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blake/Documents/Equalify/Accounting + Legal/"/>
    </mc:Choice>
  </mc:AlternateContent>
  <xr:revisionPtr revIDLastSave="0" documentId="13_ncr:1_{BAFBF269-691A-EF41-85AB-70EFEFF5465B}" xr6:coauthVersionLast="47" xr6:coauthVersionMax="47" xr10:uidLastSave="{00000000-0000-0000-0000-000000000000}"/>
  <bookViews>
    <workbookView xWindow="0" yWindow="740" windowWidth="29040" windowHeight="1752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3" i="3" l="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A35" i="6"/>
  <c r="C35" i="6" s="1"/>
  <c r="A34" i="6"/>
  <c r="C34" i="6" s="1"/>
  <c r="A33" i="6"/>
  <c r="C33" i="6" s="1"/>
  <c r="A32" i="6"/>
  <c r="A30" i="6"/>
  <c r="D30" i="6" s="1"/>
  <c r="A29" i="6"/>
  <c r="C29" i="6" s="1"/>
  <c r="A28" i="6"/>
  <c r="A27" i="6"/>
  <c r="C27" i="6" s="1"/>
  <c r="A26" i="6"/>
  <c r="C26" i="6" s="1"/>
  <c r="A25" i="6"/>
  <c r="C25" i="6" s="1"/>
  <c r="A24" i="6"/>
  <c r="C24" i="6" s="1"/>
  <c r="D23" i="6"/>
  <c r="C23" i="6"/>
  <c r="N95" i="5"/>
  <c r="D95" i="5"/>
  <c r="C49" i="12" s="1"/>
  <c r="N94" i="5"/>
  <c r="D94" i="5"/>
  <c r="C48" i="12" s="1"/>
  <c r="N93" i="5"/>
  <c r="D93" i="5"/>
  <c r="N92" i="5"/>
  <c r="Q95" i="5" s="1"/>
  <c r="D92" i="5"/>
  <c r="N91" i="5"/>
  <c r="D91" i="5"/>
  <c r="N90" i="5"/>
  <c r="D90" i="5"/>
  <c r="C45" i="12" s="1"/>
  <c r="N89" i="5"/>
  <c r="D89" i="5"/>
  <c r="N88" i="5"/>
  <c r="D88" i="5"/>
  <c r="C40"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c r="D118" i="4"/>
  <c r="C118" i="4"/>
  <c r="A118" i="4"/>
  <c r="F118" i="4" s="1"/>
  <c r="D117" i="4"/>
  <c r="C117" i="4"/>
  <c r="A117" i="4"/>
  <c r="F117" i="4"/>
  <c r="D115" i="4"/>
  <c r="C115" i="4"/>
  <c r="A115" i="4"/>
  <c r="F115" i="4" s="1"/>
  <c r="D114" i="4"/>
  <c r="C114" i="4"/>
  <c r="A114" i="4"/>
  <c r="D113" i="4"/>
  <c r="C113" i="4"/>
  <c r="A113" i="4"/>
  <c r="F113" i="4" s="1"/>
  <c r="D111" i="4"/>
  <c r="C111" i="4"/>
  <c r="A111" i="4"/>
  <c r="H111" i="4" s="1"/>
  <c r="D110" i="4"/>
  <c r="C110" i="4"/>
  <c r="A110" i="4"/>
  <c r="F110" i="4"/>
  <c r="D109" i="4"/>
  <c r="C109" i="4"/>
  <c r="A109" i="4"/>
  <c r="F109" i="4" s="1"/>
  <c r="D108" i="4"/>
  <c r="C108" i="4"/>
  <c r="A108" i="4"/>
  <c r="F108" i="4" s="1"/>
  <c r="D107" i="4"/>
  <c r="C107" i="4"/>
  <c r="A107" i="4"/>
  <c r="H107" i="4" s="1"/>
  <c r="D105" i="4"/>
  <c r="C105" i="4"/>
  <c r="A105" i="4"/>
  <c r="F105" i="4" s="1"/>
  <c r="D104" i="4"/>
  <c r="C104" i="4"/>
  <c r="A104" i="4"/>
  <c r="D103" i="4"/>
  <c r="C103" i="4"/>
  <c r="A103" i="4"/>
  <c r="H103" i="4" s="1"/>
  <c r="F103" i="4"/>
  <c r="D102" i="4"/>
  <c r="C102" i="4"/>
  <c r="A102" i="4"/>
  <c r="D101" i="4"/>
  <c r="C101" i="4"/>
  <c r="A101" i="4"/>
  <c r="H101" i="4" s="1"/>
  <c r="D99" i="4"/>
  <c r="C99" i="4"/>
  <c r="A99" i="4"/>
  <c r="F99" i="4" s="1"/>
  <c r="D98" i="4"/>
  <c r="C98" i="4"/>
  <c r="A98" i="4"/>
  <c r="H98" i="4" s="1"/>
  <c r="D97" i="4"/>
  <c r="C97" i="4"/>
  <c r="A97" i="4"/>
  <c r="F97" i="4"/>
  <c r="D96" i="4"/>
  <c r="C96" i="4"/>
  <c r="A96" i="4"/>
  <c r="F96" i="4" s="1"/>
  <c r="D95" i="4"/>
  <c r="C95" i="4"/>
  <c r="A95" i="4"/>
  <c r="H95" i="4" s="1"/>
  <c r="D93" i="4"/>
  <c r="C93" i="4"/>
  <c r="A93" i="4"/>
  <c r="H93" i="4" s="1"/>
  <c r="D92" i="4"/>
  <c r="C92" i="4"/>
  <c r="A92" i="4"/>
  <c r="H92" i="4" s="1"/>
  <c r="D91" i="4"/>
  <c r="C91" i="4"/>
  <c r="A91" i="4"/>
  <c r="F91" i="4" s="1"/>
  <c r="D90" i="4"/>
  <c r="C90" i="4"/>
  <c r="A90" i="4"/>
  <c r="F90" i="4" s="1"/>
  <c r="D89" i="4"/>
  <c r="C89" i="4"/>
  <c r="A89" i="4"/>
  <c r="F89" i="4" s="1"/>
  <c r="D88" i="4"/>
  <c r="C88" i="4"/>
  <c r="A88" i="4"/>
  <c r="D87" i="4"/>
  <c r="C87" i="4"/>
  <c r="A87" i="4"/>
  <c r="H87" i="4" s="1"/>
  <c r="F87" i="4"/>
  <c r="D85" i="4"/>
  <c r="C85" i="4"/>
  <c r="A85" i="4"/>
  <c r="F85" i="4" s="1"/>
  <c r="D84" i="4"/>
  <c r="C84" i="4"/>
  <c r="A84" i="4"/>
  <c r="F84" i="4" s="1"/>
  <c r="D83" i="4"/>
  <c r="C83" i="4"/>
  <c r="A83" i="4"/>
  <c r="H83" i="4" s="1"/>
  <c r="D82" i="4"/>
  <c r="C82" i="4"/>
  <c r="A82" i="4"/>
  <c r="H82" i="4" s="1"/>
  <c r="F82" i="4"/>
  <c r="D81" i="4"/>
  <c r="C81" i="4"/>
  <c r="A81" i="4"/>
  <c r="H81" i="4" s="1"/>
  <c r="D79" i="4"/>
  <c r="C79" i="4"/>
  <c r="A79" i="4"/>
  <c r="F79" i="4" s="1"/>
  <c r="D75" i="4"/>
  <c r="C75" i="4"/>
  <c r="A75" i="4"/>
  <c r="F75" i="4" s="1"/>
  <c r="D74" i="4"/>
  <c r="C74" i="4"/>
  <c r="A74" i="4"/>
  <c r="F74" i="4" s="1"/>
  <c r="D73" i="4"/>
  <c r="C73" i="4"/>
  <c r="A73" i="4"/>
  <c r="H73" i="4" s="1"/>
  <c r="C72" i="4"/>
  <c r="A72" i="4"/>
  <c r="F72" i="4" s="1"/>
  <c r="D71" i="4"/>
  <c r="C71" i="4"/>
  <c r="A71" i="4"/>
  <c r="H71" i="4" s="1"/>
  <c r="D69" i="4"/>
  <c r="C69" i="4"/>
  <c r="A69" i="4"/>
  <c r="F69" i="4" s="1"/>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D48" i="4"/>
  <c r="C48" i="4"/>
  <c r="A48" i="4"/>
  <c r="F48" i="4" s="1"/>
  <c r="D47" i="4"/>
  <c r="C47" i="4"/>
  <c r="A47" i="4"/>
  <c r="H47" i="4" s="1"/>
  <c r="D46" i="4"/>
  <c r="C46" i="4"/>
  <c r="A46" i="4"/>
  <c r="F46" i="4" s="1"/>
  <c r="D45" i="4"/>
  <c r="C45" i="4"/>
  <c r="A45" i="4"/>
  <c r="H45" i="4" s="1"/>
  <c r="D44" i="4"/>
  <c r="C44" i="4"/>
  <c r="A44" i="4"/>
  <c r="F44" i="4" s="1"/>
  <c r="D43" i="4"/>
  <c r="C43" i="4"/>
  <c r="A43" i="4"/>
  <c r="D42" i="4"/>
  <c r="C42" i="4"/>
  <c r="A42" i="4"/>
  <c r="H42" i="4" s="1"/>
  <c r="D41" i="4"/>
  <c r="C41" i="4"/>
  <c r="A41" i="4"/>
  <c r="F41" i="4"/>
  <c r="D40" i="4"/>
  <c r="C40" i="4"/>
  <c r="A40" i="4"/>
  <c r="H40" i="4" s="1"/>
  <c r="C38" i="4"/>
  <c r="A38" i="4"/>
  <c r="H38" i="4" s="1"/>
  <c r="D37" i="4"/>
  <c r="C37" i="4"/>
  <c r="A37" i="4"/>
  <c r="H37" i="4" s="1"/>
  <c r="R23" i="5" s="1"/>
  <c r="S23" i="5" s="1"/>
  <c r="J23" i="5" s="1"/>
  <c r="D36" i="4"/>
  <c r="C36" i="4"/>
  <c r="A36" i="4"/>
  <c r="F36" i="4" s="1"/>
  <c r="D35" i="4"/>
  <c r="C35" i="4"/>
  <c r="A35" i="4"/>
  <c r="F104" i="3" s="1"/>
  <c r="F35" i="4"/>
  <c r="D34" i="4"/>
  <c r="C34" i="4"/>
  <c r="A34" i="4"/>
  <c r="F34" i="4" s="1"/>
  <c r="A33" i="4"/>
  <c r="F33" i="4" s="1"/>
  <c r="C32" i="4"/>
  <c r="A32" i="4"/>
  <c r="C25" i="4"/>
  <c r="C24" i="4"/>
  <c r="C23" i="4"/>
  <c r="C22" i="4"/>
  <c r="C21" i="4"/>
  <c r="C20" i="4"/>
  <c r="C19" i="4"/>
  <c r="C18" i="4"/>
  <c r="C17" i="4"/>
  <c r="C16" i="4"/>
  <c r="C15" i="4"/>
  <c r="C14" i="4"/>
  <c r="G9" i="4"/>
  <c r="G7" i="4"/>
  <c r="G6" i="4"/>
  <c r="B6" i="4"/>
  <c r="I2" i="4"/>
  <c r="E113" i="3"/>
  <c r="B113" i="3"/>
  <c r="B120" i="4" s="1"/>
  <c r="E112" i="3"/>
  <c r="B112" i="3"/>
  <c r="B119" i="4"/>
  <c r="E111" i="3"/>
  <c r="B111" i="3"/>
  <c r="B118" i="4"/>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c r="E91" i="3"/>
  <c r="B91" i="3"/>
  <c r="B74" i="11" s="1"/>
  <c r="E90" i="3"/>
  <c r="B90" i="3"/>
  <c r="B97" i="4" s="1"/>
  <c r="E89" i="3"/>
  <c r="B89" i="3"/>
  <c r="B72" i="11" s="1"/>
  <c r="E88" i="3"/>
  <c r="B88" i="3"/>
  <c r="B71" i="11" s="1"/>
  <c r="F87" i="3"/>
  <c r="E86" i="3"/>
  <c r="B86" i="3"/>
  <c r="B93" i="4"/>
  <c r="E85" i="3"/>
  <c r="B85" i="3"/>
  <c r="B92" i="4" s="1"/>
  <c r="B66" i="11"/>
  <c r="E84" i="3"/>
  <c r="B84" i="3"/>
  <c r="B65" i="11" s="1"/>
  <c r="E83" i="3"/>
  <c r="B83" i="3"/>
  <c r="B90" i="4" s="1"/>
  <c r="B64" i="11"/>
  <c r="E82" i="3"/>
  <c r="B82" i="3"/>
  <c r="B63" i="11" s="1"/>
  <c r="E81" i="3"/>
  <c r="B81" i="3"/>
  <c r="B62" i="11" s="1"/>
  <c r="E80" i="3"/>
  <c r="B80" i="3"/>
  <c r="F79" i="3"/>
  <c r="E78" i="3"/>
  <c r="B78" i="3"/>
  <c r="B85" i="4" s="1"/>
  <c r="E77" i="3"/>
  <c r="B77" i="3"/>
  <c r="B84" i="4" s="1"/>
  <c r="E76" i="3"/>
  <c r="B76" i="3"/>
  <c r="B83" i="4"/>
  <c r="E75" i="3"/>
  <c r="B75" i="3"/>
  <c r="B82" i="4" s="1"/>
  <c r="E74" i="3"/>
  <c r="B74" i="3"/>
  <c r="B81" i="4" s="1"/>
  <c r="B93" i="11"/>
  <c r="F73" i="3"/>
  <c r="E72" i="3"/>
  <c r="B72" i="3"/>
  <c r="B79" i="4" s="1"/>
  <c r="E71" i="3"/>
  <c r="B71" i="3"/>
  <c r="B78" i="4" s="1"/>
  <c r="E70" i="3"/>
  <c r="B70" i="3"/>
  <c r="B77" i="4" s="1"/>
  <c r="E69" i="3"/>
  <c r="B69" i="3"/>
  <c r="B76" i="4" s="1"/>
  <c r="E68" i="3"/>
  <c r="B68" i="3"/>
  <c r="B75" i="4" s="1"/>
  <c r="E67" i="3"/>
  <c r="B67" i="3"/>
  <c r="B74" i="4" s="1"/>
  <c r="E66" i="3"/>
  <c r="B66" i="3"/>
  <c r="B73" i="4" s="1"/>
  <c r="E65" i="3"/>
  <c r="B65" i="3"/>
  <c r="E64" i="3"/>
  <c r="B64" i="3"/>
  <c r="B71" i="4" s="1"/>
  <c r="F63" i="3"/>
  <c r="E62" i="3"/>
  <c r="B62" i="3"/>
  <c r="B69" i="4" s="1"/>
  <c r="B43" i="11"/>
  <c r="E61" i="3"/>
  <c r="B61" i="3"/>
  <c r="B42" i="11"/>
  <c r="E60" i="3"/>
  <c r="B60" i="3"/>
  <c r="B41" i="11" s="1"/>
  <c r="E59" i="3"/>
  <c r="B59" i="3"/>
  <c r="B40" i="11" s="1"/>
  <c r="E58" i="3"/>
  <c r="B58" i="3"/>
  <c r="B65" i="4" s="1"/>
  <c r="E57" i="3"/>
  <c r="B57" i="3"/>
  <c r="B64" i="4" s="1"/>
  <c r="B38" i="11"/>
  <c r="F56" i="3"/>
  <c r="E55" i="3"/>
  <c r="B55" i="3"/>
  <c r="B62" i="4" s="1"/>
  <c r="E54" i="3"/>
  <c r="B54" i="3"/>
  <c r="B61" i="4"/>
  <c r="E53" i="3"/>
  <c r="B53" i="3"/>
  <c r="B60" i="4" s="1"/>
  <c r="E52" i="3"/>
  <c r="B52" i="3"/>
  <c r="B59" i="4"/>
  <c r="E51" i="3"/>
  <c r="B51" i="3"/>
  <c r="B58" i="4"/>
  <c r="E50" i="3"/>
  <c r="B50" i="3"/>
  <c r="B57" i="4" s="1"/>
  <c r="E49" i="3"/>
  <c r="B49" i="3"/>
  <c r="B56" i="4"/>
  <c r="E48" i="3"/>
  <c r="B48" i="3"/>
  <c r="B55" i="4"/>
  <c r="E47" i="3"/>
  <c r="B47" i="3"/>
  <c r="B54" i="4" s="1"/>
  <c r="F46" i="3"/>
  <c r="E45" i="3"/>
  <c r="B45" i="3"/>
  <c r="B52" i="4" s="1"/>
  <c r="E44" i="3"/>
  <c r="B44" i="3"/>
  <c r="B51" i="4"/>
  <c r="E43" i="3"/>
  <c r="B43" i="3"/>
  <c r="B50" i="4"/>
  <c r="E42" i="3"/>
  <c r="B42" i="3"/>
  <c r="B49" i="4"/>
  <c r="E41" i="3"/>
  <c r="B41" i="3"/>
  <c r="B48" i="4" s="1"/>
  <c r="E40" i="3"/>
  <c r="B40" i="3"/>
  <c r="B47" i="4" s="1"/>
  <c r="E39" i="3"/>
  <c r="B39" i="3"/>
  <c r="B46" i="4" s="1"/>
  <c r="E38" i="3"/>
  <c r="B38" i="3"/>
  <c r="B28" i="11" s="1"/>
  <c r="B37" i="3"/>
  <c r="B44" i="4" s="1"/>
  <c r="E36" i="3"/>
  <c r="B36" i="3"/>
  <c r="B26" i="11" s="1"/>
  <c r="E35" i="3"/>
  <c r="B35" i="3"/>
  <c r="B25" i="11" s="1"/>
  <c r="E34" i="3"/>
  <c r="B34" i="3"/>
  <c r="B24" i="11"/>
  <c r="E33" i="3"/>
  <c r="F32" i="3"/>
  <c r="E31" i="3"/>
  <c r="B31" i="3"/>
  <c r="B38" i="4"/>
  <c r="E30" i="3"/>
  <c r="B30" i="3"/>
  <c r="B37" i="4"/>
  <c r="E29" i="3"/>
  <c r="B29" i="3"/>
  <c r="B36" i="4" s="1"/>
  <c r="E28" i="3"/>
  <c r="B28" i="3"/>
  <c r="B35" i="4" s="1"/>
  <c r="E27" i="3"/>
  <c r="B27" i="3"/>
  <c r="B34" i="4"/>
  <c r="B26" i="3"/>
  <c r="B33" i="4"/>
  <c r="E25" i="3"/>
  <c r="B25" i="3"/>
  <c r="B32" i="4"/>
  <c r="H43" i="4"/>
  <c r="F43" i="4"/>
  <c r="H51" i="4"/>
  <c r="H85" i="4"/>
  <c r="H104" i="4"/>
  <c r="F104" i="4"/>
  <c r="H114" i="4"/>
  <c r="F114" i="4"/>
  <c r="H49" i="4"/>
  <c r="F49" i="4"/>
  <c r="F71" i="4"/>
  <c r="H102" i="4"/>
  <c r="F102" i="4"/>
  <c r="H109" i="4"/>
  <c r="O92" i="5"/>
  <c r="H88" i="4"/>
  <c r="F88" i="4"/>
  <c r="O22" i="5"/>
  <c r="D24" i="6"/>
  <c r="B27" i="6"/>
  <c r="C28" i="6"/>
  <c r="D28" i="6"/>
  <c r="B28" i="6"/>
  <c r="B29" i="6"/>
  <c r="C30" i="6"/>
  <c r="B30" i="6"/>
  <c r="C32" i="6"/>
  <c r="D32" i="6"/>
  <c r="B32" i="6"/>
  <c r="D33" i="6"/>
  <c r="C36" i="6"/>
  <c r="D36" i="6"/>
  <c r="B36" i="6"/>
  <c r="C37" i="6"/>
  <c r="D37" i="6"/>
  <c r="C25" i="12"/>
  <c r="D25" i="12"/>
  <c r="E25" i="12"/>
  <c r="D29" i="12"/>
  <c r="E29" i="12" s="1"/>
  <c r="D33" i="12"/>
  <c r="E33" i="12"/>
  <c r="D37" i="12"/>
  <c r="E37" i="12" s="1"/>
  <c r="D41" i="12"/>
  <c r="E41" i="12" s="1"/>
  <c r="D45" i="12"/>
  <c r="E45" i="12" s="1"/>
  <c r="D47" i="12"/>
  <c r="E47" i="12"/>
  <c r="D49" i="12"/>
  <c r="E49" i="12" s="1"/>
  <c r="C53" i="12"/>
  <c r="D53" i="12"/>
  <c r="E53" i="12" s="1"/>
  <c r="C24" i="12"/>
  <c r="D24" i="12"/>
  <c r="E24" i="12"/>
  <c r="D28" i="12"/>
  <c r="E28" i="12" s="1"/>
  <c r="D30" i="12"/>
  <c r="E30" i="12" s="1"/>
  <c r="D32" i="12"/>
  <c r="E32" i="12"/>
  <c r="D36" i="12"/>
  <c r="E36" i="12"/>
  <c r="D40" i="12"/>
  <c r="E40" i="12"/>
  <c r="D44" i="12"/>
  <c r="E44" i="12"/>
  <c r="D48" i="12"/>
  <c r="E48" i="12" s="1"/>
  <c r="C52" i="12"/>
  <c r="D52" i="12"/>
  <c r="E52" i="12"/>
  <c r="C55" i="12"/>
  <c r="H34" i="4"/>
  <c r="H36" i="4"/>
  <c r="H79" i="4"/>
  <c r="H110" i="4"/>
  <c r="H84" i="4"/>
  <c r="H96" i="4"/>
  <c r="H67" i="4"/>
  <c r="H44" i="4"/>
  <c r="H52" i="4"/>
  <c r="H48" i="4"/>
  <c r="H69" i="4"/>
  <c r="H108" i="4"/>
  <c r="B23" i="11"/>
  <c r="B40" i="4"/>
  <c r="B46" i="11"/>
  <c r="B72" i="4"/>
  <c r="B48" i="11"/>
  <c r="B61" i="11"/>
  <c r="B87" i="4"/>
  <c r="B41" i="4"/>
  <c r="H41" i="4"/>
  <c r="B45" i="4"/>
  <c r="B68" i="4"/>
  <c r="H68" i="4"/>
  <c r="H33" i="4"/>
  <c r="B42" i="4"/>
  <c r="B67" i="4"/>
  <c r="H74" i="4" l="1"/>
  <c r="H65" i="4"/>
  <c r="H115" i="4"/>
  <c r="R91" i="5" s="1"/>
  <c r="S91" i="5" s="1"/>
  <c r="J91" i="5" s="1"/>
  <c r="F107" i="4"/>
  <c r="F92" i="4"/>
  <c r="R63" i="5"/>
  <c r="S63" i="5" s="1"/>
  <c r="J63" i="5" s="1"/>
  <c r="C34" i="12"/>
  <c r="C42" i="12"/>
  <c r="C46" i="12"/>
  <c r="H35" i="4"/>
  <c r="R21" i="5" s="1"/>
  <c r="S21" i="5" s="1"/>
  <c r="J21" i="5" s="1"/>
  <c r="H76" i="4"/>
  <c r="R58" i="5" s="1"/>
  <c r="S58" i="5" s="1"/>
  <c r="J58" i="5" s="1"/>
  <c r="R53" i="5"/>
  <c r="S53" i="5" s="1"/>
  <c r="J53" i="5" s="1"/>
  <c r="F37" i="4"/>
  <c r="F95" i="4"/>
  <c r="O21" i="5"/>
  <c r="P21" i="5" s="1"/>
  <c r="R86" i="5"/>
  <c r="S86" i="5" s="1"/>
  <c r="J86" i="5" s="1"/>
  <c r="C41" i="12"/>
  <c r="D29" i="6"/>
  <c r="F40" i="3"/>
  <c r="O34" i="5"/>
  <c r="P34" i="5" s="1"/>
  <c r="Q94" i="5"/>
  <c r="H119" i="4" s="1"/>
  <c r="R94" i="5" s="1"/>
  <c r="S94" i="5" s="1"/>
  <c r="J94" i="5" s="1"/>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P85" i="5" s="1"/>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R56" i="5"/>
  <c r="S56" i="5" s="1"/>
  <c r="J56" i="5" s="1"/>
  <c r="H46" i="4"/>
  <c r="R31" i="5" s="1"/>
  <c r="S31" i="5" s="1"/>
  <c r="O24" i="5"/>
  <c r="P24" i="5" s="1"/>
  <c r="F76" i="3"/>
  <c r="O64" i="5"/>
  <c r="P64" i="5" s="1"/>
  <c r="F83" i="4"/>
  <c r="R64" i="5"/>
  <c r="S64" i="5" s="1"/>
  <c r="J64" i="5" s="1"/>
  <c r="F67" i="3"/>
  <c r="O71" i="5"/>
  <c r="P71" i="5" s="1"/>
  <c r="R30" i="5"/>
  <c r="S30" i="5" s="1"/>
  <c r="J30" i="5" s="1"/>
  <c r="F31" i="3"/>
  <c r="O35" i="5"/>
  <c r="P35" i="5" s="1"/>
  <c r="R66" i="5"/>
  <c r="S66" i="5" s="1"/>
  <c r="J66"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P42" i="5" s="1"/>
  <c r="T42" i="5" s="1"/>
  <c r="Q93" i="5"/>
  <c r="H118" i="4" s="1"/>
  <c r="R93" i="5" s="1"/>
  <c r="S93" i="5" s="1"/>
  <c r="J93" i="5" s="1"/>
  <c r="P92" i="5"/>
  <c r="H120" i="4"/>
  <c r="R95" i="5" s="1"/>
  <c r="S95" i="5" s="1"/>
  <c r="J95" i="5" s="1"/>
  <c r="Q92" i="5"/>
  <c r="H117" i="4" s="1"/>
  <c r="R92" i="5" s="1"/>
  <c r="S92" i="5" s="1"/>
  <c r="H89" i="4"/>
  <c r="R69" i="5" s="1"/>
  <c r="S69" i="5" s="1"/>
  <c r="J69" i="5" s="1"/>
  <c r="B43" i="4"/>
  <c r="R52" i="5"/>
  <c r="S52" i="5" s="1"/>
  <c r="J52" i="5" s="1"/>
  <c r="R48" i="5"/>
  <c r="S48" i="5" s="1"/>
  <c r="J48" i="5" s="1"/>
  <c r="R65" i="5"/>
  <c r="S65" i="5" s="1"/>
  <c r="J65" i="5" s="1"/>
  <c r="R22" i="5"/>
  <c r="S22" i="5" s="1"/>
  <c r="J22" i="5" s="1"/>
  <c r="B33" i="6"/>
  <c r="B24" i="6"/>
  <c r="O23" i="5"/>
  <c r="P23" i="5" s="1"/>
  <c r="T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R36" i="5"/>
  <c r="S36" i="5" s="1"/>
  <c r="J36"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R55" i="5"/>
  <c r="S55" i="5" s="1"/>
  <c r="J55" i="5" s="1"/>
  <c r="R85" i="5"/>
  <c r="S85" i="5" s="1"/>
  <c r="J85" i="5" s="1"/>
  <c r="R50" i="5"/>
  <c r="S50" i="5" s="1"/>
  <c r="J50"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R37" i="5"/>
  <c r="S37" i="5" s="1"/>
  <c r="J37"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C39" i="12"/>
  <c r="B88" i="4"/>
  <c r="B39" i="11"/>
  <c r="C44" i="12"/>
  <c r="C30" i="12"/>
  <c r="B115" i="4"/>
  <c r="B113" i="4"/>
  <c r="C33" i="12"/>
  <c r="B91" i="4"/>
  <c r="P22" i="5"/>
  <c r="B89" i="4"/>
  <c r="T59" i="5" l="1"/>
  <c r="T91" i="5"/>
  <c r="T68" i="5"/>
  <c r="T63" i="5"/>
  <c r="T77" i="5"/>
  <c r="T73" i="5"/>
  <c r="T53" i="5"/>
  <c r="T86" i="5"/>
  <c r="T55" i="5"/>
  <c r="T25" i="5"/>
  <c r="T34" i="5"/>
  <c r="T60" i="5"/>
  <c r="T95" i="5"/>
  <c r="T84" i="5"/>
  <c r="T94" i="5"/>
  <c r="T24" i="5"/>
  <c r="T88" i="5"/>
  <c r="T32" i="5"/>
  <c r="T50" i="5"/>
  <c r="T65" i="5"/>
  <c r="T75" i="5"/>
  <c r="T28" i="5"/>
  <c r="T40" i="5"/>
  <c r="T48" i="5"/>
  <c r="T56" i="5"/>
  <c r="T54" i="5"/>
  <c r="T36" i="5"/>
  <c r="T69" i="5"/>
  <c r="T57" i="5"/>
  <c r="T37" i="5"/>
  <c r="T90" i="5"/>
  <c r="T51" i="5"/>
  <c r="T64"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3" i="15" l="1"/>
  <c r="G11" i="15"/>
  <c r="E12" i="15"/>
  <c r="E6" i="15"/>
  <c r="E8" i="15"/>
  <c r="G4" i="15"/>
  <c r="F16" i="4" s="1"/>
  <c r="G12" i="15"/>
  <c r="F24" i="4" s="1"/>
  <c r="G6" i="15"/>
  <c r="F18" i="4" s="1"/>
  <c r="K2" i="15"/>
  <c r="E11" i="15"/>
  <c r="E2" i="15"/>
  <c r="K6" i="15"/>
  <c r="E4" i="15"/>
  <c r="E9" i="15"/>
  <c r="G8" i="15"/>
  <c r="E5" i="15"/>
  <c r="G2" i="15"/>
  <c r="I2" i="15" s="1"/>
  <c r="B8" i="12" s="1"/>
  <c r="G7" i="15"/>
  <c r="F19" i="4" s="1"/>
  <c r="E3" i="15"/>
  <c r="K5" i="15"/>
  <c r="G3" i="15"/>
  <c r="F15" i="4" s="1"/>
  <c r="E7" i="15"/>
  <c r="G10" i="15"/>
  <c r="F22" i="4" s="1"/>
  <c r="K3" i="15"/>
  <c r="G5" i="15"/>
  <c r="F17" i="4" s="1"/>
  <c r="G9" i="15"/>
  <c r="F21" i="4" s="1"/>
  <c r="E10" i="15"/>
  <c r="E13" i="15"/>
  <c r="K10" i="15"/>
  <c r="D26" i="4" s="1"/>
  <c r="I13" i="15"/>
  <c r="G25" i="4" s="1"/>
  <c r="I12" i="15"/>
  <c r="B18" i="12" s="1"/>
  <c r="F25" i="4"/>
  <c r="I6" i="15"/>
  <c r="G18" i="4" s="1"/>
  <c r="I11" i="15"/>
  <c r="F23" i="4"/>
  <c r="I8" i="15"/>
  <c r="F20" i="4"/>
  <c r="I4" i="15" l="1"/>
  <c r="B10" i="12" s="1"/>
  <c r="M3" i="15"/>
  <c r="M2" i="15"/>
  <c r="I7" i="15"/>
  <c r="I3" i="15"/>
  <c r="I10" i="15"/>
  <c r="G22" i="4" s="1"/>
  <c r="I5" i="15"/>
  <c r="G17" i="4" s="1"/>
  <c r="G14" i="4"/>
  <c r="B19" i="12"/>
  <c r="F14" i="4"/>
  <c r="K11" i="15"/>
  <c r="F26" i="4" s="1"/>
  <c r="G26" i="4" s="1"/>
  <c r="J8" i="15"/>
  <c r="D7" i="12" s="1"/>
  <c r="E7" i="12" s="1"/>
  <c r="I9" i="15"/>
  <c r="B12" i="12"/>
  <c r="E12" i="12" s="1"/>
  <c r="G24" i="4"/>
  <c r="G18" i="12"/>
  <c r="C18" i="12"/>
  <c r="F18" i="12"/>
  <c r="D18" i="12"/>
  <c r="E18" i="12"/>
  <c r="G23" i="4"/>
  <c r="B17" i="12"/>
  <c r="B14" i="12"/>
  <c r="G20" i="4"/>
  <c r="G16" i="4" l="1"/>
  <c r="B16" i="12"/>
  <c r="E16" i="12" s="1"/>
  <c r="D12" i="12"/>
  <c r="B11" i="12"/>
  <c r="B9" i="12"/>
  <c r="G15" i="4"/>
  <c r="G12" i="12"/>
  <c r="C12" i="12"/>
  <c r="G19" i="4"/>
  <c r="B13" i="12"/>
  <c r="F12" i="12"/>
  <c r="G21" i="4"/>
  <c r="B15" i="12"/>
  <c r="G17" i="12"/>
  <c r="D17" i="12"/>
  <c r="E17" i="12"/>
  <c r="F17" i="12"/>
  <c r="C17" i="12"/>
  <c r="G14" i="12"/>
  <c r="C14" i="12"/>
  <c r="D14" i="12"/>
  <c r="E14" i="12"/>
  <c r="F14" i="12"/>
  <c r="F16" i="12" l="1"/>
  <c r="C16" i="12"/>
  <c r="D16" i="12"/>
  <c r="G16" i="12"/>
  <c r="E13" i="12"/>
  <c r="F13" i="12"/>
  <c r="D13" i="12"/>
  <c r="C13" i="12"/>
  <c r="G13" i="12"/>
  <c r="E15" i="12"/>
  <c r="G15" i="12"/>
  <c r="C15" i="12"/>
  <c r="F15" i="12"/>
  <c r="D15" i="12"/>
</calcChain>
</file>

<file path=xl/sharedStrings.xml><?xml version="1.0" encoding="utf-8"?>
<sst xmlns="http://schemas.openxmlformats.org/spreadsheetml/2006/main" count="4248" uniqueCount="2457">
  <si>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</si>
  <si>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</si>
  <si>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</si>
  <si>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</si>
  <si>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</si>
  <si>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</si>
  <si>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</si>
  <si>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</si>
  <si>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</si>
  <si>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</si>
  <si>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</si>
  <si>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</si>
  <si>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</si>
  <si>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</si>
  <si>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</si>
  <si>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</si>
  <si>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</si>
  <si>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</si>
  <si>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</si>
  <si>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</si>
  <si>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</si>
  <si>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</si>
  <si>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</si>
  <si>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</si>
  <si>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</si>
  <si>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</si>
  <si>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</si>
  <si>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</si>
  <si>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</si>
  <si>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</si>
  <si>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</si>
  <si>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</si>
  <si>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</si>
  <si>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</si>
  <si>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</si>
  <si>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</si>
  <si>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</si>
  <si>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</si>
  <si>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</si>
  <si>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</si>
  <si>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</si>
  <si>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</si>
  <si>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</si>
  <si>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</si>
  <si>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</si>
  <si>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</si>
  <si>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</si>
  <si>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</si>
  <si>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</si>
  <si>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</si>
  <si>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</si>
  <si>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</si>
  <si>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</si>
  <si>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</si>
  <si>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</si>
  <si>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</si>
  <si>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</si>
  <si>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</si>
  <si>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</si>
  <si>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</si>
  <si>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</si>
  <si>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</si>
  <si>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</si>
  <si>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</si>
  <si>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</si>
  <si>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</si>
  <si>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</si>
  <si>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</si>
  <si>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</si>
  <si>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</si>
  <si>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</si>
  <si>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</si>
  <si>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</si>
  <si>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</si>
  <si>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</si>
  <si>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</si>
  <si>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</si>
  <si>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</si>
  <si>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</si>
  <si>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</si>
  <si>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</si>
  <si>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</si>
  <si>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</si>
  <si>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</si>
  <si>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</si>
  <si>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</si>
  <si>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</si>
  <si>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</si>
  <si>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</si>
  <si>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</si>
  <si>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</si>
  <si>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</si>
  <si>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</si>
  <si>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</si>
  <si>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</si>
  <si>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</si>
  <si>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</si>
  <si>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</si>
  <si>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</si>
  <si>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</si>
  <si>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</si>
  <si>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</si>
  <si>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</si>
  <si>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</si>
  <si>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</si>
  <si>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</si>
  <si>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</si>
  <si>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</si>
  <si>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</si>
  <si>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</si>
  <si>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</si>
  <si>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</si>
  <si>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</si>
  <si>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</si>
  <si>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</si>
  <si>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</si>
  <si>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</si>
  <si>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</si>
  <si>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</si>
  <si>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</si>
  <si>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</si>
  <si>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</si>
  <si>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</si>
  <si>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</si>
  <si>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</si>
  <si>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</si>
  <si>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</si>
  <si>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</si>
  <si>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</si>
  <si>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</si>
  <si>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</si>
  <si>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</si>
  <si>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</si>
  <si>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</si>
  <si>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</si>
  <si>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</si>
  <si>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</si>
  <si>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</si>
  <si>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</si>
  <si>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</si>
  <si>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</si>
  <si>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</si>
  <si>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</si>
  <si>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</si>
  <si>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</si>
  <si>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</si>
  <si>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</si>
  <si>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</si>
  <si>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</si>
  <si>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</si>
  <si>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</si>
  <si>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</si>
  <si>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</si>
  <si>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</si>
  <si>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</si>
  <si>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</si>
  <si>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</si>
  <si>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</si>
  <si>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</si>
  <si>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</si>
  <si>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</si>
  <si>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</si>
  <si>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</si>
  <si>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</si>
  <si>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</si>
  <si>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</si>
  <si>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</si>
  <si>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</si>
  <si>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</si>
  <si>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</si>
  <si>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</si>
  <si>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</si>
  <si>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</si>
  <si>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</si>
  <si>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</si>
  <si>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</si>
  <si>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</si>
  <si>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</si>
  <si>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</si>
  <si>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</si>
  <si>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</si>
  <si>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</si>
  <si>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</si>
  <si>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</si>
  <si>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</si>
  <si>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</si>
  <si>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</si>
  <si>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</si>
  <si>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</si>
  <si>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</si>
  <si>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</si>
  <si>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</si>
  <si>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</si>
  <si>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</si>
  <si>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</si>
  <si>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</si>
  <si>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</si>
  <si>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</si>
  <si>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</si>
  <si>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</si>
  <si>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</si>
  <si>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</si>
  <si>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</si>
  <si>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</si>
  <si>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</si>
  <si>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</si>
  <si>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</si>
  <si>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</si>
  <si>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</si>
  <si>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</si>
  <si>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</si>
  <si>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</si>
  <si>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</si>
  <si>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</si>
  <si>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</si>
  <si>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</si>
  <si>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</si>
  <si>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</si>
  <si>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</si>
  <si>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</si>
  <si>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</si>
  <si>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</si>
  <si>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</si>
  <si>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</si>
  <si>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</si>
  <si>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</si>
  <si>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</si>
  <si>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</si>
  <si>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</si>
  <si>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</si>
  <si>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</si>
  <si>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</si>
  <si>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</si>
  <si>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</si>
  <si>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</si>
  <si>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</si>
  <si>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</si>
  <si>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</si>
  <si>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</si>
  <si>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</si>
  <si>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</si>
  <si>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</si>
  <si>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</si>
  <si>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</si>
  <si>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</si>
  <si>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</si>
  <si>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</si>
  <si>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</si>
  <si>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</si>
  <si>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</si>
  <si>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</si>
  <si>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</si>
  <si>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</si>
  <si>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</si>
  <si>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</si>
  <si>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</si>
  <si>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</si>
  <si>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</si>
  <si>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</si>
  <si>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</si>
  <si>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</si>
  <si>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</si>
  <si>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</si>
  <si>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</si>
  <si>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</si>
  <si>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</si>
  <si>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</si>
  <si>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</si>
  <si>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</si>
  <si>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</si>
  <si>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</si>
  <si>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</si>
  <si>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</si>
  <si>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</si>
  <si>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</si>
  <si>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</si>
  <si>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</si>
  <si>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</si>
  <si>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</si>
  <si>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</si>
  <si>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</si>
  <si>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</si>
  <si>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</si>
  <si>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</si>
  <si>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</si>
  <si>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</si>
  <si>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</si>
  <si>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</si>
  <si>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</si>
  <si>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</si>
  <si>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</si>
  <si>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</si>
  <si>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</si>
  <si>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</si>
  <si>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</si>
  <si>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</si>
  <si>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</si>
  <si>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</si>
  <si>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</si>
  <si>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</si>
  <si>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</si>
  <si>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</si>
  <si>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</si>
  <si>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</si>
  <si>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</si>
  <si>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</si>
  <si>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</si>
  <si>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</si>
  <si>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</si>
  <si>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</si>
  <si>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</si>
  <si>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</si>
  <si>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</si>
  <si>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</si>
  <si>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</si>
  <si>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</si>
  <si>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</si>
  <si>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</si>
  <si>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</si>
  <si>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</si>
  <si>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</si>
  <si>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</si>
  <si>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</si>
  <si>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</si>
  <si>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</si>
  <si>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</si>
  <si>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</si>
  <si>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</si>
  <si>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</si>
  <si>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</si>
  <si>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</si>
  <si>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</si>
  <si>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</si>
  <si>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</si>
  <si>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</si>
  <si>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</si>
  <si>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</si>
  <si>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</si>
  <si>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</si>
  <si>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</si>
  <si>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</si>
  <si>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</si>
  <si>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</si>
  <si>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</si>
  <si>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</si>
  <si>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</si>
  <si>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</si>
  <si>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</si>
  <si>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</si>
  <si>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</si>
  <si>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</si>
  <si>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</si>
  <si>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</si>
  <si>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</si>
  <si>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</si>
  <si>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</si>
  <si>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</si>
  <si>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</si>
  <si>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</si>
  <si>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</si>
  <si>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</si>
  <si>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</si>
  <si>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</si>
  <si>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</si>
  <si>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</si>
  <si>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</si>
  <si>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</si>
  <si>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</si>
  <si>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</si>
  <si>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</si>
  <si>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</si>
  <si>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</si>
  <si>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</si>
  <si>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</si>
  <si>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</si>
  <si>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</si>
  <si>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</si>
  <si>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</si>
  <si>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</si>
  <si>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</si>
  <si>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</si>
  <si>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</si>
  <si>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</si>
  <si>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</si>
  <si>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</si>
  <si>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</si>
  <si>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</si>
  <si>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</si>
  <si>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</si>
  <si>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</si>
  <si>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</si>
  <si>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</si>
  <si>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</si>
  <si>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</si>
  <si>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</si>
  <si>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</si>
  <si>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</si>
  <si>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</si>
  <si>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</si>
  <si>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</si>
  <si>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</si>
  <si>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</si>
  <si>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</si>
  <si>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</si>
  <si>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</si>
  <si>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</si>
  <si>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</si>
  <si>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</si>
  <si>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</si>
  <si>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</si>
  <si>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</si>
  <si>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</si>
  <si>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</si>
  <si>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</si>
  <si>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</si>
  <si>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</si>
  <si>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</si>
  <si>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</si>
  <si>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</si>
  <si>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</si>
  <si>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</si>
  <si>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</si>
  <si>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</si>
  <si>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</si>
  <si>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</si>
  <si>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</si>
  <si>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</si>
  <si>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</si>
  <si>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</si>
  <si>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</si>
  <si>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</si>
  <si>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</si>
  <si>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</si>
  <si>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</si>
  <si>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</si>
  <si>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</si>
  <si>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</si>
  <si>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</si>
  <si>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</si>
  <si>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</si>
  <si>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</si>
  <si>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</si>
  <si>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</si>
  <si>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</si>
  <si>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</si>
  <si>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</si>
  <si>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</si>
  <si>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</si>
  <si>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</si>
  <si>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</si>
  <si>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</si>
  <si>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</si>
  <si>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</si>
  <si>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</si>
  <si>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</si>
  <si>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</si>
  <si>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</si>
  <si>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</si>
  <si>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</si>
  <si>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</si>
  <si>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</si>
  <si>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</si>
  <si>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</si>
  <si>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</si>
  <si>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</si>
  <si>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</si>
  <si>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</si>
  <si>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</si>
  <si>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</si>
  <si>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</si>
  <si>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</si>
  <si>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</si>
  <si>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</si>
  <si>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</si>
  <si>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</si>
  <si>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</si>
  <si>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</si>
  <si>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</si>
  <si>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</si>
  <si>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</si>
  <si>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</si>
  <si>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</si>
  <si>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</si>
  <si>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</si>
  <si>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</si>
  <si>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</si>
  <si>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</si>
  <si>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</si>
  <si>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</si>
  <si>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</si>
  <si>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</si>
  <si>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</si>
  <si>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</si>
  <si>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</si>
  <si>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</si>
  <si>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</si>
  <si>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</si>
  <si>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</si>
  <si>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</si>
  <si>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</si>
  <si>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</si>
  <si>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</si>
  <si>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</si>
  <si>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</si>
  <si>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</si>
  <si>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</si>
  <si>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</si>
  <si>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</si>
  <si>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</si>
  <si>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</si>
  <si>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</si>
  <si>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</si>
  <si>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</si>
  <si>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</si>
  <si>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</si>
  <si>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</si>
  <si>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</si>
  <si>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</si>
  <si>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</si>
  <si>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</si>
  <si>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</si>
  <si>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</si>
  <si>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</si>
  <si>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</si>
  <si>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</si>
  <si>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</si>
  <si>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</si>
  <si>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</si>
  <si>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</si>
  <si>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</si>
  <si>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</si>
  <si>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</si>
  <si>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</si>
  <si>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</si>
  <si>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</si>
  <si>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</si>
  <si>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</si>
  <si>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</si>
  <si>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</si>
  <si>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</si>
  <si>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</si>
  <si>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</si>
  <si>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</si>
  <si>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</si>
  <si>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</si>
  <si>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</si>
  <si>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</si>
  <si>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</si>
  <si>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</si>
  <si>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</si>
  <si>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</si>
  <si>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</si>
  <si>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</si>
  <si>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</si>
  <si>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</si>
  <si>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</si>
  <si>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</si>
  <si>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</si>
  <si>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</si>
  <si>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</si>
  <si>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</si>
  <si>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</si>
  <si>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</si>
  <si>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</si>
  <si>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</si>
  <si>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</si>
  <si>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</si>
  <si>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</si>
  <si>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</si>
  <si>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</si>
  <si>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</si>
  <si>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</si>
  <si>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</si>
  <si>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</si>
  <si>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</si>
  <si>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</si>
  <si>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</si>
  <si>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</si>
  <si>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</si>
  <si>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</si>
  <si>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</si>
  <si>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</si>
  <si>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</si>
  <si>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</si>
  <si>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</si>
  <si>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</si>
  <si>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</si>
  <si>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</si>
  <si>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</si>
  <si>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</si>
  <si>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</si>
  <si>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</si>
  <si>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</si>
  <si>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</si>
  <si>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</si>
  <si>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</si>
  <si>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</si>
  <si>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</si>
  <si>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</si>
  <si>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</si>
  <si>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</si>
  <si>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</si>
  <si>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</si>
  <si>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</si>
  <si>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</si>
  <si>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</si>
  <si>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</si>
  <si>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</si>
  <si>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</si>
  <si>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</si>
  <si>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</si>
  <si>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</si>
  <si>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</si>
  <si>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</si>
  <si>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</si>
  <si>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</si>
  <si>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</si>
  <si>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</si>
  <si>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</si>
  <si>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</si>
  <si>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</si>
  <si>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</si>
  <si>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</si>
  <si>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</si>
  <si>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</si>
  <si>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</si>
  <si>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</si>
  <si>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</si>
  <si>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</si>
  <si>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</si>
  <si>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</si>
  <si>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</si>
  <si>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</si>
  <si>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</si>
  <si>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</si>
  <si>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</si>
  <si>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</si>
  <si>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</si>
  <si>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</si>
  <si>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</si>
  <si>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</si>
  <si>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</si>
  <si>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</si>
  <si>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</si>
  <si>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</si>
  <si>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</si>
  <si>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</si>
  <si>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</si>
  <si>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</si>
  <si>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</si>
  <si>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</si>
  <si>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</si>
  <si>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</si>
  <si>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</si>
  <si>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</si>
  <si>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</si>
  <si>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</si>
  <si>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</si>
  <si>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</si>
  <si>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</si>
  <si>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</si>
  <si>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</si>
  <si>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</si>
  <si>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</si>
  <si>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</si>
  <si>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</si>
  <si>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</si>
  <si>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</si>
  <si>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</si>
  <si>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</si>
  <si>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</si>
  <si>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</si>
  <si>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</si>
  <si>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</si>
  <si>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</si>
  <si>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</si>
  <si>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</si>
  <si>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</si>
  <si>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</si>
  <si>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</si>
  <si>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</si>
  <si>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</si>
  <si>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</si>
  <si>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</si>
  <si>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</si>
  <si>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</si>
  <si>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</si>
  <si>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</si>
  <si>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</si>
  <si>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</si>
  <si>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</si>
  <si>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</si>
  <si>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</si>
  <si>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</si>
  <si>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</si>
  <si>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</si>
  <si>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</si>
  <si>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</si>
  <si>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</si>
  <si>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</si>
  <si>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</si>
  <si>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</si>
  <si>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</si>
  <si>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</si>
  <si>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</si>
  <si>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</si>
  <si>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</si>
  <si>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</si>
  <si>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</si>
  <si>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</si>
  <si>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</si>
  <si>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</si>
  <si>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</si>
  <si>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</si>
  <si>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</si>
  <si>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</si>
  <si>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</si>
  <si>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</si>
  <si>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</si>
  <si>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</si>
  <si>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</si>
  <si>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</si>
  <si>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</si>
  <si>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</si>
  <si>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</si>
  <si>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</si>
  <si>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</si>
  <si>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</si>
  <si>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</si>
  <si>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</si>
  <si>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</si>
  <si>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</si>
  <si>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</si>
  <si>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</si>
  <si>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</si>
  <si>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</si>
  <si>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</si>
  <si>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</si>
  <si>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</si>
  <si>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</si>
  <si>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</si>
  <si>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</si>
  <si>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</si>
  <si>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</si>
  <si>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</si>
  <si>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</si>
  <si>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</si>
  <si>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</si>
  <si>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</si>
  <si>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</si>
  <si>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</si>
  <si>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</si>
  <si>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</si>
  <si>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</si>
  <si>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</si>
  <si>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</si>
  <si>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</si>
  <si>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</si>
  <si>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</si>
  <si>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</si>
  <si>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</si>
  <si>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</si>
  <si>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</si>
  <si>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</si>
  <si>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</si>
  <si>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</si>
  <si>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</si>
  <si>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</si>
  <si>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</si>
  <si>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</si>
  <si>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</si>
  <si>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</si>
  <si>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</si>
  <si>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</si>
  <si>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</si>
  <si>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</si>
  <si>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</si>
  <si>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</si>
  <si>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</si>
  <si>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</si>
  <si>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</si>
  <si>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</si>
  <si>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</si>
  <si>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</si>
  <si>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</si>
  <si>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</si>
  <si>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</si>
  <si>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</si>
  <si>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</si>
  <si>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</si>
  <si>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</si>
  <si>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</si>
  <si>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</si>
  <si>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</si>
  <si>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</si>
  <si>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</si>
  <si>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</si>
  <si>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</si>
  <si>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</si>
  <si>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</si>
  <si>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</si>
  <si>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</si>
  <si>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</si>
  <si>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</si>
  <si>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</si>
  <si>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</si>
  <si>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</si>
  <si>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</si>
  <si>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</si>
  <si>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</si>
  <si>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</si>
  <si>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</si>
  <si>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</si>
  <si>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</si>
  <si>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</si>
  <si>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</si>
  <si>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</si>
  <si>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</si>
  <si>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</si>
  <si>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</si>
  <si>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</si>
  <si>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</si>
  <si>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</si>
  <si>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</si>
  <si>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</si>
  <si>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</si>
  <si>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</si>
  <si>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</si>
  <si>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</si>
  <si>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</si>
  <si>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</si>
  <si>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</si>
  <si>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</si>
  <si>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</si>
  <si>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</si>
  <si>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</si>
  <si>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</si>
  <si>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</si>
  <si>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</si>
  <si>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</si>
  <si>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</si>
  <si>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</si>
  <si>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</si>
  <si>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</si>
  <si>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</si>
  <si>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</si>
  <si>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</si>
  <si>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</si>
  <si>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</si>
  <si>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</si>
  <si>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</si>
  <si>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</si>
  <si>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</si>
  <si>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</si>
  <si>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</si>
  <si>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</si>
  <si>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</si>
  <si>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</si>
  <si>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</si>
  <si>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</si>
  <si>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</si>
  <si>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</si>
  <si>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</si>
  <si>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</si>
  <si>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</si>
  <si>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</si>
  <si>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</si>
  <si>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</si>
  <si>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</si>
  <si>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</si>
  <si>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</si>
  <si>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</si>
  <si>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</si>
  <si>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</si>
  <si>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</si>
  <si>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</si>
  <si>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</si>
  <si>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</si>
  <si>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</si>
  <si>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</si>
  <si>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</si>
  <si>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</si>
  <si>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</si>
  <si>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</si>
  <si>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</si>
  <si>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</si>
  <si>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</si>
  <si>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</si>
  <si>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</si>
  <si>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</si>
  <si>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</si>
  <si>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</si>
  <si>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</si>
  <si>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</si>
  <si>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</si>
  <si>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</si>
  <si>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</si>
  <si>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</si>
  <si>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</si>
  <si>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</si>
  <si>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</si>
  <si>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</si>
  <si>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</si>
  <si>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</si>
  <si>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</si>
  <si>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</si>
  <si>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</si>
  <si>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</si>
  <si>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</si>
  <si>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</si>
  <si>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</si>
  <si>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</si>
  <si>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</si>
  <si>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</si>
  <si>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</si>
  <si>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</si>
  <si>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</si>
  <si>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</si>
  <si>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</si>
  <si>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</si>
  <si>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</si>
  <si>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</si>
  <si>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</si>
  <si>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</si>
  <si>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</si>
  <si>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</si>
  <si>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</si>
  <si>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</si>
  <si>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</si>
  <si>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</si>
  <si>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</si>
  <si>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</si>
  <si>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</si>
  <si>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</si>
  <si>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</si>
  <si>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</si>
  <si>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</si>
  <si>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</si>
  <si>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</si>
  <si>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</si>
  <si>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</si>
  <si>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</si>
  <si>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</si>
  <si>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</si>
  <si>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</si>
  <si>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</si>
  <si>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</si>
  <si>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</si>
  <si>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</si>
  <si>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</si>
  <si>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</si>
  <si>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</si>
  <si>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</si>
  <si>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</si>
  <si>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</si>
  <si>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</si>
  <si>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</si>
  <si>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</si>
  <si>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</si>
  <si>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</si>
  <si>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</si>
  <si>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</si>
  <si>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</si>
  <si>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</si>
  <si>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</si>
  <si>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</si>
  <si>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</si>
  <si>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</si>
  <si>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</si>
  <si>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</si>
  <si>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</si>
  <si>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</si>
  <si>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</si>
  <si>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</si>
  <si>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</si>
  <si>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</si>
  <si>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</si>
  <si>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</si>
  <si>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</si>
  <si>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</si>
  <si>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</si>
  <si>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</si>
  <si>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</si>
  <si>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</si>
  <si>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</si>
  <si>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</si>
  <si>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</si>
  <si>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</si>
  <si>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</si>
  <si>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</si>
  <si>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</si>
  <si>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</si>
  <si>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</si>
  <si>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</si>
  <si>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</si>
  <si>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</si>
  <si>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</si>
  <si>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</si>
  <si>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</si>
  <si>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</si>
  <si>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</si>
  <si>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</si>
  <si>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</si>
  <si>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</si>
  <si>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</si>
  <si>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</si>
  <si>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</si>
  <si>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</si>
  <si>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</si>
  <si>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</si>
  <si>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</si>
  <si>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</si>
  <si>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</si>
  <si>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</si>
  <si>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</si>
  <si>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</si>
  <si>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</si>
  <si>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</si>
  <si>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</si>
  <si>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</si>
  <si>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</si>
  <si>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</si>
  <si>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</si>
  <si>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</si>
  <si>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</si>
  <si>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</si>
  <si>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</si>
  <si>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</si>
  <si>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</si>
  <si>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</si>
  <si>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</si>
  <si>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</si>
  <si>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</si>
  <si>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</si>
  <si>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</si>
  <si>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</si>
  <si>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</si>
  <si>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</si>
  <si>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</si>
  <si>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</si>
  <si>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</si>
  <si>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</si>
  <si>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</si>
  <si>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</si>
  <si>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</si>
  <si>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</si>
  <si>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</si>
  <si>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</si>
  <si>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</si>
  <si>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</si>
  <si>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</si>
  <si>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</si>
  <si>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</si>
  <si>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</si>
  <si>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</si>
  <si>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</si>
  <si>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</si>
  <si>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</si>
  <si>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</si>
  <si>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</si>
  <si>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</si>
  <si>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</si>
  <si>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</si>
  <si>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</si>
  <si>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</si>
  <si>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</si>
  <si>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</si>
  <si>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</si>
  <si>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</si>
  <si>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</si>
  <si>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</si>
  <si>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</si>
  <si>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</si>
  <si>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</si>
  <si>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</si>
  <si>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</si>
  <si>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</si>
  <si>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</si>
  <si>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</si>
  <si>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</si>
  <si>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</si>
  <si>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</si>
  <si>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</si>
  <si>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</si>
  <si>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</si>
  <si>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</si>
  <si>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</si>
  <si>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</si>
  <si>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</si>
  <si>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</si>
  <si>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</si>
  <si>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</si>
  <si>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</si>
  <si>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</si>
  <si>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</si>
  <si>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</si>
  <si>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</si>
  <si>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</si>
  <si>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</si>
  <si>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</si>
  <si>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</si>
  <si>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</si>
  <si>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</si>
  <si>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</si>
  <si>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</si>
  <si>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</si>
  <si>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</si>
  <si>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</si>
  <si>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</si>
  <si>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</si>
  <si>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</si>
  <si>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</si>
  <si>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</si>
  <si>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</si>
  <si>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</si>
  <si>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</si>
  <si>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</si>
  <si>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</si>
  <si>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</si>
  <si>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</si>
  <si>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</si>
  <si>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</si>
  <si>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</si>
  <si>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</si>
  <si>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</si>
  <si>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</si>
  <si>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</si>
  <si>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</si>
  <si>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</si>
  <si>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</si>
  <si>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</si>
  <si>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</si>
  <si>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</si>
  <si>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</si>
  <si>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</si>
  <si>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</si>
  <si>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</si>
  <si>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</si>
  <si>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</si>
  <si>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</si>
  <si>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</si>
  <si>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</si>
  <si>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</si>
  <si>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</si>
  <si>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</si>
  <si>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</si>
  <si>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</si>
  <si>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</si>
  <si>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</si>
  <si>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</si>
  <si>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</si>
  <si>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</si>
  <si>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</si>
  <si>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</si>
  <si>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</si>
  <si>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</si>
  <si>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</si>
  <si>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</si>
  <si>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</si>
  <si>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</si>
  <si>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</si>
  <si>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</si>
  <si>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</si>
  <si>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</si>
  <si>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</si>
  <si>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</si>
  <si>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</si>
  <si>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</si>
  <si>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</si>
  <si>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</si>
  <si>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</si>
  <si>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</si>
  <si>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</si>
  <si>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</si>
  <si>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</si>
  <si>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</si>
  <si>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</si>
  <si>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</si>
  <si>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</si>
  <si>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</si>
  <si>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</si>
  <si>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</si>
  <si>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</si>
  <si>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</si>
  <si>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</si>
  <si>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</si>
  <si>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</si>
  <si>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</si>
  <si>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</si>
  <si>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</si>
  <si>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</si>
  <si>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</si>
  <si>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</si>
  <si>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</si>
  <si>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</si>
  <si>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</si>
  <si>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</si>
  <si>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</si>
  <si>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</si>
  <si>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</si>
  <si>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</si>
  <si>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</si>
  <si>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</si>
  <si>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</si>
  <si>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</si>
  <si>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</si>
  <si>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</si>
  <si>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</si>
  <si>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</si>
  <si>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</si>
  <si>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</si>
  <si>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</si>
  <si>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</si>
  <si>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</si>
  <si>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</si>
  <si>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</si>
  <si>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</si>
  <si>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</si>
  <si>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</si>
  <si>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</si>
  <si>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</si>
  <si>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</si>
  <si>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</si>
  <si>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</si>
  <si>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</si>
  <si>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</si>
  <si>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</si>
  <si>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</si>
  <si>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</si>
  <si>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</si>
  <si>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</si>
  <si>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</si>
  <si>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</si>
  <si>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</si>
  <si>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</si>
  <si>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</si>
  <si>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</si>
  <si>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</si>
  <si>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</si>
  <si>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</si>
  <si>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</si>
  <si>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</si>
  <si>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</si>
  <si>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</si>
  <si>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</si>
  <si>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</si>
  <si>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</si>
  <si>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</si>
  <si>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</si>
  <si>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</si>
  <si>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</si>
  <si>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</si>
  <si>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</si>
  <si>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</si>
  <si>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</si>
  <si>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</si>
  <si>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</si>
  <si>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</si>
  <si>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</si>
  <si>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</si>
  <si>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</si>
  <si>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</si>
  <si>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</si>
  <si>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</si>
  <si>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</si>
  <si>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</si>
  <si>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</si>
  <si>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</si>
  <si>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</si>
  <si>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</si>
  <si>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</si>
  <si>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</si>
  <si>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</si>
  <si>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</si>
  <si>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</si>
  <si>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</si>
  <si>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</si>
  <si>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</si>
  <si>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</si>
  <si>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</si>
  <si>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</si>
  <si>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</si>
  <si>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</si>
  <si>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</si>
  <si>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</si>
  <si>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</si>
  <si>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</si>
  <si>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</si>
  <si>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</si>
  <si>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</si>
  <si>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</si>
  <si>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</si>
  <si>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</si>
  <si>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</si>
  <si>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</si>
  <si>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</si>
  <si>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</si>
  <si>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</si>
  <si>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</si>
  <si>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</si>
  <si>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</si>
  <si>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</si>
  <si>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</si>
  <si>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</si>
  <si>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</si>
  <si>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</si>
  <si>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</si>
  <si>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</si>
  <si>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</si>
  <si>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</si>
  <si>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</si>
  <si>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</si>
  <si>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</si>
  <si>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</si>
  <si>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</si>
  <si>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</si>
  <si>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</si>
  <si>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</si>
  <si>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</si>
  <si>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</si>
  <si>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</si>
  <si>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</si>
  <si>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</si>
  <si>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</si>
  <si>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</si>
  <si>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</si>
  <si>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</si>
  <si>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</si>
  <si>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</si>
  <si>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</si>
  <si>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</si>
  <si>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</si>
  <si>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</si>
  <si>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</si>
  <si>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</si>
  <si>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</si>
  <si>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</si>
  <si>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</si>
  <si>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</si>
  <si>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</si>
  <si>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</si>
  <si>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</si>
  <si>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</si>
  <si>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</si>
  <si>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</si>
  <si>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</si>
  <si>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</si>
  <si>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</si>
  <si>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</si>
  <si>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</si>
  <si>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</si>
  <si>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</si>
  <si>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</si>
  <si>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</si>
  <si>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</si>
  <si>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</si>
  <si>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</si>
  <si>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</si>
  <si>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</si>
  <si>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</si>
  <si>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</si>
  <si>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</si>
  <si>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</si>
  <si>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</si>
  <si>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</si>
  <si>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</si>
  <si>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</si>
  <si>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</si>
  <si>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</si>
  <si>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</si>
  <si>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</si>
  <si>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</si>
  <si>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</si>
  <si>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</si>
  <si>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</si>
  <si>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</si>
  <si>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</si>
  <si>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</si>
  <si>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</si>
  <si>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</si>
  <si>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</si>
  <si>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</si>
  <si>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</si>
  <si>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</si>
  <si>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</si>
  <si>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</si>
  <si>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</si>
  <si>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</si>
  <si>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</si>
  <si>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</si>
  <si>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</si>
  <si>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</si>
  <si>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</si>
  <si>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</si>
  <si>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</si>
  <si>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</si>
  <si>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</si>
  <si>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</si>
  <si>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</si>
  <si>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</si>
  <si>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</si>
  <si>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</si>
  <si>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</si>
  <si>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</si>
  <si>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</si>
  <si>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</si>
  <si>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</si>
  <si>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</si>
  <si>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</si>
  <si>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</si>
  <si>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</si>
  <si>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</si>
  <si>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</si>
  <si>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</si>
  <si>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</si>
  <si>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</si>
  <si>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</si>
  <si>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</si>
  <si>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</si>
  <si>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</si>
  <si>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</si>
  <si>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</si>
  <si>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</si>
  <si>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</si>
  <si>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</si>
  <si>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</si>
  <si>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</si>
  <si>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</si>
  <si>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</si>
  <si>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</si>
  <si>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</si>
  <si>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</si>
  <si>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</si>
  <si>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</si>
  <si>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</si>
  <si>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</si>
  <si>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</si>
  <si>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</si>
  <si>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</si>
  <si>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</si>
  <si>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</si>
  <si>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</si>
  <si>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</si>
  <si>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</si>
  <si>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</si>
  <si>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</si>
  <si>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</si>
  <si>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</si>
  <si>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</si>
  <si>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</si>
  <si>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</si>
  <si>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</si>
  <si>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</si>
  <si>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</si>
  <si>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</si>
  <si>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</si>
  <si>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</si>
  <si>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</si>
  <si>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</si>
  <si>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</si>
  <si>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</si>
  <si>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</si>
  <si>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</si>
  <si>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</si>
  <si>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</si>
  <si>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</si>
  <si>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</si>
  <si>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</si>
  <si>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</si>
  <si>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</si>
  <si>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</si>
  <si>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</si>
  <si>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</si>
  <si>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</si>
  <si>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</si>
  <si>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</si>
  <si>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</si>
  <si>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</si>
  <si>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</si>
  <si>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</si>
  <si>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</si>
  <si>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</si>
  <si>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</si>
  <si>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</si>
  <si>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</si>
  <si>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</si>
  <si>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</si>
  <si>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</si>
  <si>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</si>
  <si>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</si>
  <si>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</si>
  <si>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</si>
  <si>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</si>
  <si>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</si>
  <si>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</si>
  <si>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</si>
  <si>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</si>
  <si>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</si>
  <si>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</si>
  <si>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</si>
  <si>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</si>
  <si>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</si>
  <si>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</si>
  <si>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</si>
  <si>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</si>
  <si>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</si>
  <si>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</si>
  <si>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</si>
  <si>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</si>
  <si>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</si>
  <si>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</si>
  <si>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</si>
  <si>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</si>
  <si>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</si>
  <si>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</si>
  <si>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</si>
  <si>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</si>
  <si>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</si>
  <si>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</si>
  <si>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</si>
  <si>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</si>
  <si>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</si>
  <si>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</si>
  <si>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</si>
  <si>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</si>
  <si>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</si>
  <si>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</si>
  <si>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</si>
  <si>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</si>
  <si>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</si>
  <si>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</si>
  <si>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</si>
  <si>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</si>
  <si>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</si>
  <si>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</si>
  <si>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</si>
  <si>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</si>
  <si>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</si>
  <si>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</si>
  <si>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</si>
  <si>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</si>
  <si>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</si>
  <si>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</si>
  <si>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</si>
  <si>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</si>
  <si>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</si>
  <si>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</si>
  <si>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</si>
  <si>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</si>
  <si>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</si>
  <si>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</si>
  <si>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</si>
  <si>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</si>
  <si>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</si>
  <si>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</si>
  <si>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</si>
  <si>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</si>
  <si>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</si>
  <si>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</si>
  <si>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</si>
  <si>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</si>
  <si>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</si>
  <si>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</si>
  <si>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</si>
  <si>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</si>
  <si>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</si>
  <si>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</si>
  <si>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</si>
  <si>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</si>
  <si>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</si>
  <si>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</si>
  <si>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</si>
  <si>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</si>
  <si>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</si>
  <si>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</si>
  <si>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</si>
  <si>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</si>
  <si>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</si>
  <si>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</si>
  <si>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</si>
  <si>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</si>
  <si>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</si>
  <si>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</si>
  <si>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</si>
  <si>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</si>
  <si>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</si>
  <si>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</si>
  <si>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</si>
  <si>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</si>
  <si>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</si>
  <si>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</si>
  <si>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</si>
  <si>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</si>
  <si>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</si>
  <si>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</si>
  <si>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</si>
  <si>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</si>
  <si>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</si>
  <si>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</si>
  <si>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</si>
  <si>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</si>
  <si>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</si>
  <si>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</si>
  <si>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</si>
  <si>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</si>
  <si>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</si>
  <si>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</si>
  <si>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</si>
  <si>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</si>
  <si>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</si>
  <si>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</si>
  <si>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</si>
  <si>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</si>
  <si>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</si>
  <si>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</si>
  <si>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</si>
  <si>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</si>
  <si>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</si>
  <si>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</si>
  <si>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</si>
  <si>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</si>
  <si>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</si>
  <si>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</si>
  <si>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</si>
  <si>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</si>
  <si>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</si>
  <si>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</si>
  <si>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</si>
  <si>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</si>
  <si>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</si>
  <si>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</si>
  <si>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</si>
  <si>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</si>
  <si>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</si>
  <si>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</si>
  <si>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</si>
  <si>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</si>
  <si>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</si>
  <si>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</si>
  <si>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</si>
  <si>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</si>
  <si>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</si>
  <si>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</si>
  <si>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</si>
  <si>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</si>
  <si>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</si>
  <si>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</si>
  <si>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</si>
  <si>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</si>
  <si>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</si>
  <si>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</si>
  <si>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</si>
  <si>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</si>
  <si>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</si>
  <si>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</si>
  <si>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</si>
  <si>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</si>
  <si>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</si>
  <si>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</si>
  <si>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</si>
  <si>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</si>
  <si>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</si>
  <si>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</si>
  <si>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</si>
  <si>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</si>
  <si>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</si>
  <si>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</si>
  <si>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</si>
  <si>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</si>
  <si>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</si>
  <si>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</si>
  <si>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</si>
  <si>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</si>
  <si>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</si>
  <si>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</si>
  <si>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</si>
  <si>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</si>
  <si>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</si>
  <si>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</si>
  <si>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</si>
  <si>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</si>
  <si>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</si>
  <si>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</si>
  <si>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</si>
  <si>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</si>
  <si>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</si>
  <si>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</si>
  <si>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</si>
  <si>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</si>
  <si>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</si>
  <si>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</si>
  <si>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</si>
  <si>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</si>
  <si>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</si>
  <si>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</si>
  <si>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</si>
  <si>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</si>
  <si>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</si>
  <si>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</si>
  <si>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</si>
  <si>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</si>
  <si>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</si>
  <si>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</si>
  <si>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</si>
  <si>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</si>
  <si>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</si>
  <si>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</si>
  <si>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</si>
  <si>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</si>
  <si>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</si>
  <si>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</si>
  <si>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</si>
  <si>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</si>
  <si>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</si>
  <si>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</si>
  <si>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</si>
  <si>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</si>
  <si>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</si>
  <si>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</si>
  <si>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</si>
  <si>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</si>
  <si>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</si>
  <si>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</si>
  <si>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</si>
  <si>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</si>
  <si>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</si>
  <si>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</si>
  <si>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</si>
  <si>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</si>
  <si>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</si>
  <si>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</si>
  <si>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</si>
  <si>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</si>
  <si>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</si>
  <si>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</si>
  <si>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</si>
  <si>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</si>
  <si>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</si>
  <si>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</si>
  <si>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</si>
  <si>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</si>
  <si>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</si>
  <si>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</si>
  <si>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</si>
  <si>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</si>
  <si>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</si>
  <si>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</si>
  <si>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</si>
  <si>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</si>
  <si>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</si>
  <si>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</si>
  <si>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</si>
  <si>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</si>
  <si>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</si>
  <si>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</si>
  <si>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</si>
  <si>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</si>
  <si>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</si>
  <si>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</si>
  <si>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</si>
  <si>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</si>
  <si>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</si>
  <si>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</si>
  <si>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</si>
  <si>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</si>
  <si>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</si>
  <si>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</si>
  <si>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</si>
  <si>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</si>
  <si>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</si>
  <si>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</si>
  <si>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</si>
  <si>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</si>
  <si>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</si>
  <si>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</si>
  <si>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</si>
  <si>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</si>
  <si>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</si>
  <si>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</si>
  <si>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</si>
  <si>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</si>
  <si>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</si>
  <si>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</si>
  <si>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</si>
  <si>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</si>
  <si>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</si>
  <si>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</si>
  <si>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</si>
  <si>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</si>
  <si>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</si>
  <si>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</si>
  <si>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</si>
  <si>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</si>
  <si>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</si>
  <si>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</si>
  <si>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</si>
  <si>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</si>
  <si>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</si>
  <si>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</si>
  <si>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</si>
  <si>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</si>
  <si>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</si>
  <si>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</si>
  <si>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</si>
  <si>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</si>
  <si>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</si>
  <si>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</si>
  <si>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</si>
  <si>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</si>
  <si>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</si>
  <si>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</si>
  <si>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</si>
  <si>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</si>
  <si>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</si>
  <si>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</si>
  <si>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</si>
  <si>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</si>
  <si>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</si>
  <si>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</si>
  <si>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</si>
  <si>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</si>
  <si>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</si>
  <si>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</si>
  <si>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</si>
  <si>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</si>
  <si>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</si>
  <si>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</si>
  <si>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</si>
  <si>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</si>
  <si>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</si>
  <si>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</si>
  <si>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</si>
  <si>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</si>
  <si>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</si>
  <si>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</si>
  <si>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</si>
  <si>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</si>
  <si>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</si>
  <si>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</si>
  <si>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</si>
  <si>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</si>
  <si>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</si>
  <si>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</si>
  <si>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</si>
  <si>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</si>
  <si>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</si>
  <si>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</si>
  <si>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</si>
  <si>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</si>
  <si>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</si>
  <si>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</si>
  <si>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</si>
  <si>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</si>
  <si>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</si>
  <si>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</si>
  <si>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</si>
  <si>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</si>
  <si>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</si>
  <si>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</si>
  <si>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</si>
  <si>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</si>
  <si>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</si>
  <si>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</si>
  <si>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</si>
  <si>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</si>
  <si>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</si>
  <si>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</si>
  <si>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</si>
  <si>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</si>
  <si>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</si>
  <si>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</si>
  <si>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</si>
  <si>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</si>
  <si>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</si>
  <si>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</si>
  <si>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</si>
  <si>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</si>
  <si>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</si>
  <si>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</si>
  <si>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</si>
  <si>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</si>
  <si>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</si>
  <si>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</si>
  <si>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</si>
  <si>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</si>
  <si>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</si>
  <si>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</si>
  <si>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</si>
  <si>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</si>
  <si>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</si>
  <si>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</si>
  <si>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</si>
  <si>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</si>
  <si>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</si>
  <si>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</si>
  <si>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</si>
  <si>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</si>
  <si>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</si>
  <si>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</si>
  <si>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</si>
  <si>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</si>
  <si>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</si>
  <si>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</si>
  <si>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</si>
  <si>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</si>
  <si>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</si>
  <si>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</si>
  <si>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</si>
  <si>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</si>
  <si>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</si>
  <si>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</si>
  <si>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</si>
  <si>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</si>
  <si>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</si>
  <si>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</si>
  <si>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</si>
  <si>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</si>
  <si>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</si>
  <si>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</si>
  <si>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</si>
  <si>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</si>
  <si>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</si>
  <si>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</si>
  <si>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</si>
  <si>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</si>
  <si>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</si>
  <si>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</si>
  <si>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</si>
  <si>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</si>
  <si>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</si>
  <si>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</si>
  <si>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</si>
  <si>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</si>
  <si>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</si>
  <si>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</si>
  <si>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</si>
  <si>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</si>
  <si>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</si>
  <si>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</si>
  <si>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</si>
  <si>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</si>
  <si>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</si>
  <si>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</si>
  <si>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</si>
  <si>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</si>
  <si>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</si>
  <si>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</si>
  <si>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</si>
  <si>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</si>
  <si>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</si>
  <si>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</si>
  <si>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</si>
  <si>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</si>
  <si>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</si>
  <si>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</si>
  <si>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</si>
  <si>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</si>
  <si>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</si>
  <si>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</si>
  <si>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</si>
  <si>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</si>
  <si>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</si>
  <si>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</si>
  <si>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</si>
  <si>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</si>
  <si>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</si>
  <si>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</si>
  <si>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</si>
  <si>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</si>
  <si>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</si>
  <si>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</si>
  <si>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</si>
  <si>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</si>
  <si>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</si>
  <si>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</si>
  <si>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</si>
  <si>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</si>
  <si>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</si>
  <si>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</si>
  <si>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</si>
  <si>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</si>
  <si>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</si>
  <si>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</si>
  <si>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</si>
  <si>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</si>
  <si>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</si>
  <si>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</si>
  <si>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</si>
  <si>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</si>
  <si>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</si>
  <si>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</si>
  <si>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</si>
  <si>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</si>
  <si>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</si>
  <si>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</si>
  <si>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</si>
  <si>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</si>
  <si>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</si>
  <si>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</si>
  <si>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</si>
  <si>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</si>
  <si>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</si>
  <si>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</si>
  <si>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</si>
  <si>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</si>
  <si>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</si>
  <si>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</si>
  <si>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</si>
  <si>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</si>
  <si>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</si>
  <si>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</si>
  <si>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</si>
  <si>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</si>
  <si>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</si>
  <si>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</si>
  <si>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</si>
  <si>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</si>
  <si>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</si>
  <si>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</si>
  <si>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</si>
  <si>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</si>
  <si>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</si>
  <si>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</si>
  <si>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</si>
  <si>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</si>
  <si>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</si>
  <si>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</si>
  <si>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</si>
  <si>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</si>
  <si>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</si>
  <si>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</si>
  <si>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</si>
  <si>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</si>
  <si>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</si>
  <si>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</si>
  <si>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</si>
  <si>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</si>
  <si>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</si>
  <si>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</si>
  <si>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</si>
  <si>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</si>
  <si>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</si>
  <si>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</si>
  <si>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</si>
  <si>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</si>
  <si>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</si>
  <si>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</si>
  <si>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</si>
  <si>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</si>
  <si>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</si>
  <si>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</si>
  <si>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</si>
  <si>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</si>
  <si>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</si>
  <si>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</si>
  <si>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</si>
  <si>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</si>
  <si>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</si>
  <si>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</si>
  <si>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</si>
  <si>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</si>
  <si>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</si>
  <si>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</si>
  <si>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</si>
  <si>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</si>
  <si>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</si>
  <si>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</si>
  <si>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</si>
  <si>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</si>
  <si>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</si>
  <si>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</si>
  <si>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</si>
  <si>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</si>
  <si>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</si>
  <si>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</si>
  <si>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</si>
  <si>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</si>
  <si>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</si>
  <si>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</si>
  <si>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</si>
  <si>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</si>
  <si>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</si>
  <si>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</si>
  <si>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</si>
  <si>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</si>
  <si>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</si>
  <si>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</si>
  <si>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</si>
  <si>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</si>
  <si>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</si>
  <si>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</si>
  <si>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</si>
  <si>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</si>
  <si>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</si>
  <si>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</si>
  <si>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</si>
  <si>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</si>
  <si>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</si>
  <si>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</si>
  <si>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</si>
  <si>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</si>
  <si>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</si>
  <si>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</si>
  <si>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</si>
  <si>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</si>
  <si>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</si>
  <si>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</si>
  <si>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</si>
  <si>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</si>
  <si>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</si>
  <si>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</si>
  <si>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</si>
  <si>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</si>
  <si>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</si>
  <si>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</si>
  <si>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</si>
  <si>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</si>
  <si>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</si>
  <si>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</si>
  <si>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</si>
  <si>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</si>
  <si>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</si>
  <si>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</si>
  <si>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</si>
  <si>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</si>
  <si>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</si>
  <si>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</si>
  <si>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</si>
  <si>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</si>
  <si>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</si>
  <si>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</si>
  <si>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</si>
  <si>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</si>
  <si>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</si>
  <si>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</si>
  <si>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</si>
  <si>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</si>
  <si>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</si>
  <si>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</si>
  <si>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</si>
  <si>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</si>
  <si>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</si>
  <si>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</si>
  <si>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</si>
  <si>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</si>
  <si>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</si>
  <si>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</si>
  <si>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</si>
  <si>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</si>
  <si>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</si>
  <si>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</si>
  <si>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</si>
  <si>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</si>
  <si>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</si>
  <si>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</si>
  <si>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</si>
  <si>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</si>
  <si>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</si>
  <si>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</si>
  <si>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</si>
  <si>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</si>
  <si>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</si>
  <si>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</si>
  <si>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</si>
  <si>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</si>
  <si>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</si>
  <si>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</si>
  <si>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</si>
  <si>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</si>
  <si>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</si>
  <si>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</si>
  <si>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</si>
  <si>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</si>
  <si>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</si>
  <si>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</si>
  <si>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</si>
  <si>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</si>
  <si>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</si>
  <si>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</si>
  <si>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</si>
  <si>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</si>
  <si>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</si>
  <si>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</si>
  <si>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</si>
  <si>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</si>
  <si>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</si>
  <si>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</si>
  <si>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</si>
  <si>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</si>
  <si>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</si>
  <si>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</si>
  <si>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</si>
  <si>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</si>
  <si>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</si>
  <si>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</si>
  <si>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</si>
  <si>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</si>
  <si>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</si>
  <si>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</si>
  <si>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</si>
  <si>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</si>
  <si>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</si>
  <si>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</si>
  <si>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</si>
  <si>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</si>
  <si>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</si>
  <si>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</si>
  <si>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</si>
  <si>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</si>
  <si>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</si>
  <si>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</si>
  <si>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</si>
  <si>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</si>
  <si>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</si>
  <si>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</si>
  <si>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</si>
  <si>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</si>
  <si>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</si>
  <si>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</si>
  <si>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</si>
  <si>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</si>
  <si>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</si>
  <si>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</si>
  <si>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</si>
  <si>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</si>
  <si>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</si>
  <si>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</si>
  <si>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</si>
  <si>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</si>
  <si>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</si>
  <si>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</si>
  <si>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</si>
  <si>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</si>
  <si>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</si>
  <si>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</si>
  <si>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</si>
  <si>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</si>
  <si>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</si>
  <si>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</si>
  <si>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</si>
  <si>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</si>
  <si>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</si>
  <si>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</si>
  <si>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</si>
  <si>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</si>
  <si>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</si>
  <si>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</si>
  <si>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</si>
  <si>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</si>
  <si>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</si>
  <si>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</si>
  <si>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</si>
  <si>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</si>
  <si>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</si>
  <si>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</si>
  <si>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</si>
  <si>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</si>
  <si>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</si>
  <si>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</si>
  <si>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</si>
  <si>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</si>
  <si>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</si>
  <si>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</si>
  <si>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</si>
  <si>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</si>
  <si>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</si>
  <si>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</si>
  <si>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</si>
  <si>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</si>
  <si>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</si>
  <si>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</si>
  <si>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</si>
  <si>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</si>
  <si>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</si>
  <si>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</si>
  <si>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</si>
  <si>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</si>
  <si>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</si>
  <si>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</si>
  <si>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</si>
  <si>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</si>
  <si>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</si>
  <si>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</si>
  <si>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</si>
  <si>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</si>
  <si>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</si>
  <si>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</si>
  <si>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</si>
  <si>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</si>
  <si>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</si>
  <si>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</si>
  <si>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</si>
  <si>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</si>
  <si>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</si>
  <si>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</si>
  <si>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</si>
  <si>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</si>
  <si>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</si>
  <si>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</si>
  <si>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</si>
  <si>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</si>
  <si>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</si>
  <si>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</si>
  <si>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</si>
  <si>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</si>
  <si>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</si>
  <si>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</si>
  <si>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</si>
  <si>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</si>
  <si>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</si>
  <si>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</si>
  <si>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</si>
  <si>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</si>
  <si>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</si>
  <si>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</si>
  <si>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</si>
  <si>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</si>
  <si>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</si>
  <si>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</si>
  <si>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</si>
  <si>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</si>
  <si>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</si>
  <si>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</si>
  <si>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</si>
  <si>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</si>
  <si>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</si>
  <si>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</si>
  <si>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</si>
  <si>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</si>
  <si>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</si>
  <si>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</si>
  <si>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</si>
  <si>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</si>
  <si>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</si>
  <si>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</si>
  <si>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</si>
  <si>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</si>
  <si>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</si>
  <si>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</si>
  <si>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</si>
  <si>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</si>
  <si>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</si>
  <si>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</si>
  <si>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</si>
  <si>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</si>
  <si>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</si>
  <si>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</si>
  <si>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</si>
  <si>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</si>
  <si>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</si>
  <si>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</si>
  <si>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</si>
  <si>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</si>
  <si>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</si>
  <si>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</si>
  <si>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</si>
  <si>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</si>
  <si>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</si>
  <si>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</si>
  <si>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</si>
  <si>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</si>
  <si>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</si>
  <si>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</si>
  <si>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</si>
  <si>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</si>
  <si>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</si>
  <si>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</si>
  <si>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</si>
  <si>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</si>
  <si>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</si>
  <si>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</si>
  <si>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</si>
  <si>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</si>
  <si>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</si>
  <si>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</si>
  <si>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</si>
  <si>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</si>
  <si>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</si>
  <si>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</si>
  <si>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</si>
  <si>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</si>
  <si>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</si>
  <si>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</si>
  <si>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</si>
  <si>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</si>
  <si>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</si>
  <si>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</si>
  <si>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</si>
  <si>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</si>
  <si>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</si>
  <si>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</si>
  <si>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</si>
  <si>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</si>
  <si>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</si>
  <si>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</si>
  <si>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</si>
  <si>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</si>
  <si>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</si>
  <si>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</si>
  <si>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</si>
  <si>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</si>
  <si>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</si>
  <si>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</si>
  <si>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</si>
  <si>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</si>
  <si>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</si>
  <si>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</si>
  <si>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</si>
  <si>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</si>
  <si>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</si>
  <si>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</si>
  <si>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</si>
  <si>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</si>
  <si>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</si>
  <si>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Equalify Inc.</t>
  </si>
  <si>
    <t>Equalify - Managed Cloud Version</t>
  </si>
  <si>
    <t>Automated accessibility testing platform.</t>
  </si>
  <si>
    <t>https://equalify.app/privacy-polciy/</t>
  </si>
  <si>
    <t>https://equalify.app/accessibility-statement/</t>
  </si>
  <si>
    <t>Blake Bertuccelli-Booth</t>
  </si>
  <si>
    <t>blake@equalify.app</t>
  </si>
  <si>
    <t>504-377-3650</t>
  </si>
  <si>
    <t>New York City, United States</t>
  </si>
  <si>
    <t>New Orleans, Louisiana</t>
  </si>
  <si>
    <t>CEO</t>
  </si>
  <si>
    <t>Since 2021, Equalify Inc has operated as a Delaware C Corporation with Blake Bertuccelli-Booth, Equalify's CEO, maintaining a majority equity stake.</t>
  </si>
  <si>
    <t>We maintain a retainer with a cyber security expert who routinely audits Equalify infrastructure.</t>
  </si>
  <si>
    <t xml:space="preserve">3 full-time developers report directly to the CEO. </t>
  </si>
  <si>
    <t>This is propriatary information.</t>
  </si>
  <si>
    <t>Equalify is only looking at public-facing content using open source measuring tools.</t>
  </si>
  <si>
    <t>https://github.com/EqualifyEverything/equalify/blob/main/ACCESSIBILITY.md</t>
  </si>
  <si>
    <t>Unlocked Freedom Access, LLC performed an indepement audit of all features on March 17, 2024. https://github.com/EqualifyEverything/equalify/issues/287#issuecomment-2002619111</t>
  </si>
  <si>
    <t>WCAG 2.2 Level AA</t>
  </si>
  <si>
    <t>To date, we have updated all platform content to WCAG 2.2 Level AA. Additional issues that were revealed with user testing can be followed on this ticket: https://github.com/EqualifyEverything/equalify/issues/287#issuecomment-2002619111</t>
  </si>
  <si>
    <t>Our contribution policy required accessibility conformance: https://github.com/EqualifyEverything/equalify/blob/main/CONTRIBUTE.md</t>
  </si>
  <si>
    <t>All accessibility issues are considered mission-critical bugs and should be reported to the Issues tab of our main repository. https://github.com/EqualifyEverything/equalify/blob/main/ACCESSIBILITY.md</t>
  </si>
  <si>
    <t>Verified during each build of Equalify, most recently on March 19, 2024.</t>
  </si>
  <si>
    <t xml:space="preserve">Accessibility is built into our core product. </t>
  </si>
  <si>
    <t>Role-based accounts are not built into our platform.</t>
  </si>
  <si>
    <t>Equalify is only looking at public-facing content using open source measuring tools. All updates must be reviewed by Equalify creator Blake Bertuccelli-Booth before they are merged into production.</t>
  </si>
  <si>
    <t>Various form input areas provide server-level responses that are returned to the frontend as validation messages.</t>
  </si>
  <si>
    <t>AWS WAF</t>
  </si>
  <si>
    <t>Authentication is handled by Amazon Cognito. 8 character passwords with at least least one lowercase letter is required.</t>
  </si>
  <si>
    <t>We provide a service that builds integration with additional SSO solutions, but this feature is not integrated with our core product.</t>
  </si>
  <si>
    <t>See row 66 information.</t>
  </si>
  <si>
    <t>We default to 3 minute after session timeout.</t>
  </si>
  <si>
    <t>We send regular system update emails to all clients and maintain "chat" service via Slack.</t>
  </si>
  <si>
    <t>All systems are deployed using GitHub actions that include a number of code verification services.</t>
  </si>
  <si>
    <t>Every customer currently receives their own provisioned database. We do have plans to provision multi-tenant infrustrcture that would identify user informaiton with a custom UID, attributed to each row.</t>
  </si>
  <si>
    <t xml:space="preserve">Nightly backups are made of all database information. </t>
  </si>
  <si>
    <t>Institutions may request backup data and Equalify will review any requests.</t>
  </si>
  <si>
    <t>Amazon Web Services in the New York Region is where data resides.</t>
  </si>
  <si>
    <t>Susbscribers may contact Equalify via email (support@equalify.app), Slack, or log issues on Github (https://github.com/equalifyEverything/equalify)</t>
  </si>
  <si>
    <t>See row 100</t>
  </si>
  <si>
    <t>Our staff is employed to manage any incidents.</t>
  </si>
  <si>
    <t>We currently provide 24-hour gauranteed response time.</t>
  </si>
  <si>
    <t>Equalify is only looking at public-facing content using open source measuring tools.  All the accessibility results can be found without the tool. It is an scanner and aggregator that provides advanced analysis dashboards of public-facing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</si>
</sst>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2"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6">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47" fillId="0" borderId="0" applyNumberFormat="0" applyFill="0" applyBorder="0" applyAlignment="0" applyProtection="0"/>
  </cellStyleXfs>
  <cellXfs count="387">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2" fillId="0" borderId="1" xfId="0" applyFont="1" applyBorder="1" applyAlignment="1">
      <alignment vertical="top" wrapText="1"/>
    </xf>
    <xf numFmtId="0" fontId="2" fillId="0" borderId="8" xfId="0" applyFont="1" applyBorder="1" applyAlignment="1">
      <alignmen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0" fontId="6" fillId="6" borderId="9" xfId="0" applyFont="1" applyFill="1" applyBorder="1" applyAlignment="1">
      <alignment horizontal="lef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52" fillId="0" borderId="55" xfId="0" applyFont="1" applyBorder="1" applyAlignment="1">
      <alignment horizontal="left" vertical="center" wrapText="1"/>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52" fillId="0" borderId="50"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3" xfId="0" applyFont="1" applyBorder="1" applyAlignment="1">
      <alignment vertical="top" wrapText="1"/>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5" fillId="0" borderId="50" xfId="0" applyFont="1" applyBorder="1" applyAlignment="1">
      <alignment horizontal="left" vertical="center"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xf numFmtId="0" fontId="47" fillId="0" borderId="50" xfId="1" applyBorder="1" applyAlignment="1">
      <alignment horizontal="left" vertical="center" wrapText="1"/>
    </xf>
    <xf numFmtId="0" fontId="47" fillId="0" borderId="0" xfId="1" applyAlignment="1">
      <alignment vertical="top"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0.92592592592592593</c:v>
                </c:pt>
                <c:pt idx="1">
                  <c:v>9.3023255813953487E-2</c:v>
                </c:pt>
                <c:pt idx="2">
                  <c:v>1</c:v>
                </c:pt>
                <c:pt idx="3">
                  <c:v>0.38461538461538464</c:v>
                </c:pt>
                <c:pt idx="4">
                  <c:v>0.51351351351351349</c:v>
                </c:pt>
                <c:pt idx="5">
                  <c:v>0.35714285714285715</c:v>
                </c:pt>
                <c:pt idx="6">
                  <c:v>0.63636363636363635</c:v>
                </c:pt>
                <c:pt idx="7">
                  <c:v>0.25</c:v>
                </c:pt>
                <c:pt idx="8">
                  <c:v>0</c:v>
                </c:pt>
                <c:pt idx="9">
                  <c:v>0.61290322580645162</c:v>
                </c:pt>
                <c:pt idx="10">
                  <c:v>0</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IF((C25=""),VLOOKUP(A25,Questions!$B$18:$G$109,4,FALSE),IF(C25="Yes",VLOOKUP(A25,Questions!$B$18:$G$109,6,FALSE),IF(C25="No",VLOOKUP(A25,Questions!$B$18:$G$109,5,FALSE),"N/A")))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EqualifyEverything/equalify/blob/main/ACCESSIBILITY.md" TargetMode="External"/><Relationship Id="rId2" Type="http://schemas.openxmlformats.org/officeDocument/2006/relationships/hyperlink" Target="mailto:blake@equalify.app" TargetMode="External"/><Relationship Id="rId1" Type="http://schemas.openxmlformats.org/officeDocument/2006/relationships/hyperlink" Target="https://equalify.app/accessibility-statement/" TargetMode="External"/><Relationship Id="rId5" Type="http://schemas.openxmlformats.org/officeDocument/2006/relationships/table" Target="../tables/table1.xml"/><Relationship Id="rId4" Type="http://schemas.openxmlformats.org/officeDocument/2006/relationships/hyperlink" Target="https://aws.amazon.com/wa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topLeftCell="A7" zoomScaleNormal="100" workbookViewId="0"/>
  </sheetViews>
  <sheetFormatPr baseColWidth="10" defaultColWidth="0" defaultRowHeight="16" zeroHeight="1" x14ac:dyDescent="0.2"/>
  <cols>
    <col min="1" max="1" width="132.5" style="277" customWidth="1"/>
    <col min="2" max="2" width="7.375" style="131" customWidth="1"/>
    <col min="3" max="3" width="6.625" style="131" hidden="1" customWidth="1"/>
    <col min="4" max="23" width="6.625" hidden="1" customWidth="1"/>
    <col min="24" max="16384" width="11.25" hidden="1"/>
  </cols>
  <sheetData>
    <row r="1" spans="1:23" x14ac:dyDescent="0.15">
      <c r="A1" s="285" t="s">
        <v>2298</v>
      </c>
      <c r="B1" s="254"/>
      <c r="C1" s="270"/>
      <c r="D1" s="1"/>
      <c r="E1" s="1"/>
      <c r="F1" s="1"/>
      <c r="G1" s="1"/>
      <c r="H1" s="1"/>
      <c r="I1" s="1"/>
      <c r="J1" s="1"/>
      <c r="K1" s="1"/>
      <c r="L1" s="1"/>
      <c r="M1" s="1"/>
      <c r="N1" s="1"/>
      <c r="O1" s="1"/>
      <c r="P1" s="1"/>
      <c r="Q1" s="1"/>
      <c r="R1" s="1"/>
      <c r="S1" s="1"/>
      <c r="T1" s="1"/>
      <c r="U1" s="1"/>
      <c r="V1" s="1"/>
      <c r="W1" s="1"/>
    </row>
    <row r="2" spans="1:23" x14ac:dyDescent="0.15">
      <c r="A2" s="272"/>
      <c r="B2" s="270"/>
      <c r="C2" s="270"/>
      <c r="D2" s="1"/>
      <c r="E2" s="1"/>
      <c r="F2" s="1"/>
      <c r="G2" s="1"/>
      <c r="H2" s="1"/>
      <c r="I2" s="1"/>
      <c r="J2" s="1"/>
      <c r="K2" s="1"/>
      <c r="L2" s="1"/>
      <c r="M2" s="1"/>
      <c r="N2" s="1"/>
      <c r="O2" s="1"/>
      <c r="P2" s="1"/>
      <c r="Q2" s="1"/>
      <c r="R2" s="1"/>
      <c r="S2" s="1"/>
      <c r="T2" s="1"/>
      <c r="U2" s="1"/>
      <c r="V2" s="1"/>
      <c r="W2" s="1"/>
    </row>
    <row r="3" spans="1:23" ht="21" x14ac:dyDescent="0.15">
      <c r="A3" s="273" t="s">
        <v>2275</v>
      </c>
      <c r="C3" s="270"/>
      <c r="D3" s="1"/>
      <c r="E3" s="1"/>
      <c r="F3" s="1"/>
      <c r="G3" s="1"/>
      <c r="H3" s="1"/>
      <c r="I3" s="1"/>
      <c r="J3" s="1"/>
      <c r="K3" s="1"/>
      <c r="L3" s="1"/>
      <c r="M3" s="1"/>
      <c r="N3" s="1"/>
      <c r="O3" s="1"/>
      <c r="P3" s="1"/>
      <c r="Q3" s="1"/>
      <c r="R3" s="1"/>
      <c r="S3" s="1"/>
      <c r="T3" s="1"/>
      <c r="U3" s="1"/>
      <c r="V3" s="1"/>
      <c r="W3" s="1"/>
    </row>
    <row r="4" spans="1:23" x14ac:dyDescent="0.15">
      <c r="A4" s="274"/>
      <c r="C4" s="270"/>
      <c r="D4" s="1"/>
      <c r="E4" s="1"/>
      <c r="F4" s="1"/>
      <c r="G4" s="1"/>
      <c r="H4" s="1"/>
      <c r="I4" s="1"/>
      <c r="J4" s="1"/>
      <c r="K4" s="1"/>
      <c r="L4" s="1"/>
      <c r="M4" s="1"/>
      <c r="N4" s="1"/>
      <c r="O4" s="1"/>
      <c r="P4" s="1"/>
      <c r="Q4" s="1"/>
      <c r="R4" s="1"/>
      <c r="S4" s="1"/>
      <c r="T4" s="1"/>
      <c r="U4" s="1"/>
      <c r="V4" s="1"/>
      <c r="W4" s="1"/>
    </row>
    <row r="5" spans="1:23" ht="105" x14ac:dyDescent="0.15">
      <c r="A5" s="275" t="s">
        <v>2276</v>
      </c>
      <c r="C5" s="270"/>
      <c r="D5" s="1"/>
      <c r="E5" s="1"/>
      <c r="F5" s="1"/>
      <c r="G5" s="1"/>
      <c r="H5" s="1"/>
      <c r="I5" s="1"/>
      <c r="J5" s="1"/>
      <c r="K5" s="1"/>
      <c r="L5" s="1"/>
      <c r="M5" s="1"/>
      <c r="N5" s="1"/>
      <c r="O5" s="1"/>
      <c r="P5" s="1"/>
      <c r="Q5" s="1"/>
      <c r="R5" s="1"/>
      <c r="S5" s="1"/>
      <c r="T5" s="1"/>
      <c r="U5" s="1"/>
      <c r="V5" s="1"/>
      <c r="W5" s="1"/>
    </row>
    <row r="6" spans="1:23" x14ac:dyDescent="0.15">
      <c r="A6" s="276"/>
      <c r="C6" s="270"/>
      <c r="D6" s="1"/>
      <c r="E6" s="1"/>
      <c r="F6" s="1"/>
      <c r="G6" s="1"/>
      <c r="H6" s="1"/>
      <c r="I6" s="1"/>
      <c r="J6" s="1"/>
      <c r="K6" s="1"/>
      <c r="L6" s="1"/>
      <c r="M6" s="1"/>
      <c r="N6" s="1"/>
      <c r="O6" s="1"/>
      <c r="P6" s="1"/>
      <c r="Q6" s="1"/>
      <c r="R6" s="1"/>
      <c r="S6" s="1"/>
      <c r="T6" s="1"/>
      <c r="U6" s="1"/>
      <c r="V6" s="1"/>
      <c r="W6" s="1"/>
    </row>
    <row r="7" spans="1:23" ht="45" x14ac:dyDescent="0.15">
      <c r="A7" s="275" t="s">
        <v>2277</v>
      </c>
      <c r="C7" s="270"/>
      <c r="D7" s="1"/>
      <c r="E7" s="1"/>
      <c r="F7" s="1"/>
      <c r="G7" s="1"/>
      <c r="H7" s="1"/>
      <c r="I7" s="1"/>
      <c r="J7" s="1"/>
      <c r="K7" s="1"/>
      <c r="L7" s="1"/>
      <c r="M7" s="1"/>
      <c r="N7" s="1"/>
      <c r="O7" s="1"/>
      <c r="P7" s="1"/>
      <c r="Q7" s="1"/>
      <c r="R7" s="1"/>
      <c r="S7" s="1"/>
      <c r="T7" s="1"/>
      <c r="U7" s="1"/>
      <c r="V7" s="1"/>
      <c r="W7" s="1"/>
    </row>
    <row r="8" spans="1:23" x14ac:dyDescent="0.15">
      <c r="A8" s="276"/>
      <c r="C8" s="270"/>
      <c r="D8" s="1"/>
      <c r="E8" s="1"/>
      <c r="F8" s="1"/>
      <c r="G8" s="1"/>
      <c r="H8" s="1"/>
      <c r="I8" s="1"/>
      <c r="J8" s="1"/>
      <c r="K8" s="1"/>
      <c r="L8" s="1"/>
      <c r="M8" s="1"/>
      <c r="N8" s="1"/>
      <c r="O8" s="1"/>
      <c r="P8" s="1"/>
      <c r="Q8" s="1"/>
      <c r="R8" s="1"/>
      <c r="S8" s="1"/>
      <c r="T8" s="1"/>
      <c r="U8" s="1"/>
      <c r="V8" s="1"/>
      <c r="W8" s="1"/>
    </row>
    <row r="9" spans="1:23" x14ac:dyDescent="0.15">
      <c r="A9" s="275" t="s">
        <v>2278</v>
      </c>
      <c r="C9" s="270"/>
      <c r="D9" s="1"/>
      <c r="E9" s="1"/>
      <c r="F9" s="1"/>
      <c r="G9" s="1"/>
      <c r="H9" s="1"/>
      <c r="I9" s="1"/>
      <c r="J9" s="1"/>
      <c r="K9" s="1"/>
      <c r="L9" s="1"/>
      <c r="M9" s="1"/>
      <c r="N9" s="1"/>
      <c r="O9" s="1"/>
      <c r="P9" s="1"/>
      <c r="Q9" s="1"/>
      <c r="R9" s="1"/>
      <c r="S9" s="1"/>
      <c r="T9" s="1"/>
      <c r="U9" s="1"/>
      <c r="V9" s="1"/>
      <c r="W9" s="1"/>
    </row>
    <row r="10" spans="1:23" ht="17.25" customHeight="1" x14ac:dyDescent="0.15">
      <c r="A10" s="275" t="s">
        <v>2279</v>
      </c>
      <c r="C10" s="270"/>
      <c r="D10" s="1"/>
      <c r="E10" s="1"/>
      <c r="F10" s="1"/>
      <c r="G10" s="1"/>
      <c r="H10" s="1"/>
      <c r="I10" s="1"/>
      <c r="J10" s="1"/>
      <c r="K10" s="1"/>
      <c r="L10" s="1"/>
      <c r="M10" s="1"/>
      <c r="N10" s="1"/>
      <c r="O10" s="1"/>
      <c r="P10" s="1"/>
      <c r="Q10" s="1"/>
      <c r="R10" s="1"/>
      <c r="S10" s="1"/>
      <c r="T10" s="1"/>
      <c r="U10" s="1"/>
      <c r="V10" s="1"/>
      <c r="W10" s="1"/>
    </row>
    <row r="11" spans="1:23" x14ac:dyDescent="0.15">
      <c r="A11" s="275" t="s">
        <v>2280</v>
      </c>
      <c r="C11" s="270"/>
      <c r="D11" s="1"/>
      <c r="E11" s="1"/>
      <c r="F11" s="1"/>
      <c r="G11" s="1"/>
      <c r="H11" s="1"/>
      <c r="I11" s="1"/>
      <c r="J11" s="1"/>
      <c r="K11" s="1"/>
      <c r="L11" s="1"/>
      <c r="M11" s="1"/>
      <c r="N11" s="1"/>
      <c r="O11" s="1"/>
      <c r="P11" s="1"/>
      <c r="Q11" s="1"/>
      <c r="R11" s="1"/>
      <c r="S11" s="1"/>
      <c r="T11" s="1"/>
      <c r="U11" s="1"/>
      <c r="V11" s="1"/>
      <c r="W11" s="1"/>
    </row>
    <row r="12" spans="1:23" x14ac:dyDescent="0.15">
      <c r="A12" s="275" t="s">
        <v>2281</v>
      </c>
      <c r="C12" s="270"/>
      <c r="D12" s="1"/>
      <c r="E12" s="1"/>
      <c r="F12" s="1"/>
      <c r="G12" s="1"/>
      <c r="H12" s="1"/>
      <c r="I12" s="1"/>
      <c r="J12" s="1"/>
      <c r="K12" s="1"/>
      <c r="L12" s="1"/>
      <c r="M12" s="1"/>
      <c r="N12" s="1"/>
      <c r="O12" s="1"/>
      <c r="P12" s="1"/>
      <c r="Q12" s="1"/>
      <c r="R12" s="1"/>
      <c r="S12" s="1"/>
      <c r="T12" s="1"/>
      <c r="U12" s="1"/>
      <c r="V12" s="1"/>
      <c r="W12" s="1"/>
    </row>
    <row r="13" spans="1:23" ht="30" x14ac:dyDescent="0.15">
      <c r="A13" s="275" t="s">
        <v>2282</v>
      </c>
      <c r="C13" s="270"/>
      <c r="D13" s="1"/>
      <c r="E13" s="1"/>
      <c r="F13" s="1"/>
      <c r="G13" s="1"/>
      <c r="H13" s="1"/>
      <c r="I13" s="1"/>
      <c r="J13" s="1"/>
      <c r="K13" s="1"/>
      <c r="L13" s="1"/>
      <c r="M13" s="1"/>
      <c r="N13" s="1"/>
      <c r="O13" s="1"/>
      <c r="P13" s="1"/>
      <c r="Q13" s="1"/>
      <c r="R13" s="1"/>
      <c r="S13" s="1"/>
      <c r="T13" s="1"/>
      <c r="U13" s="1"/>
      <c r="V13" s="1"/>
      <c r="W13" s="1"/>
    </row>
    <row r="14" spans="1:23" x14ac:dyDescent="0.15">
      <c r="A14" s="275" t="s">
        <v>2283</v>
      </c>
      <c r="C14" s="270"/>
      <c r="D14" s="1"/>
      <c r="E14" s="1"/>
      <c r="F14" s="1"/>
      <c r="G14" s="1"/>
      <c r="H14" s="1"/>
      <c r="I14" s="1"/>
      <c r="J14" s="1"/>
      <c r="K14" s="1"/>
      <c r="L14" s="1"/>
      <c r="M14" s="1"/>
      <c r="N14" s="1"/>
      <c r="O14" s="1"/>
      <c r="P14" s="1"/>
      <c r="Q14" s="1"/>
      <c r="R14" s="1"/>
      <c r="S14" s="1"/>
      <c r="T14" s="1"/>
      <c r="U14" s="1"/>
      <c r="V14" s="1"/>
      <c r="W14" s="1"/>
    </row>
    <row r="15" spans="1:23" x14ac:dyDescent="0.15">
      <c r="A15" s="275" t="s">
        <v>2284</v>
      </c>
      <c r="C15" s="270"/>
      <c r="D15" s="1"/>
      <c r="E15" s="1"/>
      <c r="F15" s="1"/>
      <c r="G15" s="1"/>
      <c r="H15" s="1"/>
      <c r="I15" s="1"/>
      <c r="J15" s="1"/>
      <c r="K15" s="1"/>
      <c r="L15" s="1"/>
      <c r="M15" s="1"/>
      <c r="N15" s="1"/>
      <c r="O15" s="1"/>
      <c r="P15" s="1"/>
      <c r="Q15" s="1"/>
      <c r="R15" s="1"/>
      <c r="S15" s="1"/>
      <c r="T15" s="1"/>
      <c r="U15" s="1"/>
      <c r="V15" s="1"/>
      <c r="W15" s="1"/>
    </row>
    <row r="16" spans="1:23" x14ac:dyDescent="0.15">
      <c r="A16" s="275" t="s">
        <v>2285</v>
      </c>
      <c r="C16" s="270"/>
      <c r="D16" s="1"/>
      <c r="E16" s="1"/>
      <c r="F16" s="1"/>
      <c r="G16" s="1"/>
      <c r="H16" s="1"/>
      <c r="I16" s="1"/>
      <c r="J16" s="1"/>
      <c r="K16" s="1"/>
      <c r="L16" s="1"/>
      <c r="M16" s="1"/>
      <c r="N16" s="1"/>
      <c r="O16" s="1"/>
      <c r="P16" s="1"/>
      <c r="Q16" s="1"/>
      <c r="R16" s="1"/>
      <c r="S16" s="1"/>
      <c r="T16" s="1"/>
      <c r="U16" s="1"/>
      <c r="V16" s="1"/>
      <c r="W16" s="1"/>
    </row>
    <row r="17" spans="1:23" x14ac:dyDescent="0.15">
      <c r="A17" s="275" t="s">
        <v>2286</v>
      </c>
      <c r="C17" s="270"/>
      <c r="D17" s="1"/>
      <c r="E17" s="1"/>
      <c r="F17" s="1"/>
      <c r="G17" s="1"/>
      <c r="H17" s="1"/>
      <c r="I17" s="1"/>
      <c r="J17" s="1"/>
      <c r="K17" s="1"/>
      <c r="L17" s="1"/>
      <c r="M17" s="1"/>
      <c r="N17" s="1"/>
      <c r="O17" s="1"/>
      <c r="P17" s="1"/>
      <c r="Q17" s="1"/>
      <c r="R17" s="1"/>
      <c r="S17" s="1"/>
      <c r="T17" s="1"/>
      <c r="U17" s="1"/>
      <c r="V17" s="1"/>
      <c r="W17" s="1"/>
    </row>
    <row r="18" spans="1:23" x14ac:dyDescent="0.15">
      <c r="C18" s="270"/>
      <c r="D18" s="1"/>
      <c r="E18" s="1"/>
      <c r="F18" s="1"/>
      <c r="G18" s="1"/>
      <c r="H18" s="1"/>
      <c r="I18" s="1"/>
      <c r="J18" s="1"/>
      <c r="K18" s="1"/>
      <c r="L18" s="1"/>
      <c r="M18" s="1"/>
      <c r="N18" s="1"/>
      <c r="O18" s="1"/>
      <c r="P18" s="1"/>
      <c r="Q18" s="1"/>
      <c r="R18" s="1"/>
      <c r="S18" s="1"/>
      <c r="T18" s="1"/>
      <c r="U18" s="1"/>
      <c r="V18" s="1"/>
      <c r="W18" s="1"/>
    </row>
    <row r="19" spans="1:23" ht="30" x14ac:dyDescent="0.15">
      <c r="A19" s="278" t="s">
        <v>2287</v>
      </c>
      <c r="C19" s="270"/>
      <c r="D19" s="1"/>
      <c r="E19" s="1"/>
      <c r="F19" s="1"/>
      <c r="G19" s="1"/>
      <c r="H19" s="1"/>
      <c r="I19" s="1"/>
      <c r="J19" s="1"/>
      <c r="K19" s="1"/>
      <c r="L19" s="1"/>
      <c r="M19" s="1"/>
      <c r="N19" s="1"/>
      <c r="O19" s="1"/>
      <c r="P19" s="1"/>
      <c r="Q19" s="1"/>
      <c r="R19" s="1"/>
      <c r="S19" s="1"/>
      <c r="T19" s="1"/>
      <c r="U19" s="1"/>
      <c r="V19" s="1"/>
      <c r="W19" s="1"/>
    </row>
    <row r="20" spans="1:23" x14ac:dyDescent="0.15">
      <c r="A20" s="275" t="s">
        <v>2288</v>
      </c>
      <c r="C20" s="270"/>
      <c r="D20" s="1"/>
      <c r="E20" s="1"/>
      <c r="F20" s="1"/>
      <c r="G20" s="1"/>
      <c r="H20" s="1"/>
      <c r="I20" s="1"/>
      <c r="J20" s="1"/>
      <c r="K20" s="1"/>
      <c r="L20" s="1"/>
      <c r="M20" s="1"/>
      <c r="N20" s="1"/>
      <c r="O20" s="1"/>
      <c r="P20" s="1"/>
      <c r="Q20" s="1"/>
      <c r="R20" s="1"/>
      <c r="S20" s="1"/>
      <c r="T20" s="1"/>
      <c r="U20" s="1"/>
      <c r="V20" s="1"/>
      <c r="W20" s="1"/>
    </row>
    <row r="21" spans="1:23" x14ac:dyDescent="0.15">
      <c r="B21" s="271"/>
      <c r="C21" s="270"/>
      <c r="D21" s="1"/>
      <c r="E21" s="1"/>
      <c r="F21" s="1"/>
      <c r="G21" s="1"/>
      <c r="H21" s="1"/>
      <c r="I21" s="1"/>
      <c r="J21" s="1"/>
      <c r="K21" s="1"/>
      <c r="L21" s="1"/>
      <c r="M21" s="1"/>
      <c r="N21" s="1"/>
      <c r="O21" s="1"/>
      <c r="P21" s="1"/>
      <c r="Q21" s="1"/>
      <c r="R21" s="1"/>
      <c r="S21" s="1"/>
      <c r="T21" s="1"/>
      <c r="U21" s="1"/>
      <c r="V21" s="1"/>
      <c r="W21" s="1"/>
    </row>
    <row r="22" spans="1:23" ht="17" x14ac:dyDescent="0.15">
      <c r="A22" s="279" t="s">
        <v>2289</v>
      </c>
      <c r="C22" s="270"/>
      <c r="D22" s="1"/>
      <c r="E22" s="1"/>
      <c r="F22" s="1"/>
      <c r="G22" s="1"/>
      <c r="H22" s="1"/>
      <c r="I22" s="1"/>
      <c r="J22" s="1"/>
      <c r="K22" s="1"/>
      <c r="L22" s="1"/>
      <c r="M22" s="1"/>
      <c r="N22" s="1"/>
      <c r="O22" s="1"/>
      <c r="P22" s="1"/>
      <c r="Q22" s="1"/>
      <c r="R22" s="1"/>
      <c r="S22" s="1"/>
      <c r="T22" s="1"/>
      <c r="U22" s="1"/>
      <c r="V22" s="1"/>
      <c r="W22" s="1"/>
    </row>
    <row r="23" spans="1:23" x14ac:dyDescent="0.15">
      <c r="A23" s="276"/>
      <c r="C23" s="270"/>
      <c r="D23" s="1"/>
      <c r="E23" s="1"/>
      <c r="F23" s="1"/>
      <c r="G23" s="1"/>
      <c r="H23" s="1"/>
      <c r="I23" s="1"/>
      <c r="J23" s="1"/>
      <c r="K23" s="1"/>
      <c r="L23" s="1"/>
      <c r="M23" s="1"/>
      <c r="N23" s="1"/>
      <c r="O23" s="1"/>
      <c r="P23" s="1"/>
      <c r="Q23" s="1"/>
      <c r="R23" s="1"/>
      <c r="S23" s="1"/>
      <c r="T23" s="1"/>
      <c r="U23" s="1"/>
      <c r="V23" s="1"/>
      <c r="W23" s="1"/>
    </row>
    <row r="24" spans="1:23" x14ac:dyDescent="0.15">
      <c r="A24" s="275" t="s">
        <v>2290</v>
      </c>
      <c r="C24" s="270"/>
      <c r="D24" s="1"/>
      <c r="E24" s="1"/>
      <c r="F24" s="1"/>
      <c r="G24" s="1"/>
      <c r="H24" s="1"/>
      <c r="I24" s="1"/>
      <c r="J24" s="1"/>
      <c r="K24" s="1"/>
      <c r="L24" s="1"/>
      <c r="M24" s="1"/>
      <c r="N24" s="1"/>
      <c r="O24" s="1"/>
      <c r="P24" s="1"/>
      <c r="Q24" s="1"/>
      <c r="R24" s="1"/>
      <c r="S24" s="1"/>
      <c r="T24" s="1"/>
      <c r="U24" s="1"/>
      <c r="V24" s="1"/>
      <c r="W24" s="1"/>
    </row>
    <row r="25" spans="1:23" x14ac:dyDescent="0.15">
      <c r="B25" s="271"/>
      <c r="C25" s="270"/>
      <c r="D25" s="1"/>
      <c r="E25" s="1"/>
      <c r="F25" s="1"/>
      <c r="G25" s="1"/>
      <c r="H25" s="1"/>
      <c r="I25" s="1"/>
      <c r="J25" s="1"/>
      <c r="K25" s="1"/>
      <c r="L25" s="1"/>
      <c r="M25" s="1"/>
      <c r="N25" s="1"/>
      <c r="O25" s="1"/>
      <c r="P25" s="1"/>
      <c r="Q25" s="1"/>
      <c r="R25" s="1"/>
      <c r="S25" s="1"/>
      <c r="T25" s="1"/>
      <c r="U25" s="1"/>
      <c r="V25" s="1"/>
      <c r="W25" s="1"/>
    </row>
    <row r="26" spans="1:23" ht="17" x14ac:dyDescent="0.15">
      <c r="A26" s="279" t="s">
        <v>2291</v>
      </c>
      <c r="C26" s="270"/>
      <c r="D26" s="1"/>
      <c r="E26" s="1"/>
      <c r="F26" s="1"/>
      <c r="G26" s="1"/>
      <c r="H26" s="1"/>
      <c r="I26" s="1"/>
      <c r="J26" s="1"/>
      <c r="K26" s="1"/>
      <c r="L26" s="1"/>
      <c r="M26" s="1"/>
      <c r="N26" s="1"/>
      <c r="O26" s="1"/>
      <c r="P26" s="1"/>
      <c r="Q26" s="1"/>
      <c r="R26" s="1"/>
      <c r="S26" s="1"/>
      <c r="T26" s="1"/>
      <c r="U26" s="1"/>
      <c r="V26" s="1"/>
      <c r="W26" s="1"/>
    </row>
    <row r="27" spans="1:23" x14ac:dyDescent="0.15">
      <c r="A27" s="276"/>
      <c r="C27" s="270"/>
      <c r="D27" s="1"/>
      <c r="E27" s="1"/>
      <c r="F27" s="1"/>
      <c r="G27" s="1"/>
      <c r="H27" s="1"/>
      <c r="I27" s="1"/>
      <c r="J27" s="1"/>
      <c r="K27" s="1"/>
      <c r="L27" s="1"/>
      <c r="M27" s="1"/>
      <c r="N27" s="1"/>
      <c r="O27" s="1"/>
      <c r="P27" s="1"/>
      <c r="Q27" s="1"/>
      <c r="R27" s="1"/>
      <c r="S27" s="1"/>
      <c r="T27" s="1"/>
      <c r="U27" s="1"/>
      <c r="V27" s="1"/>
      <c r="W27" s="1"/>
    </row>
    <row r="28" spans="1:23" x14ac:dyDescent="0.15">
      <c r="A28" s="275" t="s">
        <v>2292</v>
      </c>
      <c r="C28" s="270"/>
      <c r="D28" s="1"/>
      <c r="E28" s="1"/>
      <c r="F28" s="1"/>
      <c r="G28" s="1"/>
      <c r="H28" s="1"/>
      <c r="I28" s="1"/>
      <c r="J28" s="1"/>
      <c r="K28" s="1"/>
      <c r="L28" s="1"/>
      <c r="M28" s="1"/>
      <c r="N28" s="1"/>
      <c r="O28" s="1"/>
      <c r="P28" s="1"/>
      <c r="Q28" s="1"/>
      <c r="R28" s="1"/>
      <c r="S28" s="1"/>
      <c r="T28" s="1"/>
      <c r="U28" s="1"/>
      <c r="V28" s="1"/>
      <c r="W28" s="1"/>
    </row>
    <row r="29" spans="1:23" x14ac:dyDescent="0.15">
      <c r="A29" s="276"/>
      <c r="C29" s="270"/>
      <c r="D29" s="1"/>
      <c r="E29" s="1"/>
      <c r="F29" s="1"/>
      <c r="G29" s="1"/>
      <c r="H29" s="1"/>
      <c r="I29" s="1"/>
      <c r="J29" s="1"/>
      <c r="K29" s="1"/>
      <c r="L29" s="1"/>
      <c r="M29" s="1"/>
      <c r="N29" s="1"/>
      <c r="O29" s="1"/>
      <c r="P29" s="1"/>
      <c r="Q29" s="1"/>
      <c r="R29" s="1"/>
      <c r="S29" s="1"/>
      <c r="T29" s="1"/>
      <c r="U29" s="1"/>
      <c r="V29" s="1"/>
      <c r="W29" s="1"/>
    </row>
    <row r="30" spans="1:23" x14ac:dyDescent="0.15">
      <c r="A30" s="275" t="s">
        <v>2293</v>
      </c>
      <c r="C30" s="270"/>
      <c r="D30" s="1"/>
      <c r="E30" s="1"/>
      <c r="F30" s="1"/>
      <c r="G30" s="1"/>
      <c r="H30" s="1"/>
      <c r="I30" s="1"/>
      <c r="J30" s="1"/>
      <c r="K30" s="1"/>
      <c r="L30" s="1"/>
      <c r="M30" s="1"/>
      <c r="N30" s="1"/>
      <c r="O30" s="1"/>
      <c r="P30" s="1"/>
      <c r="Q30" s="1"/>
      <c r="R30" s="1"/>
      <c r="S30" s="1"/>
      <c r="T30" s="1"/>
      <c r="U30" s="1"/>
      <c r="V30" s="1"/>
      <c r="W30" s="1"/>
    </row>
    <row r="31" spans="1:23" x14ac:dyDescent="0.15">
      <c r="C31" s="270"/>
      <c r="D31" s="1"/>
      <c r="E31" s="1"/>
      <c r="F31" s="1"/>
      <c r="G31" s="1"/>
      <c r="H31" s="1"/>
      <c r="I31" s="1"/>
      <c r="J31" s="1"/>
      <c r="K31" s="1"/>
      <c r="L31" s="1"/>
      <c r="M31" s="1"/>
      <c r="N31" s="1"/>
      <c r="O31" s="1"/>
      <c r="P31" s="1"/>
      <c r="Q31" s="1"/>
      <c r="R31" s="1"/>
      <c r="S31" s="1"/>
      <c r="T31" s="1"/>
      <c r="U31" s="1"/>
      <c r="V31" s="1"/>
      <c r="W31" s="1"/>
    </row>
    <row r="32" spans="1:23" x14ac:dyDescent="0.15">
      <c r="A32" s="278" t="s">
        <v>2294</v>
      </c>
      <c r="C32" s="270"/>
      <c r="D32" s="1"/>
      <c r="E32" s="1"/>
      <c r="F32" s="1"/>
      <c r="G32" s="1"/>
      <c r="H32" s="1"/>
      <c r="I32" s="1"/>
      <c r="J32" s="1"/>
      <c r="K32" s="1"/>
      <c r="L32" s="1"/>
      <c r="M32" s="1"/>
      <c r="N32" s="1"/>
      <c r="O32" s="1"/>
      <c r="P32" s="1"/>
      <c r="Q32" s="1"/>
      <c r="R32" s="1"/>
      <c r="S32" s="1"/>
      <c r="T32" s="1"/>
      <c r="U32" s="1"/>
      <c r="V32" s="1"/>
      <c r="W32" s="1"/>
    </row>
    <row r="33" spans="1:23" x14ac:dyDescent="0.15">
      <c r="A33" s="274" t="s">
        <v>2295</v>
      </c>
      <c r="C33" s="270"/>
      <c r="D33" s="1"/>
      <c r="E33" s="1"/>
      <c r="F33" s="1"/>
      <c r="G33" s="1"/>
      <c r="H33" s="1"/>
      <c r="I33" s="1"/>
      <c r="J33" s="1"/>
      <c r="K33" s="1"/>
      <c r="L33" s="1"/>
      <c r="M33" s="1"/>
      <c r="N33" s="1"/>
      <c r="O33" s="1"/>
      <c r="P33" s="1"/>
      <c r="Q33" s="1"/>
      <c r="R33" s="1"/>
      <c r="S33" s="1"/>
      <c r="T33" s="1"/>
      <c r="U33" s="1"/>
      <c r="V33" s="1"/>
      <c r="W33" s="1"/>
    </row>
    <row r="34" spans="1:23" x14ac:dyDescent="0.15">
      <c r="A34" s="280"/>
      <c r="C34" s="270"/>
      <c r="D34" s="1"/>
      <c r="E34" s="1"/>
      <c r="F34" s="1"/>
      <c r="G34" s="1"/>
      <c r="H34" s="1"/>
      <c r="I34" s="1"/>
      <c r="J34" s="1"/>
      <c r="K34" s="1"/>
      <c r="L34" s="1"/>
      <c r="M34" s="1"/>
      <c r="N34" s="1"/>
      <c r="O34" s="1"/>
      <c r="P34" s="1"/>
      <c r="Q34" s="1"/>
      <c r="R34" s="1"/>
      <c r="S34" s="1"/>
      <c r="T34" s="1"/>
      <c r="U34" s="1"/>
      <c r="V34" s="1"/>
      <c r="W34" s="1"/>
    </row>
    <row r="35" spans="1:23" ht="30" x14ac:dyDescent="0.15">
      <c r="A35" s="274" t="s">
        <v>2296</v>
      </c>
      <c r="C35" s="270"/>
      <c r="D35" s="1"/>
      <c r="E35" s="1"/>
      <c r="F35" s="1"/>
      <c r="G35" s="1"/>
      <c r="H35" s="1"/>
      <c r="I35" s="1"/>
      <c r="J35" s="1"/>
      <c r="K35" s="1"/>
      <c r="L35" s="1"/>
      <c r="M35" s="1"/>
      <c r="N35" s="1"/>
      <c r="O35" s="1"/>
      <c r="P35" s="1"/>
      <c r="Q35" s="1"/>
      <c r="R35" s="1"/>
      <c r="S35" s="1"/>
      <c r="T35" s="1"/>
      <c r="U35" s="1"/>
      <c r="V35" s="1"/>
      <c r="W35" s="1"/>
    </row>
    <row r="36" spans="1:23" x14ac:dyDescent="0.15">
      <c r="A36" s="281"/>
      <c r="B36" s="270"/>
      <c r="C36" s="270"/>
      <c r="D36" s="1"/>
      <c r="E36" s="1"/>
      <c r="F36" s="1"/>
      <c r="G36" s="1"/>
      <c r="H36" s="1"/>
      <c r="I36" s="1"/>
      <c r="J36" s="1"/>
      <c r="K36" s="1"/>
      <c r="L36" s="1"/>
      <c r="M36" s="1"/>
      <c r="N36" s="1"/>
      <c r="O36" s="1"/>
      <c r="P36" s="1"/>
      <c r="Q36" s="1"/>
      <c r="R36" s="1"/>
      <c r="S36" s="1"/>
      <c r="T36" s="1"/>
      <c r="U36" s="1"/>
      <c r="V36" s="1"/>
      <c r="W36" s="1"/>
    </row>
    <row r="37" spans="1:23" ht="19" x14ac:dyDescent="0.15">
      <c r="A37" s="283" t="s">
        <v>0</v>
      </c>
      <c r="B37" s="269"/>
      <c r="C37" s="270"/>
      <c r="D37" s="1"/>
      <c r="E37" s="1"/>
      <c r="F37" s="1"/>
      <c r="G37" s="1"/>
      <c r="H37" s="1"/>
      <c r="I37" s="1"/>
      <c r="J37" s="1"/>
      <c r="K37" s="1"/>
      <c r="L37" s="1"/>
      <c r="M37" s="1"/>
      <c r="N37" s="1"/>
      <c r="O37" s="1"/>
      <c r="P37" s="1"/>
      <c r="Q37" s="1"/>
      <c r="R37" s="1"/>
      <c r="S37" s="1"/>
      <c r="T37" s="1"/>
      <c r="U37" s="1"/>
      <c r="V37" s="1"/>
      <c r="W37" s="1"/>
    </row>
    <row r="38" spans="1:23" x14ac:dyDescent="0.15">
      <c r="A38" s="284" t="s">
        <v>2297</v>
      </c>
      <c r="B38" s="270"/>
      <c r="C38" s="270"/>
      <c r="D38" s="1"/>
      <c r="E38" s="1"/>
      <c r="F38" s="1"/>
      <c r="G38" s="1"/>
      <c r="H38" s="1"/>
      <c r="I38" s="1"/>
      <c r="J38" s="1"/>
      <c r="K38" s="1"/>
      <c r="L38" s="1"/>
      <c r="M38" s="1"/>
      <c r="N38" s="1"/>
      <c r="O38" s="1"/>
      <c r="P38" s="1"/>
      <c r="Q38" s="1"/>
      <c r="R38" s="1"/>
      <c r="S38" s="1"/>
      <c r="T38" s="1"/>
      <c r="U38" s="1"/>
      <c r="V38" s="1"/>
      <c r="W38" s="1"/>
    </row>
    <row r="39" spans="1:23" hidden="1" x14ac:dyDescent="0.15">
      <c r="A39" s="282"/>
      <c r="B39" s="270"/>
      <c r="C39" s="270"/>
      <c r="D39" s="1"/>
      <c r="E39" s="1"/>
      <c r="F39" s="1"/>
      <c r="G39" s="1"/>
      <c r="H39" s="1"/>
      <c r="I39" s="1"/>
      <c r="J39" s="1"/>
      <c r="K39" s="1"/>
      <c r="L39" s="1"/>
      <c r="M39" s="1"/>
      <c r="N39" s="1"/>
      <c r="O39" s="1"/>
      <c r="P39" s="1"/>
      <c r="Q39" s="1"/>
      <c r="R39" s="1"/>
      <c r="S39" s="1"/>
      <c r="T39" s="1"/>
      <c r="U39" s="1"/>
      <c r="V39" s="1"/>
      <c r="W39" s="1"/>
    </row>
    <row r="40" spans="1:23" hidden="1" x14ac:dyDescent="0.15">
      <c r="A40" s="282"/>
      <c r="B40" s="270"/>
      <c r="C40" s="270"/>
      <c r="D40" s="1"/>
      <c r="E40" s="1"/>
      <c r="F40" s="1"/>
      <c r="G40" s="1"/>
      <c r="H40" s="1"/>
      <c r="I40" s="1"/>
      <c r="J40" s="1"/>
      <c r="K40" s="1"/>
      <c r="L40" s="1"/>
      <c r="M40" s="1"/>
      <c r="N40" s="1"/>
      <c r="O40" s="1"/>
      <c r="P40" s="1"/>
      <c r="Q40" s="1"/>
      <c r="R40" s="1"/>
      <c r="S40" s="1"/>
      <c r="T40" s="1"/>
      <c r="U40" s="1"/>
      <c r="V40" s="1"/>
      <c r="W40" s="1"/>
    </row>
    <row r="41" spans="1:23" hidden="1" x14ac:dyDescent="0.15">
      <c r="A41" s="282"/>
      <c r="B41" s="270"/>
      <c r="C41" s="270"/>
      <c r="D41" s="1"/>
      <c r="E41" s="1"/>
      <c r="F41" s="1"/>
      <c r="G41" s="1"/>
      <c r="H41" s="1"/>
      <c r="I41" s="1"/>
      <c r="J41" s="1"/>
      <c r="K41" s="1"/>
      <c r="L41" s="1"/>
      <c r="M41" s="1"/>
      <c r="N41" s="1"/>
      <c r="O41" s="1"/>
      <c r="P41" s="1"/>
      <c r="Q41" s="1"/>
      <c r="R41" s="1"/>
      <c r="S41" s="1"/>
      <c r="T41" s="1"/>
      <c r="U41" s="1"/>
      <c r="V41" s="1"/>
      <c r="W41" s="1"/>
    </row>
    <row r="42" spans="1:23" hidden="1" x14ac:dyDescent="0.15">
      <c r="A42" s="282"/>
      <c r="B42" s="270"/>
      <c r="C42" s="270"/>
      <c r="D42" s="1"/>
      <c r="E42" s="1"/>
      <c r="F42" s="1"/>
      <c r="G42" s="1"/>
      <c r="H42" s="1"/>
      <c r="I42" s="1"/>
      <c r="J42" s="1"/>
      <c r="K42" s="1"/>
      <c r="L42" s="1"/>
      <c r="M42" s="1"/>
      <c r="N42" s="1"/>
      <c r="O42" s="1"/>
      <c r="P42" s="1"/>
      <c r="Q42" s="1"/>
      <c r="R42" s="1"/>
      <c r="S42" s="1"/>
      <c r="T42" s="1"/>
      <c r="U42" s="1"/>
      <c r="V42" s="1"/>
      <c r="W42" s="1"/>
    </row>
    <row r="43" spans="1:23" hidden="1" x14ac:dyDescent="0.15">
      <c r="A43" s="282"/>
      <c r="B43" s="270"/>
      <c r="C43" s="270"/>
      <c r="D43" s="1"/>
      <c r="E43" s="1"/>
      <c r="F43" s="1"/>
      <c r="G43" s="1"/>
      <c r="H43" s="1"/>
      <c r="I43" s="1"/>
      <c r="J43" s="1"/>
      <c r="K43" s="1"/>
      <c r="L43" s="1"/>
      <c r="M43" s="1"/>
      <c r="N43" s="1"/>
      <c r="O43" s="1"/>
      <c r="P43" s="1"/>
      <c r="Q43" s="1"/>
      <c r="R43" s="1"/>
      <c r="S43" s="1"/>
      <c r="T43" s="1"/>
      <c r="U43" s="1"/>
      <c r="V43" s="1"/>
      <c r="W43" s="1"/>
    </row>
    <row r="44" spans="1:23" hidden="1" x14ac:dyDescent="0.15">
      <c r="A44" s="282"/>
      <c r="B44" s="270"/>
      <c r="C44" s="270"/>
      <c r="D44" s="1"/>
      <c r="E44" s="1"/>
      <c r="F44" s="1"/>
      <c r="G44" s="1"/>
      <c r="H44" s="1"/>
      <c r="I44" s="1"/>
      <c r="J44" s="1"/>
      <c r="K44" s="1"/>
      <c r="L44" s="1"/>
      <c r="M44" s="1"/>
      <c r="N44" s="1"/>
      <c r="O44" s="1"/>
      <c r="P44" s="1"/>
      <c r="Q44" s="1"/>
      <c r="R44" s="1"/>
      <c r="S44" s="1"/>
      <c r="T44" s="1"/>
      <c r="U44" s="1"/>
      <c r="V44" s="1"/>
      <c r="W44" s="1"/>
    </row>
    <row r="45" spans="1:23" hidden="1" x14ac:dyDescent="0.15">
      <c r="A45" s="282"/>
      <c r="B45" s="270"/>
      <c r="C45" s="270"/>
      <c r="D45" s="1"/>
      <c r="E45" s="1"/>
      <c r="F45" s="1"/>
      <c r="G45" s="1"/>
      <c r="H45" s="1"/>
      <c r="I45" s="1"/>
      <c r="J45" s="1"/>
      <c r="K45" s="1"/>
      <c r="L45" s="1"/>
      <c r="M45" s="1"/>
      <c r="N45" s="1"/>
      <c r="O45" s="1"/>
      <c r="P45" s="1"/>
      <c r="Q45" s="1"/>
      <c r="R45" s="1"/>
      <c r="S45" s="1"/>
      <c r="T45" s="1"/>
      <c r="U45" s="1"/>
      <c r="V45" s="1"/>
      <c r="W45" s="1"/>
    </row>
    <row r="46" spans="1:23" hidden="1" x14ac:dyDescent="0.15">
      <c r="A46" s="282"/>
      <c r="B46" s="270"/>
      <c r="C46" s="270"/>
      <c r="D46" s="1"/>
      <c r="E46" s="1"/>
      <c r="F46" s="1"/>
      <c r="G46" s="1"/>
      <c r="H46" s="1"/>
      <c r="I46" s="1"/>
      <c r="J46" s="1"/>
      <c r="K46" s="1"/>
      <c r="L46" s="1"/>
      <c r="M46" s="1"/>
      <c r="N46" s="1"/>
      <c r="O46" s="1"/>
      <c r="P46" s="1"/>
      <c r="Q46" s="1"/>
      <c r="R46" s="1"/>
      <c r="S46" s="1"/>
      <c r="T46" s="1"/>
      <c r="U46" s="1"/>
      <c r="V46" s="1"/>
      <c r="W46" s="1"/>
    </row>
    <row r="47" spans="1:23" hidden="1" x14ac:dyDescent="0.15">
      <c r="A47" s="282"/>
      <c r="B47" s="270"/>
      <c r="C47" s="270"/>
      <c r="D47" s="1"/>
      <c r="E47" s="1"/>
      <c r="F47" s="1"/>
      <c r="G47" s="1"/>
      <c r="H47" s="1"/>
      <c r="I47" s="1"/>
      <c r="J47" s="1"/>
      <c r="K47" s="1"/>
      <c r="L47" s="1"/>
      <c r="M47" s="1"/>
      <c r="N47" s="1"/>
      <c r="O47" s="1"/>
      <c r="P47" s="1"/>
      <c r="Q47" s="1"/>
      <c r="R47" s="1"/>
      <c r="S47" s="1"/>
      <c r="T47" s="1"/>
      <c r="U47" s="1"/>
      <c r="V47" s="1"/>
      <c r="W47" s="1"/>
    </row>
    <row r="48" spans="1:23" hidden="1" x14ac:dyDescent="0.15">
      <c r="A48" s="282"/>
      <c r="B48" s="270"/>
      <c r="C48" s="270"/>
      <c r="D48" s="1"/>
      <c r="E48" s="1"/>
      <c r="F48" s="1"/>
      <c r="G48" s="1"/>
      <c r="H48" s="1"/>
      <c r="I48" s="1"/>
      <c r="J48" s="1"/>
      <c r="K48" s="1"/>
      <c r="L48" s="1"/>
      <c r="M48" s="1"/>
      <c r="N48" s="1"/>
      <c r="O48" s="1"/>
      <c r="P48" s="1"/>
      <c r="Q48" s="1"/>
      <c r="R48" s="1"/>
      <c r="S48" s="1"/>
      <c r="T48" s="1"/>
      <c r="U48" s="1"/>
      <c r="V48" s="1"/>
      <c r="W48" s="1"/>
    </row>
    <row r="49" spans="1:23" hidden="1" x14ac:dyDescent="0.15">
      <c r="A49" s="282"/>
      <c r="B49" s="270"/>
      <c r="C49" s="270"/>
      <c r="D49" s="1"/>
      <c r="E49" s="1"/>
      <c r="F49" s="1"/>
      <c r="G49" s="1"/>
      <c r="H49" s="1"/>
      <c r="I49" s="1"/>
      <c r="J49" s="1"/>
      <c r="K49" s="1"/>
      <c r="L49" s="1"/>
      <c r="M49" s="1"/>
      <c r="N49" s="1"/>
      <c r="O49" s="1"/>
      <c r="P49" s="1"/>
      <c r="Q49" s="1"/>
      <c r="R49" s="1"/>
      <c r="S49" s="1"/>
      <c r="T49" s="1"/>
      <c r="U49" s="1"/>
      <c r="V49" s="1"/>
      <c r="W49" s="1"/>
    </row>
    <row r="50" spans="1:23" hidden="1" x14ac:dyDescent="0.15">
      <c r="A50" s="282"/>
      <c r="B50" s="270"/>
      <c r="C50" s="270"/>
      <c r="D50" s="1"/>
      <c r="E50" s="1"/>
      <c r="F50" s="1"/>
      <c r="G50" s="1"/>
      <c r="H50" s="1"/>
      <c r="I50" s="1"/>
      <c r="J50" s="1"/>
      <c r="K50" s="1"/>
      <c r="L50" s="1"/>
      <c r="M50" s="1"/>
      <c r="N50" s="1"/>
      <c r="O50" s="1"/>
      <c r="P50" s="1"/>
      <c r="Q50" s="1"/>
      <c r="R50" s="1"/>
      <c r="S50" s="1"/>
      <c r="T50" s="1"/>
      <c r="U50" s="1"/>
      <c r="V50" s="1"/>
      <c r="W50" s="1"/>
    </row>
    <row r="51" spans="1:23" hidden="1" x14ac:dyDescent="0.15">
      <c r="A51" s="282"/>
      <c r="B51" s="270"/>
      <c r="C51" s="270"/>
      <c r="D51" s="1"/>
      <c r="E51" s="1"/>
      <c r="F51" s="1"/>
      <c r="G51" s="1"/>
      <c r="H51" s="1"/>
      <c r="I51" s="1"/>
      <c r="J51" s="1"/>
      <c r="K51" s="1"/>
      <c r="L51" s="1"/>
      <c r="M51" s="1"/>
      <c r="N51" s="1"/>
      <c r="O51" s="1"/>
      <c r="P51" s="1"/>
      <c r="Q51" s="1"/>
      <c r="R51" s="1"/>
      <c r="S51" s="1"/>
      <c r="T51" s="1"/>
      <c r="U51" s="1"/>
      <c r="V51" s="1"/>
      <c r="W51" s="1"/>
    </row>
    <row r="52" spans="1:23" hidden="1" x14ac:dyDescent="0.15">
      <c r="A52" s="282"/>
      <c r="B52" s="270"/>
      <c r="C52" s="270"/>
      <c r="D52" s="1"/>
      <c r="E52" s="1"/>
      <c r="F52" s="1"/>
      <c r="G52" s="1"/>
      <c r="H52" s="1"/>
      <c r="I52" s="1"/>
      <c r="J52" s="1"/>
      <c r="K52" s="1"/>
      <c r="L52" s="1"/>
      <c r="M52" s="1"/>
      <c r="N52" s="1"/>
      <c r="O52" s="1"/>
      <c r="P52" s="1"/>
      <c r="Q52" s="1"/>
      <c r="R52" s="1"/>
      <c r="S52" s="1"/>
      <c r="T52" s="1"/>
      <c r="U52" s="1"/>
      <c r="V52" s="1"/>
      <c r="W52" s="1"/>
    </row>
    <row r="53" spans="1:23" hidden="1" x14ac:dyDescent="0.15">
      <c r="A53" s="282"/>
      <c r="B53" s="270"/>
      <c r="C53" s="270"/>
      <c r="D53" s="1"/>
      <c r="E53" s="1"/>
      <c r="F53" s="1"/>
      <c r="G53" s="1"/>
      <c r="H53" s="1"/>
      <c r="I53" s="1"/>
      <c r="J53" s="1"/>
      <c r="K53" s="1"/>
      <c r="L53" s="1"/>
      <c r="M53" s="1"/>
      <c r="N53" s="1"/>
      <c r="O53" s="1"/>
      <c r="P53" s="1"/>
      <c r="Q53" s="1"/>
      <c r="R53" s="1"/>
      <c r="S53" s="1"/>
      <c r="T53" s="1"/>
      <c r="U53" s="1"/>
      <c r="V53" s="1"/>
      <c r="W53" s="1"/>
    </row>
    <row r="54" spans="1:23" hidden="1" x14ac:dyDescent="0.15">
      <c r="A54" s="282"/>
      <c r="B54" s="270"/>
      <c r="C54" s="270"/>
      <c r="D54" s="1"/>
      <c r="E54" s="1"/>
      <c r="F54" s="1"/>
      <c r="G54" s="1"/>
      <c r="H54" s="1"/>
      <c r="I54" s="1"/>
      <c r="J54" s="1"/>
      <c r="K54" s="1"/>
      <c r="L54" s="1"/>
      <c r="M54" s="1"/>
      <c r="N54" s="1"/>
      <c r="O54" s="1"/>
      <c r="P54" s="1"/>
      <c r="Q54" s="1"/>
      <c r="R54" s="1"/>
      <c r="S54" s="1"/>
      <c r="T54" s="1"/>
      <c r="U54" s="1"/>
      <c r="V54" s="1"/>
      <c r="W54" s="1"/>
    </row>
    <row r="55" spans="1:23" hidden="1" x14ac:dyDescent="0.15">
      <c r="A55" s="282"/>
      <c r="B55" s="270"/>
      <c r="C55" s="270"/>
      <c r="D55" s="1"/>
      <c r="E55" s="1"/>
      <c r="F55" s="1"/>
      <c r="G55" s="1"/>
      <c r="H55" s="1"/>
      <c r="I55" s="1"/>
      <c r="J55" s="1"/>
      <c r="K55" s="1"/>
      <c r="L55" s="1"/>
      <c r="M55" s="1"/>
      <c r="N55" s="1"/>
      <c r="O55" s="1"/>
      <c r="P55" s="1"/>
      <c r="Q55" s="1"/>
      <c r="R55" s="1"/>
      <c r="S55" s="1"/>
      <c r="T55" s="1"/>
      <c r="U55" s="1"/>
      <c r="V55" s="1"/>
      <c r="W55" s="1"/>
    </row>
    <row r="56" spans="1:23" hidden="1" x14ac:dyDescent="0.15">
      <c r="A56" s="282"/>
      <c r="B56" s="270"/>
      <c r="C56" s="270"/>
      <c r="D56" s="1"/>
      <c r="E56" s="1"/>
      <c r="F56" s="1"/>
      <c r="G56" s="1"/>
      <c r="H56" s="1"/>
      <c r="I56" s="1"/>
      <c r="J56" s="1"/>
      <c r="K56" s="1"/>
      <c r="L56" s="1"/>
      <c r="M56" s="1"/>
      <c r="N56" s="1"/>
      <c r="O56" s="1"/>
      <c r="P56" s="1"/>
      <c r="Q56" s="1"/>
      <c r="R56" s="1"/>
      <c r="S56" s="1"/>
      <c r="T56" s="1"/>
      <c r="U56" s="1"/>
      <c r="V56" s="1"/>
      <c r="W56" s="1"/>
    </row>
    <row r="57" spans="1:23" hidden="1" x14ac:dyDescent="0.15">
      <c r="A57" s="282"/>
      <c r="B57" s="270"/>
      <c r="C57" s="270"/>
      <c r="D57" s="1"/>
      <c r="E57" s="1"/>
      <c r="F57" s="1"/>
      <c r="G57" s="1"/>
      <c r="H57" s="1"/>
      <c r="I57" s="1"/>
      <c r="J57" s="1"/>
      <c r="K57" s="1"/>
      <c r="L57" s="1"/>
      <c r="M57" s="1"/>
      <c r="N57" s="1"/>
      <c r="O57" s="1"/>
      <c r="P57" s="1"/>
      <c r="Q57" s="1"/>
      <c r="R57" s="1"/>
      <c r="S57" s="1"/>
      <c r="T57" s="1"/>
      <c r="U57" s="1"/>
      <c r="V57" s="1"/>
      <c r="W57" s="1"/>
    </row>
    <row r="58" spans="1:23" hidden="1" x14ac:dyDescent="0.15">
      <c r="A58" s="282"/>
      <c r="B58" s="270"/>
      <c r="C58" s="270"/>
      <c r="D58" s="1"/>
      <c r="E58" s="1"/>
      <c r="F58" s="1"/>
      <c r="G58" s="1"/>
      <c r="H58" s="1"/>
      <c r="I58" s="1"/>
      <c r="J58" s="1"/>
      <c r="K58" s="1"/>
      <c r="L58" s="1"/>
      <c r="M58" s="1"/>
      <c r="N58" s="1"/>
      <c r="O58" s="1"/>
      <c r="P58" s="1"/>
      <c r="Q58" s="1"/>
      <c r="R58" s="1"/>
      <c r="S58" s="1"/>
      <c r="T58" s="1"/>
      <c r="U58" s="1"/>
      <c r="V58" s="1"/>
      <c r="W58" s="1"/>
    </row>
    <row r="59" spans="1:23" hidden="1" x14ac:dyDescent="0.15">
      <c r="A59" s="282"/>
      <c r="B59" s="270"/>
      <c r="C59" s="270"/>
      <c r="D59" s="1"/>
      <c r="E59" s="1"/>
      <c r="F59" s="1"/>
      <c r="G59" s="1"/>
      <c r="H59" s="1"/>
      <c r="I59" s="1"/>
      <c r="J59" s="1"/>
      <c r="K59" s="1"/>
      <c r="L59" s="1"/>
      <c r="M59" s="1"/>
      <c r="N59" s="1"/>
      <c r="O59" s="1"/>
      <c r="P59" s="1"/>
      <c r="Q59" s="1"/>
      <c r="R59" s="1"/>
      <c r="S59" s="1"/>
      <c r="T59" s="1"/>
      <c r="U59" s="1"/>
      <c r="V59" s="1"/>
      <c r="W59" s="1"/>
    </row>
    <row r="60" spans="1:23" hidden="1" x14ac:dyDescent="0.15">
      <c r="A60" s="282"/>
      <c r="B60" s="270"/>
      <c r="C60" s="270"/>
      <c r="D60" s="1"/>
      <c r="E60" s="1"/>
      <c r="F60" s="1"/>
      <c r="G60" s="1"/>
      <c r="H60" s="1"/>
      <c r="I60" s="1"/>
      <c r="J60" s="1"/>
      <c r="K60" s="1"/>
      <c r="L60" s="1"/>
      <c r="M60" s="1"/>
      <c r="N60" s="1"/>
      <c r="O60" s="1"/>
      <c r="P60" s="1"/>
      <c r="Q60" s="1"/>
      <c r="R60" s="1"/>
      <c r="S60" s="1"/>
      <c r="T60" s="1"/>
      <c r="U60" s="1"/>
      <c r="V60" s="1"/>
      <c r="W60" s="1"/>
    </row>
    <row r="61" spans="1:23" hidden="1" x14ac:dyDescent="0.15">
      <c r="A61" s="282"/>
      <c r="B61" s="270"/>
      <c r="C61" s="270"/>
      <c r="D61" s="1"/>
      <c r="E61" s="1"/>
      <c r="F61" s="1"/>
      <c r="G61" s="1"/>
      <c r="H61" s="1"/>
      <c r="I61" s="1"/>
      <c r="J61" s="1"/>
      <c r="K61" s="1"/>
      <c r="L61" s="1"/>
      <c r="M61" s="1"/>
      <c r="N61" s="1"/>
      <c r="O61" s="1"/>
      <c r="P61" s="1"/>
      <c r="Q61" s="1"/>
      <c r="R61" s="1"/>
      <c r="S61" s="1"/>
      <c r="T61" s="1"/>
      <c r="U61" s="1"/>
      <c r="V61" s="1"/>
      <c r="W61" s="1"/>
    </row>
    <row r="62" spans="1:23" hidden="1" x14ac:dyDescent="0.15">
      <c r="A62" s="282"/>
      <c r="B62" s="270"/>
      <c r="C62" s="270"/>
      <c r="D62" s="1"/>
      <c r="E62" s="1"/>
      <c r="F62" s="1"/>
      <c r="G62" s="1"/>
      <c r="H62" s="1"/>
      <c r="I62" s="1"/>
      <c r="J62" s="1"/>
      <c r="K62" s="1"/>
      <c r="L62" s="1"/>
      <c r="M62" s="1"/>
      <c r="N62" s="1"/>
      <c r="O62" s="1"/>
      <c r="P62" s="1"/>
      <c r="Q62" s="1"/>
      <c r="R62" s="1"/>
      <c r="S62" s="1"/>
      <c r="T62" s="1"/>
      <c r="U62" s="1"/>
      <c r="V62" s="1"/>
      <c r="W62" s="1"/>
    </row>
    <row r="63" spans="1:23" hidden="1" x14ac:dyDescent="0.15">
      <c r="A63" s="282"/>
      <c r="B63" s="270"/>
      <c r="C63" s="270"/>
      <c r="D63" s="1"/>
      <c r="E63" s="1"/>
      <c r="F63" s="1"/>
      <c r="G63" s="1"/>
      <c r="H63" s="1"/>
      <c r="I63" s="1"/>
      <c r="J63" s="1"/>
      <c r="K63" s="1"/>
      <c r="L63" s="1"/>
      <c r="M63" s="1"/>
      <c r="N63" s="1"/>
      <c r="O63" s="1"/>
      <c r="P63" s="1"/>
      <c r="Q63" s="1"/>
      <c r="R63" s="1"/>
      <c r="S63" s="1"/>
      <c r="T63" s="1"/>
      <c r="U63" s="1"/>
      <c r="V63" s="1"/>
      <c r="W63" s="1"/>
    </row>
    <row r="64" spans="1:23" hidden="1" x14ac:dyDescent="0.15">
      <c r="A64" s="282"/>
      <c r="B64" s="270"/>
      <c r="C64" s="270"/>
      <c r="D64" s="1"/>
      <c r="E64" s="1"/>
      <c r="F64" s="1"/>
      <c r="G64" s="1"/>
      <c r="H64" s="1"/>
      <c r="I64" s="1"/>
      <c r="J64" s="1"/>
      <c r="K64" s="1"/>
      <c r="L64" s="1"/>
      <c r="M64" s="1"/>
      <c r="N64" s="1"/>
      <c r="O64" s="1"/>
      <c r="P64" s="1"/>
      <c r="Q64" s="1"/>
      <c r="R64" s="1"/>
      <c r="S64" s="1"/>
      <c r="T64" s="1"/>
      <c r="U64" s="1"/>
      <c r="V64" s="1"/>
      <c r="W64" s="1"/>
    </row>
    <row r="65" spans="1:23" hidden="1" x14ac:dyDescent="0.15">
      <c r="A65" s="282"/>
      <c r="B65" s="270"/>
      <c r="C65" s="270"/>
      <c r="D65" s="1"/>
      <c r="E65" s="1"/>
      <c r="F65" s="1"/>
      <c r="G65" s="1"/>
      <c r="H65" s="1"/>
      <c r="I65" s="1"/>
      <c r="J65" s="1"/>
      <c r="K65" s="1"/>
      <c r="L65" s="1"/>
      <c r="M65" s="1"/>
      <c r="N65" s="1"/>
      <c r="O65" s="1"/>
      <c r="P65" s="1"/>
      <c r="Q65" s="1"/>
      <c r="R65" s="1"/>
      <c r="S65" s="1"/>
      <c r="T65" s="1"/>
      <c r="U65" s="1"/>
      <c r="V65" s="1"/>
      <c r="W65" s="1"/>
    </row>
    <row r="66" spans="1:23" hidden="1" x14ac:dyDescent="0.15">
      <c r="A66" s="282"/>
      <c r="B66" s="270"/>
      <c r="C66" s="270"/>
      <c r="D66" s="1"/>
      <c r="E66" s="1"/>
      <c r="F66" s="1"/>
      <c r="G66" s="1"/>
      <c r="H66" s="1"/>
      <c r="I66" s="1"/>
      <c r="J66" s="1"/>
      <c r="K66" s="1"/>
      <c r="L66" s="1"/>
      <c r="M66" s="1"/>
      <c r="N66" s="1"/>
      <c r="O66" s="1"/>
      <c r="P66" s="1"/>
      <c r="Q66" s="1"/>
      <c r="R66" s="1"/>
      <c r="S66" s="1"/>
      <c r="T66" s="1"/>
      <c r="U66" s="1"/>
      <c r="V66" s="1"/>
      <c r="W66" s="1"/>
    </row>
    <row r="67" spans="1:23" hidden="1" x14ac:dyDescent="0.15">
      <c r="A67" s="282"/>
      <c r="B67" s="270"/>
      <c r="C67" s="270"/>
      <c r="D67" s="1"/>
      <c r="E67" s="1"/>
      <c r="F67" s="1"/>
      <c r="G67" s="1"/>
      <c r="H67" s="1"/>
      <c r="I67" s="1"/>
      <c r="J67" s="1"/>
      <c r="K67" s="1"/>
      <c r="L67" s="1"/>
      <c r="M67" s="1"/>
      <c r="N67" s="1"/>
      <c r="O67" s="1"/>
      <c r="P67" s="1"/>
      <c r="Q67" s="1"/>
      <c r="R67" s="1"/>
      <c r="S67" s="1"/>
      <c r="T67" s="1"/>
      <c r="U67" s="1"/>
      <c r="V67" s="1"/>
      <c r="W67" s="1"/>
    </row>
    <row r="68" spans="1:23" hidden="1" x14ac:dyDescent="0.15">
      <c r="A68" s="282"/>
      <c r="B68" s="270"/>
      <c r="C68" s="270"/>
      <c r="D68" s="1"/>
      <c r="E68" s="1"/>
      <c r="F68" s="1"/>
      <c r="G68" s="1"/>
      <c r="H68" s="1"/>
      <c r="I68" s="1"/>
      <c r="J68" s="1"/>
      <c r="K68" s="1"/>
      <c r="L68" s="1"/>
      <c r="M68" s="1"/>
      <c r="N68" s="1"/>
      <c r="O68" s="1"/>
      <c r="P68" s="1"/>
      <c r="Q68" s="1"/>
      <c r="R68" s="1"/>
      <c r="S68" s="1"/>
      <c r="T68" s="1"/>
      <c r="U68" s="1"/>
      <c r="V68" s="1"/>
      <c r="W68" s="1"/>
    </row>
    <row r="69" spans="1:23" hidden="1" x14ac:dyDescent="0.15">
      <c r="A69" s="282"/>
      <c r="B69" s="270"/>
      <c r="C69" s="270"/>
      <c r="D69" s="1"/>
      <c r="E69" s="1"/>
      <c r="F69" s="1"/>
      <c r="G69" s="1"/>
      <c r="H69" s="1"/>
      <c r="I69" s="1"/>
      <c r="J69" s="1"/>
      <c r="K69" s="1"/>
      <c r="L69" s="1"/>
      <c r="M69" s="1"/>
      <c r="N69" s="1"/>
      <c r="O69" s="1"/>
      <c r="P69" s="1"/>
      <c r="Q69" s="1"/>
      <c r="R69" s="1"/>
      <c r="S69" s="1"/>
      <c r="T69" s="1"/>
      <c r="U69" s="1"/>
      <c r="V69" s="1"/>
      <c r="W69" s="1"/>
    </row>
    <row r="70" spans="1:23" hidden="1" x14ac:dyDescent="0.15">
      <c r="A70" s="282"/>
      <c r="B70" s="270"/>
      <c r="C70" s="270"/>
      <c r="D70" s="1"/>
      <c r="E70" s="1"/>
      <c r="F70" s="1"/>
      <c r="G70" s="1"/>
      <c r="H70" s="1"/>
      <c r="I70" s="1"/>
      <c r="J70" s="1"/>
      <c r="K70" s="1"/>
      <c r="L70" s="1"/>
      <c r="M70" s="1"/>
      <c r="N70" s="1"/>
      <c r="O70" s="1"/>
      <c r="P70" s="1"/>
      <c r="Q70" s="1"/>
      <c r="R70" s="1"/>
      <c r="S70" s="1"/>
      <c r="T70" s="1"/>
      <c r="U70" s="1"/>
      <c r="V70" s="1"/>
      <c r="W70" s="1"/>
    </row>
    <row r="71" spans="1:23" hidden="1" x14ac:dyDescent="0.15">
      <c r="A71" s="282"/>
      <c r="B71" s="270"/>
      <c r="C71" s="270"/>
      <c r="D71" s="1"/>
      <c r="E71" s="1"/>
      <c r="F71" s="1"/>
      <c r="G71" s="1"/>
      <c r="H71" s="1"/>
      <c r="I71" s="1"/>
      <c r="J71" s="1"/>
      <c r="K71" s="1"/>
      <c r="L71" s="1"/>
      <c r="M71" s="1"/>
      <c r="N71" s="1"/>
      <c r="O71" s="1"/>
      <c r="P71" s="1"/>
      <c r="Q71" s="1"/>
      <c r="R71" s="1"/>
      <c r="S71" s="1"/>
      <c r="T71" s="1"/>
      <c r="U71" s="1"/>
      <c r="V71" s="1"/>
      <c r="W71" s="1"/>
    </row>
    <row r="72" spans="1:23" hidden="1" x14ac:dyDescent="0.15">
      <c r="A72" s="282"/>
      <c r="B72" s="270"/>
      <c r="C72" s="270"/>
      <c r="D72" s="1"/>
      <c r="E72" s="1"/>
      <c r="F72" s="1"/>
      <c r="G72" s="1"/>
      <c r="H72" s="1"/>
      <c r="I72" s="1"/>
      <c r="J72" s="1"/>
      <c r="K72" s="1"/>
      <c r="L72" s="1"/>
      <c r="M72" s="1"/>
      <c r="N72" s="1"/>
      <c r="O72" s="1"/>
      <c r="P72" s="1"/>
      <c r="Q72" s="1"/>
      <c r="R72" s="1"/>
      <c r="S72" s="1"/>
      <c r="T72" s="1"/>
      <c r="U72" s="1"/>
      <c r="V72" s="1"/>
      <c r="W72" s="1"/>
    </row>
    <row r="73" spans="1:23" hidden="1" x14ac:dyDescent="0.15">
      <c r="A73" s="282"/>
      <c r="B73" s="270"/>
      <c r="C73" s="270"/>
      <c r="D73" s="1"/>
      <c r="E73" s="1"/>
      <c r="F73" s="1"/>
      <c r="G73" s="1"/>
      <c r="H73" s="1"/>
      <c r="I73" s="1"/>
      <c r="J73" s="1"/>
      <c r="K73" s="1"/>
      <c r="L73" s="1"/>
      <c r="M73" s="1"/>
      <c r="N73" s="1"/>
      <c r="O73" s="1"/>
      <c r="P73" s="1"/>
      <c r="Q73" s="1"/>
      <c r="R73" s="1"/>
      <c r="S73" s="1"/>
      <c r="T73" s="1"/>
      <c r="U73" s="1"/>
      <c r="V73" s="1"/>
      <c r="W73" s="1"/>
    </row>
    <row r="74" spans="1:23" hidden="1" x14ac:dyDescent="0.15">
      <c r="A74" s="282"/>
      <c r="B74" s="270"/>
      <c r="C74" s="270"/>
      <c r="D74" s="1"/>
      <c r="E74" s="1"/>
      <c r="F74" s="1"/>
      <c r="G74" s="1"/>
      <c r="H74" s="1"/>
      <c r="I74" s="1"/>
      <c r="J74" s="1"/>
      <c r="K74" s="1"/>
      <c r="L74" s="1"/>
      <c r="M74" s="1"/>
      <c r="N74" s="1"/>
      <c r="O74" s="1"/>
      <c r="P74" s="1"/>
      <c r="Q74" s="1"/>
      <c r="R74" s="1"/>
      <c r="S74" s="1"/>
      <c r="T74" s="1"/>
      <c r="U74" s="1"/>
      <c r="V74" s="1"/>
      <c r="W74" s="1"/>
    </row>
    <row r="75" spans="1:23" hidden="1" x14ac:dyDescent="0.15">
      <c r="A75" s="282"/>
      <c r="B75" s="270"/>
      <c r="C75" s="270"/>
      <c r="D75" s="1"/>
      <c r="E75" s="1"/>
      <c r="F75" s="1"/>
      <c r="G75" s="1"/>
      <c r="H75" s="1"/>
      <c r="I75" s="1"/>
      <c r="J75" s="1"/>
      <c r="K75" s="1"/>
      <c r="L75" s="1"/>
      <c r="M75" s="1"/>
      <c r="N75" s="1"/>
      <c r="O75" s="1"/>
      <c r="P75" s="1"/>
      <c r="Q75" s="1"/>
      <c r="R75" s="1"/>
      <c r="S75" s="1"/>
      <c r="T75" s="1"/>
      <c r="U75" s="1"/>
      <c r="V75" s="1"/>
      <c r="W75" s="1"/>
    </row>
    <row r="76" spans="1:23" hidden="1" x14ac:dyDescent="0.15">
      <c r="A76" s="282"/>
      <c r="B76" s="270"/>
      <c r="C76" s="270"/>
      <c r="D76" s="1"/>
      <c r="E76" s="1"/>
      <c r="F76" s="1"/>
      <c r="G76" s="1"/>
      <c r="H76" s="1"/>
      <c r="I76" s="1"/>
      <c r="J76" s="1"/>
      <c r="K76" s="1"/>
      <c r="L76" s="1"/>
      <c r="M76" s="1"/>
      <c r="N76" s="1"/>
      <c r="O76" s="1"/>
      <c r="P76" s="1"/>
      <c r="Q76" s="1"/>
      <c r="R76" s="1"/>
      <c r="S76" s="1"/>
      <c r="T76" s="1"/>
      <c r="U76" s="1"/>
      <c r="V76" s="1"/>
      <c r="W76" s="1"/>
    </row>
    <row r="77" spans="1:23" hidden="1" x14ac:dyDescent="0.15">
      <c r="A77" s="282"/>
      <c r="B77" s="270"/>
      <c r="C77" s="270"/>
      <c r="D77" s="1"/>
      <c r="E77" s="1"/>
      <c r="F77" s="1"/>
      <c r="G77" s="1"/>
      <c r="H77" s="1"/>
      <c r="I77" s="1"/>
      <c r="J77" s="1"/>
      <c r="K77" s="1"/>
      <c r="L77" s="1"/>
      <c r="M77" s="1"/>
      <c r="N77" s="1"/>
      <c r="O77" s="1"/>
      <c r="P77" s="1"/>
      <c r="Q77" s="1"/>
      <c r="R77" s="1"/>
      <c r="S77" s="1"/>
      <c r="T77" s="1"/>
      <c r="U77" s="1"/>
      <c r="V77" s="1"/>
      <c r="W77" s="1"/>
    </row>
    <row r="78" spans="1:23" hidden="1" x14ac:dyDescent="0.15">
      <c r="A78" s="282"/>
      <c r="B78" s="270"/>
      <c r="C78" s="270"/>
      <c r="D78" s="1"/>
      <c r="E78" s="1"/>
      <c r="F78" s="1"/>
      <c r="G78" s="1"/>
      <c r="H78" s="1"/>
      <c r="I78" s="1"/>
      <c r="J78" s="1"/>
      <c r="K78" s="1"/>
      <c r="L78" s="1"/>
      <c r="M78" s="1"/>
      <c r="N78" s="1"/>
      <c r="O78" s="1"/>
      <c r="P78" s="1"/>
      <c r="Q78" s="1"/>
      <c r="R78" s="1"/>
      <c r="S78" s="1"/>
      <c r="T78" s="1"/>
      <c r="U78" s="1"/>
      <c r="V78" s="1"/>
      <c r="W78" s="1"/>
    </row>
    <row r="79" spans="1:23" hidden="1" x14ac:dyDescent="0.15">
      <c r="A79" s="282"/>
      <c r="B79" s="270"/>
      <c r="C79" s="270"/>
      <c r="D79" s="1"/>
      <c r="E79" s="1"/>
      <c r="F79" s="1"/>
      <c r="G79" s="1"/>
      <c r="H79" s="1"/>
      <c r="I79" s="1"/>
      <c r="J79" s="1"/>
      <c r="K79" s="1"/>
      <c r="L79" s="1"/>
      <c r="M79" s="1"/>
      <c r="N79" s="1"/>
      <c r="O79" s="1"/>
      <c r="P79" s="1"/>
      <c r="Q79" s="1"/>
      <c r="R79" s="1"/>
      <c r="S79" s="1"/>
      <c r="T79" s="1"/>
      <c r="U79" s="1"/>
      <c r="V79" s="1"/>
      <c r="W79" s="1"/>
    </row>
    <row r="80" spans="1:23" hidden="1" x14ac:dyDescent="0.15">
      <c r="A80" s="282"/>
      <c r="B80" s="270"/>
      <c r="C80" s="270"/>
      <c r="D80" s="1"/>
      <c r="E80" s="1"/>
      <c r="F80" s="1"/>
      <c r="G80" s="1"/>
      <c r="H80" s="1"/>
      <c r="I80" s="1"/>
      <c r="J80" s="1"/>
      <c r="K80" s="1"/>
      <c r="L80" s="1"/>
      <c r="M80" s="1"/>
      <c r="N80" s="1"/>
      <c r="O80" s="1"/>
      <c r="P80" s="1"/>
      <c r="Q80" s="1"/>
      <c r="R80" s="1"/>
      <c r="S80" s="1"/>
      <c r="T80" s="1"/>
      <c r="U80" s="1"/>
      <c r="V80" s="1"/>
      <c r="W80" s="1"/>
    </row>
    <row r="81" spans="1:23" hidden="1" x14ac:dyDescent="0.15">
      <c r="A81" s="282"/>
      <c r="B81" s="270"/>
      <c r="C81" s="270"/>
      <c r="D81" s="1"/>
      <c r="E81" s="1"/>
      <c r="F81" s="1"/>
      <c r="G81" s="1"/>
      <c r="H81" s="1"/>
      <c r="I81" s="1"/>
      <c r="J81" s="1"/>
      <c r="K81" s="1"/>
      <c r="L81" s="1"/>
      <c r="M81" s="1"/>
      <c r="N81" s="1"/>
      <c r="O81" s="1"/>
      <c r="P81" s="1"/>
      <c r="Q81" s="1"/>
      <c r="R81" s="1"/>
      <c r="S81" s="1"/>
      <c r="T81" s="1"/>
      <c r="U81" s="1"/>
      <c r="V81" s="1"/>
      <c r="W81" s="1"/>
    </row>
    <row r="82" spans="1:23" hidden="1" x14ac:dyDescent="0.15">
      <c r="A82" s="282"/>
      <c r="B82" s="270"/>
      <c r="C82" s="270"/>
      <c r="D82" s="1"/>
      <c r="E82" s="1"/>
      <c r="F82" s="1"/>
      <c r="G82" s="1"/>
      <c r="H82" s="1"/>
      <c r="I82" s="1"/>
      <c r="J82" s="1"/>
      <c r="K82" s="1"/>
      <c r="L82" s="1"/>
      <c r="M82" s="1"/>
      <c r="N82" s="1"/>
      <c r="O82" s="1"/>
      <c r="P82" s="1"/>
      <c r="Q82" s="1"/>
      <c r="R82" s="1"/>
      <c r="S82" s="1"/>
      <c r="T82" s="1"/>
      <c r="U82" s="1"/>
      <c r="V82" s="1"/>
      <c r="W82" s="1"/>
    </row>
    <row r="83" spans="1:23" hidden="1" x14ac:dyDescent="0.15">
      <c r="A83" s="282"/>
      <c r="B83" s="270"/>
      <c r="C83" s="270"/>
      <c r="D83" s="1"/>
      <c r="E83" s="1"/>
      <c r="F83" s="1"/>
      <c r="G83" s="1"/>
      <c r="H83" s="1"/>
      <c r="I83" s="1"/>
      <c r="J83" s="1"/>
      <c r="K83" s="1"/>
      <c r="L83" s="1"/>
      <c r="M83" s="1"/>
      <c r="N83" s="1"/>
      <c r="O83" s="1"/>
      <c r="P83" s="1"/>
      <c r="Q83" s="1"/>
      <c r="R83" s="1"/>
      <c r="S83" s="1"/>
      <c r="T83" s="1"/>
      <c r="U83" s="1"/>
      <c r="V83" s="1"/>
      <c r="W83" s="1"/>
    </row>
    <row r="84" spans="1:23" hidden="1" x14ac:dyDescent="0.15">
      <c r="A84" s="282"/>
      <c r="B84" s="270"/>
      <c r="C84" s="270"/>
      <c r="D84" s="1"/>
      <c r="E84" s="1"/>
      <c r="F84" s="1"/>
      <c r="G84" s="1"/>
      <c r="H84" s="1"/>
      <c r="I84" s="1"/>
      <c r="J84" s="1"/>
      <c r="K84" s="1"/>
      <c r="L84" s="1"/>
      <c r="M84" s="1"/>
      <c r="N84" s="1"/>
      <c r="O84" s="1"/>
      <c r="P84" s="1"/>
      <c r="Q84" s="1"/>
      <c r="R84" s="1"/>
      <c r="S84" s="1"/>
      <c r="T84" s="1"/>
      <c r="U84" s="1"/>
      <c r="V84" s="1"/>
      <c r="W84" s="1"/>
    </row>
    <row r="85" spans="1:23" hidden="1" x14ac:dyDescent="0.15">
      <c r="A85" s="282"/>
      <c r="B85" s="270"/>
      <c r="C85" s="270"/>
      <c r="D85" s="1"/>
      <c r="E85" s="1"/>
      <c r="F85" s="1"/>
      <c r="G85" s="1"/>
      <c r="H85" s="1"/>
      <c r="I85" s="1"/>
      <c r="J85" s="1"/>
      <c r="K85" s="1"/>
      <c r="L85" s="1"/>
      <c r="M85" s="1"/>
      <c r="N85" s="1"/>
      <c r="O85" s="1"/>
      <c r="P85" s="1"/>
      <c r="Q85" s="1"/>
      <c r="R85" s="1"/>
      <c r="S85" s="1"/>
      <c r="T85" s="1"/>
      <c r="U85" s="1"/>
      <c r="V85" s="1"/>
      <c r="W85" s="1"/>
    </row>
    <row r="86" spans="1:23" hidden="1" x14ac:dyDescent="0.15">
      <c r="A86" s="282"/>
      <c r="B86" s="270"/>
      <c r="C86" s="270"/>
      <c r="D86" s="1"/>
      <c r="E86" s="1"/>
      <c r="F86" s="1"/>
      <c r="G86" s="1"/>
      <c r="H86" s="1"/>
      <c r="I86" s="1"/>
      <c r="J86" s="1"/>
      <c r="K86" s="1"/>
      <c r="L86" s="1"/>
      <c r="M86" s="1"/>
      <c r="N86" s="1"/>
      <c r="O86" s="1"/>
      <c r="P86" s="1"/>
      <c r="Q86" s="1"/>
      <c r="R86" s="1"/>
      <c r="S86" s="1"/>
      <c r="T86" s="1"/>
      <c r="U86" s="1"/>
      <c r="V86" s="1"/>
      <c r="W86" s="1"/>
    </row>
    <row r="87" spans="1:23" hidden="1" x14ac:dyDescent="0.15">
      <c r="A87" s="282"/>
      <c r="B87" s="270"/>
      <c r="C87" s="270"/>
      <c r="D87" s="1"/>
      <c r="E87" s="1"/>
      <c r="F87" s="1"/>
      <c r="G87" s="1"/>
      <c r="H87" s="1"/>
      <c r="I87" s="1"/>
      <c r="J87" s="1"/>
      <c r="K87" s="1"/>
      <c r="L87" s="1"/>
      <c r="M87" s="1"/>
      <c r="N87" s="1"/>
      <c r="O87" s="1"/>
      <c r="P87" s="1"/>
      <c r="Q87" s="1"/>
      <c r="R87" s="1"/>
      <c r="S87" s="1"/>
      <c r="T87" s="1"/>
      <c r="U87" s="1"/>
      <c r="V87" s="1"/>
      <c r="W87" s="1"/>
    </row>
    <row r="88" spans="1:23" hidden="1" x14ac:dyDescent="0.15">
      <c r="A88" s="282"/>
      <c r="B88" s="270"/>
      <c r="C88" s="270"/>
      <c r="D88" s="1"/>
      <c r="E88" s="1"/>
      <c r="F88" s="1"/>
      <c r="G88" s="1"/>
      <c r="H88" s="1"/>
      <c r="I88" s="1"/>
      <c r="J88" s="1"/>
      <c r="K88" s="1"/>
      <c r="L88" s="1"/>
      <c r="M88" s="1"/>
      <c r="N88" s="1"/>
      <c r="O88" s="1"/>
      <c r="P88" s="1"/>
      <c r="Q88" s="1"/>
      <c r="R88" s="1"/>
      <c r="S88" s="1"/>
      <c r="T88" s="1"/>
      <c r="U88" s="1"/>
      <c r="V88" s="1"/>
      <c r="W88" s="1"/>
    </row>
    <row r="89" spans="1:23" hidden="1" x14ac:dyDescent="0.15">
      <c r="A89" s="282"/>
      <c r="B89" s="270"/>
      <c r="C89" s="270"/>
      <c r="D89" s="1"/>
      <c r="E89" s="1"/>
      <c r="F89" s="1"/>
      <c r="G89" s="1"/>
      <c r="H89" s="1"/>
      <c r="I89" s="1"/>
      <c r="J89" s="1"/>
      <c r="K89" s="1"/>
      <c r="L89" s="1"/>
      <c r="M89" s="1"/>
      <c r="N89" s="1"/>
      <c r="O89" s="1"/>
      <c r="P89" s="1"/>
      <c r="Q89" s="1"/>
      <c r="R89" s="1"/>
      <c r="S89" s="1"/>
      <c r="T89" s="1"/>
      <c r="U89" s="1"/>
      <c r="V89" s="1"/>
      <c r="W89" s="1"/>
    </row>
    <row r="90" spans="1:23" hidden="1" x14ac:dyDescent="0.15">
      <c r="A90" s="282"/>
      <c r="B90" s="270"/>
      <c r="C90" s="270"/>
      <c r="D90" s="1"/>
      <c r="E90" s="1"/>
      <c r="F90" s="1"/>
      <c r="G90" s="1"/>
      <c r="H90" s="1"/>
      <c r="I90" s="1"/>
      <c r="J90" s="1"/>
      <c r="K90" s="1"/>
      <c r="L90" s="1"/>
      <c r="M90" s="1"/>
      <c r="N90" s="1"/>
      <c r="O90" s="1"/>
      <c r="P90" s="1"/>
      <c r="Q90" s="1"/>
      <c r="R90" s="1"/>
      <c r="S90" s="1"/>
      <c r="T90" s="1"/>
      <c r="U90" s="1"/>
      <c r="V90" s="1"/>
      <c r="W90" s="1"/>
    </row>
    <row r="91" spans="1:23" hidden="1" x14ac:dyDescent="0.15">
      <c r="A91" s="282"/>
      <c r="B91" s="270"/>
      <c r="C91" s="270"/>
      <c r="D91" s="1"/>
      <c r="E91" s="1"/>
      <c r="F91" s="1"/>
      <c r="G91" s="1"/>
      <c r="H91" s="1"/>
      <c r="I91" s="1"/>
      <c r="J91" s="1"/>
      <c r="K91" s="1"/>
      <c r="L91" s="1"/>
      <c r="M91" s="1"/>
      <c r="N91" s="1"/>
      <c r="O91" s="1"/>
      <c r="P91" s="1"/>
      <c r="Q91" s="1"/>
      <c r="R91" s="1"/>
      <c r="S91" s="1"/>
      <c r="T91" s="1"/>
      <c r="U91" s="1"/>
      <c r="V91" s="1"/>
      <c r="W91" s="1"/>
    </row>
    <row r="92" spans="1:23" hidden="1" x14ac:dyDescent="0.15">
      <c r="A92" s="282"/>
      <c r="B92" s="270"/>
      <c r="C92" s="270"/>
      <c r="D92" s="1"/>
      <c r="E92" s="1"/>
      <c r="F92" s="1"/>
      <c r="G92" s="1"/>
      <c r="H92" s="1"/>
      <c r="I92" s="1"/>
      <c r="J92" s="1"/>
      <c r="K92" s="1"/>
      <c r="L92" s="1"/>
      <c r="M92" s="1"/>
      <c r="N92" s="1"/>
      <c r="O92" s="1"/>
      <c r="P92" s="1"/>
      <c r="Q92" s="1"/>
      <c r="R92" s="1"/>
      <c r="S92" s="1"/>
      <c r="T92" s="1"/>
      <c r="U92" s="1"/>
      <c r="V92" s="1"/>
      <c r="W92" s="1"/>
    </row>
    <row r="93" spans="1:23" hidden="1" x14ac:dyDescent="0.15">
      <c r="A93" s="282"/>
      <c r="B93" s="270"/>
      <c r="C93" s="270"/>
      <c r="D93" s="1"/>
      <c r="E93" s="1"/>
      <c r="F93" s="1"/>
      <c r="G93" s="1"/>
      <c r="H93" s="1"/>
      <c r="I93" s="1"/>
      <c r="J93" s="1"/>
      <c r="K93" s="1"/>
      <c r="L93" s="1"/>
      <c r="M93" s="1"/>
      <c r="N93" s="1"/>
      <c r="O93" s="1"/>
      <c r="P93" s="1"/>
      <c r="Q93" s="1"/>
      <c r="R93" s="1"/>
      <c r="S93" s="1"/>
      <c r="T93" s="1"/>
      <c r="U93" s="1"/>
      <c r="V93" s="1"/>
      <c r="W93" s="1"/>
    </row>
    <row r="94" spans="1:23" hidden="1" x14ac:dyDescent="0.15">
      <c r="A94" s="282"/>
      <c r="B94" s="270"/>
      <c r="C94" s="270"/>
      <c r="D94" s="1"/>
      <c r="E94" s="1"/>
      <c r="F94" s="1"/>
      <c r="G94" s="1"/>
      <c r="H94" s="1"/>
      <c r="I94" s="1"/>
      <c r="J94" s="1"/>
      <c r="K94" s="1"/>
      <c r="L94" s="1"/>
      <c r="M94" s="1"/>
      <c r="N94" s="1"/>
      <c r="O94" s="1"/>
      <c r="P94" s="1"/>
      <c r="Q94" s="1"/>
      <c r="R94" s="1"/>
      <c r="S94" s="1"/>
      <c r="T94" s="1"/>
      <c r="U94" s="1"/>
      <c r="V94" s="1"/>
      <c r="W94" s="1"/>
    </row>
    <row r="95" spans="1:23" hidden="1" x14ac:dyDescent="0.15">
      <c r="A95" s="282"/>
      <c r="B95" s="270"/>
      <c r="C95" s="270"/>
      <c r="D95" s="1"/>
      <c r="E95" s="1"/>
      <c r="F95" s="1"/>
      <c r="G95" s="1"/>
      <c r="H95" s="1"/>
      <c r="I95" s="1"/>
      <c r="J95" s="1"/>
      <c r="K95" s="1"/>
      <c r="L95" s="1"/>
      <c r="M95" s="1"/>
      <c r="N95" s="1"/>
      <c r="O95" s="1"/>
      <c r="P95" s="1"/>
      <c r="Q95" s="1"/>
      <c r="R95" s="1"/>
      <c r="S95" s="1"/>
      <c r="T95" s="1"/>
      <c r="U95" s="1"/>
      <c r="V95" s="1"/>
      <c r="W95" s="1"/>
    </row>
    <row r="96" spans="1:23" hidden="1" x14ac:dyDescent="0.15">
      <c r="A96" s="282"/>
      <c r="B96" s="270"/>
      <c r="C96" s="270"/>
      <c r="D96" s="1"/>
      <c r="E96" s="1"/>
      <c r="F96" s="1"/>
      <c r="G96" s="1"/>
      <c r="H96" s="1"/>
      <c r="I96" s="1"/>
      <c r="J96" s="1"/>
      <c r="K96" s="1"/>
      <c r="L96" s="1"/>
      <c r="M96" s="1"/>
      <c r="N96" s="1"/>
      <c r="O96" s="1"/>
      <c r="P96" s="1"/>
      <c r="Q96" s="1"/>
      <c r="R96" s="1"/>
      <c r="S96" s="1"/>
      <c r="T96" s="1"/>
      <c r="U96" s="1"/>
      <c r="V96" s="1"/>
      <c r="W96" s="1"/>
    </row>
    <row r="97" spans="1:23" hidden="1" x14ac:dyDescent="0.15">
      <c r="A97" s="282"/>
      <c r="B97" s="270"/>
      <c r="C97" s="270"/>
      <c r="D97" s="1"/>
      <c r="E97" s="1"/>
      <c r="F97" s="1"/>
      <c r="G97" s="1"/>
      <c r="H97" s="1"/>
      <c r="I97" s="1"/>
      <c r="J97" s="1"/>
      <c r="K97" s="1"/>
      <c r="L97" s="1"/>
      <c r="M97" s="1"/>
      <c r="N97" s="1"/>
      <c r="O97" s="1"/>
      <c r="P97" s="1"/>
      <c r="Q97" s="1"/>
      <c r="R97" s="1"/>
      <c r="S97" s="1"/>
      <c r="T97" s="1"/>
      <c r="U97" s="1"/>
      <c r="V97" s="1"/>
      <c r="W97" s="1"/>
    </row>
    <row r="98" spans="1:23" hidden="1" x14ac:dyDescent="0.15">
      <c r="A98" s="282"/>
      <c r="B98" s="270"/>
      <c r="C98" s="270"/>
      <c r="D98" s="1"/>
      <c r="E98" s="1"/>
      <c r="F98" s="1"/>
      <c r="G98" s="1"/>
      <c r="H98" s="1"/>
      <c r="I98" s="1"/>
      <c r="J98" s="1"/>
      <c r="K98" s="1"/>
      <c r="L98" s="1"/>
      <c r="M98" s="1"/>
      <c r="N98" s="1"/>
      <c r="O98" s="1"/>
      <c r="P98" s="1"/>
      <c r="Q98" s="1"/>
      <c r="R98" s="1"/>
      <c r="S98" s="1"/>
      <c r="T98" s="1"/>
      <c r="U98" s="1"/>
      <c r="V98" s="1"/>
      <c r="W98" s="1"/>
    </row>
    <row r="99" spans="1:23" hidden="1" x14ac:dyDescent="0.15">
      <c r="A99" s="282"/>
      <c r="B99" s="270"/>
      <c r="C99" s="270"/>
      <c r="D99" s="1"/>
      <c r="E99" s="1"/>
      <c r="F99" s="1"/>
      <c r="G99" s="1"/>
      <c r="H99" s="1"/>
      <c r="I99" s="1"/>
      <c r="J99" s="1"/>
      <c r="K99" s="1"/>
      <c r="L99" s="1"/>
      <c r="M99" s="1"/>
      <c r="N99" s="1"/>
      <c r="O99" s="1"/>
      <c r="P99" s="1"/>
      <c r="Q99" s="1"/>
      <c r="R99" s="1"/>
      <c r="S99" s="1"/>
      <c r="T99" s="1"/>
      <c r="U99" s="1"/>
      <c r="V99" s="1"/>
      <c r="W99" s="1"/>
    </row>
    <row r="100" spans="1:23" hidden="1" x14ac:dyDescent="0.15">
      <c r="A100" s="282"/>
      <c r="B100" s="270"/>
      <c r="C100" s="270"/>
      <c r="D100" s="1"/>
      <c r="E100" s="1"/>
      <c r="F100" s="1"/>
      <c r="G100" s="1"/>
      <c r="H100" s="1"/>
      <c r="I100" s="1"/>
      <c r="J100" s="1"/>
      <c r="K100" s="1"/>
      <c r="L100" s="1"/>
      <c r="M100" s="1"/>
      <c r="N100" s="1"/>
      <c r="O100" s="1"/>
      <c r="P100" s="1"/>
      <c r="Q100" s="1"/>
      <c r="R100" s="1"/>
      <c r="S100" s="1"/>
      <c r="T100" s="1"/>
      <c r="U100" s="1"/>
      <c r="V100" s="1"/>
      <c r="W100" s="1"/>
    </row>
    <row r="101" spans="1:23" hidden="1" x14ac:dyDescent="0.15">
      <c r="A101" s="282"/>
      <c r="B101" s="270"/>
      <c r="C101" s="270"/>
      <c r="D101" s="1"/>
      <c r="E101" s="1"/>
      <c r="F101" s="1"/>
      <c r="G101" s="1"/>
      <c r="H101" s="1"/>
      <c r="I101" s="1"/>
      <c r="J101" s="1"/>
      <c r="K101" s="1"/>
      <c r="L101" s="1"/>
      <c r="M101" s="1"/>
      <c r="N101" s="1"/>
      <c r="O101" s="1"/>
      <c r="P101" s="1"/>
      <c r="Q101" s="1"/>
      <c r="R101" s="1"/>
      <c r="S101" s="1"/>
      <c r="T101" s="1"/>
      <c r="U101" s="1"/>
      <c r="V101" s="1"/>
      <c r="W101" s="1"/>
    </row>
    <row r="102" spans="1:23" hidden="1" x14ac:dyDescent="0.15">
      <c r="A102" s="282"/>
      <c r="B102" s="270"/>
      <c r="C102" s="270"/>
      <c r="D102" s="1"/>
      <c r="E102" s="1"/>
      <c r="F102" s="1"/>
      <c r="G102" s="1"/>
      <c r="H102" s="1"/>
      <c r="I102" s="1"/>
      <c r="J102" s="1"/>
      <c r="K102" s="1"/>
      <c r="L102" s="1"/>
      <c r="M102" s="1"/>
      <c r="N102" s="1"/>
      <c r="O102" s="1"/>
      <c r="P102" s="1"/>
      <c r="Q102" s="1"/>
      <c r="R102" s="1"/>
      <c r="S102" s="1"/>
      <c r="T102" s="1"/>
      <c r="U102" s="1"/>
      <c r="V102" s="1"/>
      <c r="W102" s="1"/>
    </row>
    <row r="103" spans="1:23" hidden="1" x14ac:dyDescent="0.15">
      <c r="A103" s="282"/>
      <c r="B103" s="270"/>
      <c r="C103" s="270"/>
      <c r="D103" s="1"/>
      <c r="E103" s="1"/>
      <c r="F103" s="1"/>
      <c r="G103" s="1"/>
      <c r="H103" s="1"/>
      <c r="I103" s="1"/>
      <c r="J103" s="1"/>
      <c r="K103" s="1"/>
      <c r="L103" s="1"/>
      <c r="M103" s="1"/>
      <c r="N103" s="1"/>
      <c r="O103" s="1"/>
      <c r="P103" s="1"/>
      <c r="Q103" s="1"/>
      <c r="R103" s="1"/>
      <c r="S103" s="1"/>
      <c r="T103" s="1"/>
      <c r="U103" s="1"/>
      <c r="V103" s="1"/>
      <c r="W103" s="1"/>
    </row>
    <row r="104" spans="1:23" hidden="1" x14ac:dyDescent="0.15">
      <c r="A104" s="282"/>
      <c r="B104" s="270"/>
      <c r="C104" s="270"/>
      <c r="D104" s="1"/>
      <c r="E104" s="1"/>
      <c r="F104" s="1"/>
      <c r="G104" s="1"/>
      <c r="H104" s="1"/>
      <c r="I104" s="1"/>
      <c r="J104" s="1"/>
      <c r="K104" s="1"/>
      <c r="L104" s="1"/>
      <c r="M104" s="1"/>
      <c r="N104" s="1"/>
      <c r="O104" s="1"/>
      <c r="P104" s="1"/>
      <c r="Q104" s="1"/>
      <c r="R104" s="1"/>
      <c r="S104" s="1"/>
      <c r="T104" s="1"/>
      <c r="U104" s="1"/>
      <c r="V104" s="1"/>
      <c r="W104" s="1"/>
    </row>
    <row r="105" spans="1:23" hidden="1" x14ac:dyDescent="0.15">
      <c r="A105" s="282"/>
      <c r="B105" s="270"/>
      <c r="C105" s="270"/>
      <c r="D105" s="1"/>
      <c r="E105" s="1"/>
      <c r="F105" s="1"/>
      <c r="G105" s="1"/>
      <c r="H105" s="1"/>
      <c r="I105" s="1"/>
      <c r="J105" s="1"/>
      <c r="K105" s="1"/>
      <c r="L105" s="1"/>
      <c r="M105" s="1"/>
      <c r="N105" s="1"/>
      <c r="O105" s="1"/>
      <c r="P105" s="1"/>
      <c r="Q105" s="1"/>
      <c r="R105" s="1"/>
      <c r="S105" s="1"/>
      <c r="T105" s="1"/>
      <c r="U105" s="1"/>
      <c r="V105" s="1"/>
      <c r="W105" s="1"/>
    </row>
    <row r="106" spans="1:23" hidden="1" x14ac:dyDescent="0.15">
      <c r="A106" s="282"/>
      <c r="B106" s="270"/>
      <c r="C106" s="270"/>
      <c r="D106" s="1"/>
      <c r="E106" s="1"/>
      <c r="F106" s="1"/>
      <c r="G106" s="1"/>
      <c r="H106" s="1"/>
      <c r="I106" s="1"/>
      <c r="J106" s="1"/>
      <c r="K106" s="1"/>
      <c r="L106" s="1"/>
      <c r="M106" s="1"/>
      <c r="N106" s="1"/>
      <c r="O106" s="1"/>
      <c r="P106" s="1"/>
      <c r="Q106" s="1"/>
      <c r="R106" s="1"/>
      <c r="S106" s="1"/>
      <c r="T106" s="1"/>
      <c r="U106" s="1"/>
      <c r="V106" s="1"/>
      <c r="W106" s="1"/>
    </row>
    <row r="107" spans="1:23" hidden="1" x14ac:dyDescent="0.15">
      <c r="A107" s="282"/>
      <c r="B107" s="270"/>
      <c r="C107" s="270"/>
      <c r="D107" s="1"/>
      <c r="E107" s="1"/>
      <c r="F107" s="1"/>
      <c r="G107" s="1"/>
      <c r="H107" s="1"/>
      <c r="I107" s="1"/>
      <c r="J107" s="1"/>
      <c r="K107" s="1"/>
      <c r="L107" s="1"/>
      <c r="M107" s="1"/>
      <c r="N107" s="1"/>
      <c r="O107" s="1"/>
      <c r="P107" s="1"/>
      <c r="Q107" s="1"/>
      <c r="R107" s="1"/>
      <c r="S107" s="1"/>
      <c r="T107" s="1"/>
      <c r="U107" s="1"/>
      <c r="V107" s="1"/>
      <c r="W107" s="1"/>
    </row>
    <row r="108" spans="1:23" hidden="1" x14ac:dyDescent="0.15">
      <c r="A108" s="282"/>
      <c r="B108" s="270"/>
      <c r="C108" s="270"/>
      <c r="D108" s="1"/>
      <c r="E108" s="1"/>
      <c r="F108" s="1"/>
      <c r="G108" s="1"/>
      <c r="H108" s="1"/>
      <c r="I108" s="1"/>
      <c r="J108" s="1"/>
      <c r="K108" s="1"/>
      <c r="L108" s="1"/>
      <c r="M108" s="1"/>
      <c r="N108" s="1"/>
      <c r="O108" s="1"/>
      <c r="P108" s="1"/>
      <c r="Q108" s="1"/>
      <c r="R108" s="1"/>
      <c r="S108" s="1"/>
      <c r="T108" s="1"/>
      <c r="U108" s="1"/>
      <c r="V108" s="1"/>
      <c r="W108" s="1"/>
    </row>
    <row r="109" spans="1:23" hidden="1" x14ac:dyDescent="0.15">
      <c r="A109" s="282"/>
      <c r="B109" s="270"/>
      <c r="C109" s="270"/>
      <c r="D109" s="1"/>
      <c r="E109" s="1"/>
      <c r="F109" s="1"/>
      <c r="G109" s="1"/>
      <c r="H109" s="1"/>
      <c r="I109" s="1"/>
      <c r="J109" s="1"/>
      <c r="K109" s="1"/>
      <c r="L109" s="1"/>
      <c r="M109" s="1"/>
      <c r="N109" s="1"/>
      <c r="O109" s="1"/>
      <c r="P109" s="1"/>
      <c r="Q109" s="1"/>
      <c r="R109" s="1"/>
      <c r="S109" s="1"/>
      <c r="T109" s="1"/>
      <c r="U109" s="1"/>
      <c r="V109" s="1"/>
      <c r="W109" s="1"/>
    </row>
    <row r="110" spans="1:23" hidden="1" x14ac:dyDescent="0.15">
      <c r="A110" s="282"/>
      <c r="B110" s="270"/>
      <c r="C110" s="270"/>
      <c r="D110" s="1"/>
      <c r="E110" s="1"/>
      <c r="F110" s="1"/>
      <c r="G110" s="1"/>
      <c r="H110" s="1"/>
      <c r="I110" s="1"/>
      <c r="J110" s="1"/>
      <c r="K110" s="1"/>
      <c r="L110" s="1"/>
      <c r="M110" s="1"/>
      <c r="N110" s="1"/>
      <c r="O110" s="1"/>
      <c r="P110" s="1"/>
      <c r="Q110" s="1"/>
      <c r="R110" s="1"/>
      <c r="S110" s="1"/>
      <c r="T110" s="1"/>
      <c r="U110" s="1"/>
      <c r="V110" s="1"/>
      <c r="W110" s="1"/>
    </row>
    <row r="111" spans="1:23" hidden="1" x14ac:dyDescent="0.15">
      <c r="A111" s="282"/>
      <c r="B111" s="270"/>
      <c r="C111" s="270"/>
      <c r="D111" s="1"/>
      <c r="E111" s="1"/>
      <c r="F111" s="1"/>
      <c r="G111" s="1"/>
      <c r="H111" s="1"/>
      <c r="I111" s="1"/>
      <c r="J111" s="1"/>
      <c r="K111" s="1"/>
      <c r="L111" s="1"/>
      <c r="M111" s="1"/>
      <c r="N111" s="1"/>
      <c r="O111" s="1"/>
      <c r="P111" s="1"/>
      <c r="Q111" s="1"/>
      <c r="R111" s="1"/>
      <c r="S111" s="1"/>
      <c r="T111" s="1"/>
      <c r="U111" s="1"/>
      <c r="V111" s="1"/>
      <c r="W111" s="1"/>
    </row>
    <row r="112" spans="1:23" hidden="1" x14ac:dyDescent="0.15">
      <c r="A112" s="282"/>
      <c r="B112" s="270"/>
      <c r="C112" s="270"/>
      <c r="D112" s="1"/>
      <c r="E112" s="1"/>
      <c r="F112" s="1"/>
      <c r="G112" s="1"/>
      <c r="H112" s="1"/>
      <c r="I112" s="1"/>
      <c r="J112" s="1"/>
      <c r="K112" s="1"/>
      <c r="L112" s="1"/>
      <c r="M112" s="1"/>
      <c r="N112" s="1"/>
      <c r="O112" s="1"/>
      <c r="P112" s="1"/>
      <c r="Q112" s="1"/>
      <c r="R112" s="1"/>
      <c r="S112" s="1"/>
      <c r="T112" s="1"/>
      <c r="U112" s="1"/>
      <c r="V112" s="1"/>
      <c r="W112" s="1"/>
    </row>
    <row r="113" spans="1:23" hidden="1" x14ac:dyDescent="0.15">
      <c r="A113" s="282"/>
      <c r="B113" s="270"/>
      <c r="C113" s="270"/>
      <c r="D113" s="1"/>
      <c r="E113" s="1"/>
      <c r="F113" s="1"/>
      <c r="G113" s="1"/>
      <c r="H113" s="1"/>
      <c r="I113" s="1"/>
      <c r="J113" s="1"/>
      <c r="K113" s="1"/>
      <c r="L113" s="1"/>
      <c r="M113" s="1"/>
      <c r="N113" s="1"/>
      <c r="O113" s="1"/>
      <c r="P113" s="1"/>
      <c r="Q113" s="1"/>
      <c r="R113" s="1"/>
      <c r="S113" s="1"/>
      <c r="T113" s="1"/>
      <c r="U113" s="1"/>
      <c r="V113" s="1"/>
      <c r="W113" s="1"/>
    </row>
    <row r="114" spans="1:23" hidden="1" x14ac:dyDescent="0.15">
      <c r="A114" s="282"/>
      <c r="B114" s="270"/>
      <c r="C114" s="270"/>
      <c r="D114" s="1"/>
      <c r="E114" s="1"/>
      <c r="F114" s="1"/>
      <c r="G114" s="1"/>
      <c r="H114" s="1"/>
      <c r="I114" s="1"/>
      <c r="J114" s="1"/>
      <c r="K114" s="1"/>
      <c r="L114" s="1"/>
      <c r="M114" s="1"/>
      <c r="N114" s="1"/>
      <c r="O114" s="1"/>
      <c r="P114" s="1"/>
      <c r="Q114" s="1"/>
      <c r="R114" s="1"/>
      <c r="S114" s="1"/>
      <c r="T114" s="1"/>
      <c r="U114" s="1"/>
      <c r="V114" s="1"/>
      <c r="W114" s="1"/>
    </row>
    <row r="115" spans="1:23" hidden="1" x14ac:dyDescent="0.15">
      <c r="A115" s="282"/>
      <c r="B115" s="270"/>
      <c r="C115" s="270"/>
      <c r="D115" s="1"/>
      <c r="E115" s="1"/>
      <c r="F115" s="1"/>
      <c r="G115" s="1"/>
      <c r="H115" s="1"/>
      <c r="I115" s="1"/>
      <c r="J115" s="1"/>
      <c r="K115" s="1"/>
      <c r="L115" s="1"/>
      <c r="M115" s="1"/>
      <c r="N115" s="1"/>
      <c r="O115" s="1"/>
      <c r="P115" s="1"/>
      <c r="Q115" s="1"/>
      <c r="R115" s="1"/>
      <c r="S115" s="1"/>
      <c r="T115" s="1"/>
      <c r="U115" s="1"/>
      <c r="V115" s="1"/>
      <c r="W115" s="1"/>
    </row>
    <row r="116" spans="1:23" hidden="1" x14ac:dyDescent="0.15">
      <c r="A116" s="282"/>
      <c r="B116" s="270"/>
      <c r="C116" s="270"/>
      <c r="D116" s="1"/>
      <c r="E116" s="1"/>
      <c r="F116" s="1"/>
      <c r="G116" s="1"/>
      <c r="H116" s="1"/>
      <c r="I116" s="1"/>
      <c r="J116" s="1"/>
      <c r="K116" s="1"/>
      <c r="L116" s="1"/>
      <c r="M116" s="1"/>
      <c r="N116" s="1"/>
      <c r="O116" s="1"/>
      <c r="P116" s="1"/>
      <c r="Q116" s="1"/>
      <c r="R116" s="1"/>
      <c r="S116" s="1"/>
      <c r="T116" s="1"/>
      <c r="U116" s="1"/>
      <c r="V116" s="1"/>
      <c r="W116" s="1"/>
    </row>
    <row r="117" spans="1:23" hidden="1" x14ac:dyDescent="0.15">
      <c r="A117" s="282"/>
      <c r="B117" s="270"/>
      <c r="C117" s="270"/>
      <c r="D117" s="1"/>
      <c r="E117" s="1"/>
      <c r="F117" s="1"/>
      <c r="G117" s="1"/>
      <c r="H117" s="1"/>
      <c r="I117" s="1"/>
      <c r="J117" s="1"/>
      <c r="K117" s="1"/>
      <c r="L117" s="1"/>
      <c r="M117" s="1"/>
      <c r="N117" s="1"/>
      <c r="O117" s="1"/>
      <c r="P117" s="1"/>
      <c r="Q117" s="1"/>
      <c r="R117" s="1"/>
      <c r="S117" s="1"/>
      <c r="T117" s="1"/>
      <c r="U117" s="1"/>
      <c r="V117" s="1"/>
      <c r="W117" s="1"/>
    </row>
    <row r="118" spans="1:23" hidden="1" x14ac:dyDescent="0.15">
      <c r="A118" s="282"/>
      <c r="B118" s="270"/>
      <c r="C118" s="270"/>
      <c r="D118" s="1"/>
      <c r="E118" s="1"/>
      <c r="F118" s="1"/>
      <c r="G118" s="1"/>
      <c r="H118" s="1"/>
      <c r="I118" s="1"/>
      <c r="J118" s="1"/>
      <c r="K118" s="1"/>
      <c r="L118" s="1"/>
      <c r="M118" s="1"/>
      <c r="N118" s="1"/>
      <c r="O118" s="1"/>
      <c r="P118" s="1"/>
      <c r="Q118" s="1"/>
      <c r="R118" s="1"/>
      <c r="S118" s="1"/>
      <c r="T118" s="1"/>
      <c r="U118" s="1"/>
      <c r="V118" s="1"/>
      <c r="W118" s="1"/>
    </row>
    <row r="119" spans="1:23" hidden="1" x14ac:dyDescent="0.15">
      <c r="A119" s="282"/>
      <c r="B119" s="270"/>
      <c r="C119" s="270"/>
      <c r="D119" s="1"/>
      <c r="E119" s="1"/>
      <c r="F119" s="1"/>
      <c r="G119" s="1"/>
      <c r="H119" s="1"/>
      <c r="I119" s="1"/>
      <c r="J119" s="1"/>
      <c r="K119" s="1"/>
      <c r="L119" s="1"/>
      <c r="M119" s="1"/>
      <c r="N119" s="1"/>
      <c r="O119" s="1"/>
      <c r="P119" s="1"/>
      <c r="Q119" s="1"/>
      <c r="R119" s="1"/>
      <c r="S119" s="1"/>
      <c r="T119" s="1"/>
      <c r="U119" s="1"/>
      <c r="V119" s="1"/>
      <c r="W119" s="1"/>
    </row>
    <row r="120" spans="1:23" hidden="1" x14ac:dyDescent="0.15">
      <c r="A120" s="282"/>
      <c r="B120" s="270"/>
      <c r="C120" s="270"/>
      <c r="D120" s="1"/>
      <c r="E120" s="1"/>
      <c r="F120" s="1"/>
      <c r="G120" s="1"/>
      <c r="H120" s="1"/>
      <c r="I120" s="1"/>
      <c r="J120" s="1"/>
      <c r="K120" s="1"/>
      <c r="L120" s="1"/>
      <c r="M120" s="1"/>
      <c r="N120" s="1"/>
      <c r="O120" s="1"/>
      <c r="P120" s="1"/>
      <c r="Q120" s="1"/>
      <c r="R120" s="1"/>
      <c r="S120" s="1"/>
      <c r="T120" s="1"/>
      <c r="U120" s="1"/>
      <c r="V120" s="1"/>
      <c r="W120" s="1"/>
    </row>
    <row r="121" spans="1:23" hidden="1" x14ac:dyDescent="0.15">
      <c r="A121" s="282"/>
      <c r="B121" s="270"/>
      <c r="C121" s="270"/>
      <c r="D121" s="1"/>
      <c r="E121" s="1"/>
      <c r="F121" s="1"/>
      <c r="G121" s="1"/>
      <c r="H121" s="1"/>
      <c r="I121" s="1"/>
      <c r="J121" s="1"/>
      <c r="K121" s="1"/>
      <c r="L121" s="1"/>
      <c r="M121" s="1"/>
      <c r="N121" s="1"/>
      <c r="O121" s="1"/>
      <c r="P121" s="1"/>
      <c r="Q121" s="1"/>
      <c r="R121" s="1"/>
      <c r="S121" s="1"/>
      <c r="T121" s="1"/>
      <c r="U121" s="1"/>
      <c r="V121" s="1"/>
      <c r="W121" s="1"/>
    </row>
    <row r="122" spans="1:23" hidden="1" x14ac:dyDescent="0.15">
      <c r="A122" s="282"/>
      <c r="B122" s="270"/>
      <c r="C122" s="270"/>
      <c r="D122" s="1"/>
      <c r="E122" s="1"/>
      <c r="F122" s="1"/>
      <c r="G122" s="1"/>
      <c r="H122" s="1"/>
      <c r="I122" s="1"/>
      <c r="J122" s="1"/>
      <c r="K122" s="1"/>
      <c r="L122" s="1"/>
      <c r="M122" s="1"/>
      <c r="N122" s="1"/>
      <c r="O122" s="1"/>
      <c r="P122" s="1"/>
      <c r="Q122" s="1"/>
      <c r="R122" s="1"/>
      <c r="S122" s="1"/>
      <c r="T122" s="1"/>
      <c r="U122" s="1"/>
      <c r="V122" s="1"/>
      <c r="W122" s="1"/>
    </row>
    <row r="123" spans="1:23" hidden="1" x14ac:dyDescent="0.15">
      <c r="A123" s="282"/>
      <c r="B123" s="270"/>
      <c r="C123" s="270"/>
      <c r="D123" s="1"/>
      <c r="E123" s="1"/>
      <c r="F123" s="1"/>
      <c r="G123" s="1"/>
      <c r="H123" s="1"/>
      <c r="I123" s="1"/>
      <c r="J123" s="1"/>
      <c r="K123" s="1"/>
      <c r="L123" s="1"/>
      <c r="M123" s="1"/>
      <c r="N123" s="1"/>
      <c r="O123" s="1"/>
      <c r="P123" s="1"/>
      <c r="Q123" s="1"/>
      <c r="R123" s="1"/>
      <c r="S123" s="1"/>
      <c r="T123" s="1"/>
      <c r="U123" s="1"/>
      <c r="V123" s="1"/>
      <c r="W123" s="1"/>
    </row>
    <row r="124" spans="1:23" hidden="1" x14ac:dyDescent="0.15">
      <c r="A124" s="282"/>
      <c r="B124" s="270"/>
      <c r="C124" s="270"/>
      <c r="D124" s="1"/>
      <c r="E124" s="1"/>
      <c r="F124" s="1"/>
      <c r="G124" s="1"/>
      <c r="H124" s="1"/>
      <c r="I124" s="1"/>
      <c r="J124" s="1"/>
      <c r="K124" s="1"/>
      <c r="L124" s="1"/>
      <c r="M124" s="1"/>
      <c r="N124" s="1"/>
      <c r="O124" s="1"/>
      <c r="P124" s="1"/>
      <c r="Q124" s="1"/>
      <c r="R124" s="1"/>
      <c r="S124" s="1"/>
      <c r="T124" s="1"/>
      <c r="U124" s="1"/>
      <c r="V124" s="1"/>
      <c r="W124" s="1"/>
    </row>
    <row r="125" spans="1:23" hidden="1" x14ac:dyDescent="0.15">
      <c r="A125" s="282"/>
      <c r="B125" s="270"/>
      <c r="C125" s="270"/>
      <c r="D125" s="1"/>
      <c r="E125" s="1"/>
      <c r="F125" s="1"/>
      <c r="G125" s="1"/>
      <c r="H125" s="1"/>
      <c r="I125" s="1"/>
      <c r="J125" s="1"/>
      <c r="K125" s="1"/>
      <c r="L125" s="1"/>
      <c r="M125" s="1"/>
      <c r="N125" s="1"/>
      <c r="O125" s="1"/>
      <c r="P125" s="1"/>
      <c r="Q125" s="1"/>
      <c r="R125" s="1"/>
      <c r="S125" s="1"/>
      <c r="T125" s="1"/>
      <c r="U125" s="1"/>
      <c r="V125" s="1"/>
      <c r="W125" s="1"/>
    </row>
    <row r="126" spans="1:23" hidden="1" x14ac:dyDescent="0.15">
      <c r="A126" s="282"/>
      <c r="B126" s="270"/>
      <c r="C126" s="270"/>
      <c r="D126" s="1"/>
      <c r="E126" s="1"/>
      <c r="F126" s="1"/>
      <c r="G126" s="1"/>
      <c r="H126" s="1"/>
      <c r="I126" s="1"/>
      <c r="J126" s="1"/>
      <c r="K126" s="1"/>
      <c r="L126" s="1"/>
      <c r="M126" s="1"/>
      <c r="N126" s="1"/>
      <c r="O126" s="1"/>
      <c r="P126" s="1"/>
      <c r="Q126" s="1"/>
      <c r="R126" s="1"/>
      <c r="S126" s="1"/>
      <c r="T126" s="1"/>
      <c r="U126" s="1"/>
      <c r="V126" s="1"/>
      <c r="W126" s="1"/>
    </row>
    <row r="127" spans="1:23" hidden="1" x14ac:dyDescent="0.15">
      <c r="A127" s="282"/>
      <c r="B127" s="270"/>
      <c r="C127" s="270"/>
      <c r="D127" s="1"/>
      <c r="E127" s="1"/>
      <c r="F127" s="1"/>
      <c r="G127" s="1"/>
      <c r="H127" s="1"/>
      <c r="I127" s="1"/>
      <c r="J127" s="1"/>
      <c r="K127" s="1"/>
      <c r="L127" s="1"/>
      <c r="M127" s="1"/>
      <c r="N127" s="1"/>
      <c r="O127" s="1"/>
      <c r="P127" s="1"/>
      <c r="Q127" s="1"/>
      <c r="R127" s="1"/>
      <c r="S127" s="1"/>
      <c r="T127" s="1"/>
      <c r="U127" s="1"/>
      <c r="V127" s="1"/>
      <c r="W127" s="1"/>
    </row>
    <row r="128" spans="1:23" hidden="1" x14ac:dyDescent="0.15">
      <c r="A128" s="282"/>
      <c r="B128" s="270"/>
      <c r="C128" s="270"/>
      <c r="D128" s="1"/>
      <c r="E128" s="1"/>
      <c r="F128" s="1"/>
      <c r="G128" s="1"/>
      <c r="H128" s="1"/>
      <c r="I128" s="1"/>
      <c r="J128" s="1"/>
      <c r="K128" s="1"/>
      <c r="L128" s="1"/>
      <c r="M128" s="1"/>
      <c r="N128" s="1"/>
      <c r="O128" s="1"/>
      <c r="P128" s="1"/>
      <c r="Q128" s="1"/>
      <c r="R128" s="1"/>
      <c r="S128" s="1"/>
      <c r="T128" s="1"/>
      <c r="U128" s="1"/>
      <c r="V128" s="1"/>
      <c r="W128" s="1"/>
    </row>
    <row r="129" spans="1:23" hidden="1" x14ac:dyDescent="0.15">
      <c r="A129" s="282"/>
      <c r="B129" s="270"/>
      <c r="C129" s="270"/>
      <c r="D129" s="1"/>
      <c r="E129" s="1"/>
      <c r="F129" s="1"/>
      <c r="G129" s="1"/>
      <c r="H129" s="1"/>
      <c r="I129" s="1"/>
      <c r="J129" s="1"/>
      <c r="K129" s="1"/>
      <c r="L129" s="1"/>
      <c r="M129" s="1"/>
      <c r="N129" s="1"/>
      <c r="O129" s="1"/>
      <c r="P129" s="1"/>
      <c r="Q129" s="1"/>
      <c r="R129" s="1"/>
      <c r="S129" s="1"/>
      <c r="T129" s="1"/>
      <c r="U129" s="1"/>
      <c r="V129" s="1"/>
      <c r="W129" s="1"/>
    </row>
    <row r="130" spans="1:23" hidden="1" x14ac:dyDescent="0.15">
      <c r="A130" s="282"/>
      <c r="B130" s="270"/>
      <c r="C130" s="270"/>
      <c r="D130" s="1"/>
      <c r="E130" s="1"/>
      <c r="F130" s="1"/>
      <c r="G130" s="1"/>
      <c r="H130" s="1"/>
      <c r="I130" s="1"/>
      <c r="J130" s="1"/>
      <c r="K130" s="1"/>
      <c r="L130" s="1"/>
      <c r="M130" s="1"/>
      <c r="N130" s="1"/>
      <c r="O130" s="1"/>
      <c r="P130" s="1"/>
      <c r="Q130" s="1"/>
      <c r="R130" s="1"/>
      <c r="S130" s="1"/>
      <c r="T130" s="1"/>
      <c r="U130" s="1"/>
      <c r="V130" s="1"/>
      <c r="W130" s="1"/>
    </row>
    <row r="131" spans="1:23" hidden="1" x14ac:dyDescent="0.15">
      <c r="A131" s="282"/>
      <c r="B131" s="270"/>
      <c r="C131" s="270"/>
      <c r="D131" s="1"/>
      <c r="E131" s="1"/>
      <c r="F131" s="1"/>
      <c r="G131" s="1"/>
      <c r="H131" s="1"/>
      <c r="I131" s="1"/>
      <c r="J131" s="1"/>
      <c r="K131" s="1"/>
      <c r="L131" s="1"/>
      <c r="M131" s="1"/>
      <c r="N131" s="1"/>
      <c r="O131" s="1"/>
      <c r="P131" s="1"/>
      <c r="Q131" s="1"/>
      <c r="R131" s="1"/>
      <c r="S131" s="1"/>
      <c r="T131" s="1"/>
      <c r="U131" s="1"/>
      <c r="V131" s="1"/>
      <c r="W131" s="1"/>
    </row>
    <row r="132" spans="1:23" hidden="1" x14ac:dyDescent="0.15">
      <c r="A132" s="282"/>
      <c r="B132" s="270"/>
      <c r="C132" s="270"/>
      <c r="D132" s="1"/>
      <c r="E132" s="1"/>
      <c r="F132" s="1"/>
      <c r="G132" s="1"/>
      <c r="H132" s="1"/>
      <c r="I132" s="1"/>
      <c r="J132" s="1"/>
      <c r="K132" s="1"/>
      <c r="L132" s="1"/>
      <c r="M132" s="1"/>
      <c r="N132" s="1"/>
      <c r="O132" s="1"/>
      <c r="P132" s="1"/>
      <c r="Q132" s="1"/>
      <c r="R132" s="1"/>
      <c r="S132" s="1"/>
      <c r="T132" s="1"/>
      <c r="U132" s="1"/>
      <c r="V132" s="1"/>
      <c r="W132" s="1"/>
    </row>
    <row r="133" spans="1:23" hidden="1" x14ac:dyDescent="0.15">
      <c r="A133" s="282"/>
      <c r="B133" s="270"/>
      <c r="C133" s="270"/>
      <c r="D133" s="1"/>
      <c r="E133" s="1"/>
      <c r="F133" s="1"/>
      <c r="G133" s="1"/>
      <c r="H133" s="1"/>
      <c r="I133" s="1"/>
      <c r="J133" s="1"/>
      <c r="K133" s="1"/>
      <c r="L133" s="1"/>
      <c r="M133" s="1"/>
      <c r="N133" s="1"/>
      <c r="O133" s="1"/>
      <c r="P133" s="1"/>
      <c r="Q133" s="1"/>
      <c r="R133" s="1"/>
      <c r="S133" s="1"/>
      <c r="T133" s="1"/>
      <c r="U133" s="1"/>
      <c r="V133" s="1"/>
      <c r="W133" s="1"/>
    </row>
    <row r="134" spans="1:23" hidden="1" x14ac:dyDescent="0.15">
      <c r="A134" s="282"/>
      <c r="B134" s="270"/>
      <c r="C134" s="270"/>
      <c r="D134" s="1"/>
      <c r="E134" s="1"/>
      <c r="F134" s="1"/>
      <c r="G134" s="1"/>
      <c r="H134" s="1"/>
      <c r="I134" s="1"/>
      <c r="J134" s="1"/>
      <c r="K134" s="1"/>
      <c r="L134" s="1"/>
      <c r="M134" s="1"/>
      <c r="N134" s="1"/>
      <c r="O134" s="1"/>
      <c r="P134" s="1"/>
      <c r="Q134" s="1"/>
      <c r="R134" s="1"/>
      <c r="S134" s="1"/>
      <c r="T134" s="1"/>
      <c r="U134" s="1"/>
      <c r="V134" s="1"/>
      <c r="W134" s="1"/>
    </row>
    <row r="135" spans="1:23" hidden="1" x14ac:dyDescent="0.15">
      <c r="A135" s="282"/>
      <c r="B135" s="270"/>
      <c r="C135" s="270"/>
      <c r="D135" s="1"/>
      <c r="E135" s="1"/>
      <c r="F135" s="1"/>
      <c r="G135" s="1"/>
      <c r="H135" s="1"/>
      <c r="I135" s="1"/>
      <c r="J135" s="1"/>
      <c r="K135" s="1"/>
      <c r="L135" s="1"/>
      <c r="M135" s="1"/>
      <c r="N135" s="1"/>
      <c r="O135" s="1"/>
      <c r="P135" s="1"/>
      <c r="Q135" s="1"/>
      <c r="R135" s="1"/>
      <c r="S135" s="1"/>
      <c r="T135" s="1"/>
      <c r="U135" s="1"/>
      <c r="V135" s="1"/>
      <c r="W135" s="1"/>
    </row>
    <row r="136" spans="1:23" hidden="1" x14ac:dyDescent="0.15">
      <c r="A136" s="282"/>
      <c r="B136" s="270"/>
      <c r="C136" s="270"/>
      <c r="D136" s="1"/>
      <c r="E136" s="1"/>
      <c r="F136" s="1"/>
      <c r="G136" s="1"/>
      <c r="H136" s="1"/>
      <c r="I136" s="1"/>
      <c r="J136" s="1"/>
      <c r="K136" s="1"/>
      <c r="L136" s="1"/>
      <c r="M136" s="1"/>
      <c r="N136" s="1"/>
      <c r="O136" s="1"/>
      <c r="P136" s="1"/>
      <c r="Q136" s="1"/>
      <c r="R136" s="1"/>
      <c r="S136" s="1"/>
      <c r="T136" s="1"/>
      <c r="U136" s="1"/>
      <c r="V136" s="1"/>
      <c r="W136" s="1"/>
    </row>
    <row r="137" spans="1:23" hidden="1" x14ac:dyDescent="0.15">
      <c r="A137" s="282"/>
      <c r="B137" s="270"/>
      <c r="C137" s="270"/>
      <c r="D137" s="1"/>
      <c r="E137" s="1"/>
      <c r="F137" s="1"/>
      <c r="G137" s="1"/>
      <c r="H137" s="1"/>
      <c r="I137" s="1"/>
      <c r="J137" s="1"/>
      <c r="K137" s="1"/>
      <c r="L137" s="1"/>
      <c r="M137" s="1"/>
      <c r="N137" s="1"/>
      <c r="O137" s="1"/>
      <c r="P137" s="1"/>
      <c r="Q137" s="1"/>
      <c r="R137" s="1"/>
      <c r="S137" s="1"/>
      <c r="T137" s="1"/>
      <c r="U137" s="1"/>
      <c r="V137" s="1"/>
      <c r="W137" s="1"/>
    </row>
    <row r="138" spans="1:23" hidden="1" x14ac:dyDescent="0.15">
      <c r="A138" s="282"/>
      <c r="B138" s="270"/>
      <c r="C138" s="270"/>
      <c r="D138" s="1"/>
      <c r="E138" s="1"/>
      <c r="F138" s="1"/>
      <c r="G138" s="1"/>
      <c r="H138" s="1"/>
      <c r="I138" s="1"/>
      <c r="J138" s="1"/>
      <c r="K138" s="1"/>
      <c r="L138" s="1"/>
      <c r="M138" s="1"/>
      <c r="N138" s="1"/>
      <c r="O138" s="1"/>
      <c r="P138" s="1"/>
      <c r="Q138" s="1"/>
      <c r="R138" s="1"/>
      <c r="S138" s="1"/>
      <c r="T138" s="1"/>
      <c r="U138" s="1"/>
      <c r="V138" s="1"/>
      <c r="W138" s="1"/>
    </row>
    <row r="139" spans="1:23" hidden="1" x14ac:dyDescent="0.15">
      <c r="A139" s="282"/>
      <c r="B139" s="270"/>
      <c r="C139" s="270"/>
      <c r="D139" s="1"/>
      <c r="E139" s="1"/>
      <c r="F139" s="1"/>
      <c r="G139" s="1"/>
      <c r="H139" s="1"/>
      <c r="I139" s="1"/>
      <c r="J139" s="1"/>
      <c r="K139" s="1"/>
      <c r="L139" s="1"/>
      <c r="M139" s="1"/>
      <c r="N139" s="1"/>
      <c r="O139" s="1"/>
      <c r="P139" s="1"/>
      <c r="Q139" s="1"/>
      <c r="R139" s="1"/>
      <c r="S139" s="1"/>
      <c r="T139" s="1"/>
      <c r="U139" s="1"/>
      <c r="V139" s="1"/>
      <c r="W139" s="1"/>
    </row>
    <row r="140" spans="1:23" hidden="1" x14ac:dyDescent="0.15">
      <c r="A140" s="282"/>
      <c r="B140" s="270"/>
      <c r="C140" s="270"/>
      <c r="D140" s="1"/>
      <c r="E140" s="1"/>
      <c r="F140" s="1"/>
      <c r="G140" s="1"/>
      <c r="H140" s="1"/>
      <c r="I140" s="1"/>
      <c r="J140" s="1"/>
      <c r="K140" s="1"/>
      <c r="L140" s="1"/>
      <c r="M140" s="1"/>
      <c r="N140" s="1"/>
      <c r="O140" s="1"/>
      <c r="P140" s="1"/>
      <c r="Q140" s="1"/>
      <c r="R140" s="1"/>
      <c r="S140" s="1"/>
      <c r="T140" s="1"/>
      <c r="U140" s="1"/>
      <c r="V140" s="1"/>
      <c r="W140" s="1"/>
    </row>
    <row r="141" spans="1:23" hidden="1" x14ac:dyDescent="0.15">
      <c r="A141" s="282"/>
      <c r="B141" s="270"/>
      <c r="C141" s="270"/>
      <c r="D141" s="1"/>
      <c r="E141" s="1"/>
      <c r="F141" s="1"/>
      <c r="G141" s="1"/>
      <c r="H141" s="1"/>
      <c r="I141" s="1"/>
      <c r="J141" s="1"/>
      <c r="K141" s="1"/>
      <c r="L141" s="1"/>
      <c r="M141" s="1"/>
      <c r="N141" s="1"/>
      <c r="O141" s="1"/>
      <c r="P141" s="1"/>
      <c r="Q141" s="1"/>
      <c r="R141" s="1"/>
      <c r="S141" s="1"/>
      <c r="T141" s="1"/>
      <c r="U141" s="1"/>
      <c r="V141" s="1"/>
      <c r="W141" s="1"/>
    </row>
    <row r="142" spans="1:23" hidden="1" x14ac:dyDescent="0.15">
      <c r="A142" s="282"/>
      <c r="B142" s="270"/>
      <c r="C142" s="270"/>
      <c r="D142" s="1"/>
      <c r="E142" s="1"/>
      <c r="F142" s="1"/>
      <c r="G142" s="1"/>
      <c r="H142" s="1"/>
      <c r="I142" s="1"/>
      <c r="J142" s="1"/>
      <c r="K142" s="1"/>
      <c r="L142" s="1"/>
      <c r="M142" s="1"/>
      <c r="N142" s="1"/>
      <c r="O142" s="1"/>
      <c r="P142" s="1"/>
      <c r="Q142" s="1"/>
      <c r="R142" s="1"/>
      <c r="S142" s="1"/>
      <c r="T142" s="1"/>
      <c r="U142" s="1"/>
      <c r="V142" s="1"/>
      <c r="W142" s="1"/>
    </row>
    <row r="143" spans="1:23" hidden="1" x14ac:dyDescent="0.15">
      <c r="A143" s="282"/>
      <c r="B143" s="270"/>
      <c r="C143" s="270"/>
      <c r="D143" s="1"/>
      <c r="E143" s="1"/>
      <c r="F143" s="1"/>
      <c r="G143" s="1"/>
      <c r="H143" s="1"/>
      <c r="I143" s="1"/>
      <c r="J143" s="1"/>
      <c r="K143" s="1"/>
      <c r="L143" s="1"/>
      <c r="M143" s="1"/>
      <c r="N143" s="1"/>
      <c r="O143" s="1"/>
      <c r="P143" s="1"/>
      <c r="Q143" s="1"/>
      <c r="R143" s="1"/>
      <c r="S143" s="1"/>
      <c r="T143" s="1"/>
      <c r="U143" s="1"/>
      <c r="V143" s="1"/>
      <c r="W143" s="1"/>
    </row>
    <row r="144" spans="1:23" hidden="1" x14ac:dyDescent="0.15">
      <c r="A144" s="282"/>
      <c r="B144" s="270"/>
      <c r="C144" s="270"/>
      <c r="D144" s="1"/>
      <c r="E144" s="1"/>
      <c r="F144" s="1"/>
      <c r="G144" s="1"/>
      <c r="H144" s="1"/>
      <c r="I144" s="1"/>
      <c r="J144" s="1"/>
      <c r="K144" s="1"/>
      <c r="L144" s="1"/>
      <c r="M144" s="1"/>
      <c r="N144" s="1"/>
      <c r="O144" s="1"/>
      <c r="P144" s="1"/>
      <c r="Q144" s="1"/>
      <c r="R144" s="1"/>
      <c r="S144" s="1"/>
      <c r="T144" s="1"/>
      <c r="U144" s="1"/>
      <c r="V144" s="1"/>
      <c r="W144" s="1"/>
    </row>
    <row r="145" spans="1:23" hidden="1" x14ac:dyDescent="0.15">
      <c r="A145" s="282"/>
      <c r="B145" s="270"/>
      <c r="C145" s="270"/>
      <c r="D145" s="1"/>
      <c r="E145" s="1"/>
      <c r="F145" s="1"/>
      <c r="G145" s="1"/>
      <c r="H145" s="1"/>
      <c r="I145" s="1"/>
      <c r="J145" s="1"/>
      <c r="K145" s="1"/>
      <c r="L145" s="1"/>
      <c r="M145" s="1"/>
      <c r="N145" s="1"/>
      <c r="O145" s="1"/>
      <c r="P145" s="1"/>
      <c r="Q145" s="1"/>
      <c r="R145" s="1"/>
      <c r="S145" s="1"/>
      <c r="T145" s="1"/>
      <c r="U145" s="1"/>
      <c r="V145" s="1"/>
      <c r="W145" s="1"/>
    </row>
    <row r="146" spans="1:23" hidden="1" x14ac:dyDescent="0.15">
      <c r="A146" s="282"/>
      <c r="B146" s="270"/>
      <c r="C146" s="270"/>
      <c r="D146" s="1"/>
      <c r="E146" s="1"/>
      <c r="F146" s="1"/>
      <c r="G146" s="1"/>
      <c r="H146" s="1"/>
      <c r="I146" s="1"/>
      <c r="J146" s="1"/>
      <c r="K146" s="1"/>
      <c r="L146" s="1"/>
      <c r="M146" s="1"/>
      <c r="N146" s="1"/>
      <c r="O146" s="1"/>
      <c r="P146" s="1"/>
      <c r="Q146" s="1"/>
      <c r="R146" s="1"/>
      <c r="S146" s="1"/>
      <c r="T146" s="1"/>
      <c r="U146" s="1"/>
      <c r="V146" s="1"/>
      <c r="W146" s="1"/>
    </row>
    <row r="147" spans="1:23" hidden="1" x14ac:dyDescent="0.15">
      <c r="A147" s="282"/>
      <c r="B147" s="270"/>
      <c r="C147" s="270"/>
      <c r="D147" s="1"/>
      <c r="E147" s="1"/>
      <c r="F147" s="1"/>
      <c r="G147" s="1"/>
      <c r="H147" s="1"/>
      <c r="I147" s="1"/>
      <c r="J147" s="1"/>
      <c r="K147" s="1"/>
      <c r="L147" s="1"/>
      <c r="M147" s="1"/>
      <c r="N147" s="1"/>
      <c r="O147" s="1"/>
      <c r="P147" s="1"/>
      <c r="Q147" s="1"/>
      <c r="R147" s="1"/>
      <c r="S147" s="1"/>
      <c r="T147" s="1"/>
      <c r="U147" s="1"/>
      <c r="V147" s="1"/>
      <c r="W147" s="1"/>
    </row>
    <row r="148" spans="1:23" hidden="1" x14ac:dyDescent="0.15">
      <c r="A148" s="282"/>
      <c r="B148" s="270"/>
      <c r="C148" s="270"/>
      <c r="D148" s="1"/>
      <c r="E148" s="1"/>
      <c r="F148" s="1"/>
      <c r="G148" s="1"/>
      <c r="H148" s="1"/>
      <c r="I148" s="1"/>
      <c r="J148" s="1"/>
      <c r="K148" s="1"/>
      <c r="L148" s="1"/>
      <c r="M148" s="1"/>
      <c r="N148" s="1"/>
      <c r="O148" s="1"/>
      <c r="P148" s="1"/>
      <c r="Q148" s="1"/>
      <c r="R148" s="1"/>
      <c r="S148" s="1"/>
      <c r="T148" s="1"/>
      <c r="U148" s="1"/>
      <c r="V148" s="1"/>
      <c r="W148" s="1"/>
    </row>
    <row r="149" spans="1:23" hidden="1" x14ac:dyDescent="0.15">
      <c r="A149" s="282"/>
      <c r="B149" s="270"/>
      <c r="C149" s="270"/>
      <c r="D149" s="1"/>
      <c r="E149" s="1"/>
      <c r="F149" s="1"/>
      <c r="G149" s="1"/>
      <c r="H149" s="1"/>
      <c r="I149" s="1"/>
      <c r="J149" s="1"/>
      <c r="K149" s="1"/>
      <c r="L149" s="1"/>
      <c r="M149" s="1"/>
      <c r="N149" s="1"/>
      <c r="O149" s="1"/>
      <c r="P149" s="1"/>
      <c r="Q149" s="1"/>
      <c r="R149" s="1"/>
      <c r="S149" s="1"/>
      <c r="T149" s="1"/>
      <c r="U149" s="1"/>
      <c r="V149" s="1"/>
      <c r="W149" s="1"/>
    </row>
    <row r="150" spans="1:23" hidden="1" x14ac:dyDescent="0.15">
      <c r="A150" s="282"/>
      <c r="B150" s="270"/>
      <c r="C150" s="270"/>
      <c r="D150" s="1"/>
      <c r="E150" s="1"/>
      <c r="F150" s="1"/>
      <c r="G150" s="1"/>
      <c r="H150" s="1"/>
      <c r="I150" s="1"/>
      <c r="J150" s="1"/>
      <c r="K150" s="1"/>
      <c r="L150" s="1"/>
      <c r="M150" s="1"/>
      <c r="N150" s="1"/>
      <c r="O150" s="1"/>
      <c r="P150" s="1"/>
      <c r="Q150" s="1"/>
      <c r="R150" s="1"/>
      <c r="S150" s="1"/>
      <c r="T150" s="1"/>
      <c r="U150" s="1"/>
      <c r="V150" s="1"/>
      <c r="W150" s="1"/>
    </row>
    <row r="151" spans="1:23" hidden="1" x14ac:dyDescent="0.15">
      <c r="A151" s="282"/>
      <c r="B151" s="270"/>
      <c r="C151" s="270"/>
      <c r="D151" s="1"/>
      <c r="E151" s="1"/>
      <c r="F151" s="1"/>
      <c r="G151" s="1"/>
      <c r="H151" s="1"/>
      <c r="I151" s="1"/>
      <c r="J151" s="1"/>
      <c r="K151" s="1"/>
      <c r="L151" s="1"/>
      <c r="M151" s="1"/>
      <c r="N151" s="1"/>
      <c r="O151" s="1"/>
      <c r="P151" s="1"/>
      <c r="Q151" s="1"/>
      <c r="R151" s="1"/>
      <c r="S151" s="1"/>
      <c r="T151" s="1"/>
      <c r="U151" s="1"/>
      <c r="V151" s="1"/>
      <c r="W151" s="1"/>
    </row>
    <row r="152" spans="1:23" hidden="1" x14ac:dyDescent="0.15">
      <c r="A152" s="282"/>
      <c r="B152" s="270"/>
      <c r="C152" s="270"/>
      <c r="D152" s="1"/>
      <c r="E152" s="1"/>
      <c r="F152" s="1"/>
      <c r="G152" s="1"/>
      <c r="H152" s="1"/>
      <c r="I152" s="1"/>
      <c r="J152" s="1"/>
      <c r="K152" s="1"/>
      <c r="L152" s="1"/>
      <c r="M152" s="1"/>
      <c r="N152" s="1"/>
      <c r="O152" s="1"/>
      <c r="P152" s="1"/>
      <c r="Q152" s="1"/>
      <c r="R152" s="1"/>
      <c r="S152" s="1"/>
      <c r="T152" s="1"/>
      <c r="U152" s="1"/>
      <c r="V152" s="1"/>
      <c r="W152" s="1"/>
    </row>
    <row r="153" spans="1:23" hidden="1" x14ac:dyDescent="0.15">
      <c r="A153" s="282"/>
      <c r="B153" s="270"/>
      <c r="C153" s="270"/>
      <c r="D153" s="1"/>
      <c r="E153" s="1"/>
      <c r="F153" s="1"/>
      <c r="G153" s="1"/>
      <c r="H153" s="1"/>
      <c r="I153" s="1"/>
      <c r="J153" s="1"/>
      <c r="K153" s="1"/>
      <c r="L153" s="1"/>
      <c r="M153" s="1"/>
      <c r="N153" s="1"/>
      <c r="O153" s="1"/>
      <c r="P153" s="1"/>
      <c r="Q153" s="1"/>
      <c r="R153" s="1"/>
      <c r="S153" s="1"/>
      <c r="T153" s="1"/>
      <c r="U153" s="1"/>
      <c r="V153" s="1"/>
      <c r="W153" s="1"/>
    </row>
    <row r="154" spans="1:23" hidden="1" x14ac:dyDescent="0.15">
      <c r="A154" s="282"/>
      <c r="B154" s="270"/>
      <c r="C154" s="270"/>
      <c r="D154" s="1"/>
      <c r="E154" s="1"/>
      <c r="F154" s="1"/>
      <c r="G154" s="1"/>
      <c r="H154" s="1"/>
      <c r="I154" s="1"/>
      <c r="J154" s="1"/>
      <c r="K154" s="1"/>
      <c r="L154" s="1"/>
      <c r="M154" s="1"/>
      <c r="N154" s="1"/>
      <c r="O154" s="1"/>
      <c r="P154" s="1"/>
      <c r="Q154" s="1"/>
      <c r="R154" s="1"/>
      <c r="S154" s="1"/>
      <c r="T154" s="1"/>
      <c r="U154" s="1"/>
      <c r="V154" s="1"/>
      <c r="W154" s="1"/>
    </row>
    <row r="155" spans="1:23" hidden="1" x14ac:dyDescent="0.15">
      <c r="A155" s="282"/>
      <c r="B155" s="270"/>
      <c r="C155" s="270"/>
      <c r="D155" s="1"/>
      <c r="E155" s="1"/>
      <c r="F155" s="1"/>
      <c r="G155" s="1"/>
      <c r="H155" s="1"/>
      <c r="I155" s="1"/>
      <c r="J155" s="1"/>
      <c r="K155" s="1"/>
      <c r="L155" s="1"/>
      <c r="M155" s="1"/>
      <c r="N155" s="1"/>
      <c r="O155" s="1"/>
      <c r="P155" s="1"/>
      <c r="Q155" s="1"/>
      <c r="R155" s="1"/>
      <c r="S155" s="1"/>
      <c r="T155" s="1"/>
      <c r="U155" s="1"/>
      <c r="V155" s="1"/>
      <c r="W155" s="1"/>
    </row>
    <row r="156" spans="1:23" hidden="1" x14ac:dyDescent="0.15">
      <c r="A156" s="282"/>
      <c r="B156" s="270"/>
      <c r="C156" s="270"/>
      <c r="D156" s="1"/>
      <c r="E156" s="1"/>
      <c r="F156" s="1"/>
      <c r="G156" s="1"/>
      <c r="H156" s="1"/>
      <c r="I156" s="1"/>
      <c r="J156" s="1"/>
      <c r="K156" s="1"/>
      <c r="L156" s="1"/>
      <c r="M156" s="1"/>
      <c r="N156" s="1"/>
      <c r="O156" s="1"/>
      <c r="P156" s="1"/>
      <c r="Q156" s="1"/>
      <c r="R156" s="1"/>
      <c r="S156" s="1"/>
      <c r="T156" s="1"/>
      <c r="U156" s="1"/>
      <c r="V156" s="1"/>
      <c r="W156" s="1"/>
    </row>
    <row r="157" spans="1:23" hidden="1" x14ac:dyDescent="0.15">
      <c r="A157" s="282"/>
      <c r="B157" s="270"/>
      <c r="C157" s="270"/>
      <c r="D157" s="1"/>
      <c r="E157" s="1"/>
      <c r="F157" s="1"/>
      <c r="G157" s="1"/>
      <c r="H157" s="1"/>
      <c r="I157" s="1"/>
      <c r="J157" s="1"/>
      <c r="K157" s="1"/>
      <c r="L157" s="1"/>
      <c r="M157" s="1"/>
      <c r="N157" s="1"/>
      <c r="O157" s="1"/>
      <c r="P157" s="1"/>
      <c r="Q157" s="1"/>
      <c r="R157" s="1"/>
      <c r="S157" s="1"/>
      <c r="T157" s="1"/>
      <c r="U157" s="1"/>
      <c r="V157" s="1"/>
      <c r="W157" s="1"/>
    </row>
    <row r="158" spans="1:23" hidden="1" x14ac:dyDescent="0.15">
      <c r="A158" s="282"/>
      <c r="B158" s="270"/>
      <c r="C158" s="270"/>
      <c r="D158" s="1"/>
      <c r="E158" s="1"/>
      <c r="F158" s="1"/>
      <c r="G158" s="1"/>
      <c r="H158" s="1"/>
      <c r="I158" s="1"/>
      <c r="J158" s="1"/>
      <c r="K158" s="1"/>
      <c r="L158" s="1"/>
      <c r="M158" s="1"/>
      <c r="N158" s="1"/>
      <c r="O158" s="1"/>
      <c r="P158" s="1"/>
      <c r="Q158" s="1"/>
      <c r="R158" s="1"/>
      <c r="S158" s="1"/>
      <c r="T158" s="1"/>
      <c r="U158" s="1"/>
      <c r="V158" s="1"/>
      <c r="W158" s="1"/>
    </row>
    <row r="159" spans="1:23" hidden="1" x14ac:dyDescent="0.15">
      <c r="A159" s="282"/>
      <c r="B159" s="270"/>
      <c r="C159" s="270"/>
      <c r="D159" s="1"/>
      <c r="E159" s="1"/>
      <c r="F159" s="1"/>
      <c r="G159" s="1"/>
      <c r="H159" s="1"/>
      <c r="I159" s="1"/>
      <c r="J159" s="1"/>
      <c r="K159" s="1"/>
      <c r="L159" s="1"/>
      <c r="M159" s="1"/>
      <c r="N159" s="1"/>
      <c r="O159" s="1"/>
      <c r="P159" s="1"/>
      <c r="Q159" s="1"/>
      <c r="R159" s="1"/>
      <c r="S159" s="1"/>
      <c r="T159" s="1"/>
      <c r="U159" s="1"/>
      <c r="V159" s="1"/>
      <c r="W159" s="1"/>
    </row>
    <row r="160" spans="1:23" hidden="1" x14ac:dyDescent="0.15">
      <c r="A160" s="282"/>
      <c r="B160" s="270"/>
      <c r="C160" s="270"/>
      <c r="D160" s="1"/>
      <c r="E160" s="1"/>
      <c r="F160" s="1"/>
      <c r="G160" s="1"/>
      <c r="H160" s="1"/>
      <c r="I160" s="1"/>
      <c r="J160" s="1"/>
      <c r="K160" s="1"/>
      <c r="L160" s="1"/>
      <c r="M160" s="1"/>
      <c r="N160" s="1"/>
      <c r="O160" s="1"/>
      <c r="P160" s="1"/>
      <c r="Q160" s="1"/>
      <c r="R160" s="1"/>
      <c r="S160" s="1"/>
      <c r="T160" s="1"/>
      <c r="U160" s="1"/>
      <c r="V160" s="1"/>
      <c r="W160" s="1"/>
    </row>
    <row r="161" spans="1:23" hidden="1" x14ac:dyDescent="0.15">
      <c r="A161" s="282"/>
      <c r="B161" s="270"/>
      <c r="C161" s="270"/>
      <c r="D161" s="1"/>
      <c r="E161" s="1"/>
      <c r="F161" s="1"/>
      <c r="G161" s="1"/>
      <c r="H161" s="1"/>
      <c r="I161" s="1"/>
      <c r="J161" s="1"/>
      <c r="K161" s="1"/>
      <c r="L161" s="1"/>
      <c r="M161" s="1"/>
      <c r="N161" s="1"/>
      <c r="O161" s="1"/>
      <c r="P161" s="1"/>
      <c r="Q161" s="1"/>
      <c r="R161" s="1"/>
      <c r="S161" s="1"/>
      <c r="T161" s="1"/>
      <c r="U161" s="1"/>
      <c r="V161" s="1"/>
      <c r="W161" s="1"/>
    </row>
    <row r="162" spans="1:23" hidden="1" x14ac:dyDescent="0.15">
      <c r="A162" s="282"/>
      <c r="B162" s="270"/>
      <c r="C162" s="270"/>
      <c r="D162" s="1"/>
      <c r="E162" s="1"/>
      <c r="F162" s="1"/>
      <c r="G162" s="1"/>
      <c r="H162" s="1"/>
      <c r="I162" s="1"/>
      <c r="J162" s="1"/>
      <c r="K162" s="1"/>
      <c r="L162" s="1"/>
      <c r="M162" s="1"/>
      <c r="N162" s="1"/>
      <c r="O162" s="1"/>
      <c r="P162" s="1"/>
      <c r="Q162" s="1"/>
      <c r="R162" s="1"/>
      <c r="S162" s="1"/>
      <c r="T162" s="1"/>
      <c r="U162" s="1"/>
      <c r="V162" s="1"/>
      <c r="W162" s="1"/>
    </row>
    <row r="163" spans="1:23" hidden="1" x14ac:dyDescent="0.15">
      <c r="A163" s="282"/>
      <c r="B163" s="270"/>
      <c r="C163" s="270"/>
      <c r="D163" s="1"/>
      <c r="E163" s="1"/>
      <c r="F163" s="1"/>
      <c r="G163" s="1"/>
      <c r="H163" s="1"/>
      <c r="I163" s="1"/>
      <c r="J163" s="1"/>
      <c r="K163" s="1"/>
      <c r="L163" s="1"/>
      <c r="M163" s="1"/>
      <c r="N163" s="1"/>
      <c r="O163" s="1"/>
      <c r="P163" s="1"/>
      <c r="Q163" s="1"/>
      <c r="R163" s="1"/>
      <c r="S163" s="1"/>
      <c r="T163" s="1"/>
      <c r="U163" s="1"/>
      <c r="V163" s="1"/>
      <c r="W163" s="1"/>
    </row>
    <row r="164" spans="1:23" hidden="1" x14ac:dyDescent="0.15">
      <c r="A164" s="282"/>
      <c r="B164" s="270"/>
      <c r="C164" s="270"/>
      <c r="D164" s="1"/>
      <c r="E164" s="1"/>
      <c r="F164" s="1"/>
      <c r="G164" s="1"/>
      <c r="H164" s="1"/>
      <c r="I164" s="1"/>
      <c r="J164" s="1"/>
      <c r="K164" s="1"/>
      <c r="L164" s="1"/>
      <c r="M164" s="1"/>
      <c r="N164" s="1"/>
      <c r="O164" s="1"/>
      <c r="P164" s="1"/>
      <c r="Q164" s="1"/>
      <c r="R164" s="1"/>
      <c r="S164" s="1"/>
      <c r="T164" s="1"/>
      <c r="U164" s="1"/>
      <c r="V164" s="1"/>
      <c r="W164" s="1"/>
    </row>
    <row r="165" spans="1:23" hidden="1" x14ac:dyDescent="0.15">
      <c r="A165" s="282"/>
      <c r="B165" s="270"/>
      <c r="C165" s="270"/>
      <c r="D165" s="1"/>
      <c r="E165" s="1"/>
      <c r="F165" s="1"/>
      <c r="G165" s="1"/>
      <c r="H165" s="1"/>
      <c r="I165" s="1"/>
      <c r="J165" s="1"/>
      <c r="K165" s="1"/>
      <c r="L165" s="1"/>
      <c r="M165" s="1"/>
      <c r="N165" s="1"/>
      <c r="O165" s="1"/>
      <c r="P165" s="1"/>
      <c r="Q165" s="1"/>
      <c r="R165" s="1"/>
      <c r="S165" s="1"/>
      <c r="T165" s="1"/>
      <c r="U165" s="1"/>
      <c r="V165" s="1"/>
      <c r="W165" s="1"/>
    </row>
    <row r="166" spans="1:23" hidden="1" x14ac:dyDescent="0.15">
      <c r="A166" s="282"/>
      <c r="B166" s="270"/>
      <c r="C166" s="270"/>
      <c r="D166" s="1"/>
      <c r="E166" s="1"/>
      <c r="F166" s="1"/>
      <c r="G166" s="1"/>
      <c r="H166" s="1"/>
      <c r="I166" s="1"/>
      <c r="J166" s="1"/>
      <c r="K166" s="1"/>
      <c r="L166" s="1"/>
      <c r="M166" s="1"/>
      <c r="N166" s="1"/>
      <c r="O166" s="1"/>
      <c r="P166" s="1"/>
      <c r="Q166" s="1"/>
      <c r="R166" s="1"/>
      <c r="S166" s="1"/>
      <c r="T166" s="1"/>
      <c r="U166" s="1"/>
      <c r="V166" s="1"/>
      <c r="W166" s="1"/>
    </row>
    <row r="167" spans="1:23" hidden="1" x14ac:dyDescent="0.15">
      <c r="A167" s="282"/>
      <c r="B167" s="270"/>
      <c r="C167" s="270"/>
      <c r="D167" s="1"/>
      <c r="E167" s="1"/>
      <c r="F167" s="1"/>
      <c r="G167" s="1"/>
      <c r="H167" s="1"/>
      <c r="I167" s="1"/>
      <c r="J167" s="1"/>
      <c r="K167" s="1"/>
      <c r="L167" s="1"/>
      <c r="M167" s="1"/>
      <c r="N167" s="1"/>
      <c r="O167" s="1"/>
      <c r="P167" s="1"/>
      <c r="Q167" s="1"/>
      <c r="R167" s="1"/>
      <c r="S167" s="1"/>
      <c r="T167" s="1"/>
      <c r="U167" s="1"/>
      <c r="V167" s="1"/>
      <c r="W167" s="1"/>
    </row>
    <row r="168" spans="1:23" hidden="1" x14ac:dyDescent="0.15">
      <c r="A168" s="282"/>
      <c r="B168" s="270"/>
      <c r="C168" s="270"/>
      <c r="D168" s="1"/>
      <c r="E168" s="1"/>
      <c r="F168" s="1"/>
      <c r="G168" s="1"/>
      <c r="H168" s="1"/>
      <c r="I168" s="1"/>
      <c r="J168" s="1"/>
      <c r="K168" s="1"/>
      <c r="L168" s="1"/>
      <c r="M168" s="1"/>
      <c r="N168" s="1"/>
      <c r="O168" s="1"/>
      <c r="P168" s="1"/>
      <c r="Q168" s="1"/>
      <c r="R168" s="1"/>
      <c r="S168" s="1"/>
      <c r="T168" s="1"/>
      <c r="U168" s="1"/>
      <c r="V168" s="1"/>
      <c r="W168" s="1"/>
    </row>
    <row r="169" spans="1:23" hidden="1" x14ac:dyDescent="0.15">
      <c r="A169" s="282"/>
      <c r="B169" s="270"/>
      <c r="C169" s="270"/>
      <c r="D169" s="1"/>
      <c r="E169" s="1"/>
      <c r="F169" s="1"/>
      <c r="G169" s="1"/>
      <c r="H169" s="1"/>
      <c r="I169" s="1"/>
      <c r="J169" s="1"/>
      <c r="K169" s="1"/>
      <c r="L169" s="1"/>
      <c r="M169" s="1"/>
      <c r="N169" s="1"/>
      <c r="O169" s="1"/>
      <c r="P169" s="1"/>
      <c r="Q169" s="1"/>
      <c r="R169" s="1"/>
      <c r="S169" s="1"/>
      <c r="T169" s="1"/>
      <c r="U169" s="1"/>
      <c r="V169" s="1"/>
      <c r="W169" s="1"/>
    </row>
    <row r="170" spans="1:23" hidden="1" x14ac:dyDescent="0.15">
      <c r="A170" s="282"/>
      <c r="B170" s="270"/>
      <c r="C170" s="270"/>
      <c r="D170" s="1"/>
      <c r="E170" s="1"/>
      <c r="F170" s="1"/>
      <c r="G170" s="1"/>
      <c r="H170" s="1"/>
      <c r="I170" s="1"/>
      <c r="J170" s="1"/>
      <c r="K170" s="1"/>
      <c r="L170" s="1"/>
      <c r="M170" s="1"/>
      <c r="N170" s="1"/>
      <c r="O170" s="1"/>
      <c r="P170" s="1"/>
      <c r="Q170" s="1"/>
      <c r="R170" s="1"/>
      <c r="S170" s="1"/>
      <c r="T170" s="1"/>
      <c r="U170" s="1"/>
      <c r="V170" s="1"/>
      <c r="W170" s="1"/>
    </row>
    <row r="171" spans="1:23" hidden="1" x14ac:dyDescent="0.15">
      <c r="A171" s="282"/>
      <c r="B171" s="270"/>
      <c r="C171" s="270"/>
      <c r="D171" s="1"/>
      <c r="E171" s="1"/>
      <c r="F171" s="1"/>
      <c r="G171" s="1"/>
      <c r="H171" s="1"/>
      <c r="I171" s="1"/>
      <c r="J171" s="1"/>
      <c r="K171" s="1"/>
      <c r="L171" s="1"/>
      <c r="M171" s="1"/>
      <c r="N171" s="1"/>
      <c r="O171" s="1"/>
      <c r="P171" s="1"/>
      <c r="Q171" s="1"/>
      <c r="R171" s="1"/>
      <c r="S171" s="1"/>
      <c r="T171" s="1"/>
      <c r="U171" s="1"/>
      <c r="V171" s="1"/>
      <c r="W171" s="1"/>
    </row>
    <row r="172" spans="1:23" hidden="1" x14ac:dyDescent="0.15">
      <c r="A172" s="282"/>
      <c r="B172" s="270"/>
      <c r="C172" s="270"/>
      <c r="D172" s="1"/>
      <c r="E172" s="1"/>
      <c r="F172" s="1"/>
      <c r="G172" s="1"/>
      <c r="H172" s="1"/>
      <c r="I172" s="1"/>
      <c r="J172" s="1"/>
      <c r="K172" s="1"/>
      <c r="L172" s="1"/>
      <c r="M172" s="1"/>
      <c r="N172" s="1"/>
      <c r="O172" s="1"/>
      <c r="P172" s="1"/>
      <c r="Q172" s="1"/>
      <c r="R172" s="1"/>
      <c r="S172" s="1"/>
      <c r="T172" s="1"/>
      <c r="U172" s="1"/>
      <c r="V172" s="1"/>
      <c r="W172" s="1"/>
    </row>
    <row r="173" spans="1:23" hidden="1" x14ac:dyDescent="0.15">
      <c r="A173" s="282"/>
      <c r="B173" s="270"/>
      <c r="C173" s="270"/>
      <c r="D173" s="1"/>
      <c r="E173" s="1"/>
      <c r="F173" s="1"/>
      <c r="G173" s="1"/>
      <c r="H173" s="1"/>
      <c r="I173" s="1"/>
      <c r="J173" s="1"/>
      <c r="K173" s="1"/>
      <c r="L173" s="1"/>
      <c r="M173" s="1"/>
      <c r="N173" s="1"/>
      <c r="O173" s="1"/>
      <c r="P173" s="1"/>
      <c r="Q173" s="1"/>
      <c r="R173" s="1"/>
      <c r="S173" s="1"/>
      <c r="T173" s="1"/>
      <c r="U173" s="1"/>
      <c r="V173" s="1"/>
      <c r="W173" s="1"/>
    </row>
    <row r="174" spans="1:23" hidden="1" x14ac:dyDescent="0.15">
      <c r="A174" s="282"/>
      <c r="B174" s="270"/>
      <c r="C174" s="270"/>
      <c r="D174" s="1"/>
      <c r="E174" s="1"/>
      <c r="F174" s="1"/>
      <c r="G174" s="1"/>
      <c r="H174" s="1"/>
      <c r="I174" s="1"/>
      <c r="J174" s="1"/>
      <c r="K174" s="1"/>
      <c r="L174" s="1"/>
      <c r="M174" s="1"/>
      <c r="N174" s="1"/>
      <c r="O174" s="1"/>
      <c r="P174" s="1"/>
      <c r="Q174" s="1"/>
      <c r="R174" s="1"/>
      <c r="S174" s="1"/>
      <c r="T174" s="1"/>
      <c r="U174" s="1"/>
      <c r="V174" s="1"/>
      <c r="W174" s="1"/>
    </row>
    <row r="175" spans="1:23" hidden="1" x14ac:dyDescent="0.15">
      <c r="A175" s="282"/>
      <c r="B175" s="270"/>
      <c r="C175" s="270"/>
      <c r="D175" s="1"/>
      <c r="E175" s="1"/>
      <c r="F175" s="1"/>
      <c r="G175" s="1"/>
      <c r="H175" s="1"/>
      <c r="I175" s="1"/>
      <c r="J175" s="1"/>
      <c r="K175" s="1"/>
      <c r="L175" s="1"/>
      <c r="M175" s="1"/>
      <c r="N175" s="1"/>
      <c r="O175" s="1"/>
      <c r="P175" s="1"/>
      <c r="Q175" s="1"/>
      <c r="R175" s="1"/>
      <c r="S175" s="1"/>
      <c r="T175" s="1"/>
      <c r="U175" s="1"/>
      <c r="V175" s="1"/>
      <c r="W175" s="1"/>
    </row>
    <row r="176" spans="1:23" hidden="1" x14ac:dyDescent="0.15">
      <c r="A176" s="282"/>
      <c r="B176" s="270"/>
      <c r="C176" s="270"/>
      <c r="D176" s="1"/>
      <c r="E176" s="1"/>
      <c r="F176" s="1"/>
      <c r="G176" s="1"/>
      <c r="H176" s="1"/>
      <c r="I176" s="1"/>
      <c r="J176" s="1"/>
      <c r="K176" s="1"/>
      <c r="L176" s="1"/>
      <c r="M176" s="1"/>
      <c r="N176" s="1"/>
      <c r="O176" s="1"/>
      <c r="P176" s="1"/>
      <c r="Q176" s="1"/>
      <c r="R176" s="1"/>
      <c r="S176" s="1"/>
      <c r="T176" s="1"/>
      <c r="U176" s="1"/>
      <c r="V176" s="1"/>
      <c r="W176" s="1"/>
    </row>
    <row r="177" spans="1:23" hidden="1" x14ac:dyDescent="0.15">
      <c r="A177" s="282"/>
      <c r="B177" s="270"/>
      <c r="C177" s="270"/>
      <c r="D177" s="1"/>
      <c r="E177" s="1"/>
      <c r="F177" s="1"/>
      <c r="G177" s="1"/>
      <c r="H177" s="1"/>
      <c r="I177" s="1"/>
      <c r="J177" s="1"/>
      <c r="K177" s="1"/>
      <c r="L177" s="1"/>
      <c r="M177" s="1"/>
      <c r="N177" s="1"/>
      <c r="O177" s="1"/>
      <c r="P177" s="1"/>
      <c r="Q177" s="1"/>
      <c r="R177" s="1"/>
      <c r="S177" s="1"/>
      <c r="T177" s="1"/>
      <c r="U177" s="1"/>
      <c r="V177" s="1"/>
      <c r="W177" s="1"/>
    </row>
    <row r="178" spans="1:23" hidden="1" x14ac:dyDescent="0.15">
      <c r="A178" s="282"/>
      <c r="B178" s="270"/>
      <c r="C178" s="270"/>
      <c r="D178" s="1"/>
      <c r="E178" s="1"/>
      <c r="F178" s="1"/>
      <c r="G178" s="1"/>
      <c r="H178" s="1"/>
      <c r="I178" s="1"/>
      <c r="J178" s="1"/>
      <c r="K178" s="1"/>
      <c r="L178" s="1"/>
      <c r="M178" s="1"/>
      <c r="N178" s="1"/>
      <c r="O178" s="1"/>
      <c r="P178" s="1"/>
      <c r="Q178" s="1"/>
      <c r="R178" s="1"/>
      <c r="S178" s="1"/>
      <c r="T178" s="1"/>
      <c r="U178" s="1"/>
      <c r="V178" s="1"/>
      <c r="W178" s="1"/>
    </row>
    <row r="179" spans="1:23" hidden="1" x14ac:dyDescent="0.15">
      <c r="A179" s="282"/>
      <c r="B179" s="270"/>
      <c r="C179" s="270"/>
      <c r="D179" s="1"/>
      <c r="E179" s="1"/>
      <c r="F179" s="1"/>
      <c r="G179" s="1"/>
      <c r="H179" s="1"/>
      <c r="I179" s="1"/>
      <c r="J179" s="1"/>
      <c r="K179" s="1"/>
      <c r="L179" s="1"/>
      <c r="M179" s="1"/>
      <c r="N179" s="1"/>
      <c r="O179" s="1"/>
      <c r="P179" s="1"/>
      <c r="Q179" s="1"/>
      <c r="R179" s="1"/>
      <c r="S179" s="1"/>
      <c r="T179" s="1"/>
      <c r="U179" s="1"/>
      <c r="V179" s="1"/>
      <c r="W179" s="1"/>
    </row>
    <row r="180" spans="1:23" hidden="1" x14ac:dyDescent="0.15">
      <c r="A180" s="282"/>
      <c r="B180" s="270"/>
      <c r="C180" s="270"/>
      <c r="D180" s="1"/>
      <c r="E180" s="1"/>
      <c r="F180" s="1"/>
      <c r="G180" s="1"/>
      <c r="H180" s="1"/>
      <c r="I180" s="1"/>
      <c r="J180" s="1"/>
      <c r="K180" s="1"/>
      <c r="L180" s="1"/>
      <c r="M180" s="1"/>
      <c r="N180" s="1"/>
      <c r="O180" s="1"/>
      <c r="P180" s="1"/>
      <c r="Q180" s="1"/>
      <c r="R180" s="1"/>
      <c r="S180" s="1"/>
      <c r="T180" s="1"/>
      <c r="U180" s="1"/>
      <c r="V180" s="1"/>
      <c r="W180" s="1"/>
    </row>
    <row r="181" spans="1:23" hidden="1" x14ac:dyDescent="0.15">
      <c r="A181" s="282"/>
      <c r="B181" s="270"/>
      <c r="C181" s="270"/>
      <c r="D181" s="1"/>
      <c r="E181" s="1"/>
      <c r="F181" s="1"/>
      <c r="G181" s="1"/>
      <c r="H181" s="1"/>
      <c r="I181" s="1"/>
      <c r="J181" s="1"/>
      <c r="K181" s="1"/>
      <c r="L181" s="1"/>
      <c r="M181" s="1"/>
      <c r="N181" s="1"/>
      <c r="O181" s="1"/>
      <c r="P181" s="1"/>
      <c r="Q181" s="1"/>
      <c r="R181" s="1"/>
      <c r="S181" s="1"/>
      <c r="T181" s="1"/>
      <c r="U181" s="1"/>
      <c r="V181" s="1"/>
      <c r="W181" s="1"/>
    </row>
    <row r="182" spans="1:23" hidden="1" x14ac:dyDescent="0.15">
      <c r="A182" s="282"/>
      <c r="B182" s="270"/>
      <c r="C182" s="270"/>
      <c r="D182" s="1"/>
      <c r="E182" s="1"/>
      <c r="F182" s="1"/>
      <c r="G182" s="1"/>
      <c r="H182" s="1"/>
      <c r="I182" s="1"/>
      <c r="J182" s="1"/>
      <c r="K182" s="1"/>
      <c r="L182" s="1"/>
      <c r="M182" s="1"/>
      <c r="N182" s="1"/>
      <c r="O182" s="1"/>
      <c r="P182" s="1"/>
      <c r="Q182" s="1"/>
      <c r="R182" s="1"/>
      <c r="S182" s="1"/>
      <c r="T182" s="1"/>
      <c r="U182" s="1"/>
      <c r="V182" s="1"/>
      <c r="W182" s="1"/>
    </row>
    <row r="183" spans="1:23" hidden="1" x14ac:dyDescent="0.15">
      <c r="A183" s="282"/>
      <c r="B183" s="270"/>
      <c r="C183" s="270"/>
      <c r="D183" s="1"/>
      <c r="E183" s="1"/>
      <c r="F183" s="1"/>
      <c r="G183" s="1"/>
      <c r="H183" s="1"/>
      <c r="I183" s="1"/>
      <c r="J183" s="1"/>
      <c r="K183" s="1"/>
      <c r="L183" s="1"/>
      <c r="M183" s="1"/>
      <c r="N183" s="1"/>
      <c r="O183" s="1"/>
      <c r="P183" s="1"/>
      <c r="Q183" s="1"/>
      <c r="R183" s="1"/>
      <c r="S183" s="1"/>
      <c r="T183" s="1"/>
      <c r="U183" s="1"/>
      <c r="V183" s="1"/>
      <c r="W183" s="1"/>
    </row>
    <row r="184" spans="1:23" hidden="1" x14ac:dyDescent="0.15">
      <c r="A184" s="282"/>
      <c r="B184" s="270"/>
      <c r="C184" s="270"/>
      <c r="D184" s="1"/>
      <c r="E184" s="1"/>
      <c r="F184" s="1"/>
      <c r="G184" s="1"/>
      <c r="H184" s="1"/>
      <c r="I184" s="1"/>
      <c r="J184" s="1"/>
      <c r="K184" s="1"/>
      <c r="L184" s="1"/>
      <c r="M184" s="1"/>
      <c r="N184" s="1"/>
      <c r="O184" s="1"/>
      <c r="P184" s="1"/>
      <c r="Q184" s="1"/>
      <c r="R184" s="1"/>
      <c r="S184" s="1"/>
      <c r="T184" s="1"/>
      <c r="U184" s="1"/>
      <c r="V184" s="1"/>
      <c r="W184" s="1"/>
    </row>
    <row r="185" spans="1:23" hidden="1" x14ac:dyDescent="0.15">
      <c r="A185" s="282"/>
      <c r="B185" s="270"/>
      <c r="C185" s="270"/>
      <c r="D185" s="1"/>
      <c r="E185" s="1"/>
      <c r="F185" s="1"/>
      <c r="G185" s="1"/>
      <c r="H185" s="1"/>
      <c r="I185" s="1"/>
      <c r="J185" s="1"/>
      <c r="K185" s="1"/>
      <c r="L185" s="1"/>
      <c r="M185" s="1"/>
      <c r="N185" s="1"/>
      <c r="O185" s="1"/>
      <c r="P185" s="1"/>
      <c r="Q185" s="1"/>
      <c r="R185" s="1"/>
      <c r="S185" s="1"/>
      <c r="T185" s="1"/>
      <c r="U185" s="1"/>
      <c r="V185" s="1"/>
      <c r="W185" s="1"/>
    </row>
    <row r="186" spans="1:23" hidden="1" x14ac:dyDescent="0.15">
      <c r="A186" s="282"/>
      <c r="B186" s="270"/>
      <c r="C186" s="270"/>
      <c r="D186" s="1"/>
      <c r="E186" s="1"/>
      <c r="F186" s="1"/>
      <c r="G186" s="1"/>
      <c r="H186" s="1"/>
      <c r="I186" s="1"/>
      <c r="J186" s="1"/>
      <c r="K186" s="1"/>
      <c r="L186" s="1"/>
      <c r="M186" s="1"/>
      <c r="N186" s="1"/>
      <c r="O186" s="1"/>
      <c r="P186" s="1"/>
      <c r="Q186" s="1"/>
      <c r="R186" s="1"/>
      <c r="S186" s="1"/>
      <c r="T186" s="1"/>
      <c r="U186" s="1"/>
      <c r="V186" s="1"/>
      <c r="W186" s="1"/>
    </row>
    <row r="187" spans="1:23" hidden="1" x14ac:dyDescent="0.15">
      <c r="A187" s="282"/>
      <c r="B187" s="270"/>
      <c r="C187" s="270"/>
      <c r="D187" s="1"/>
      <c r="E187" s="1"/>
      <c r="F187" s="1"/>
      <c r="G187" s="1"/>
      <c r="H187" s="1"/>
      <c r="I187" s="1"/>
      <c r="J187" s="1"/>
      <c r="K187" s="1"/>
      <c r="L187" s="1"/>
      <c r="M187" s="1"/>
      <c r="N187" s="1"/>
      <c r="O187" s="1"/>
      <c r="P187" s="1"/>
      <c r="Q187" s="1"/>
      <c r="R187" s="1"/>
      <c r="S187" s="1"/>
      <c r="T187" s="1"/>
      <c r="U187" s="1"/>
      <c r="V187" s="1"/>
      <c r="W187" s="1"/>
    </row>
    <row r="188" spans="1:23" hidden="1" x14ac:dyDescent="0.15">
      <c r="A188" s="282"/>
      <c r="B188" s="270"/>
      <c r="C188" s="270"/>
      <c r="D188" s="1"/>
      <c r="E188" s="1"/>
      <c r="F188" s="1"/>
      <c r="G188" s="1"/>
      <c r="H188" s="1"/>
      <c r="I188" s="1"/>
      <c r="J188" s="1"/>
      <c r="K188" s="1"/>
      <c r="L188" s="1"/>
      <c r="M188" s="1"/>
      <c r="N188" s="1"/>
      <c r="O188" s="1"/>
      <c r="P188" s="1"/>
      <c r="Q188" s="1"/>
      <c r="R188" s="1"/>
      <c r="S188" s="1"/>
      <c r="T188" s="1"/>
      <c r="U188" s="1"/>
      <c r="V188" s="1"/>
      <c r="W188" s="1"/>
    </row>
    <row r="189" spans="1:23" hidden="1" x14ac:dyDescent="0.15">
      <c r="A189" s="282"/>
      <c r="B189" s="270"/>
      <c r="C189" s="270"/>
      <c r="D189" s="1"/>
      <c r="E189" s="1"/>
      <c r="F189" s="1"/>
      <c r="G189" s="1"/>
      <c r="H189" s="1"/>
      <c r="I189" s="1"/>
      <c r="J189" s="1"/>
      <c r="K189" s="1"/>
      <c r="L189" s="1"/>
      <c r="M189" s="1"/>
      <c r="N189" s="1"/>
      <c r="O189" s="1"/>
      <c r="P189" s="1"/>
      <c r="Q189" s="1"/>
      <c r="R189" s="1"/>
      <c r="S189" s="1"/>
      <c r="T189" s="1"/>
      <c r="U189" s="1"/>
      <c r="V189" s="1"/>
      <c r="W189" s="1"/>
    </row>
    <row r="190" spans="1:23" hidden="1" x14ac:dyDescent="0.15">
      <c r="A190" s="282"/>
      <c r="B190" s="270"/>
      <c r="C190" s="270"/>
      <c r="D190" s="1"/>
      <c r="E190" s="1"/>
      <c r="F190" s="1"/>
      <c r="G190" s="1"/>
      <c r="H190" s="1"/>
      <c r="I190" s="1"/>
      <c r="J190" s="1"/>
      <c r="K190" s="1"/>
      <c r="L190" s="1"/>
      <c r="M190" s="1"/>
      <c r="N190" s="1"/>
      <c r="O190" s="1"/>
      <c r="P190" s="1"/>
      <c r="Q190" s="1"/>
      <c r="R190" s="1"/>
      <c r="S190" s="1"/>
      <c r="T190" s="1"/>
      <c r="U190" s="1"/>
      <c r="V190" s="1"/>
      <c r="W190" s="1"/>
    </row>
    <row r="191" spans="1:23" hidden="1" x14ac:dyDescent="0.15">
      <c r="A191" s="282"/>
      <c r="B191" s="270"/>
      <c r="C191" s="270"/>
      <c r="D191" s="1"/>
      <c r="E191" s="1"/>
      <c r="F191" s="1"/>
      <c r="G191" s="1"/>
      <c r="H191" s="1"/>
      <c r="I191" s="1"/>
      <c r="J191" s="1"/>
      <c r="K191" s="1"/>
      <c r="L191" s="1"/>
      <c r="M191" s="1"/>
      <c r="N191" s="1"/>
      <c r="O191" s="1"/>
      <c r="P191" s="1"/>
      <c r="Q191" s="1"/>
      <c r="R191" s="1"/>
      <c r="S191" s="1"/>
      <c r="T191" s="1"/>
      <c r="U191" s="1"/>
      <c r="V191" s="1"/>
      <c r="W191" s="1"/>
    </row>
    <row r="192" spans="1:23" hidden="1" x14ac:dyDescent="0.15">
      <c r="A192" s="282"/>
      <c r="B192" s="270"/>
      <c r="C192" s="270"/>
      <c r="D192" s="1"/>
      <c r="E192" s="1"/>
      <c r="F192" s="1"/>
      <c r="G192" s="1"/>
      <c r="H192" s="1"/>
      <c r="I192" s="1"/>
      <c r="J192" s="1"/>
      <c r="K192" s="1"/>
      <c r="L192" s="1"/>
      <c r="M192" s="1"/>
      <c r="N192" s="1"/>
      <c r="O192" s="1"/>
      <c r="P192" s="1"/>
      <c r="Q192" s="1"/>
      <c r="R192" s="1"/>
      <c r="S192" s="1"/>
      <c r="T192" s="1"/>
      <c r="U192" s="1"/>
      <c r="V192" s="1"/>
      <c r="W192" s="1"/>
    </row>
    <row r="193" spans="1:23" hidden="1" x14ac:dyDescent="0.15">
      <c r="A193" s="282"/>
      <c r="B193" s="270"/>
      <c r="C193" s="270"/>
      <c r="D193" s="1"/>
      <c r="E193" s="1"/>
      <c r="F193" s="1"/>
      <c r="G193" s="1"/>
      <c r="H193" s="1"/>
      <c r="I193" s="1"/>
      <c r="J193" s="1"/>
      <c r="K193" s="1"/>
      <c r="L193" s="1"/>
      <c r="M193" s="1"/>
      <c r="N193" s="1"/>
      <c r="O193" s="1"/>
      <c r="P193" s="1"/>
      <c r="Q193" s="1"/>
      <c r="R193" s="1"/>
      <c r="S193" s="1"/>
      <c r="T193" s="1"/>
      <c r="U193" s="1"/>
      <c r="V193" s="1"/>
      <c r="W193" s="1"/>
    </row>
    <row r="194" spans="1:23" hidden="1" x14ac:dyDescent="0.15">
      <c r="A194" s="282"/>
      <c r="B194" s="270"/>
      <c r="C194" s="270"/>
      <c r="D194" s="1"/>
      <c r="E194" s="1"/>
      <c r="F194" s="1"/>
      <c r="G194" s="1"/>
      <c r="H194" s="1"/>
      <c r="I194" s="1"/>
      <c r="J194" s="1"/>
      <c r="K194" s="1"/>
      <c r="L194" s="1"/>
      <c r="M194" s="1"/>
      <c r="N194" s="1"/>
      <c r="O194" s="1"/>
      <c r="P194" s="1"/>
      <c r="Q194" s="1"/>
      <c r="R194" s="1"/>
      <c r="S194" s="1"/>
      <c r="T194" s="1"/>
      <c r="U194" s="1"/>
      <c r="V194" s="1"/>
      <c r="W194" s="1"/>
    </row>
    <row r="195" spans="1:23" hidden="1" x14ac:dyDescent="0.15">
      <c r="A195" s="282"/>
      <c r="B195" s="270"/>
      <c r="C195" s="270"/>
      <c r="D195" s="1"/>
      <c r="E195" s="1"/>
      <c r="F195" s="1"/>
      <c r="G195" s="1"/>
      <c r="H195" s="1"/>
      <c r="I195" s="1"/>
      <c r="J195" s="1"/>
      <c r="K195" s="1"/>
      <c r="L195" s="1"/>
      <c r="M195" s="1"/>
      <c r="N195" s="1"/>
      <c r="O195" s="1"/>
      <c r="P195" s="1"/>
      <c r="Q195" s="1"/>
      <c r="R195" s="1"/>
      <c r="S195" s="1"/>
      <c r="T195" s="1"/>
      <c r="U195" s="1"/>
      <c r="V195" s="1"/>
      <c r="W195" s="1"/>
    </row>
    <row r="196" spans="1:23" hidden="1" x14ac:dyDescent="0.15">
      <c r="A196" s="282"/>
      <c r="B196" s="270"/>
      <c r="C196" s="270"/>
      <c r="D196" s="1"/>
      <c r="E196" s="1"/>
      <c r="F196" s="1"/>
      <c r="G196" s="1"/>
      <c r="H196" s="1"/>
      <c r="I196" s="1"/>
      <c r="J196" s="1"/>
      <c r="K196" s="1"/>
      <c r="L196" s="1"/>
      <c r="M196" s="1"/>
      <c r="N196" s="1"/>
      <c r="O196" s="1"/>
      <c r="P196" s="1"/>
      <c r="Q196" s="1"/>
      <c r="R196" s="1"/>
      <c r="S196" s="1"/>
      <c r="T196" s="1"/>
      <c r="U196" s="1"/>
      <c r="V196" s="1"/>
      <c r="W196" s="1"/>
    </row>
    <row r="197" spans="1:23" hidden="1" x14ac:dyDescent="0.15">
      <c r="A197" s="282"/>
      <c r="B197" s="270"/>
      <c r="C197" s="270"/>
      <c r="D197" s="1"/>
      <c r="E197" s="1"/>
      <c r="F197" s="1"/>
      <c r="G197" s="1"/>
      <c r="H197" s="1"/>
      <c r="I197" s="1"/>
      <c r="J197" s="1"/>
      <c r="K197" s="1"/>
      <c r="L197" s="1"/>
      <c r="M197" s="1"/>
      <c r="N197" s="1"/>
      <c r="O197" s="1"/>
      <c r="P197" s="1"/>
      <c r="Q197" s="1"/>
      <c r="R197" s="1"/>
      <c r="S197" s="1"/>
      <c r="T197" s="1"/>
      <c r="U197" s="1"/>
      <c r="V197" s="1"/>
      <c r="W197" s="1"/>
    </row>
    <row r="198" spans="1:23" hidden="1" x14ac:dyDescent="0.15">
      <c r="A198" s="282"/>
      <c r="B198" s="270"/>
      <c r="C198" s="270"/>
      <c r="D198" s="1"/>
      <c r="E198" s="1"/>
      <c r="F198" s="1"/>
      <c r="G198" s="1"/>
      <c r="H198" s="1"/>
      <c r="I198" s="1"/>
      <c r="J198" s="1"/>
      <c r="K198" s="1"/>
      <c r="L198" s="1"/>
      <c r="M198" s="1"/>
      <c r="N198" s="1"/>
      <c r="O198" s="1"/>
      <c r="P198" s="1"/>
      <c r="Q198" s="1"/>
      <c r="R198" s="1"/>
      <c r="S198" s="1"/>
      <c r="T198" s="1"/>
      <c r="U198" s="1"/>
      <c r="V198" s="1"/>
      <c r="W198" s="1"/>
    </row>
    <row r="199" spans="1:23" hidden="1" x14ac:dyDescent="0.15">
      <c r="A199" s="282"/>
      <c r="B199" s="270"/>
      <c r="C199" s="270"/>
      <c r="D199" s="1"/>
      <c r="E199" s="1"/>
      <c r="F199" s="1"/>
      <c r="G199" s="1"/>
      <c r="H199" s="1"/>
      <c r="I199" s="1"/>
      <c r="J199" s="1"/>
      <c r="K199" s="1"/>
      <c r="L199" s="1"/>
      <c r="M199" s="1"/>
      <c r="N199" s="1"/>
      <c r="O199" s="1"/>
      <c r="P199" s="1"/>
      <c r="Q199" s="1"/>
      <c r="R199" s="1"/>
      <c r="S199" s="1"/>
      <c r="T199" s="1"/>
      <c r="U199" s="1"/>
      <c r="V199" s="1"/>
      <c r="W199" s="1"/>
    </row>
    <row r="200" spans="1:23" hidden="1" x14ac:dyDescent="0.15">
      <c r="A200" s="282"/>
      <c r="B200" s="270"/>
      <c r="C200" s="270"/>
      <c r="D200" s="1"/>
      <c r="E200" s="1"/>
      <c r="F200" s="1"/>
      <c r="G200" s="1"/>
      <c r="H200" s="1"/>
      <c r="I200" s="1"/>
      <c r="J200" s="1"/>
      <c r="K200" s="1"/>
      <c r="L200" s="1"/>
      <c r="M200" s="1"/>
      <c r="N200" s="1"/>
      <c r="O200" s="1"/>
      <c r="P200" s="1"/>
      <c r="Q200" s="1"/>
      <c r="R200" s="1"/>
      <c r="S200" s="1"/>
      <c r="T200" s="1"/>
      <c r="U200" s="1"/>
      <c r="V200" s="1"/>
      <c r="W200" s="1"/>
    </row>
    <row r="201" spans="1:23" hidden="1" x14ac:dyDescent="0.15">
      <c r="A201" s="282"/>
      <c r="B201" s="270"/>
      <c r="C201" s="270"/>
      <c r="D201" s="1"/>
      <c r="E201" s="1"/>
      <c r="F201" s="1"/>
      <c r="G201" s="1"/>
      <c r="H201" s="1"/>
      <c r="I201" s="1"/>
      <c r="J201" s="1"/>
      <c r="K201" s="1"/>
      <c r="L201" s="1"/>
      <c r="M201" s="1"/>
      <c r="N201" s="1"/>
      <c r="O201" s="1"/>
      <c r="P201" s="1"/>
      <c r="Q201" s="1"/>
      <c r="R201" s="1"/>
      <c r="S201" s="1"/>
      <c r="T201" s="1"/>
      <c r="U201" s="1"/>
      <c r="V201" s="1"/>
      <c r="W201" s="1"/>
    </row>
    <row r="202" spans="1:23" hidden="1" x14ac:dyDescent="0.15">
      <c r="A202" s="282"/>
      <c r="B202" s="270"/>
      <c r="C202" s="270"/>
      <c r="D202" s="1"/>
      <c r="E202" s="1"/>
      <c r="F202" s="1"/>
      <c r="G202" s="1"/>
      <c r="H202" s="1"/>
      <c r="I202" s="1"/>
      <c r="J202" s="1"/>
      <c r="K202" s="1"/>
      <c r="L202" s="1"/>
      <c r="M202" s="1"/>
      <c r="N202" s="1"/>
      <c r="O202" s="1"/>
      <c r="P202" s="1"/>
      <c r="Q202" s="1"/>
      <c r="R202" s="1"/>
      <c r="S202" s="1"/>
      <c r="T202" s="1"/>
      <c r="U202" s="1"/>
      <c r="V202" s="1"/>
      <c r="W202" s="1"/>
    </row>
    <row r="203" spans="1:23" hidden="1" x14ac:dyDescent="0.15">
      <c r="A203" s="282"/>
      <c r="B203" s="270"/>
      <c r="C203" s="270"/>
      <c r="D203" s="1"/>
      <c r="E203" s="1"/>
      <c r="F203" s="1"/>
      <c r="G203" s="1"/>
      <c r="H203" s="1"/>
      <c r="I203" s="1"/>
      <c r="J203" s="1"/>
      <c r="K203" s="1"/>
      <c r="L203" s="1"/>
      <c r="M203" s="1"/>
      <c r="N203" s="1"/>
      <c r="O203" s="1"/>
      <c r="P203" s="1"/>
      <c r="Q203" s="1"/>
      <c r="R203" s="1"/>
      <c r="S203" s="1"/>
      <c r="T203" s="1"/>
      <c r="U203" s="1"/>
      <c r="V203" s="1"/>
      <c r="W203" s="1"/>
    </row>
    <row r="204" spans="1:23" hidden="1" x14ac:dyDescent="0.15">
      <c r="A204" s="282"/>
      <c r="B204" s="270"/>
      <c r="C204" s="270"/>
      <c r="D204" s="1"/>
      <c r="E204" s="1"/>
      <c r="F204" s="1"/>
      <c r="G204" s="1"/>
      <c r="H204" s="1"/>
      <c r="I204" s="1"/>
      <c r="J204" s="1"/>
      <c r="K204" s="1"/>
      <c r="L204" s="1"/>
      <c r="M204" s="1"/>
      <c r="N204" s="1"/>
      <c r="O204" s="1"/>
      <c r="P204" s="1"/>
      <c r="Q204" s="1"/>
      <c r="R204" s="1"/>
      <c r="S204" s="1"/>
      <c r="T204" s="1"/>
      <c r="U204" s="1"/>
      <c r="V204" s="1"/>
      <c r="W204" s="1"/>
    </row>
    <row r="205" spans="1:23" hidden="1" x14ac:dyDescent="0.15">
      <c r="A205" s="282"/>
      <c r="B205" s="270"/>
      <c r="C205" s="270"/>
      <c r="D205" s="1"/>
      <c r="E205" s="1"/>
      <c r="F205" s="1"/>
      <c r="G205" s="1"/>
      <c r="H205" s="1"/>
      <c r="I205" s="1"/>
      <c r="J205" s="1"/>
      <c r="K205" s="1"/>
      <c r="L205" s="1"/>
      <c r="M205" s="1"/>
      <c r="N205" s="1"/>
      <c r="O205" s="1"/>
      <c r="P205" s="1"/>
      <c r="Q205" s="1"/>
      <c r="R205" s="1"/>
      <c r="S205" s="1"/>
      <c r="T205" s="1"/>
      <c r="U205" s="1"/>
      <c r="V205" s="1"/>
      <c r="W205" s="1"/>
    </row>
    <row r="206" spans="1:23" hidden="1" x14ac:dyDescent="0.15">
      <c r="A206" s="282"/>
      <c r="B206" s="270"/>
      <c r="C206" s="270"/>
      <c r="D206" s="1"/>
      <c r="E206" s="1"/>
      <c r="F206" s="1"/>
      <c r="G206" s="1"/>
      <c r="H206" s="1"/>
      <c r="I206" s="1"/>
      <c r="J206" s="1"/>
      <c r="K206" s="1"/>
      <c r="L206" s="1"/>
      <c r="M206" s="1"/>
      <c r="N206" s="1"/>
      <c r="O206" s="1"/>
      <c r="P206" s="1"/>
      <c r="Q206" s="1"/>
      <c r="R206" s="1"/>
      <c r="S206" s="1"/>
      <c r="T206" s="1"/>
      <c r="U206" s="1"/>
      <c r="V206" s="1"/>
      <c r="W206" s="1"/>
    </row>
    <row r="207" spans="1:23" hidden="1" x14ac:dyDescent="0.15">
      <c r="A207" s="282"/>
      <c r="B207" s="270"/>
      <c r="C207" s="270"/>
      <c r="D207" s="1"/>
      <c r="E207" s="1"/>
      <c r="F207" s="1"/>
      <c r="G207" s="1"/>
      <c r="H207" s="1"/>
      <c r="I207" s="1"/>
      <c r="J207" s="1"/>
      <c r="K207" s="1"/>
      <c r="L207" s="1"/>
      <c r="M207" s="1"/>
      <c r="N207" s="1"/>
      <c r="O207" s="1"/>
      <c r="P207" s="1"/>
      <c r="Q207" s="1"/>
      <c r="R207" s="1"/>
      <c r="S207" s="1"/>
      <c r="T207" s="1"/>
      <c r="U207" s="1"/>
      <c r="V207" s="1"/>
      <c r="W207" s="1"/>
    </row>
    <row r="208" spans="1:23" hidden="1" x14ac:dyDescent="0.15">
      <c r="A208" s="282"/>
      <c r="B208" s="270"/>
      <c r="C208" s="270"/>
      <c r="D208" s="1"/>
      <c r="E208" s="1"/>
      <c r="F208" s="1"/>
      <c r="G208" s="1"/>
      <c r="H208" s="1"/>
      <c r="I208" s="1"/>
      <c r="J208" s="1"/>
      <c r="K208" s="1"/>
      <c r="L208" s="1"/>
      <c r="M208" s="1"/>
      <c r="N208" s="1"/>
      <c r="O208" s="1"/>
      <c r="P208" s="1"/>
      <c r="Q208" s="1"/>
      <c r="R208" s="1"/>
      <c r="S208" s="1"/>
      <c r="T208" s="1"/>
      <c r="U208" s="1"/>
      <c r="V208" s="1"/>
      <c r="W208" s="1"/>
    </row>
    <row r="209" spans="1:23" hidden="1" x14ac:dyDescent="0.15">
      <c r="A209" s="282"/>
      <c r="B209" s="270"/>
      <c r="C209" s="270"/>
      <c r="D209" s="1"/>
      <c r="E209" s="1"/>
      <c r="F209" s="1"/>
      <c r="G209" s="1"/>
      <c r="H209" s="1"/>
      <c r="I209" s="1"/>
      <c r="J209" s="1"/>
      <c r="K209" s="1"/>
      <c r="L209" s="1"/>
      <c r="M209" s="1"/>
      <c r="N209" s="1"/>
      <c r="O209" s="1"/>
      <c r="P209" s="1"/>
      <c r="Q209" s="1"/>
      <c r="R209" s="1"/>
      <c r="S209" s="1"/>
      <c r="T209" s="1"/>
      <c r="U209" s="1"/>
      <c r="V209" s="1"/>
      <c r="W209" s="1"/>
    </row>
    <row r="210" spans="1:23" hidden="1" x14ac:dyDescent="0.15">
      <c r="A210" s="282"/>
      <c r="B210" s="270"/>
      <c r="C210" s="270"/>
      <c r="D210" s="1"/>
      <c r="E210" s="1"/>
      <c r="F210" s="1"/>
      <c r="G210" s="1"/>
      <c r="H210" s="1"/>
      <c r="I210" s="1"/>
      <c r="J210" s="1"/>
      <c r="K210" s="1"/>
      <c r="L210" s="1"/>
      <c r="M210" s="1"/>
      <c r="N210" s="1"/>
      <c r="O210" s="1"/>
      <c r="P210" s="1"/>
      <c r="Q210" s="1"/>
      <c r="R210" s="1"/>
      <c r="S210" s="1"/>
      <c r="T210" s="1"/>
      <c r="U210" s="1"/>
      <c r="V210" s="1"/>
      <c r="W210" s="1"/>
    </row>
    <row r="211" spans="1:23" hidden="1" x14ac:dyDescent="0.15">
      <c r="A211" s="282"/>
      <c r="B211" s="270"/>
      <c r="C211" s="270"/>
      <c r="D211" s="1"/>
      <c r="E211" s="1"/>
      <c r="F211" s="1"/>
      <c r="G211" s="1"/>
      <c r="H211" s="1"/>
      <c r="I211" s="1"/>
      <c r="J211" s="1"/>
      <c r="K211" s="1"/>
      <c r="L211" s="1"/>
      <c r="M211" s="1"/>
      <c r="N211" s="1"/>
      <c r="O211" s="1"/>
      <c r="P211" s="1"/>
      <c r="Q211" s="1"/>
      <c r="R211" s="1"/>
      <c r="S211" s="1"/>
      <c r="T211" s="1"/>
      <c r="U211" s="1"/>
      <c r="V211" s="1"/>
      <c r="W211" s="1"/>
    </row>
    <row r="212" spans="1:23" hidden="1" x14ac:dyDescent="0.15">
      <c r="A212" s="282"/>
      <c r="B212" s="270"/>
      <c r="C212" s="270"/>
      <c r="D212" s="1"/>
      <c r="E212" s="1"/>
      <c r="F212" s="1"/>
      <c r="G212" s="1"/>
      <c r="H212" s="1"/>
      <c r="I212" s="1"/>
      <c r="J212" s="1"/>
      <c r="K212" s="1"/>
      <c r="L212" s="1"/>
      <c r="M212" s="1"/>
      <c r="N212" s="1"/>
      <c r="O212" s="1"/>
      <c r="P212" s="1"/>
      <c r="Q212" s="1"/>
      <c r="R212" s="1"/>
      <c r="S212" s="1"/>
      <c r="T212" s="1"/>
      <c r="U212" s="1"/>
      <c r="V212" s="1"/>
      <c r="W212" s="1"/>
    </row>
    <row r="213" spans="1:23" hidden="1" x14ac:dyDescent="0.15">
      <c r="A213" s="282"/>
      <c r="B213" s="270"/>
      <c r="C213" s="270"/>
      <c r="D213" s="1"/>
      <c r="E213" s="1"/>
      <c r="F213" s="1"/>
      <c r="G213" s="1"/>
      <c r="H213" s="1"/>
      <c r="I213" s="1"/>
      <c r="J213" s="1"/>
      <c r="K213" s="1"/>
      <c r="L213" s="1"/>
      <c r="M213" s="1"/>
      <c r="N213" s="1"/>
      <c r="O213" s="1"/>
      <c r="P213" s="1"/>
      <c r="Q213" s="1"/>
      <c r="R213" s="1"/>
      <c r="S213" s="1"/>
      <c r="T213" s="1"/>
      <c r="U213" s="1"/>
      <c r="V213" s="1"/>
      <c r="W213" s="1"/>
    </row>
    <row r="214" spans="1:23" hidden="1" x14ac:dyDescent="0.15">
      <c r="A214" s="282"/>
      <c r="B214" s="270"/>
      <c r="C214" s="270"/>
      <c r="D214" s="1"/>
      <c r="E214" s="1"/>
      <c r="F214" s="1"/>
      <c r="G214" s="1"/>
      <c r="H214" s="1"/>
      <c r="I214" s="1"/>
      <c r="J214" s="1"/>
      <c r="K214" s="1"/>
      <c r="L214" s="1"/>
      <c r="M214" s="1"/>
      <c r="N214" s="1"/>
      <c r="O214" s="1"/>
      <c r="P214" s="1"/>
      <c r="Q214" s="1"/>
      <c r="R214" s="1"/>
      <c r="S214" s="1"/>
      <c r="T214" s="1"/>
      <c r="U214" s="1"/>
      <c r="V214" s="1"/>
      <c r="W214" s="1"/>
    </row>
    <row r="215" spans="1:23" hidden="1" x14ac:dyDescent="0.15">
      <c r="A215" s="282"/>
      <c r="B215" s="270"/>
      <c r="C215" s="270"/>
      <c r="D215" s="1"/>
      <c r="E215" s="1"/>
      <c r="F215" s="1"/>
      <c r="G215" s="1"/>
      <c r="H215" s="1"/>
      <c r="I215" s="1"/>
      <c r="J215" s="1"/>
      <c r="K215" s="1"/>
      <c r="L215" s="1"/>
      <c r="M215" s="1"/>
      <c r="N215" s="1"/>
      <c r="O215" s="1"/>
      <c r="P215" s="1"/>
      <c r="Q215" s="1"/>
      <c r="R215" s="1"/>
      <c r="S215" s="1"/>
      <c r="T215" s="1"/>
      <c r="U215" s="1"/>
      <c r="V215" s="1"/>
      <c r="W215" s="1"/>
    </row>
    <row r="216" spans="1:23" hidden="1" x14ac:dyDescent="0.15">
      <c r="A216" s="282"/>
      <c r="B216" s="270"/>
      <c r="C216" s="270"/>
      <c r="D216" s="1"/>
      <c r="E216" s="1"/>
      <c r="F216" s="1"/>
      <c r="G216" s="1"/>
      <c r="H216" s="1"/>
      <c r="I216" s="1"/>
      <c r="J216" s="1"/>
      <c r="K216" s="1"/>
      <c r="L216" s="1"/>
      <c r="M216" s="1"/>
      <c r="N216" s="1"/>
      <c r="O216" s="1"/>
      <c r="P216" s="1"/>
      <c r="Q216" s="1"/>
      <c r="R216" s="1"/>
      <c r="S216" s="1"/>
      <c r="T216" s="1"/>
      <c r="U216" s="1"/>
      <c r="V216" s="1"/>
      <c r="W216" s="1"/>
    </row>
    <row r="217" spans="1:23" hidden="1" x14ac:dyDescent="0.15">
      <c r="A217" s="282"/>
      <c r="B217" s="270"/>
      <c r="C217" s="270"/>
      <c r="D217" s="1"/>
      <c r="E217" s="1"/>
      <c r="F217" s="1"/>
      <c r="G217" s="1"/>
      <c r="H217" s="1"/>
      <c r="I217" s="1"/>
      <c r="J217" s="1"/>
      <c r="K217" s="1"/>
      <c r="L217" s="1"/>
      <c r="M217" s="1"/>
      <c r="N217" s="1"/>
      <c r="O217" s="1"/>
      <c r="P217" s="1"/>
      <c r="Q217" s="1"/>
      <c r="R217" s="1"/>
      <c r="S217" s="1"/>
      <c r="T217" s="1"/>
      <c r="U217" s="1"/>
      <c r="V217" s="1"/>
      <c r="W217" s="1"/>
    </row>
    <row r="218" spans="1:23" hidden="1" x14ac:dyDescent="0.15">
      <c r="A218" s="282"/>
      <c r="B218" s="270"/>
      <c r="C218" s="270"/>
      <c r="D218" s="1"/>
      <c r="E218" s="1"/>
      <c r="F218" s="1"/>
      <c r="G218" s="1"/>
      <c r="H218" s="1"/>
      <c r="I218" s="1"/>
      <c r="J218" s="1"/>
      <c r="K218" s="1"/>
      <c r="L218" s="1"/>
      <c r="M218" s="1"/>
      <c r="N218" s="1"/>
      <c r="O218" s="1"/>
      <c r="P218" s="1"/>
      <c r="Q218" s="1"/>
      <c r="R218" s="1"/>
      <c r="S218" s="1"/>
      <c r="T218" s="1"/>
      <c r="U218" s="1"/>
      <c r="V218" s="1"/>
      <c r="W218" s="1"/>
    </row>
    <row r="219" spans="1:23" hidden="1" x14ac:dyDescent="0.15">
      <c r="A219" s="282"/>
      <c r="B219" s="270"/>
      <c r="C219" s="270"/>
      <c r="D219" s="1"/>
      <c r="E219" s="1"/>
      <c r="F219" s="1"/>
      <c r="G219" s="1"/>
      <c r="H219" s="1"/>
      <c r="I219" s="1"/>
      <c r="J219" s="1"/>
      <c r="K219" s="1"/>
      <c r="L219" s="1"/>
      <c r="M219" s="1"/>
      <c r="N219" s="1"/>
      <c r="O219" s="1"/>
      <c r="P219" s="1"/>
      <c r="Q219" s="1"/>
      <c r="R219" s="1"/>
      <c r="S219" s="1"/>
      <c r="T219" s="1"/>
      <c r="U219" s="1"/>
      <c r="V219" s="1"/>
      <c r="W219" s="1"/>
    </row>
    <row r="220" spans="1:23" hidden="1" x14ac:dyDescent="0.15">
      <c r="A220" s="282"/>
      <c r="B220" s="270"/>
      <c r="C220" s="270"/>
      <c r="D220" s="1"/>
      <c r="E220" s="1"/>
      <c r="F220" s="1"/>
      <c r="G220" s="1"/>
      <c r="H220" s="1"/>
      <c r="I220" s="1"/>
      <c r="J220" s="1"/>
      <c r="K220" s="1"/>
      <c r="L220" s="1"/>
      <c r="M220" s="1"/>
      <c r="N220" s="1"/>
      <c r="O220" s="1"/>
      <c r="P220" s="1"/>
      <c r="Q220" s="1"/>
      <c r="R220" s="1"/>
      <c r="S220" s="1"/>
      <c r="T220" s="1"/>
      <c r="U220" s="1"/>
      <c r="V220" s="1"/>
      <c r="W220" s="1"/>
    </row>
    <row r="221" spans="1:23" hidden="1" x14ac:dyDescent="0.15">
      <c r="A221" s="282"/>
      <c r="B221" s="270"/>
      <c r="C221" s="270"/>
      <c r="D221" s="1"/>
      <c r="E221" s="1"/>
      <c r="F221" s="1"/>
      <c r="G221" s="1"/>
      <c r="H221" s="1"/>
      <c r="I221" s="1"/>
      <c r="J221" s="1"/>
      <c r="K221" s="1"/>
      <c r="L221" s="1"/>
      <c r="M221" s="1"/>
      <c r="N221" s="1"/>
      <c r="O221" s="1"/>
      <c r="P221" s="1"/>
      <c r="Q221" s="1"/>
      <c r="R221" s="1"/>
      <c r="S221" s="1"/>
      <c r="T221" s="1"/>
      <c r="U221" s="1"/>
      <c r="V221" s="1"/>
      <c r="W221" s="1"/>
    </row>
    <row r="222" spans="1:23" hidden="1" x14ac:dyDescent="0.15">
      <c r="A222" s="282"/>
      <c r="B222" s="270"/>
      <c r="C222" s="270"/>
      <c r="D222" s="1"/>
      <c r="E222" s="1"/>
      <c r="F222" s="1"/>
      <c r="G222" s="1"/>
      <c r="H222" s="1"/>
      <c r="I222" s="1"/>
      <c r="J222" s="1"/>
      <c r="K222" s="1"/>
      <c r="L222" s="1"/>
      <c r="M222" s="1"/>
      <c r="N222" s="1"/>
      <c r="O222" s="1"/>
      <c r="P222" s="1"/>
      <c r="Q222" s="1"/>
      <c r="R222" s="1"/>
      <c r="S222" s="1"/>
      <c r="T222" s="1"/>
      <c r="U222" s="1"/>
      <c r="V222" s="1"/>
      <c r="W222" s="1"/>
    </row>
    <row r="223" spans="1:23" hidden="1" x14ac:dyDescent="0.15">
      <c r="A223" s="282"/>
      <c r="B223" s="270"/>
      <c r="C223" s="270"/>
      <c r="D223" s="1"/>
      <c r="E223" s="1"/>
      <c r="F223" s="1"/>
      <c r="G223" s="1"/>
      <c r="H223" s="1"/>
      <c r="I223" s="1"/>
      <c r="J223" s="1"/>
      <c r="K223" s="1"/>
      <c r="L223" s="1"/>
      <c r="M223" s="1"/>
      <c r="N223" s="1"/>
      <c r="O223" s="1"/>
      <c r="P223" s="1"/>
      <c r="Q223" s="1"/>
      <c r="R223" s="1"/>
      <c r="S223" s="1"/>
      <c r="T223" s="1"/>
      <c r="U223" s="1"/>
      <c r="V223" s="1"/>
      <c r="W223" s="1"/>
    </row>
    <row r="224" spans="1:23" hidden="1" x14ac:dyDescent="0.15">
      <c r="A224" s="282"/>
      <c r="B224" s="270"/>
      <c r="C224" s="270"/>
      <c r="D224" s="1"/>
      <c r="E224" s="1"/>
      <c r="F224" s="1"/>
      <c r="G224" s="1"/>
      <c r="H224" s="1"/>
      <c r="I224" s="1"/>
      <c r="J224" s="1"/>
      <c r="K224" s="1"/>
      <c r="L224" s="1"/>
      <c r="M224" s="1"/>
      <c r="N224" s="1"/>
      <c r="O224" s="1"/>
      <c r="P224" s="1"/>
      <c r="Q224" s="1"/>
      <c r="R224" s="1"/>
      <c r="S224" s="1"/>
      <c r="T224" s="1"/>
      <c r="U224" s="1"/>
      <c r="V224" s="1"/>
      <c r="W224" s="1"/>
    </row>
    <row r="225" spans="1:23" hidden="1" x14ac:dyDescent="0.15">
      <c r="A225" s="282"/>
      <c r="B225" s="270"/>
      <c r="C225" s="270"/>
      <c r="D225" s="1"/>
      <c r="E225" s="1"/>
      <c r="F225" s="1"/>
      <c r="G225" s="1"/>
      <c r="H225" s="1"/>
      <c r="I225" s="1"/>
      <c r="J225" s="1"/>
      <c r="K225" s="1"/>
      <c r="L225" s="1"/>
      <c r="M225" s="1"/>
      <c r="N225" s="1"/>
      <c r="O225" s="1"/>
      <c r="P225" s="1"/>
      <c r="Q225" s="1"/>
      <c r="R225" s="1"/>
      <c r="S225" s="1"/>
      <c r="T225" s="1"/>
      <c r="U225" s="1"/>
      <c r="V225" s="1"/>
      <c r="W225" s="1"/>
    </row>
    <row r="226" spans="1:23" hidden="1" x14ac:dyDescent="0.15">
      <c r="A226" s="282"/>
      <c r="B226" s="270"/>
      <c r="C226" s="270"/>
      <c r="D226" s="1"/>
      <c r="E226" s="1"/>
      <c r="F226" s="1"/>
      <c r="G226" s="1"/>
      <c r="H226" s="1"/>
      <c r="I226" s="1"/>
      <c r="J226" s="1"/>
      <c r="K226" s="1"/>
      <c r="L226" s="1"/>
      <c r="M226" s="1"/>
      <c r="N226" s="1"/>
      <c r="O226" s="1"/>
      <c r="P226" s="1"/>
      <c r="Q226" s="1"/>
      <c r="R226" s="1"/>
      <c r="S226" s="1"/>
      <c r="T226" s="1"/>
      <c r="U226" s="1"/>
      <c r="V226" s="1"/>
      <c r="W226" s="1"/>
    </row>
    <row r="227" spans="1:23" hidden="1" x14ac:dyDescent="0.15">
      <c r="A227" s="282"/>
      <c r="B227" s="270"/>
      <c r="C227" s="270"/>
      <c r="D227" s="1"/>
      <c r="E227" s="1"/>
      <c r="F227" s="1"/>
      <c r="G227" s="1"/>
      <c r="H227" s="1"/>
      <c r="I227" s="1"/>
      <c r="J227" s="1"/>
      <c r="K227" s="1"/>
      <c r="L227" s="1"/>
      <c r="M227" s="1"/>
      <c r="N227" s="1"/>
      <c r="O227" s="1"/>
      <c r="P227" s="1"/>
      <c r="Q227" s="1"/>
      <c r="R227" s="1"/>
      <c r="S227" s="1"/>
      <c r="T227" s="1"/>
      <c r="U227" s="1"/>
      <c r="V227" s="1"/>
      <c r="W227" s="1"/>
    </row>
    <row r="228" spans="1:23" hidden="1" x14ac:dyDescent="0.15">
      <c r="A228" s="282"/>
      <c r="B228" s="270"/>
      <c r="C228" s="270"/>
      <c r="D228" s="1"/>
      <c r="E228" s="1"/>
      <c r="F228" s="1"/>
      <c r="G228" s="1"/>
      <c r="H228" s="1"/>
      <c r="I228" s="1"/>
      <c r="J228" s="1"/>
      <c r="K228" s="1"/>
      <c r="L228" s="1"/>
      <c r="M228" s="1"/>
      <c r="N228" s="1"/>
      <c r="O228" s="1"/>
      <c r="P228" s="1"/>
      <c r="Q228" s="1"/>
      <c r="R228" s="1"/>
      <c r="S228" s="1"/>
      <c r="T228" s="1"/>
      <c r="U228" s="1"/>
      <c r="V228" s="1"/>
      <c r="W228" s="1"/>
    </row>
    <row r="229" spans="1:23" hidden="1" x14ac:dyDescent="0.15">
      <c r="A229" s="282"/>
      <c r="B229" s="270"/>
      <c r="C229" s="270"/>
      <c r="D229" s="1"/>
      <c r="E229" s="1"/>
      <c r="F229" s="1"/>
      <c r="G229" s="1"/>
      <c r="H229" s="1"/>
      <c r="I229" s="1"/>
      <c r="J229" s="1"/>
      <c r="K229" s="1"/>
      <c r="L229" s="1"/>
      <c r="M229" s="1"/>
      <c r="N229" s="1"/>
      <c r="O229" s="1"/>
      <c r="P229" s="1"/>
      <c r="Q229" s="1"/>
      <c r="R229" s="1"/>
      <c r="S229" s="1"/>
      <c r="T229" s="1"/>
      <c r="U229" s="1"/>
      <c r="V229" s="1"/>
      <c r="W229" s="1"/>
    </row>
    <row r="230" spans="1:23" hidden="1" x14ac:dyDescent="0.15">
      <c r="A230" s="282"/>
      <c r="B230" s="270"/>
      <c r="C230" s="270"/>
      <c r="D230" s="1"/>
      <c r="E230" s="1"/>
      <c r="F230" s="1"/>
      <c r="G230" s="1"/>
      <c r="H230" s="1"/>
      <c r="I230" s="1"/>
      <c r="J230" s="1"/>
      <c r="K230" s="1"/>
      <c r="L230" s="1"/>
      <c r="M230" s="1"/>
      <c r="N230" s="1"/>
      <c r="O230" s="1"/>
      <c r="P230" s="1"/>
      <c r="Q230" s="1"/>
      <c r="R230" s="1"/>
      <c r="S230" s="1"/>
      <c r="T230" s="1"/>
      <c r="U230" s="1"/>
      <c r="V230" s="1"/>
      <c r="W230" s="1"/>
    </row>
    <row r="231" spans="1:23" hidden="1" x14ac:dyDescent="0.15">
      <c r="A231" s="282"/>
      <c r="B231" s="270"/>
      <c r="C231" s="270"/>
      <c r="D231" s="1"/>
      <c r="E231" s="1"/>
      <c r="F231" s="1"/>
      <c r="G231" s="1"/>
      <c r="H231" s="1"/>
      <c r="I231" s="1"/>
      <c r="J231" s="1"/>
      <c r="K231" s="1"/>
      <c r="L231" s="1"/>
      <c r="M231" s="1"/>
      <c r="N231" s="1"/>
      <c r="O231" s="1"/>
      <c r="P231" s="1"/>
      <c r="Q231" s="1"/>
      <c r="R231" s="1"/>
      <c r="S231" s="1"/>
      <c r="T231" s="1"/>
      <c r="U231" s="1"/>
      <c r="V231" s="1"/>
      <c r="W231" s="1"/>
    </row>
    <row r="232" spans="1:23" hidden="1" x14ac:dyDescent="0.15">
      <c r="A232" s="282"/>
      <c r="B232" s="270"/>
      <c r="C232" s="270"/>
      <c r="D232" s="1"/>
      <c r="E232" s="1"/>
      <c r="F232" s="1"/>
      <c r="G232" s="1"/>
      <c r="H232" s="1"/>
      <c r="I232" s="1"/>
      <c r="J232" s="1"/>
      <c r="K232" s="1"/>
      <c r="L232" s="1"/>
      <c r="M232" s="1"/>
      <c r="N232" s="1"/>
      <c r="O232" s="1"/>
      <c r="P232" s="1"/>
      <c r="Q232" s="1"/>
      <c r="R232" s="1"/>
      <c r="S232" s="1"/>
      <c r="T232" s="1"/>
      <c r="U232" s="1"/>
      <c r="V232" s="1"/>
      <c r="W232" s="1"/>
    </row>
    <row r="233" spans="1:23" hidden="1" x14ac:dyDescent="0.15">
      <c r="A233" s="282"/>
      <c r="B233" s="270"/>
      <c r="C233" s="270"/>
      <c r="D233" s="1"/>
      <c r="E233" s="1"/>
      <c r="F233" s="1"/>
      <c r="G233" s="1"/>
      <c r="H233" s="1"/>
      <c r="I233" s="1"/>
      <c r="J233" s="1"/>
      <c r="K233" s="1"/>
      <c r="L233" s="1"/>
      <c r="M233" s="1"/>
      <c r="N233" s="1"/>
      <c r="O233" s="1"/>
      <c r="P233" s="1"/>
      <c r="Q233" s="1"/>
      <c r="R233" s="1"/>
      <c r="S233" s="1"/>
      <c r="T233" s="1"/>
      <c r="U233" s="1"/>
      <c r="V233" s="1"/>
      <c r="W233" s="1"/>
    </row>
    <row r="234" spans="1:23" hidden="1" x14ac:dyDescent="0.15">
      <c r="A234" s="282"/>
      <c r="B234" s="270"/>
      <c r="C234" s="270"/>
      <c r="D234" s="1"/>
      <c r="E234" s="1"/>
      <c r="F234" s="1"/>
      <c r="G234" s="1"/>
      <c r="H234" s="1"/>
      <c r="I234" s="1"/>
      <c r="J234" s="1"/>
      <c r="K234" s="1"/>
      <c r="L234" s="1"/>
      <c r="M234" s="1"/>
      <c r="N234" s="1"/>
      <c r="O234" s="1"/>
      <c r="P234" s="1"/>
      <c r="Q234" s="1"/>
      <c r="R234" s="1"/>
      <c r="S234" s="1"/>
      <c r="T234" s="1"/>
      <c r="U234" s="1"/>
      <c r="V234" s="1"/>
      <c r="W234" s="1"/>
    </row>
    <row r="235" spans="1:23" hidden="1" x14ac:dyDescent="0.15">
      <c r="A235" s="282"/>
      <c r="B235" s="270"/>
      <c r="C235" s="270"/>
      <c r="D235" s="1"/>
      <c r="E235" s="1"/>
      <c r="F235" s="1"/>
      <c r="G235" s="1"/>
      <c r="H235" s="1"/>
      <c r="I235" s="1"/>
      <c r="J235" s="1"/>
      <c r="K235" s="1"/>
      <c r="L235" s="1"/>
      <c r="M235" s="1"/>
      <c r="N235" s="1"/>
      <c r="O235" s="1"/>
      <c r="P235" s="1"/>
      <c r="Q235" s="1"/>
      <c r="R235" s="1"/>
      <c r="S235" s="1"/>
      <c r="T235" s="1"/>
      <c r="U235" s="1"/>
      <c r="V235" s="1"/>
      <c r="W235" s="1"/>
    </row>
    <row r="236" spans="1:23" hidden="1" x14ac:dyDescent="0.15">
      <c r="A236" s="282"/>
      <c r="B236" s="270"/>
      <c r="C236" s="270"/>
      <c r="D236" s="1"/>
      <c r="E236" s="1"/>
      <c r="F236" s="1"/>
      <c r="G236" s="1"/>
      <c r="H236" s="1"/>
      <c r="I236" s="1"/>
      <c r="J236" s="1"/>
      <c r="K236" s="1"/>
      <c r="L236" s="1"/>
      <c r="M236" s="1"/>
      <c r="N236" s="1"/>
      <c r="O236" s="1"/>
      <c r="P236" s="1"/>
      <c r="Q236" s="1"/>
      <c r="R236" s="1"/>
      <c r="S236" s="1"/>
      <c r="T236" s="1"/>
      <c r="U236" s="1"/>
      <c r="V236" s="1"/>
      <c r="W236" s="1"/>
    </row>
    <row r="237" spans="1:23" hidden="1" x14ac:dyDescent="0.15">
      <c r="A237" s="282"/>
      <c r="B237" s="270"/>
      <c r="C237" s="270"/>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topLeftCell="A39"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5" t="s">
        <v>2306</v>
      </c>
    </row>
    <row r="2" spans="1:26" ht="36" customHeight="1" x14ac:dyDescent="0.15">
      <c r="A2" s="382" t="s">
        <v>2127</v>
      </c>
      <c r="B2" s="383"/>
      <c r="C2" s="383"/>
      <c r="D2" s="383"/>
      <c r="E2" s="383"/>
      <c r="F2" s="383"/>
      <c r="G2" s="383"/>
      <c r="H2" s="383"/>
      <c r="I2" s="383"/>
      <c r="J2" s="383"/>
      <c r="K2" s="3"/>
      <c r="L2" s="3"/>
      <c r="M2" s="3"/>
      <c r="N2" s="3"/>
      <c r="O2" s="3"/>
      <c r="P2" s="3"/>
      <c r="Q2" s="3"/>
      <c r="R2" s="3"/>
      <c r="S2" s="3"/>
      <c r="T2" s="3"/>
      <c r="U2" s="3"/>
      <c r="V2" s="3"/>
      <c r="W2" s="3"/>
      <c r="X2" s="3"/>
      <c r="Y2" s="3"/>
      <c r="Z2" s="3"/>
    </row>
    <row r="3" spans="1:26" ht="22.5" customHeight="1" x14ac:dyDescent="0.15">
      <c r="A3" s="346" t="s">
        <v>16</v>
      </c>
      <c r="B3" s="297"/>
      <c r="C3" s="297"/>
      <c r="D3" s="297"/>
      <c r="E3" s="297"/>
      <c r="F3" s="297"/>
      <c r="G3" s="297"/>
      <c r="H3" s="299"/>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13" t="s">
        <v>6</v>
      </c>
      <c r="B23" s="299"/>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6" t="s">
        <v>2302</v>
      </c>
      <c r="L30" s="3"/>
      <c r="M30" s="3"/>
      <c r="N30" s="3"/>
      <c r="O30" s="3"/>
      <c r="P30" s="3"/>
      <c r="Q30" s="3"/>
      <c r="R30" s="3"/>
      <c r="S30" s="3"/>
      <c r="T30" s="3"/>
      <c r="U30" s="3"/>
      <c r="V30" s="3"/>
      <c r="W30" s="3"/>
      <c r="X30" s="3"/>
      <c r="Y30" s="3"/>
      <c r="Z30" s="3"/>
    </row>
    <row r="31" spans="1:26" ht="36" customHeight="1" x14ac:dyDescent="0.15">
      <c r="A31" s="313" t="s">
        <v>5</v>
      </c>
      <c r="B31" s="299"/>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6" t="s">
        <v>2302</v>
      </c>
      <c r="L42" s="3"/>
      <c r="M42" s="3"/>
      <c r="N42" s="3"/>
      <c r="O42" s="3"/>
      <c r="P42" s="3"/>
      <c r="Q42" s="3"/>
      <c r="R42" s="3"/>
      <c r="S42" s="3"/>
      <c r="T42" s="3"/>
      <c r="U42" s="3"/>
      <c r="V42" s="3"/>
      <c r="W42" s="3"/>
      <c r="X42" s="3"/>
      <c r="Y42" s="3"/>
      <c r="Z42" s="3"/>
    </row>
    <row r="43" spans="1:26" ht="46.5" customHeight="1" x14ac:dyDescent="0.15">
      <c r="A43" s="313" t="s">
        <v>82</v>
      </c>
      <c r="B43" s="299"/>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6" t="s">
        <v>2302</v>
      </c>
      <c r="L49" s="3"/>
      <c r="M49" s="3"/>
      <c r="N49" s="3"/>
      <c r="O49" s="3"/>
      <c r="P49" s="3"/>
      <c r="Q49" s="3"/>
      <c r="R49" s="3"/>
      <c r="S49" s="3"/>
      <c r="T49" s="3"/>
      <c r="U49" s="3"/>
      <c r="V49" s="3"/>
      <c r="W49" s="3"/>
      <c r="X49" s="3"/>
      <c r="Y49" s="3"/>
      <c r="Z49" s="3"/>
    </row>
    <row r="50" spans="1:26" ht="46.5" customHeight="1" x14ac:dyDescent="0.15">
      <c r="A50" s="313" t="s">
        <v>89</v>
      </c>
      <c r="B50" s="299"/>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6" t="s">
        <v>2302</v>
      </c>
      <c r="L55" s="3"/>
      <c r="M55" s="3"/>
      <c r="N55" s="3"/>
      <c r="O55" s="3"/>
      <c r="P55" s="3"/>
      <c r="Q55" s="3"/>
      <c r="R55" s="3"/>
      <c r="S55" s="3"/>
      <c r="T55" s="3"/>
      <c r="U55" s="3"/>
      <c r="V55" s="3"/>
      <c r="W55" s="3"/>
      <c r="X55" s="3"/>
      <c r="Y55" s="3"/>
      <c r="Z55" s="3"/>
    </row>
    <row r="56" spans="1:26" ht="46.5" customHeight="1" x14ac:dyDescent="0.15">
      <c r="A56" s="313" t="s">
        <v>99</v>
      </c>
      <c r="B56" s="299"/>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6" t="s">
        <v>2302</v>
      </c>
      <c r="L61" s="3"/>
      <c r="M61" s="3"/>
      <c r="N61" s="3"/>
      <c r="O61" s="3"/>
      <c r="P61" s="3"/>
      <c r="Q61" s="3"/>
      <c r="R61" s="3"/>
      <c r="S61" s="3"/>
      <c r="T61" s="3"/>
      <c r="U61" s="3"/>
      <c r="V61" s="3"/>
      <c r="W61" s="3"/>
      <c r="X61" s="3"/>
      <c r="Y61" s="3"/>
      <c r="Z61" s="3"/>
    </row>
    <row r="62" spans="1:26" ht="48" customHeight="1" x14ac:dyDescent="0.15">
      <c r="A62" s="313" t="s">
        <v>105</v>
      </c>
      <c r="B62" s="299"/>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6" t="s">
        <v>2302</v>
      </c>
      <c r="L69" s="3"/>
      <c r="M69" s="3"/>
      <c r="N69" s="3"/>
      <c r="O69" s="3"/>
      <c r="P69" s="3"/>
      <c r="Q69" s="3"/>
      <c r="R69" s="3"/>
      <c r="S69" s="3"/>
      <c r="T69" s="3"/>
      <c r="U69" s="3"/>
      <c r="V69" s="3"/>
      <c r="W69" s="3"/>
      <c r="X69" s="3"/>
      <c r="Y69" s="3"/>
      <c r="Z69" s="3"/>
    </row>
    <row r="70" spans="1:26" ht="48" customHeight="1" x14ac:dyDescent="0.15">
      <c r="A70" s="313" t="s">
        <v>113</v>
      </c>
      <c r="B70" s="299"/>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6" t="s">
        <v>2302</v>
      </c>
      <c r="L75" s="3"/>
      <c r="M75" s="3"/>
      <c r="N75" s="3"/>
      <c r="O75" s="3"/>
      <c r="P75" s="3"/>
      <c r="Q75" s="3"/>
      <c r="R75" s="3"/>
      <c r="S75" s="3"/>
      <c r="T75" s="3"/>
      <c r="U75" s="3"/>
      <c r="V75" s="3"/>
      <c r="W75" s="3"/>
      <c r="X75" s="3"/>
      <c r="Y75" s="3"/>
      <c r="Z75" s="3"/>
    </row>
    <row r="76" spans="1:26" ht="48" customHeight="1" x14ac:dyDescent="0.15">
      <c r="A76" s="313" t="s">
        <v>119</v>
      </c>
      <c r="B76" s="299"/>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6" t="s">
        <v>2302</v>
      </c>
      <c r="L81" s="3"/>
      <c r="M81" s="3"/>
      <c r="N81" s="3"/>
      <c r="O81" s="3"/>
      <c r="P81" s="3"/>
      <c r="Q81" s="3"/>
      <c r="R81" s="3"/>
      <c r="S81" s="3"/>
      <c r="T81" s="3"/>
      <c r="U81" s="3"/>
      <c r="V81" s="3"/>
      <c r="W81" s="3"/>
      <c r="X81" s="3"/>
      <c r="Y81" s="3"/>
      <c r="Z81" s="3"/>
    </row>
    <row r="82" spans="1:26" ht="48" customHeight="1" x14ac:dyDescent="0.15">
      <c r="A82" s="313" t="s">
        <v>531</v>
      </c>
      <c r="B82" s="299"/>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6" t="s">
        <v>2302</v>
      </c>
      <c r="L87" s="3"/>
      <c r="M87" s="3"/>
      <c r="N87" s="3"/>
      <c r="O87" s="3"/>
      <c r="P87" s="3"/>
      <c r="Q87" s="3"/>
      <c r="R87" s="3"/>
      <c r="S87" s="3"/>
      <c r="T87" s="3"/>
      <c r="U87" s="3"/>
      <c r="V87" s="3"/>
      <c r="W87" s="3"/>
      <c r="X87" s="3"/>
      <c r="Y87" s="3"/>
      <c r="Z87" s="3"/>
    </row>
    <row r="88" spans="1:26" ht="48" customHeight="1" x14ac:dyDescent="0.15">
      <c r="A88" s="313" t="s">
        <v>132</v>
      </c>
      <c r="B88" s="299"/>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6" t="s">
        <v>2302</v>
      </c>
      <c r="L91" s="3"/>
      <c r="M91" s="3"/>
      <c r="N91" s="3"/>
      <c r="O91" s="3"/>
      <c r="P91" s="3"/>
      <c r="Q91" s="3"/>
      <c r="R91" s="3"/>
      <c r="S91" s="3"/>
      <c r="T91" s="3"/>
      <c r="U91" s="3"/>
      <c r="V91" s="3"/>
      <c r="W91" s="3"/>
      <c r="X91" s="3"/>
      <c r="Y91" s="3"/>
      <c r="Z91" s="3"/>
    </row>
    <row r="92" spans="1:26" ht="48" customHeight="1" x14ac:dyDescent="0.15">
      <c r="A92" s="313" t="s">
        <v>136</v>
      </c>
      <c r="B92" s="299"/>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6" t="s">
        <v>2302</v>
      </c>
      <c r="L96" s="3"/>
      <c r="M96" s="3"/>
      <c r="N96" s="3"/>
      <c r="O96" s="3"/>
      <c r="P96" s="3"/>
      <c r="Q96" s="3"/>
      <c r="R96" s="3"/>
      <c r="S96" s="3"/>
      <c r="T96" s="3"/>
      <c r="U96" s="3"/>
      <c r="V96" s="3"/>
      <c r="W96" s="3"/>
      <c r="X96" s="3"/>
      <c r="Y96" s="3"/>
      <c r="Z96" s="3"/>
    </row>
    <row r="97" spans="1:26" ht="15.75" customHeight="1" x14ac:dyDescent="0.15">
      <c r="A97" s="255"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85"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125</v>
      </c>
      <c r="H2" s="98">
        <f>SUMIFS(Questions!S:S,Questions!B:B,D2)</f>
        <v>135</v>
      </c>
      <c r="I2" s="101">
        <f t="shared" ref="I2:I4" si="0">G2/H2</f>
        <v>0.92592592592592593</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20</v>
      </c>
      <c r="H3" s="98">
        <f>SUMIFS(Questions!S:S,Questions!B:B,D3)</f>
        <v>215</v>
      </c>
      <c r="I3" s="101">
        <f t="shared" si="0"/>
        <v>9.3023255813953487E-2</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180</v>
      </c>
      <c r="H4" s="98">
        <f>SUMIFS(Questions!S:S,Questions!B:B,D4)</f>
        <v>180</v>
      </c>
      <c r="I4" s="101">
        <f t="shared" si="0"/>
        <v>1</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50</v>
      </c>
      <c r="H5" s="98">
        <f>SUMIFS(Questions!S:S,Questions!B:B,D5)</f>
        <v>130</v>
      </c>
      <c r="I5" s="101">
        <f t="shared" ref="I5:I13" si="2">G5/H5</f>
        <v>0.38461538461538464</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95</v>
      </c>
      <c r="H6" s="98">
        <f>SUMIFS(Questions!S:S,Questions!B:B,D6)</f>
        <v>185</v>
      </c>
      <c r="I6" s="101">
        <f t="shared" si="2"/>
        <v>0.51351351351351349</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25</v>
      </c>
      <c r="H7" s="98">
        <f>SUMIFS(Questions!S:S,Questions!B:B,D7)</f>
        <v>70</v>
      </c>
      <c r="I7" s="101">
        <f t="shared" si="2"/>
        <v>0.35714285714285715</v>
      </c>
      <c r="J7" s="98"/>
      <c r="K7" s="98"/>
      <c r="L7" s="98"/>
      <c r="M7" s="98"/>
    </row>
    <row r="8" spans="1:13" ht="17" x14ac:dyDescent="0.2">
      <c r="A8" s="54" t="s">
        <v>2001</v>
      </c>
      <c r="C8" s="105" t="s">
        <v>105</v>
      </c>
      <c r="D8" s="106" t="s">
        <v>2002</v>
      </c>
      <c r="E8" s="100">
        <f>COUNTIFS(Questions!B:B,D8,Questions!T:T,"=1")</f>
        <v>0</v>
      </c>
      <c r="F8" s="98">
        <f>COUNTIF(Questions!B:B,D8)</f>
        <v>7</v>
      </c>
      <c r="G8" s="98">
        <f>SUMIFS(Questions!T:T,Questions!B:B,D8)</f>
        <v>105</v>
      </c>
      <c r="H8" s="98">
        <f>SUMIFS(Questions!S:S,Questions!B:B,D8)</f>
        <v>165</v>
      </c>
      <c r="I8" s="101">
        <f t="shared" si="2"/>
        <v>0.63636363636363635</v>
      </c>
      <c r="J8" s="98">
        <f>(SUM(G2:G13)/SUM(H2:H13))</f>
        <v>0.46268656716417911</v>
      </c>
      <c r="K8" s="98"/>
      <c r="L8" s="98"/>
      <c r="M8" s="98"/>
    </row>
    <row r="9" spans="1:13" ht="17" x14ac:dyDescent="0.2">
      <c r="A9" s="95" t="s">
        <v>2003</v>
      </c>
      <c r="C9" s="105" t="s">
        <v>113</v>
      </c>
      <c r="D9" s="106" t="s">
        <v>2004</v>
      </c>
      <c r="E9" s="100">
        <f>COUNTIFS(Questions!B:B,D9,Questions!T:T,"=1")</f>
        <v>0</v>
      </c>
      <c r="F9" s="98">
        <f>COUNTIF(Questions!B:B,D9)</f>
        <v>5</v>
      </c>
      <c r="G9" s="98">
        <f>SUMIFS(Questions!T:T,Questions!B:B,D9)</f>
        <v>40</v>
      </c>
      <c r="H9" s="98">
        <f>SUMIFS(Questions!S:S,Questions!B:B,D9)</f>
        <v>160</v>
      </c>
      <c r="I9" s="101">
        <f t="shared" si="2"/>
        <v>0.25</v>
      </c>
      <c r="J9" s="98"/>
      <c r="K9" s="98"/>
      <c r="L9" s="98"/>
      <c r="M9" s="98"/>
    </row>
    <row r="10" spans="1:13" ht="17" x14ac:dyDescent="0.2">
      <c r="A10" s="54" t="s">
        <v>2005</v>
      </c>
      <c r="C10" s="107" t="s">
        <v>119</v>
      </c>
      <c r="D10" s="106" t="s">
        <v>2006</v>
      </c>
      <c r="E10" s="100">
        <f>COUNTIFS(Questions!B:B,D10,Questions!T:T,"=1")</f>
        <v>0</v>
      </c>
      <c r="F10" s="98">
        <f>COUNTIF(Questions!B:B,D10)</f>
        <v>5</v>
      </c>
      <c r="G10" s="98">
        <f>SUMIFS(Questions!T:T,Questions!B:B,D10)</f>
        <v>0</v>
      </c>
      <c r="H10" s="98">
        <f>SUMIFS(Questions!S:S,Questions!B:B,D10)</f>
        <v>155</v>
      </c>
      <c r="I10" s="101">
        <f t="shared" si="2"/>
        <v>0</v>
      </c>
      <c r="J10" s="98" t="s">
        <v>2007</v>
      </c>
      <c r="K10" s="98">
        <f>SUM(H2:H13)</f>
        <v>1675</v>
      </c>
      <c r="L10" s="98"/>
      <c r="M10" s="98"/>
    </row>
    <row r="11" spans="1:13" ht="17" x14ac:dyDescent="0.2">
      <c r="A11" s="54" t="s">
        <v>2008</v>
      </c>
      <c r="C11" s="106" t="s">
        <v>126</v>
      </c>
      <c r="D11" s="106" t="s">
        <v>2009</v>
      </c>
      <c r="E11" s="100">
        <f>COUNTIFS(Questions!B:B,D11,Questions!T:T,"=1")</f>
        <v>0</v>
      </c>
      <c r="F11" s="98">
        <f>COUNTIF(Questions!B:B,D11)</f>
        <v>5</v>
      </c>
      <c r="G11" s="98">
        <f>SUMIFS(Questions!T:T,Questions!B:B,D11)</f>
        <v>95</v>
      </c>
      <c r="H11" s="98">
        <f>SUMIFS(Questions!S:S,Questions!B:B,D11)</f>
        <v>155</v>
      </c>
      <c r="I11" s="101">
        <f t="shared" si="2"/>
        <v>0.61290322580645162</v>
      </c>
      <c r="J11" s="98" t="s">
        <v>2010</v>
      </c>
      <c r="K11" s="98">
        <f>SUM(G2:G13)</f>
        <v>775</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0</v>
      </c>
      <c r="H12" s="98">
        <f>SUMIFS(Questions!S:S,Questions!B:B,D12)</f>
        <v>85</v>
      </c>
      <c r="I12" s="101">
        <f t="shared" si="2"/>
        <v>0</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40</v>
      </c>
      <c r="H13" s="98">
        <f>SUMIFS(Questions!S:S,Questions!B:B,D13)</f>
        <v>40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4" t="s">
        <v>2307</v>
      </c>
      <c r="B1" s="295"/>
      <c r="C1" s="295"/>
      <c r="D1" s="295"/>
      <c r="E1" s="295"/>
      <c r="F1" s="295"/>
      <c r="G1" s="295"/>
      <c r="H1" s="295"/>
      <c r="I1" s="295"/>
      <c r="J1" s="295"/>
      <c r="K1" s="295"/>
      <c r="L1" s="295"/>
      <c r="M1" s="295"/>
      <c r="N1" s="295"/>
      <c r="O1" s="295"/>
      <c r="P1" s="295"/>
      <c r="Q1" s="295"/>
      <c r="R1" s="295"/>
      <c r="S1" s="295"/>
      <c r="T1" s="295"/>
      <c r="U1" s="295"/>
    </row>
    <row r="2" spans="1:21" x14ac:dyDescent="0.15">
      <c r="A2" s="294"/>
      <c r="B2" s="295"/>
      <c r="C2" s="295"/>
      <c r="D2" s="295"/>
      <c r="E2" s="295"/>
      <c r="F2" s="295"/>
      <c r="G2" s="295"/>
      <c r="H2" s="295"/>
      <c r="I2" s="295"/>
      <c r="J2" s="295"/>
      <c r="K2" s="295"/>
      <c r="L2" s="295"/>
      <c r="M2" s="295"/>
      <c r="N2" s="295"/>
      <c r="O2" s="295"/>
      <c r="P2" s="295"/>
      <c r="Q2" s="295"/>
      <c r="R2" s="295"/>
      <c r="S2" s="295"/>
      <c r="T2" s="295"/>
      <c r="U2" s="295"/>
    </row>
    <row r="3" spans="1:21" x14ac:dyDescent="0.15">
      <c r="A3" s="294"/>
      <c r="B3" s="295"/>
      <c r="C3" s="295"/>
      <c r="D3" s="295"/>
      <c r="E3" s="295"/>
      <c r="F3" s="295"/>
      <c r="G3" s="295"/>
      <c r="H3" s="295"/>
      <c r="I3" s="295"/>
      <c r="J3" s="295"/>
      <c r="K3" s="295"/>
      <c r="L3" s="295"/>
      <c r="M3" s="295"/>
      <c r="N3" s="295"/>
      <c r="O3" s="295"/>
      <c r="P3" s="295"/>
      <c r="Q3" s="295"/>
      <c r="R3" s="295"/>
      <c r="S3" s="295"/>
      <c r="T3" s="295"/>
      <c r="U3" s="295"/>
    </row>
    <row r="4" spans="1:21" ht="19" x14ac:dyDescent="0.15">
      <c r="A4" s="291" t="s">
        <v>2308</v>
      </c>
      <c r="B4" s="295"/>
      <c r="C4" s="295"/>
      <c r="D4" s="295"/>
      <c r="E4" s="295"/>
      <c r="F4" s="295"/>
      <c r="G4" s="295"/>
      <c r="H4" s="295"/>
      <c r="I4" s="295"/>
      <c r="J4" s="295"/>
      <c r="K4" s="295"/>
      <c r="L4" s="295"/>
      <c r="M4" s="295"/>
      <c r="N4" s="295"/>
      <c r="O4" s="295"/>
      <c r="P4" s="295"/>
      <c r="Q4" s="295"/>
      <c r="R4" s="295"/>
      <c r="S4" s="295"/>
      <c r="T4" s="295"/>
      <c r="U4" s="295"/>
    </row>
    <row r="5" spans="1:21" x14ac:dyDescent="0.15">
      <c r="A5" s="267"/>
      <c r="B5" s="295"/>
      <c r="C5" s="295"/>
      <c r="D5" s="295"/>
      <c r="E5" s="295"/>
      <c r="F5" s="295"/>
      <c r="G5" s="295"/>
      <c r="H5" s="295"/>
      <c r="I5" s="295"/>
      <c r="J5" s="295"/>
      <c r="K5" s="295"/>
      <c r="L5" s="295"/>
      <c r="M5" s="295"/>
      <c r="N5" s="295"/>
      <c r="O5" s="295"/>
      <c r="P5" s="295"/>
      <c r="Q5" s="295"/>
      <c r="R5" s="295"/>
      <c r="S5" s="295"/>
      <c r="T5" s="295"/>
      <c r="U5" s="295"/>
    </row>
    <row r="6" spans="1:21" ht="45" x14ac:dyDescent="0.15">
      <c r="A6" s="267" t="s">
        <v>2309</v>
      </c>
      <c r="B6" s="295"/>
      <c r="C6" s="295"/>
      <c r="D6" s="295"/>
      <c r="E6" s="295"/>
      <c r="F6" s="295"/>
      <c r="G6" s="295"/>
      <c r="H6" s="295"/>
      <c r="I6" s="295"/>
      <c r="J6" s="295"/>
      <c r="K6" s="295"/>
      <c r="L6" s="295"/>
      <c r="M6" s="295"/>
      <c r="N6" s="295"/>
      <c r="O6" s="295"/>
      <c r="P6" s="295"/>
      <c r="Q6" s="295"/>
      <c r="R6" s="295"/>
      <c r="S6" s="295"/>
      <c r="T6" s="295"/>
      <c r="U6" s="295"/>
    </row>
    <row r="7" spans="1:21" x14ac:dyDescent="0.15">
      <c r="A7" s="267"/>
      <c r="B7" s="295"/>
      <c r="C7" s="295"/>
      <c r="D7" s="295"/>
      <c r="E7" s="295"/>
      <c r="F7" s="295"/>
      <c r="G7" s="295"/>
      <c r="H7" s="295"/>
      <c r="I7" s="295"/>
      <c r="J7" s="295"/>
      <c r="K7" s="295"/>
      <c r="L7" s="295"/>
      <c r="M7" s="295"/>
      <c r="N7" s="295"/>
      <c r="O7" s="295"/>
      <c r="P7" s="295"/>
      <c r="Q7" s="295"/>
      <c r="R7" s="295"/>
      <c r="S7" s="295"/>
      <c r="T7" s="295"/>
      <c r="U7" s="295"/>
    </row>
    <row r="8" spans="1:21" x14ac:dyDescent="0.15">
      <c r="A8" s="268" t="s">
        <v>2310</v>
      </c>
      <c r="B8" s="295"/>
      <c r="C8" s="295"/>
      <c r="D8" s="295"/>
      <c r="E8" s="295"/>
      <c r="F8" s="295"/>
      <c r="G8" s="295"/>
      <c r="H8" s="295"/>
      <c r="I8" s="295"/>
      <c r="J8" s="295"/>
      <c r="K8" s="295"/>
      <c r="L8" s="295"/>
      <c r="M8" s="295"/>
      <c r="N8" s="295"/>
      <c r="O8" s="295"/>
      <c r="P8" s="295"/>
      <c r="Q8" s="295"/>
      <c r="R8" s="295"/>
      <c r="S8" s="295"/>
      <c r="T8" s="295"/>
      <c r="U8" s="295"/>
    </row>
    <row r="9" spans="1:21" x14ac:dyDescent="0.15">
      <c r="A9" s="293" t="s">
        <v>2374</v>
      </c>
      <c r="B9" s="295"/>
      <c r="C9" s="295"/>
      <c r="D9" s="295"/>
      <c r="E9" s="295"/>
      <c r="F9" s="295"/>
      <c r="G9" s="295"/>
      <c r="H9" s="295"/>
      <c r="I9" s="295"/>
      <c r="J9" s="295"/>
      <c r="K9" s="295"/>
      <c r="L9" s="295"/>
      <c r="M9" s="295"/>
      <c r="N9" s="295"/>
      <c r="O9" s="295"/>
      <c r="P9" s="295"/>
      <c r="Q9" s="295"/>
      <c r="R9" s="295"/>
      <c r="S9" s="295"/>
      <c r="T9" s="295"/>
      <c r="U9" s="295"/>
    </row>
    <row r="10" spans="1:21" x14ac:dyDescent="0.15">
      <c r="A10" s="293" t="s">
        <v>2375</v>
      </c>
      <c r="B10" s="295"/>
      <c r="C10" s="295"/>
      <c r="D10" s="295"/>
      <c r="E10" s="295"/>
      <c r="F10" s="295"/>
      <c r="G10" s="295"/>
      <c r="H10" s="295"/>
      <c r="I10" s="295"/>
      <c r="J10" s="295"/>
      <c r="K10" s="295"/>
      <c r="L10" s="295"/>
      <c r="M10" s="295"/>
      <c r="N10" s="295"/>
      <c r="O10" s="295"/>
      <c r="P10" s="295"/>
      <c r="Q10" s="295"/>
      <c r="R10" s="295"/>
      <c r="S10" s="295"/>
      <c r="T10" s="295"/>
      <c r="U10" s="295"/>
    </row>
    <row r="11" spans="1:21" x14ac:dyDescent="0.15">
      <c r="A11" s="293" t="s">
        <v>2376</v>
      </c>
      <c r="B11" s="295"/>
      <c r="C11" s="295"/>
      <c r="D11" s="295"/>
      <c r="E11" s="295"/>
      <c r="F11" s="295"/>
      <c r="G11" s="295"/>
      <c r="H11" s="295"/>
      <c r="I11" s="295"/>
      <c r="J11" s="295"/>
      <c r="K11" s="295"/>
      <c r="L11" s="295"/>
      <c r="M11" s="295"/>
      <c r="N11" s="295"/>
      <c r="O11" s="295"/>
      <c r="P11" s="295"/>
      <c r="Q11" s="295"/>
      <c r="R11" s="295"/>
      <c r="S11" s="295"/>
      <c r="T11" s="295"/>
      <c r="U11" s="295"/>
    </row>
    <row r="12" spans="1:21" x14ac:dyDescent="0.15">
      <c r="A12" s="293" t="s">
        <v>2377</v>
      </c>
      <c r="B12" s="295"/>
      <c r="C12" s="295"/>
      <c r="D12" s="295"/>
      <c r="E12" s="295"/>
      <c r="F12" s="295"/>
      <c r="G12" s="295"/>
      <c r="H12" s="295"/>
      <c r="I12" s="295"/>
      <c r="J12" s="295"/>
      <c r="K12" s="295"/>
      <c r="L12" s="295"/>
      <c r="M12" s="295"/>
      <c r="N12" s="295"/>
      <c r="O12" s="295"/>
      <c r="P12" s="295"/>
      <c r="Q12" s="295"/>
      <c r="R12" s="295"/>
      <c r="S12" s="295"/>
      <c r="T12" s="295"/>
      <c r="U12" s="295"/>
    </row>
    <row r="13" spans="1:21" x14ac:dyDescent="0.15">
      <c r="A13" s="293" t="s">
        <v>2378</v>
      </c>
      <c r="B13" s="295"/>
      <c r="C13" s="295"/>
      <c r="D13" s="295"/>
      <c r="E13" s="295"/>
      <c r="F13" s="295"/>
      <c r="G13" s="295"/>
      <c r="H13" s="295"/>
      <c r="I13" s="295"/>
      <c r="J13" s="295"/>
      <c r="K13" s="295"/>
      <c r="L13" s="295"/>
      <c r="M13" s="295"/>
      <c r="N13" s="295"/>
      <c r="O13" s="295"/>
      <c r="P13" s="295"/>
      <c r="Q13" s="295"/>
      <c r="R13" s="295"/>
      <c r="S13" s="295"/>
      <c r="T13" s="295"/>
      <c r="U13" s="295"/>
    </row>
    <row r="14" spans="1:21" x14ac:dyDescent="0.15">
      <c r="A14" s="293" t="s">
        <v>2379</v>
      </c>
      <c r="B14" s="295"/>
      <c r="C14" s="295"/>
      <c r="D14" s="295"/>
      <c r="E14" s="295"/>
      <c r="F14" s="295"/>
      <c r="G14" s="295"/>
      <c r="H14" s="295"/>
      <c r="I14" s="295"/>
      <c r="J14" s="295"/>
      <c r="K14" s="295"/>
      <c r="L14" s="295"/>
      <c r="M14" s="295"/>
      <c r="N14" s="295"/>
      <c r="O14" s="295"/>
      <c r="P14" s="295"/>
      <c r="Q14" s="295"/>
      <c r="R14" s="295"/>
      <c r="S14" s="295"/>
      <c r="T14" s="295"/>
      <c r="U14" s="295"/>
    </row>
    <row r="15" spans="1:21" x14ac:dyDescent="0.15">
      <c r="A15" s="293" t="s">
        <v>2380</v>
      </c>
      <c r="B15" s="295"/>
      <c r="C15" s="295"/>
      <c r="D15" s="295"/>
      <c r="E15" s="295"/>
      <c r="F15" s="295"/>
      <c r="G15" s="295"/>
      <c r="H15" s="295"/>
      <c r="I15" s="295"/>
      <c r="J15" s="295"/>
      <c r="K15" s="295"/>
      <c r="L15" s="295"/>
      <c r="M15" s="295"/>
      <c r="N15" s="295"/>
      <c r="O15" s="295"/>
      <c r="P15" s="295"/>
      <c r="Q15" s="295"/>
      <c r="R15" s="295"/>
      <c r="S15" s="295"/>
      <c r="T15" s="295"/>
      <c r="U15" s="295"/>
    </row>
    <row r="16" spans="1:21" x14ac:dyDescent="0.15">
      <c r="A16" s="293" t="s">
        <v>2381</v>
      </c>
      <c r="B16" s="295"/>
      <c r="C16" s="295"/>
      <c r="D16" s="295"/>
      <c r="E16" s="295"/>
      <c r="F16" s="295"/>
      <c r="G16" s="295"/>
      <c r="H16" s="295"/>
      <c r="I16" s="295"/>
      <c r="J16" s="295"/>
      <c r="K16" s="295"/>
      <c r="L16" s="295"/>
      <c r="M16" s="295"/>
      <c r="N16" s="295"/>
      <c r="O16" s="295"/>
      <c r="P16" s="295"/>
      <c r="Q16" s="295"/>
      <c r="R16" s="295"/>
      <c r="S16" s="295"/>
      <c r="T16" s="295"/>
      <c r="U16" s="295"/>
    </row>
    <row r="17" spans="1:21" x14ac:dyDescent="0.15">
      <c r="A17" s="293" t="s">
        <v>2382</v>
      </c>
      <c r="B17" s="295"/>
      <c r="C17" s="295"/>
      <c r="D17" s="295"/>
      <c r="E17" s="295"/>
      <c r="F17" s="295"/>
      <c r="G17" s="295"/>
      <c r="H17" s="295"/>
      <c r="I17" s="295"/>
      <c r="J17" s="295"/>
      <c r="K17" s="295"/>
      <c r="L17" s="295"/>
      <c r="M17" s="295"/>
      <c r="N17" s="295"/>
      <c r="O17" s="295"/>
      <c r="P17" s="295"/>
      <c r="Q17" s="295"/>
      <c r="R17" s="295"/>
      <c r="S17" s="295"/>
      <c r="T17" s="295"/>
      <c r="U17" s="295"/>
    </row>
    <row r="18" spans="1:21" x14ac:dyDescent="0.15">
      <c r="A18" s="293" t="s">
        <v>2383</v>
      </c>
      <c r="B18" s="295"/>
      <c r="C18" s="295"/>
      <c r="D18" s="295"/>
      <c r="E18" s="295"/>
      <c r="F18" s="295"/>
      <c r="G18" s="295"/>
      <c r="H18" s="295"/>
      <c r="I18" s="295"/>
      <c r="J18" s="295"/>
      <c r="K18" s="295"/>
      <c r="L18" s="295"/>
      <c r="M18" s="295"/>
      <c r="N18" s="295"/>
      <c r="O18" s="295"/>
      <c r="P18" s="295"/>
      <c r="Q18" s="295"/>
      <c r="R18" s="295"/>
      <c r="S18" s="295"/>
      <c r="T18" s="295"/>
      <c r="U18" s="295"/>
    </row>
    <row r="19" spans="1:21" x14ac:dyDescent="0.15">
      <c r="A19" s="293" t="s">
        <v>2384</v>
      </c>
      <c r="B19" s="295"/>
      <c r="C19" s="295"/>
      <c r="D19" s="295"/>
      <c r="E19" s="295"/>
      <c r="F19" s="295"/>
      <c r="G19" s="295"/>
      <c r="H19" s="295"/>
      <c r="I19" s="295"/>
      <c r="J19" s="295"/>
      <c r="K19" s="295"/>
      <c r="L19" s="295"/>
      <c r="M19" s="295"/>
      <c r="N19" s="295"/>
      <c r="O19" s="295"/>
      <c r="P19" s="295"/>
      <c r="Q19" s="295"/>
      <c r="R19" s="295"/>
      <c r="S19" s="295"/>
      <c r="T19" s="295"/>
      <c r="U19" s="295"/>
    </row>
    <row r="20" spans="1:21" x14ac:dyDescent="0.15">
      <c r="A20" s="293" t="s">
        <v>2385</v>
      </c>
      <c r="B20" s="295"/>
      <c r="C20" s="295"/>
      <c r="D20" s="295"/>
      <c r="E20" s="295"/>
      <c r="F20" s="295"/>
      <c r="G20" s="295"/>
      <c r="H20" s="295"/>
      <c r="I20" s="295"/>
      <c r="J20" s="295"/>
      <c r="K20" s="295"/>
      <c r="L20" s="295"/>
      <c r="M20" s="295"/>
      <c r="N20" s="295"/>
      <c r="O20" s="295"/>
      <c r="P20" s="295"/>
      <c r="Q20" s="295"/>
      <c r="R20" s="295"/>
      <c r="S20" s="295"/>
      <c r="T20" s="295"/>
      <c r="U20" s="295"/>
    </row>
    <row r="21" spans="1:21" x14ac:dyDescent="0.15">
      <c r="A21" s="293" t="s">
        <v>2386</v>
      </c>
      <c r="B21" s="295"/>
      <c r="C21" s="295"/>
      <c r="D21" s="295"/>
      <c r="E21" s="295"/>
      <c r="F21" s="295"/>
      <c r="G21" s="295"/>
      <c r="H21" s="295"/>
      <c r="I21" s="295"/>
      <c r="J21" s="295"/>
      <c r="K21" s="295"/>
      <c r="L21" s="295"/>
      <c r="M21" s="295"/>
      <c r="N21" s="295"/>
      <c r="O21" s="295"/>
      <c r="P21" s="295"/>
      <c r="Q21" s="295"/>
      <c r="R21" s="295"/>
      <c r="S21" s="295"/>
      <c r="T21" s="295"/>
      <c r="U21" s="295"/>
    </row>
    <row r="22" spans="1:21" x14ac:dyDescent="0.15">
      <c r="A22" s="293" t="s">
        <v>2387</v>
      </c>
      <c r="B22" s="295"/>
      <c r="C22" s="295"/>
      <c r="D22" s="295"/>
      <c r="E22" s="295"/>
      <c r="F22" s="295"/>
      <c r="G22" s="295"/>
      <c r="H22" s="295"/>
      <c r="I22" s="295"/>
      <c r="J22" s="295"/>
      <c r="K22" s="295"/>
      <c r="L22" s="295"/>
      <c r="M22" s="295"/>
      <c r="N22" s="295"/>
      <c r="O22" s="295"/>
      <c r="P22" s="295"/>
      <c r="Q22" s="295"/>
      <c r="R22" s="295"/>
      <c r="S22" s="295"/>
      <c r="T22" s="295"/>
      <c r="U22" s="295"/>
    </row>
    <row r="23" spans="1:21" x14ac:dyDescent="0.15">
      <c r="A23" s="293" t="s">
        <v>2388</v>
      </c>
      <c r="B23" s="295"/>
      <c r="C23" s="295"/>
      <c r="D23" s="295"/>
      <c r="E23" s="295"/>
      <c r="F23" s="295"/>
      <c r="G23" s="295"/>
      <c r="H23" s="295"/>
      <c r="I23" s="295"/>
      <c r="J23" s="295"/>
      <c r="K23" s="295"/>
      <c r="L23" s="295"/>
      <c r="M23" s="295"/>
      <c r="N23" s="295"/>
      <c r="O23" s="295"/>
      <c r="P23" s="295"/>
      <c r="Q23" s="295"/>
      <c r="R23" s="295"/>
      <c r="S23" s="295"/>
      <c r="T23" s="295"/>
      <c r="U23" s="295"/>
    </row>
    <row r="24" spans="1:21" x14ac:dyDescent="0.15">
      <c r="A24" s="293" t="s">
        <v>2389</v>
      </c>
      <c r="B24" s="295"/>
      <c r="C24" s="295"/>
      <c r="D24" s="295"/>
      <c r="E24" s="295"/>
      <c r="F24" s="295"/>
      <c r="G24" s="295"/>
      <c r="H24" s="295"/>
      <c r="I24" s="295"/>
      <c r="J24" s="295"/>
      <c r="K24" s="295"/>
      <c r="L24" s="295"/>
      <c r="M24" s="295"/>
      <c r="N24" s="295"/>
      <c r="O24" s="295"/>
      <c r="P24" s="295"/>
      <c r="Q24" s="295"/>
      <c r="R24" s="295"/>
      <c r="S24" s="295"/>
      <c r="T24" s="295"/>
      <c r="U24" s="295"/>
    </row>
    <row r="25" spans="1:21" x14ac:dyDescent="0.15">
      <c r="A25" s="293" t="s">
        <v>2390</v>
      </c>
      <c r="B25" s="295"/>
      <c r="C25" s="295"/>
      <c r="D25" s="295"/>
      <c r="E25" s="295"/>
      <c r="F25" s="295"/>
      <c r="G25" s="295"/>
      <c r="H25" s="295"/>
      <c r="I25" s="295"/>
      <c r="J25" s="295"/>
      <c r="K25" s="295"/>
      <c r="L25" s="295"/>
      <c r="M25" s="295"/>
      <c r="N25" s="295"/>
      <c r="O25" s="295"/>
      <c r="P25" s="295"/>
      <c r="Q25" s="295"/>
      <c r="R25" s="295"/>
      <c r="S25" s="295"/>
      <c r="T25" s="295"/>
      <c r="U25" s="295"/>
    </row>
    <row r="26" spans="1:21" x14ac:dyDescent="0.15">
      <c r="A26" s="293" t="s">
        <v>2391</v>
      </c>
      <c r="B26" s="295"/>
      <c r="C26" s="295"/>
      <c r="D26" s="295"/>
      <c r="E26" s="295"/>
      <c r="F26" s="295"/>
      <c r="G26" s="295"/>
      <c r="H26" s="295"/>
      <c r="I26" s="295"/>
      <c r="J26" s="295"/>
      <c r="K26" s="295"/>
      <c r="L26" s="295"/>
      <c r="M26" s="295"/>
      <c r="N26" s="295"/>
      <c r="O26" s="295"/>
      <c r="P26" s="295"/>
      <c r="Q26" s="295"/>
      <c r="R26" s="295"/>
      <c r="S26" s="295"/>
      <c r="T26" s="295"/>
      <c r="U26" s="295"/>
    </row>
    <row r="27" spans="1:21" x14ac:dyDescent="0.15">
      <c r="A27" s="293" t="s">
        <v>2392</v>
      </c>
      <c r="B27" s="295"/>
      <c r="C27" s="295"/>
      <c r="D27" s="295"/>
      <c r="E27" s="295"/>
      <c r="F27" s="295"/>
      <c r="G27" s="295"/>
      <c r="H27" s="295"/>
      <c r="I27" s="295"/>
      <c r="J27" s="295"/>
      <c r="K27" s="295"/>
      <c r="L27" s="295"/>
      <c r="M27" s="295"/>
      <c r="N27" s="295"/>
      <c r="O27" s="295"/>
      <c r="P27" s="295"/>
      <c r="Q27" s="295"/>
      <c r="R27" s="295"/>
      <c r="S27" s="295"/>
      <c r="T27" s="295"/>
      <c r="U27" s="295"/>
    </row>
    <row r="28" spans="1:21" x14ac:dyDescent="0.15">
      <c r="A28" s="293" t="s">
        <v>2393</v>
      </c>
      <c r="B28" s="295"/>
      <c r="C28" s="295"/>
      <c r="D28" s="295"/>
      <c r="E28" s="295"/>
      <c r="F28" s="295"/>
      <c r="G28" s="295"/>
      <c r="H28" s="295"/>
      <c r="I28" s="295"/>
      <c r="J28" s="295"/>
      <c r="K28" s="295"/>
      <c r="L28" s="295"/>
      <c r="M28" s="295"/>
      <c r="N28" s="295"/>
      <c r="O28" s="295"/>
      <c r="P28" s="295"/>
      <c r="Q28" s="295"/>
      <c r="R28" s="295"/>
      <c r="S28" s="295"/>
      <c r="T28" s="295"/>
      <c r="U28" s="295"/>
    </row>
    <row r="29" spans="1:21" x14ac:dyDescent="0.15">
      <c r="A29" s="293" t="s">
        <v>2394</v>
      </c>
      <c r="B29" s="295"/>
      <c r="C29" s="295"/>
      <c r="D29" s="295"/>
      <c r="E29" s="295"/>
      <c r="F29" s="295"/>
      <c r="G29" s="295"/>
      <c r="H29" s="295"/>
      <c r="I29" s="295"/>
      <c r="J29" s="295"/>
      <c r="K29" s="295"/>
      <c r="L29" s="295"/>
      <c r="M29" s="295"/>
      <c r="N29" s="295"/>
      <c r="O29" s="295"/>
      <c r="P29" s="295"/>
      <c r="Q29" s="295"/>
      <c r="R29" s="295"/>
      <c r="S29" s="295"/>
      <c r="T29" s="295"/>
      <c r="U29" s="295"/>
    </row>
    <row r="30" spans="1:21" x14ac:dyDescent="0.15">
      <c r="A30" s="293" t="s">
        <v>2395</v>
      </c>
      <c r="B30" s="295"/>
      <c r="C30" s="295"/>
      <c r="D30" s="295"/>
      <c r="E30" s="295"/>
      <c r="F30" s="295"/>
      <c r="G30" s="295"/>
      <c r="H30" s="295"/>
      <c r="I30" s="295"/>
      <c r="J30" s="295"/>
      <c r="K30" s="295"/>
      <c r="L30" s="295"/>
      <c r="M30" s="295"/>
      <c r="N30" s="295"/>
      <c r="O30" s="295"/>
      <c r="P30" s="295"/>
      <c r="Q30" s="295"/>
      <c r="R30" s="295"/>
      <c r="S30" s="295"/>
      <c r="T30" s="295"/>
      <c r="U30" s="295"/>
    </row>
    <row r="31" spans="1:21" x14ac:dyDescent="0.15">
      <c r="A31" s="293" t="s">
        <v>2396</v>
      </c>
      <c r="B31" s="295"/>
      <c r="C31" s="295"/>
      <c r="D31" s="295"/>
      <c r="E31" s="295"/>
      <c r="F31" s="295"/>
      <c r="G31" s="295"/>
      <c r="H31" s="295"/>
      <c r="I31" s="295"/>
      <c r="J31" s="295"/>
      <c r="K31" s="295"/>
      <c r="L31" s="295"/>
      <c r="M31" s="295"/>
      <c r="N31" s="295"/>
      <c r="O31" s="295"/>
      <c r="P31" s="295"/>
      <c r="Q31" s="295"/>
      <c r="R31" s="295"/>
      <c r="S31" s="295"/>
      <c r="T31" s="295"/>
      <c r="U31" s="295"/>
    </row>
    <row r="32" spans="1:21" x14ac:dyDescent="0.15">
      <c r="A32" s="293" t="s">
        <v>2397</v>
      </c>
      <c r="B32" s="295"/>
      <c r="C32" s="295"/>
      <c r="D32" s="295"/>
      <c r="E32" s="295"/>
      <c r="F32" s="295"/>
      <c r="G32" s="295"/>
      <c r="H32" s="295"/>
      <c r="I32" s="295"/>
      <c r="J32" s="295"/>
      <c r="K32" s="295"/>
      <c r="L32" s="295"/>
      <c r="M32" s="295"/>
      <c r="N32" s="295"/>
      <c r="O32" s="295"/>
      <c r="P32" s="295"/>
      <c r="Q32" s="295"/>
      <c r="R32" s="295"/>
      <c r="S32" s="295"/>
      <c r="T32" s="295"/>
      <c r="U32" s="295"/>
    </row>
    <row r="33" spans="1:21" x14ac:dyDescent="0.15">
      <c r="A33" s="293" t="s">
        <v>2398</v>
      </c>
      <c r="B33" s="295"/>
      <c r="C33" s="295"/>
      <c r="D33" s="295"/>
      <c r="E33" s="295"/>
      <c r="F33" s="295"/>
      <c r="G33" s="295"/>
      <c r="H33" s="295"/>
      <c r="I33" s="295"/>
      <c r="J33" s="295"/>
      <c r="K33" s="295"/>
      <c r="L33" s="295"/>
      <c r="M33" s="295"/>
      <c r="N33" s="295"/>
      <c r="O33" s="295"/>
      <c r="P33" s="295"/>
      <c r="Q33" s="295"/>
      <c r="R33" s="295"/>
      <c r="S33" s="295"/>
      <c r="T33" s="295"/>
      <c r="U33" s="295"/>
    </row>
    <row r="34" spans="1:21" x14ac:dyDescent="0.15">
      <c r="A34" s="293" t="s">
        <v>2399</v>
      </c>
      <c r="B34" s="295"/>
      <c r="C34" s="295"/>
      <c r="D34" s="295"/>
      <c r="E34" s="295"/>
      <c r="F34" s="295"/>
      <c r="G34" s="295"/>
      <c r="H34" s="295"/>
      <c r="I34" s="295"/>
      <c r="J34" s="295"/>
      <c r="K34" s="295"/>
      <c r="L34" s="295"/>
      <c r="M34" s="295"/>
      <c r="N34" s="295"/>
      <c r="O34" s="295"/>
      <c r="P34" s="295"/>
      <c r="Q34" s="295"/>
      <c r="R34" s="295"/>
      <c r="S34" s="295"/>
      <c r="T34" s="295"/>
      <c r="U34" s="295"/>
    </row>
    <row r="35" spans="1:21" x14ac:dyDescent="0.15">
      <c r="A35" s="293" t="s">
        <v>2400</v>
      </c>
      <c r="B35" s="295"/>
      <c r="C35" s="295"/>
      <c r="D35" s="295"/>
      <c r="E35" s="295"/>
      <c r="F35" s="295"/>
      <c r="G35" s="295"/>
      <c r="H35" s="295"/>
      <c r="I35" s="295"/>
      <c r="J35" s="295"/>
      <c r="K35" s="295"/>
      <c r="L35" s="295"/>
      <c r="M35" s="295"/>
      <c r="N35" s="295"/>
      <c r="O35" s="295"/>
      <c r="P35" s="295"/>
      <c r="Q35" s="295"/>
      <c r="R35" s="295"/>
      <c r="S35" s="295"/>
      <c r="T35" s="295"/>
      <c r="U35" s="295"/>
    </row>
    <row r="36" spans="1:21" x14ac:dyDescent="0.15">
      <c r="A36" s="293" t="s">
        <v>2318</v>
      </c>
      <c r="B36" s="295"/>
      <c r="C36" s="295"/>
      <c r="D36" s="295"/>
      <c r="E36" s="295"/>
      <c r="F36" s="295"/>
      <c r="G36" s="295"/>
      <c r="H36" s="295"/>
      <c r="I36" s="295"/>
      <c r="J36" s="295"/>
      <c r="K36" s="295"/>
      <c r="L36" s="295"/>
      <c r="M36" s="295"/>
      <c r="N36" s="295"/>
      <c r="O36" s="295"/>
      <c r="P36" s="295"/>
      <c r="Q36" s="295"/>
      <c r="R36" s="295"/>
      <c r="S36" s="295"/>
      <c r="T36" s="295"/>
      <c r="U36" s="295"/>
    </row>
    <row r="37" spans="1:21" x14ac:dyDescent="0.15">
      <c r="A37" s="293" t="s">
        <v>2401</v>
      </c>
      <c r="B37" s="295"/>
      <c r="C37" s="295"/>
      <c r="D37" s="295"/>
      <c r="E37" s="295"/>
      <c r="F37" s="295"/>
      <c r="G37" s="295"/>
      <c r="H37" s="295"/>
      <c r="I37" s="295"/>
      <c r="J37" s="295"/>
      <c r="K37" s="295"/>
      <c r="L37" s="295"/>
      <c r="M37" s="295"/>
      <c r="N37" s="295"/>
      <c r="O37" s="295"/>
      <c r="P37" s="295"/>
      <c r="Q37" s="295"/>
      <c r="R37" s="295"/>
      <c r="S37" s="295"/>
      <c r="T37" s="295"/>
      <c r="U37" s="295"/>
    </row>
    <row r="38" spans="1:21" x14ac:dyDescent="0.15">
      <c r="A38" s="293" t="s">
        <v>2402</v>
      </c>
      <c r="B38" s="295"/>
      <c r="C38" s="295"/>
      <c r="D38" s="295"/>
      <c r="E38" s="295"/>
      <c r="F38" s="295"/>
      <c r="G38" s="295"/>
      <c r="H38" s="295"/>
      <c r="I38" s="295"/>
      <c r="J38" s="295"/>
      <c r="K38" s="295"/>
      <c r="L38" s="295"/>
      <c r="M38" s="295"/>
      <c r="N38" s="295"/>
      <c r="O38" s="295"/>
      <c r="P38" s="295"/>
      <c r="Q38" s="295"/>
      <c r="R38" s="295"/>
      <c r="S38" s="295"/>
      <c r="T38" s="295"/>
      <c r="U38" s="295"/>
    </row>
    <row r="39" spans="1:21" x14ac:dyDescent="0.15">
      <c r="A39" s="293" t="s">
        <v>2403</v>
      </c>
      <c r="B39" s="295"/>
      <c r="C39" s="295"/>
      <c r="D39" s="295"/>
      <c r="E39" s="295"/>
      <c r="F39" s="295"/>
      <c r="G39" s="295"/>
      <c r="H39" s="295"/>
      <c r="I39" s="295"/>
      <c r="J39" s="295"/>
      <c r="K39" s="295"/>
      <c r="L39" s="295"/>
      <c r="M39" s="295"/>
      <c r="N39" s="295"/>
      <c r="O39" s="295"/>
      <c r="P39" s="295"/>
      <c r="Q39" s="295"/>
      <c r="R39" s="295"/>
      <c r="S39" s="295"/>
      <c r="T39" s="295"/>
      <c r="U39" s="295"/>
    </row>
    <row r="40" spans="1:21" x14ac:dyDescent="0.15">
      <c r="A40" s="293" t="s">
        <v>2404</v>
      </c>
      <c r="B40" s="295"/>
      <c r="C40" s="295"/>
      <c r="D40" s="295"/>
      <c r="E40" s="295"/>
      <c r="F40" s="295"/>
      <c r="G40" s="295"/>
      <c r="H40" s="295"/>
      <c r="I40" s="295"/>
      <c r="J40" s="295"/>
      <c r="K40" s="295"/>
      <c r="L40" s="295"/>
      <c r="M40" s="295"/>
      <c r="N40" s="295"/>
      <c r="O40" s="295"/>
      <c r="P40" s="295"/>
      <c r="Q40" s="295"/>
      <c r="R40" s="295"/>
      <c r="S40" s="295"/>
      <c r="T40" s="295"/>
      <c r="U40" s="295"/>
    </row>
    <row r="41" spans="1:21" x14ac:dyDescent="0.15">
      <c r="A41" s="293" t="s">
        <v>2405</v>
      </c>
      <c r="B41" s="295"/>
      <c r="C41" s="295"/>
      <c r="D41" s="295"/>
      <c r="E41" s="295"/>
      <c r="F41" s="295"/>
      <c r="G41" s="295"/>
      <c r="H41" s="295"/>
      <c r="I41" s="295"/>
      <c r="J41" s="295"/>
      <c r="K41" s="295"/>
      <c r="L41" s="295"/>
      <c r="M41" s="295"/>
      <c r="N41" s="295"/>
      <c r="O41" s="295"/>
      <c r="P41" s="295"/>
      <c r="Q41" s="295"/>
      <c r="R41" s="295"/>
      <c r="S41" s="295"/>
      <c r="T41" s="295"/>
      <c r="U41" s="295"/>
    </row>
    <row r="42" spans="1:21" x14ac:dyDescent="0.15">
      <c r="A42" s="293" t="s">
        <v>2406</v>
      </c>
      <c r="B42" s="295"/>
      <c r="C42" s="295"/>
      <c r="D42" s="295"/>
      <c r="E42" s="295"/>
      <c r="F42" s="295"/>
      <c r="G42" s="295"/>
      <c r="H42" s="295"/>
      <c r="I42" s="295"/>
      <c r="J42" s="295"/>
      <c r="K42" s="295"/>
      <c r="L42" s="295"/>
      <c r="M42" s="295"/>
      <c r="N42" s="295"/>
      <c r="O42" s="295"/>
      <c r="P42" s="295"/>
      <c r="Q42" s="295"/>
      <c r="R42" s="295"/>
      <c r="S42" s="295"/>
      <c r="T42" s="295"/>
      <c r="U42" s="295"/>
    </row>
    <row r="43" spans="1:21" x14ac:dyDescent="0.15">
      <c r="A43" s="293" t="s">
        <v>2407</v>
      </c>
      <c r="B43" s="295"/>
      <c r="C43" s="295"/>
      <c r="D43" s="295"/>
      <c r="E43" s="295"/>
      <c r="F43" s="295"/>
      <c r="G43" s="295"/>
      <c r="H43" s="295"/>
      <c r="I43" s="295"/>
      <c r="J43" s="295"/>
      <c r="K43" s="295"/>
      <c r="L43" s="295"/>
      <c r="M43" s="295"/>
      <c r="N43" s="295"/>
      <c r="O43" s="295"/>
      <c r="P43" s="295"/>
      <c r="Q43" s="295"/>
      <c r="R43" s="295"/>
      <c r="S43" s="295"/>
      <c r="T43" s="295"/>
      <c r="U43" s="295"/>
    </row>
    <row r="44" spans="1:21" x14ac:dyDescent="0.15">
      <c r="A44" s="293" t="s">
        <v>2408</v>
      </c>
      <c r="B44" s="295"/>
      <c r="C44" s="295"/>
      <c r="D44" s="295"/>
      <c r="E44" s="295"/>
      <c r="F44" s="295"/>
      <c r="G44" s="295"/>
      <c r="H44" s="295"/>
      <c r="I44" s="295"/>
      <c r="J44" s="295"/>
      <c r="K44" s="295"/>
      <c r="L44" s="295"/>
      <c r="M44" s="295"/>
      <c r="N44" s="295"/>
      <c r="O44" s="295"/>
      <c r="P44" s="295"/>
      <c r="Q44" s="295"/>
      <c r="R44" s="295"/>
      <c r="S44" s="295"/>
      <c r="T44" s="295"/>
      <c r="U44" s="295"/>
    </row>
    <row r="45" spans="1:21" x14ac:dyDescent="0.15">
      <c r="A45" s="293" t="s">
        <v>2409</v>
      </c>
      <c r="B45" s="295"/>
      <c r="C45" s="295"/>
      <c r="D45" s="295"/>
      <c r="E45" s="295"/>
      <c r="F45" s="295"/>
      <c r="G45" s="295"/>
      <c r="H45" s="295"/>
      <c r="I45" s="295"/>
      <c r="J45" s="295"/>
      <c r="K45" s="295"/>
      <c r="L45" s="295"/>
      <c r="M45" s="295"/>
      <c r="N45" s="295"/>
      <c r="O45" s="295"/>
      <c r="P45" s="295"/>
      <c r="Q45" s="295"/>
      <c r="R45" s="295"/>
      <c r="S45" s="295"/>
      <c r="T45" s="295"/>
      <c r="U45" s="295"/>
    </row>
    <row r="46" spans="1:21" x14ac:dyDescent="0.15">
      <c r="A46" s="293" t="s">
        <v>2410</v>
      </c>
      <c r="B46" s="295"/>
      <c r="C46" s="295"/>
      <c r="D46" s="295"/>
      <c r="E46" s="295"/>
      <c r="F46" s="295"/>
      <c r="G46" s="295"/>
      <c r="H46" s="295"/>
      <c r="I46" s="295"/>
      <c r="J46" s="295"/>
      <c r="K46" s="295"/>
      <c r="L46" s="295"/>
      <c r="M46" s="295"/>
      <c r="N46" s="295"/>
      <c r="O46" s="295"/>
      <c r="P46" s="295"/>
      <c r="Q46" s="295"/>
      <c r="R46" s="295"/>
      <c r="S46" s="295"/>
      <c r="T46" s="295"/>
      <c r="U46" s="295"/>
    </row>
    <row r="47" spans="1:21" x14ac:dyDescent="0.15">
      <c r="A47" s="293" t="s">
        <v>2411</v>
      </c>
      <c r="B47" s="295"/>
      <c r="C47" s="295"/>
      <c r="D47" s="295"/>
      <c r="E47" s="295"/>
      <c r="F47" s="295"/>
      <c r="G47" s="295"/>
      <c r="H47" s="295"/>
      <c r="I47" s="295"/>
      <c r="J47" s="295"/>
      <c r="K47" s="295"/>
      <c r="L47" s="295"/>
      <c r="M47" s="295"/>
      <c r="N47" s="295"/>
      <c r="O47" s="295"/>
      <c r="P47" s="295"/>
      <c r="Q47" s="295"/>
      <c r="R47" s="295"/>
      <c r="S47" s="295"/>
      <c r="T47" s="295"/>
      <c r="U47" s="295"/>
    </row>
    <row r="48" spans="1:21" x14ac:dyDescent="0.15">
      <c r="A48" s="293" t="s">
        <v>2412</v>
      </c>
      <c r="B48" s="295"/>
      <c r="C48" s="295"/>
      <c r="D48" s="295"/>
      <c r="E48" s="295"/>
      <c r="F48" s="295"/>
      <c r="G48" s="295"/>
      <c r="H48" s="295"/>
      <c r="I48" s="295"/>
      <c r="J48" s="295"/>
      <c r="K48" s="295"/>
      <c r="L48" s="295"/>
      <c r="M48" s="295"/>
      <c r="N48" s="295"/>
      <c r="O48" s="295"/>
      <c r="P48" s="295"/>
      <c r="Q48" s="295"/>
      <c r="R48" s="295"/>
      <c r="S48" s="295"/>
      <c r="T48" s="295"/>
      <c r="U48" s="295"/>
    </row>
    <row r="49" spans="1:21" x14ac:dyDescent="0.15">
      <c r="A49" s="293"/>
      <c r="B49" s="295"/>
      <c r="C49" s="295"/>
      <c r="D49" s="295"/>
      <c r="E49" s="295"/>
      <c r="F49" s="295"/>
      <c r="G49" s="295"/>
      <c r="H49" s="295"/>
      <c r="I49" s="295"/>
      <c r="J49" s="295"/>
      <c r="K49" s="295"/>
      <c r="L49" s="295"/>
      <c r="M49" s="295"/>
      <c r="N49" s="295"/>
      <c r="O49" s="295"/>
      <c r="P49" s="295"/>
      <c r="Q49" s="295"/>
      <c r="R49" s="295"/>
      <c r="S49" s="295"/>
      <c r="T49" s="295"/>
      <c r="U49" s="295"/>
    </row>
    <row r="50" spans="1:21" x14ac:dyDescent="0.15">
      <c r="A50" s="267" t="s">
        <v>2319</v>
      </c>
      <c r="B50" s="295"/>
      <c r="C50" s="295"/>
      <c r="D50" s="295"/>
      <c r="E50" s="295"/>
      <c r="F50" s="295"/>
      <c r="G50" s="295"/>
      <c r="H50" s="295"/>
      <c r="I50" s="295"/>
      <c r="J50" s="295"/>
      <c r="K50" s="295"/>
      <c r="L50" s="295"/>
      <c r="M50" s="295"/>
      <c r="N50" s="295"/>
      <c r="O50" s="295"/>
      <c r="P50" s="295"/>
      <c r="Q50" s="295"/>
      <c r="R50" s="295"/>
      <c r="S50" s="295"/>
      <c r="T50" s="295"/>
      <c r="U50" s="295"/>
    </row>
    <row r="51" spans="1:21" x14ac:dyDescent="0.15">
      <c r="A51" s="293" t="s">
        <v>2353</v>
      </c>
      <c r="B51" s="295"/>
      <c r="C51" s="295"/>
      <c r="D51" s="295"/>
      <c r="E51" s="295"/>
      <c r="F51" s="295"/>
      <c r="G51" s="295"/>
      <c r="H51" s="295"/>
      <c r="I51" s="295"/>
      <c r="J51" s="295"/>
      <c r="K51" s="295"/>
      <c r="L51" s="295"/>
      <c r="M51" s="295"/>
      <c r="N51" s="295"/>
      <c r="O51" s="295"/>
      <c r="P51" s="295"/>
      <c r="Q51" s="295"/>
      <c r="R51" s="295"/>
      <c r="S51" s="295"/>
      <c r="T51" s="295"/>
      <c r="U51" s="295"/>
    </row>
    <row r="52" spans="1:21" x14ac:dyDescent="0.15">
      <c r="A52" s="293" t="s">
        <v>2354</v>
      </c>
      <c r="B52" s="295"/>
      <c r="C52" s="295"/>
      <c r="D52" s="295"/>
      <c r="E52" s="295"/>
      <c r="F52" s="295"/>
      <c r="G52" s="295"/>
      <c r="H52" s="295"/>
      <c r="I52" s="295"/>
      <c r="J52" s="295"/>
      <c r="K52" s="295"/>
      <c r="L52" s="295"/>
      <c r="M52" s="295"/>
      <c r="N52" s="295"/>
      <c r="O52" s="295"/>
      <c r="P52" s="295"/>
      <c r="Q52" s="295"/>
      <c r="R52" s="295"/>
      <c r="S52" s="295"/>
      <c r="T52" s="295"/>
      <c r="U52" s="295"/>
    </row>
    <row r="53" spans="1:21" x14ac:dyDescent="0.15">
      <c r="A53" s="293" t="s">
        <v>2313</v>
      </c>
      <c r="B53" s="295"/>
      <c r="C53" s="295"/>
      <c r="D53" s="295"/>
      <c r="E53" s="295"/>
      <c r="F53" s="295"/>
      <c r="G53" s="295"/>
      <c r="H53" s="295"/>
      <c r="I53" s="295"/>
      <c r="J53" s="295"/>
      <c r="K53" s="295"/>
      <c r="L53" s="295"/>
      <c r="M53" s="295"/>
      <c r="N53" s="295"/>
      <c r="O53" s="295"/>
      <c r="P53" s="295"/>
      <c r="Q53" s="295"/>
      <c r="R53" s="295"/>
      <c r="S53" s="295"/>
      <c r="T53" s="295"/>
      <c r="U53" s="295"/>
    </row>
    <row r="54" spans="1:21" x14ac:dyDescent="0.15">
      <c r="A54" s="293" t="s">
        <v>2355</v>
      </c>
      <c r="B54" s="295"/>
      <c r="C54" s="295"/>
      <c r="D54" s="295"/>
      <c r="E54" s="295"/>
      <c r="F54" s="295"/>
      <c r="G54" s="295"/>
      <c r="H54" s="295"/>
      <c r="I54" s="295"/>
      <c r="J54" s="295"/>
      <c r="K54" s="295"/>
      <c r="L54" s="295"/>
      <c r="M54" s="295"/>
      <c r="N54" s="295"/>
      <c r="O54" s="295"/>
      <c r="P54" s="295"/>
      <c r="Q54" s="295"/>
      <c r="R54" s="295"/>
      <c r="S54" s="295"/>
      <c r="T54" s="295"/>
      <c r="U54" s="295"/>
    </row>
    <row r="55" spans="1:21" x14ac:dyDescent="0.15">
      <c r="A55" s="293" t="s">
        <v>2356</v>
      </c>
      <c r="B55" s="295"/>
      <c r="C55" s="295"/>
      <c r="D55" s="295"/>
      <c r="E55" s="295"/>
      <c r="F55" s="295"/>
      <c r="G55" s="295"/>
      <c r="H55" s="295"/>
      <c r="I55" s="295"/>
      <c r="J55" s="295"/>
      <c r="K55" s="295"/>
      <c r="L55" s="295"/>
      <c r="M55" s="295"/>
      <c r="N55" s="295"/>
      <c r="O55" s="295"/>
      <c r="P55" s="295"/>
      <c r="Q55" s="295"/>
      <c r="R55" s="295"/>
      <c r="S55" s="295"/>
      <c r="T55" s="295"/>
      <c r="U55" s="295"/>
    </row>
    <row r="56" spans="1:21" x14ac:dyDescent="0.15">
      <c r="A56" s="293" t="s">
        <v>2314</v>
      </c>
      <c r="B56" s="295"/>
      <c r="C56" s="295"/>
      <c r="D56" s="295"/>
      <c r="E56" s="295"/>
      <c r="F56" s="295"/>
      <c r="G56" s="295"/>
      <c r="H56" s="295"/>
      <c r="I56" s="295"/>
      <c r="J56" s="295"/>
      <c r="K56" s="295"/>
      <c r="L56" s="295"/>
      <c r="M56" s="295"/>
      <c r="N56" s="295"/>
      <c r="O56" s="295"/>
      <c r="P56" s="295"/>
      <c r="Q56" s="295"/>
      <c r="R56" s="295"/>
      <c r="S56" s="295"/>
      <c r="T56" s="295"/>
      <c r="U56" s="295"/>
    </row>
    <row r="57" spans="1:21" x14ac:dyDescent="0.15">
      <c r="A57" s="293" t="s">
        <v>2357</v>
      </c>
      <c r="B57" s="295"/>
      <c r="C57" s="295"/>
      <c r="D57" s="295"/>
      <c r="E57" s="295"/>
      <c r="F57" s="295"/>
      <c r="G57" s="295"/>
      <c r="H57" s="295"/>
      <c r="I57" s="295"/>
      <c r="J57" s="295"/>
      <c r="K57" s="295"/>
      <c r="L57" s="295"/>
      <c r="M57" s="295"/>
      <c r="N57" s="295"/>
      <c r="O57" s="295"/>
      <c r="P57" s="295"/>
      <c r="Q57" s="295"/>
      <c r="R57" s="295"/>
      <c r="S57" s="295"/>
      <c r="T57" s="295"/>
      <c r="U57" s="295"/>
    </row>
    <row r="58" spans="1:21" x14ac:dyDescent="0.15">
      <c r="A58" s="293" t="s">
        <v>2358</v>
      </c>
      <c r="B58" s="295"/>
      <c r="C58" s="295"/>
      <c r="D58" s="295"/>
      <c r="E58" s="295"/>
      <c r="F58" s="295"/>
      <c r="G58" s="295"/>
      <c r="H58" s="295"/>
      <c r="I58" s="295"/>
      <c r="J58" s="295"/>
      <c r="K58" s="295"/>
      <c r="L58" s="295"/>
      <c r="M58" s="295"/>
      <c r="N58" s="295"/>
      <c r="O58" s="295"/>
      <c r="P58" s="295"/>
      <c r="Q58" s="295"/>
      <c r="R58" s="295"/>
      <c r="S58" s="295"/>
      <c r="T58" s="295"/>
      <c r="U58" s="295"/>
    </row>
    <row r="59" spans="1:21" x14ac:dyDescent="0.15">
      <c r="A59" s="293" t="s">
        <v>2359</v>
      </c>
      <c r="B59" s="295"/>
      <c r="C59" s="295"/>
      <c r="D59" s="295"/>
      <c r="E59" s="295"/>
      <c r="F59" s="295"/>
      <c r="G59" s="295"/>
      <c r="H59" s="295"/>
      <c r="I59" s="295"/>
      <c r="J59" s="295"/>
      <c r="K59" s="295"/>
      <c r="L59" s="295"/>
      <c r="M59" s="295"/>
      <c r="N59" s="295"/>
      <c r="O59" s="295"/>
      <c r="P59" s="295"/>
      <c r="Q59" s="295"/>
      <c r="R59" s="295"/>
      <c r="S59" s="295"/>
      <c r="T59" s="295"/>
      <c r="U59" s="295"/>
    </row>
    <row r="60" spans="1:21" x14ac:dyDescent="0.15">
      <c r="A60" s="293" t="s">
        <v>2360</v>
      </c>
      <c r="B60" s="295"/>
      <c r="C60" s="295"/>
      <c r="D60" s="295"/>
      <c r="E60" s="295"/>
      <c r="F60" s="295"/>
      <c r="G60" s="295"/>
      <c r="H60" s="295"/>
      <c r="I60" s="295"/>
      <c r="J60" s="295"/>
      <c r="K60" s="295"/>
      <c r="L60" s="295"/>
      <c r="M60" s="295"/>
      <c r="N60" s="295"/>
      <c r="O60" s="295"/>
      <c r="P60" s="295"/>
      <c r="Q60" s="295"/>
      <c r="R60" s="295"/>
      <c r="S60" s="295"/>
      <c r="T60" s="295"/>
      <c r="U60" s="295"/>
    </row>
    <row r="61" spans="1:21" x14ac:dyDescent="0.15">
      <c r="A61" s="293" t="s">
        <v>2315</v>
      </c>
      <c r="B61" s="295"/>
      <c r="C61" s="295"/>
      <c r="D61" s="295"/>
      <c r="E61" s="295"/>
      <c r="F61" s="295"/>
      <c r="G61" s="295"/>
      <c r="H61" s="295"/>
      <c r="I61" s="295"/>
      <c r="J61" s="295"/>
      <c r="K61" s="295"/>
      <c r="L61" s="295"/>
      <c r="M61" s="295"/>
      <c r="N61" s="295"/>
      <c r="O61" s="295"/>
      <c r="P61" s="295"/>
      <c r="Q61" s="295"/>
      <c r="R61" s="295"/>
      <c r="S61" s="295"/>
      <c r="T61" s="295"/>
      <c r="U61" s="295"/>
    </row>
    <row r="62" spans="1:21" x14ac:dyDescent="0.15">
      <c r="A62" s="293" t="s">
        <v>2361</v>
      </c>
      <c r="B62" s="295"/>
      <c r="C62" s="295"/>
      <c r="D62" s="295"/>
      <c r="E62" s="295"/>
      <c r="F62" s="295"/>
      <c r="G62" s="295"/>
      <c r="H62" s="295"/>
      <c r="I62" s="295"/>
      <c r="J62" s="295"/>
      <c r="K62" s="295"/>
      <c r="L62" s="295"/>
      <c r="M62" s="295"/>
      <c r="N62" s="295"/>
      <c r="O62" s="295"/>
      <c r="P62" s="295"/>
      <c r="Q62" s="295"/>
      <c r="R62" s="295"/>
      <c r="S62" s="295"/>
      <c r="T62" s="295"/>
      <c r="U62" s="295"/>
    </row>
    <row r="63" spans="1:21" x14ac:dyDescent="0.15">
      <c r="A63" s="293" t="s">
        <v>2362</v>
      </c>
      <c r="B63" s="295"/>
      <c r="C63" s="295"/>
      <c r="D63" s="295"/>
      <c r="E63" s="295"/>
      <c r="F63" s="295"/>
      <c r="G63" s="295"/>
      <c r="H63" s="295"/>
      <c r="I63" s="295"/>
      <c r="J63" s="295"/>
      <c r="K63" s="295"/>
      <c r="L63" s="295"/>
      <c r="M63" s="295"/>
      <c r="N63" s="295"/>
      <c r="O63" s="295"/>
      <c r="P63" s="295"/>
      <c r="Q63" s="295"/>
      <c r="R63" s="295"/>
      <c r="S63" s="295"/>
      <c r="T63" s="295"/>
      <c r="U63" s="295"/>
    </row>
    <row r="64" spans="1:21" x14ac:dyDescent="0.15">
      <c r="A64" s="293" t="s">
        <v>2363</v>
      </c>
      <c r="B64" s="295"/>
      <c r="C64" s="295"/>
      <c r="D64" s="295"/>
      <c r="E64" s="295"/>
      <c r="F64" s="295"/>
      <c r="G64" s="295"/>
      <c r="H64" s="295"/>
      <c r="I64" s="295"/>
      <c r="J64" s="295"/>
      <c r="K64" s="295"/>
      <c r="L64" s="295"/>
      <c r="M64" s="295"/>
      <c r="N64" s="295"/>
      <c r="O64" s="295"/>
      <c r="P64" s="295"/>
      <c r="Q64" s="295"/>
      <c r="R64" s="295"/>
      <c r="S64" s="295"/>
      <c r="T64" s="295"/>
      <c r="U64" s="295"/>
    </row>
    <row r="65" spans="1:21" x14ac:dyDescent="0.15">
      <c r="A65" s="293" t="s">
        <v>2364</v>
      </c>
      <c r="B65" s="295"/>
      <c r="C65" s="295"/>
      <c r="D65" s="295"/>
      <c r="E65" s="295"/>
      <c r="F65" s="295"/>
      <c r="G65" s="295"/>
      <c r="H65" s="295"/>
      <c r="I65" s="295"/>
      <c r="J65" s="295"/>
      <c r="K65" s="295"/>
      <c r="L65" s="295"/>
      <c r="M65" s="295"/>
      <c r="N65" s="295"/>
      <c r="O65" s="295"/>
      <c r="P65" s="295"/>
      <c r="Q65" s="295"/>
      <c r="R65" s="295"/>
      <c r="S65" s="295"/>
      <c r="T65" s="295"/>
      <c r="U65" s="295"/>
    </row>
    <row r="66" spans="1:21" x14ac:dyDescent="0.15">
      <c r="A66" s="293" t="s">
        <v>2365</v>
      </c>
      <c r="B66" s="295"/>
      <c r="C66" s="295"/>
      <c r="D66" s="295"/>
      <c r="E66" s="295"/>
      <c r="F66" s="295"/>
      <c r="G66" s="295"/>
      <c r="H66" s="295"/>
      <c r="I66" s="295"/>
      <c r="J66" s="295"/>
      <c r="K66" s="295"/>
      <c r="L66" s="295"/>
      <c r="M66" s="295"/>
      <c r="N66" s="295"/>
      <c r="O66" s="295"/>
      <c r="P66" s="295"/>
      <c r="Q66" s="295"/>
      <c r="R66" s="295"/>
      <c r="S66" s="295"/>
      <c r="T66" s="295"/>
      <c r="U66" s="295"/>
    </row>
    <row r="67" spans="1:21" x14ac:dyDescent="0.15">
      <c r="A67" s="293" t="s">
        <v>2366</v>
      </c>
      <c r="B67" s="295"/>
      <c r="C67" s="295"/>
      <c r="D67" s="295"/>
      <c r="E67" s="295"/>
      <c r="F67" s="295"/>
      <c r="G67" s="295"/>
      <c r="H67" s="295"/>
      <c r="I67" s="295"/>
      <c r="J67" s="295"/>
      <c r="K67" s="295"/>
      <c r="L67" s="295"/>
      <c r="M67" s="295"/>
      <c r="N67" s="295"/>
      <c r="O67" s="295"/>
      <c r="P67" s="295"/>
      <c r="Q67" s="295"/>
      <c r="R67" s="295"/>
      <c r="S67" s="295"/>
      <c r="T67" s="295"/>
      <c r="U67" s="295"/>
    </row>
    <row r="68" spans="1:21" x14ac:dyDescent="0.15">
      <c r="A68" s="293" t="s">
        <v>2316</v>
      </c>
      <c r="B68" s="295"/>
      <c r="C68" s="295"/>
      <c r="D68" s="295"/>
      <c r="E68" s="295"/>
      <c r="F68" s="295"/>
      <c r="G68" s="295"/>
      <c r="H68" s="295"/>
      <c r="I68" s="295"/>
      <c r="J68" s="295"/>
      <c r="K68" s="295"/>
      <c r="L68" s="295"/>
      <c r="M68" s="295"/>
      <c r="N68" s="295"/>
      <c r="O68" s="295"/>
      <c r="P68" s="295"/>
      <c r="Q68" s="295"/>
      <c r="R68" s="295"/>
      <c r="S68" s="295"/>
      <c r="T68" s="295"/>
      <c r="U68" s="295"/>
    </row>
    <row r="69" spans="1:21" x14ac:dyDescent="0.15">
      <c r="A69" s="293" t="s">
        <v>2367</v>
      </c>
      <c r="B69" s="295"/>
      <c r="C69" s="295"/>
      <c r="D69" s="295"/>
      <c r="E69" s="295"/>
      <c r="F69" s="295"/>
      <c r="G69" s="295"/>
      <c r="H69" s="295"/>
      <c r="I69" s="295"/>
      <c r="J69" s="295"/>
      <c r="K69" s="295"/>
      <c r="L69" s="295"/>
      <c r="M69" s="295"/>
      <c r="N69" s="295"/>
      <c r="O69" s="295"/>
      <c r="P69" s="295"/>
      <c r="Q69" s="295"/>
      <c r="R69" s="295"/>
      <c r="S69" s="295"/>
      <c r="T69" s="295"/>
      <c r="U69" s="295"/>
    </row>
    <row r="70" spans="1:21" x14ac:dyDescent="0.15">
      <c r="A70" s="293" t="s">
        <v>2368</v>
      </c>
      <c r="B70" s="295"/>
      <c r="C70" s="295"/>
      <c r="D70" s="295"/>
      <c r="E70" s="295"/>
      <c r="F70" s="295"/>
      <c r="G70" s="295"/>
      <c r="H70" s="295"/>
      <c r="I70" s="295"/>
      <c r="J70" s="295"/>
      <c r="K70" s="295"/>
      <c r="L70" s="295"/>
      <c r="M70" s="295"/>
      <c r="N70" s="295"/>
      <c r="O70" s="295"/>
      <c r="P70" s="295"/>
      <c r="Q70" s="295"/>
      <c r="R70" s="295"/>
      <c r="S70" s="295"/>
      <c r="T70" s="295"/>
      <c r="U70" s="295"/>
    </row>
    <row r="71" spans="1:21" x14ac:dyDescent="0.15">
      <c r="A71" s="293" t="s">
        <v>2369</v>
      </c>
      <c r="B71" s="295"/>
      <c r="C71" s="295"/>
      <c r="D71" s="295"/>
      <c r="E71" s="295"/>
      <c r="F71" s="295"/>
      <c r="G71" s="295"/>
      <c r="H71" s="295"/>
      <c r="I71" s="295"/>
      <c r="J71" s="295"/>
      <c r="K71" s="295"/>
      <c r="L71" s="295"/>
      <c r="M71" s="295"/>
      <c r="N71" s="295"/>
      <c r="O71" s="295"/>
      <c r="P71" s="295"/>
      <c r="Q71" s="295"/>
      <c r="R71" s="295"/>
      <c r="S71" s="295"/>
      <c r="T71" s="295"/>
      <c r="U71" s="295"/>
    </row>
    <row r="72" spans="1:21" x14ac:dyDescent="0.15">
      <c r="A72" s="293" t="s">
        <v>2318</v>
      </c>
      <c r="B72" s="295"/>
      <c r="C72" s="295"/>
      <c r="D72" s="295"/>
      <c r="E72" s="295"/>
      <c r="F72" s="295"/>
      <c r="G72" s="295"/>
      <c r="H72" s="295"/>
      <c r="I72" s="295"/>
      <c r="J72" s="295"/>
      <c r="K72" s="295"/>
      <c r="L72" s="295"/>
      <c r="M72" s="295"/>
      <c r="N72" s="295"/>
      <c r="O72" s="295"/>
      <c r="P72" s="295"/>
      <c r="Q72" s="295"/>
      <c r="R72" s="295"/>
      <c r="S72" s="295"/>
      <c r="T72" s="295"/>
      <c r="U72" s="295"/>
    </row>
    <row r="73" spans="1:21" x14ac:dyDescent="0.15">
      <c r="A73" s="293" t="s">
        <v>2370</v>
      </c>
      <c r="B73" s="295"/>
      <c r="C73" s="295"/>
      <c r="D73" s="295"/>
      <c r="E73" s="295"/>
      <c r="F73" s="295"/>
      <c r="G73" s="295"/>
      <c r="H73" s="295"/>
      <c r="I73" s="295"/>
      <c r="J73" s="295"/>
      <c r="K73" s="295"/>
      <c r="L73" s="295"/>
      <c r="M73" s="295"/>
      <c r="N73" s="295"/>
      <c r="O73" s="295"/>
      <c r="P73" s="295"/>
      <c r="Q73" s="295"/>
      <c r="R73" s="295"/>
      <c r="S73" s="295"/>
      <c r="T73" s="295"/>
      <c r="U73" s="295"/>
    </row>
    <row r="74" spans="1:21" x14ac:dyDescent="0.15">
      <c r="A74" s="293" t="s">
        <v>2371</v>
      </c>
      <c r="B74" s="295"/>
      <c r="C74" s="295"/>
      <c r="D74" s="295"/>
      <c r="E74" s="295"/>
      <c r="F74" s="295"/>
      <c r="G74" s="295"/>
      <c r="H74" s="295"/>
      <c r="I74" s="295"/>
      <c r="J74" s="295"/>
      <c r="K74" s="295"/>
      <c r="L74" s="295"/>
      <c r="M74" s="295"/>
      <c r="N74" s="295"/>
      <c r="O74" s="295"/>
      <c r="P74" s="295"/>
      <c r="Q74" s="295"/>
      <c r="R74" s="295"/>
      <c r="S74" s="295"/>
      <c r="T74" s="295"/>
      <c r="U74" s="295"/>
    </row>
    <row r="75" spans="1:21" x14ac:dyDescent="0.15">
      <c r="A75" s="293" t="s">
        <v>2372</v>
      </c>
      <c r="B75" s="295"/>
      <c r="C75" s="295"/>
      <c r="D75" s="295"/>
      <c r="E75" s="295"/>
      <c r="F75" s="295"/>
      <c r="G75" s="295"/>
      <c r="H75" s="295"/>
      <c r="I75" s="295"/>
      <c r="J75" s="295"/>
      <c r="K75" s="295"/>
      <c r="L75" s="295"/>
      <c r="M75" s="295"/>
      <c r="N75" s="295"/>
      <c r="O75" s="295"/>
      <c r="P75" s="295"/>
      <c r="Q75" s="295"/>
      <c r="R75" s="295"/>
      <c r="S75" s="295"/>
      <c r="T75" s="295"/>
      <c r="U75" s="295"/>
    </row>
    <row r="76" spans="1:21" x14ac:dyDescent="0.15">
      <c r="A76" s="293" t="s">
        <v>2373</v>
      </c>
      <c r="B76" s="295"/>
      <c r="C76" s="295"/>
      <c r="D76" s="295"/>
      <c r="E76" s="295"/>
      <c r="F76" s="295"/>
      <c r="G76" s="295"/>
      <c r="H76" s="295"/>
      <c r="I76" s="295"/>
      <c r="J76" s="295"/>
      <c r="K76" s="295"/>
      <c r="L76" s="295"/>
      <c r="M76" s="295"/>
      <c r="N76" s="295"/>
      <c r="O76" s="295"/>
      <c r="P76" s="295"/>
      <c r="Q76" s="295"/>
      <c r="R76" s="295"/>
      <c r="S76" s="295"/>
      <c r="T76" s="295"/>
      <c r="U76" s="295"/>
    </row>
    <row r="77" spans="1:21" x14ac:dyDescent="0.15">
      <c r="A77" s="293" t="s">
        <v>2317</v>
      </c>
      <c r="B77" s="295"/>
      <c r="C77" s="295"/>
      <c r="D77" s="295"/>
      <c r="E77" s="295"/>
      <c r="F77" s="295"/>
      <c r="G77" s="295"/>
      <c r="H77" s="295"/>
      <c r="I77" s="295"/>
      <c r="J77" s="295"/>
      <c r="K77" s="295"/>
      <c r="L77" s="295"/>
      <c r="M77" s="295"/>
      <c r="N77" s="295"/>
      <c r="O77" s="295"/>
      <c r="P77" s="295"/>
      <c r="Q77" s="295"/>
      <c r="R77" s="295"/>
      <c r="S77" s="295"/>
      <c r="T77" s="295"/>
      <c r="U77" s="295"/>
    </row>
    <row r="78" spans="1:21" x14ac:dyDescent="0.15">
      <c r="A78" s="292"/>
      <c r="B78" s="295"/>
      <c r="C78" s="295"/>
      <c r="D78" s="295"/>
      <c r="E78" s="295"/>
      <c r="F78" s="295"/>
      <c r="G78" s="295"/>
      <c r="H78" s="295"/>
      <c r="I78" s="295"/>
      <c r="J78" s="295"/>
      <c r="K78" s="295"/>
      <c r="L78" s="295"/>
      <c r="M78" s="295"/>
      <c r="N78" s="295"/>
      <c r="O78" s="295"/>
      <c r="P78" s="295"/>
      <c r="Q78" s="295"/>
      <c r="R78" s="295"/>
      <c r="S78" s="295"/>
      <c r="T78" s="295"/>
      <c r="U78" s="295"/>
    </row>
    <row r="79" spans="1:21" x14ac:dyDescent="0.15">
      <c r="A79" s="267" t="s">
        <v>2320</v>
      </c>
      <c r="B79" s="295"/>
      <c r="C79" s="295"/>
      <c r="D79" s="295"/>
      <c r="E79" s="295"/>
      <c r="F79" s="295"/>
      <c r="G79" s="295"/>
      <c r="H79" s="295"/>
      <c r="I79" s="295"/>
      <c r="J79" s="295"/>
      <c r="K79" s="295"/>
      <c r="L79" s="295"/>
      <c r="M79" s="295"/>
      <c r="N79" s="295"/>
      <c r="O79" s="295"/>
      <c r="P79" s="295"/>
      <c r="Q79" s="295"/>
      <c r="R79" s="295"/>
      <c r="S79" s="295"/>
      <c r="T79" s="295"/>
      <c r="U79" s="295"/>
    </row>
    <row r="80" spans="1:21" x14ac:dyDescent="0.15">
      <c r="A80" s="293" t="s">
        <v>2321</v>
      </c>
      <c r="B80" s="295"/>
      <c r="C80" s="295"/>
      <c r="D80" s="295"/>
      <c r="E80" s="295"/>
      <c r="F80" s="295"/>
      <c r="G80" s="295"/>
      <c r="H80" s="295"/>
      <c r="I80" s="295"/>
      <c r="J80" s="295"/>
      <c r="K80" s="295"/>
      <c r="L80" s="295"/>
      <c r="M80" s="295"/>
      <c r="N80" s="295"/>
      <c r="O80" s="295"/>
      <c r="P80" s="295"/>
      <c r="Q80" s="295"/>
      <c r="R80" s="295"/>
      <c r="S80" s="295"/>
      <c r="T80" s="295"/>
      <c r="U80" s="295"/>
    </row>
    <row r="81" spans="1:21" x14ac:dyDescent="0.15">
      <c r="A81" s="293" t="s">
        <v>2322</v>
      </c>
      <c r="B81" s="295"/>
      <c r="C81" s="295"/>
      <c r="D81" s="295"/>
      <c r="E81" s="295"/>
      <c r="F81" s="295"/>
      <c r="G81" s="295"/>
      <c r="H81" s="295"/>
      <c r="I81" s="295"/>
      <c r="J81" s="295"/>
      <c r="K81" s="295"/>
      <c r="L81" s="295"/>
      <c r="M81" s="295"/>
      <c r="N81" s="295"/>
      <c r="O81" s="295"/>
      <c r="P81" s="295"/>
      <c r="Q81" s="295"/>
      <c r="R81" s="295"/>
      <c r="S81" s="295"/>
      <c r="T81" s="295"/>
      <c r="U81" s="295"/>
    </row>
    <row r="82" spans="1:21" x14ac:dyDescent="0.15">
      <c r="A82" s="293" t="s">
        <v>2323</v>
      </c>
      <c r="B82" s="295"/>
      <c r="C82" s="295"/>
      <c r="D82" s="295"/>
      <c r="E82" s="295"/>
      <c r="F82" s="295"/>
      <c r="G82" s="295"/>
      <c r="H82" s="295"/>
      <c r="I82" s="295"/>
      <c r="J82" s="295"/>
      <c r="K82" s="295"/>
      <c r="L82" s="295"/>
      <c r="M82" s="295"/>
      <c r="N82" s="295"/>
      <c r="O82" s="295"/>
      <c r="P82" s="295"/>
      <c r="Q82" s="295"/>
      <c r="R82" s="295"/>
      <c r="S82" s="295"/>
      <c r="T82" s="295"/>
      <c r="U82" s="295"/>
    </row>
    <row r="83" spans="1:21" x14ac:dyDescent="0.15">
      <c r="A83" s="293" t="s">
        <v>2324</v>
      </c>
      <c r="B83" s="295"/>
      <c r="C83" s="295"/>
      <c r="D83" s="295"/>
      <c r="E83" s="295"/>
      <c r="F83" s="295"/>
      <c r="G83" s="295"/>
      <c r="H83" s="295"/>
      <c r="I83" s="295"/>
      <c r="J83" s="295"/>
      <c r="K83" s="295"/>
      <c r="L83" s="295"/>
      <c r="M83" s="295"/>
      <c r="N83" s="295"/>
      <c r="O83" s="295"/>
      <c r="P83" s="295"/>
      <c r="Q83" s="295"/>
      <c r="R83" s="295"/>
      <c r="S83" s="295"/>
      <c r="T83" s="295"/>
      <c r="U83" s="295"/>
    </row>
    <row r="84" spans="1:21" x14ac:dyDescent="0.15">
      <c r="A84" s="293" t="s">
        <v>2325</v>
      </c>
      <c r="B84" s="295"/>
      <c r="C84" s="295"/>
      <c r="D84" s="295"/>
      <c r="E84" s="295"/>
      <c r="F84" s="295"/>
      <c r="G84" s="295"/>
      <c r="H84" s="295"/>
      <c r="I84" s="295"/>
      <c r="J84" s="295"/>
      <c r="K84" s="295"/>
      <c r="L84" s="295"/>
      <c r="M84" s="295"/>
      <c r="N84" s="295"/>
      <c r="O84" s="295"/>
      <c r="P84" s="295"/>
      <c r="Q84" s="295"/>
      <c r="R84" s="295"/>
      <c r="S84" s="295"/>
      <c r="T84" s="295"/>
      <c r="U84" s="295"/>
    </row>
    <row r="85" spans="1:21" x14ac:dyDescent="0.15">
      <c r="A85" s="293" t="s">
        <v>2326</v>
      </c>
      <c r="B85" s="295"/>
      <c r="C85" s="295"/>
      <c r="D85" s="295"/>
      <c r="E85" s="295"/>
      <c r="F85" s="295"/>
      <c r="G85" s="295"/>
      <c r="H85" s="295"/>
      <c r="I85" s="295"/>
      <c r="J85" s="295"/>
      <c r="K85" s="295"/>
      <c r="L85" s="295"/>
      <c r="M85" s="295"/>
      <c r="N85" s="295"/>
      <c r="O85" s="295"/>
      <c r="P85" s="295"/>
      <c r="Q85" s="295"/>
      <c r="R85" s="295"/>
      <c r="S85" s="295"/>
      <c r="T85" s="295"/>
      <c r="U85" s="295"/>
    </row>
    <row r="86" spans="1:21" x14ac:dyDescent="0.15">
      <c r="A86" s="293" t="s">
        <v>2327</v>
      </c>
      <c r="B86" s="295"/>
      <c r="C86" s="295"/>
      <c r="D86" s="295"/>
      <c r="E86" s="295"/>
      <c r="F86" s="295"/>
      <c r="G86" s="295"/>
      <c r="H86" s="295"/>
      <c r="I86" s="295"/>
      <c r="J86" s="295"/>
      <c r="K86" s="295"/>
      <c r="L86" s="295"/>
      <c r="M86" s="295"/>
      <c r="N86" s="295"/>
      <c r="O86" s="295"/>
      <c r="P86" s="295"/>
      <c r="Q86" s="295"/>
      <c r="R86" s="295"/>
      <c r="S86" s="295"/>
      <c r="T86" s="295"/>
      <c r="U86" s="295"/>
    </row>
    <row r="87" spans="1:21" x14ac:dyDescent="0.15">
      <c r="A87" s="293" t="s">
        <v>2328</v>
      </c>
      <c r="B87" s="295"/>
      <c r="C87" s="295"/>
      <c r="D87" s="295"/>
      <c r="E87" s="295"/>
      <c r="F87" s="295"/>
      <c r="G87" s="295"/>
      <c r="H87" s="295"/>
      <c r="I87" s="295"/>
      <c r="J87" s="295"/>
      <c r="K87" s="295"/>
      <c r="L87" s="295"/>
      <c r="M87" s="295"/>
      <c r="N87" s="295"/>
      <c r="O87" s="295"/>
      <c r="P87" s="295"/>
      <c r="Q87" s="295"/>
      <c r="R87" s="295"/>
      <c r="S87" s="295"/>
      <c r="T87" s="295"/>
      <c r="U87" s="295"/>
    </row>
    <row r="88" spans="1:21" x14ac:dyDescent="0.15">
      <c r="A88" s="293" t="s">
        <v>2329</v>
      </c>
      <c r="B88" s="295"/>
      <c r="C88" s="295"/>
      <c r="D88" s="295"/>
      <c r="E88" s="295"/>
      <c r="F88" s="295"/>
      <c r="G88" s="295"/>
      <c r="H88" s="295"/>
      <c r="I88" s="295"/>
      <c r="J88" s="295"/>
      <c r="K88" s="295"/>
      <c r="L88" s="295"/>
      <c r="M88" s="295"/>
      <c r="N88" s="295"/>
      <c r="O88" s="295"/>
      <c r="P88" s="295"/>
      <c r="Q88" s="295"/>
      <c r="R88" s="295"/>
      <c r="S88" s="295"/>
      <c r="T88" s="295"/>
      <c r="U88" s="295"/>
    </row>
    <row r="89" spans="1:21" x14ac:dyDescent="0.15">
      <c r="A89" s="293" t="s">
        <v>2330</v>
      </c>
      <c r="B89" s="295"/>
      <c r="C89" s="295"/>
      <c r="D89" s="295"/>
      <c r="E89" s="295"/>
      <c r="F89" s="295"/>
      <c r="G89" s="295"/>
      <c r="H89" s="295"/>
      <c r="I89" s="295"/>
      <c r="J89" s="295"/>
      <c r="K89" s="295"/>
      <c r="L89" s="295"/>
      <c r="M89" s="295"/>
      <c r="N89" s="295"/>
      <c r="O89" s="295"/>
      <c r="P89" s="295"/>
      <c r="Q89" s="295"/>
      <c r="R89" s="295"/>
      <c r="S89" s="295"/>
      <c r="T89" s="295"/>
      <c r="U89" s="295"/>
    </row>
    <row r="90" spans="1:21" x14ac:dyDescent="0.15">
      <c r="A90" s="293" t="s">
        <v>2331</v>
      </c>
      <c r="B90" s="295"/>
      <c r="C90" s="295"/>
      <c r="D90" s="295"/>
      <c r="E90" s="295"/>
      <c r="F90" s="295"/>
      <c r="G90" s="295"/>
      <c r="H90" s="295"/>
      <c r="I90" s="295"/>
      <c r="J90" s="295"/>
      <c r="K90" s="295"/>
      <c r="L90" s="295"/>
      <c r="M90" s="295"/>
      <c r="N90" s="295"/>
      <c r="O90" s="295"/>
      <c r="P90" s="295"/>
      <c r="Q90" s="295"/>
      <c r="R90" s="295"/>
      <c r="S90" s="295"/>
      <c r="T90" s="295"/>
      <c r="U90" s="295"/>
    </row>
    <row r="91" spans="1:21" x14ac:dyDescent="0.15">
      <c r="A91" s="293" t="s">
        <v>2332</v>
      </c>
      <c r="B91" s="295"/>
      <c r="C91" s="295"/>
      <c r="D91" s="295"/>
      <c r="E91" s="295"/>
      <c r="F91" s="295"/>
      <c r="G91" s="295"/>
      <c r="H91" s="295"/>
      <c r="I91" s="295"/>
      <c r="J91" s="295"/>
      <c r="K91" s="295"/>
      <c r="L91" s="295"/>
      <c r="M91" s="295"/>
      <c r="N91" s="295"/>
      <c r="O91" s="295"/>
      <c r="P91" s="295"/>
      <c r="Q91" s="295"/>
      <c r="R91" s="295"/>
      <c r="S91" s="295"/>
      <c r="T91" s="295"/>
      <c r="U91" s="295"/>
    </row>
    <row r="92" spans="1:21" x14ac:dyDescent="0.15">
      <c r="A92" s="293" t="s">
        <v>2333</v>
      </c>
      <c r="B92" s="295"/>
      <c r="C92" s="295"/>
      <c r="D92" s="295"/>
      <c r="E92" s="295"/>
      <c r="F92" s="295"/>
      <c r="G92" s="295"/>
      <c r="H92" s="295"/>
      <c r="I92" s="295"/>
      <c r="J92" s="295"/>
      <c r="K92" s="295"/>
      <c r="L92" s="295"/>
      <c r="M92" s="295"/>
      <c r="N92" s="295"/>
      <c r="O92" s="295"/>
      <c r="P92" s="295"/>
      <c r="Q92" s="295"/>
      <c r="R92" s="295"/>
      <c r="S92" s="295"/>
      <c r="T92" s="295"/>
      <c r="U92" s="295"/>
    </row>
    <row r="93" spans="1:21" x14ac:dyDescent="0.15">
      <c r="A93" s="293" t="s">
        <v>2334</v>
      </c>
      <c r="B93" s="295"/>
      <c r="C93" s="295"/>
      <c r="D93" s="295"/>
      <c r="E93" s="295"/>
      <c r="F93" s="295"/>
      <c r="G93" s="295"/>
      <c r="H93" s="295"/>
      <c r="I93" s="295"/>
      <c r="J93" s="295"/>
      <c r="K93" s="295"/>
      <c r="L93" s="295"/>
      <c r="M93" s="295"/>
      <c r="N93" s="295"/>
      <c r="O93" s="295"/>
      <c r="P93" s="295"/>
      <c r="Q93" s="295"/>
      <c r="R93" s="295"/>
      <c r="S93" s="295"/>
      <c r="T93" s="295"/>
      <c r="U93" s="295"/>
    </row>
    <row r="94" spans="1:21" x14ac:dyDescent="0.15">
      <c r="A94" s="293" t="s">
        <v>2335</v>
      </c>
      <c r="B94" s="295"/>
      <c r="C94" s="295"/>
      <c r="D94" s="295"/>
      <c r="E94" s="295"/>
      <c r="F94" s="295"/>
      <c r="G94" s="295"/>
      <c r="H94" s="295"/>
      <c r="I94" s="295"/>
      <c r="J94" s="295"/>
      <c r="K94" s="295"/>
      <c r="L94" s="295"/>
      <c r="M94" s="295"/>
      <c r="N94" s="295"/>
      <c r="O94" s="295"/>
      <c r="P94" s="295"/>
      <c r="Q94" s="295"/>
      <c r="R94" s="295"/>
      <c r="S94" s="295"/>
      <c r="T94" s="295"/>
      <c r="U94" s="295"/>
    </row>
    <row r="95" spans="1:21" x14ac:dyDescent="0.15">
      <c r="A95" s="267"/>
      <c r="B95" s="295"/>
      <c r="C95" s="295"/>
      <c r="D95" s="295"/>
      <c r="E95" s="295"/>
      <c r="F95" s="295"/>
      <c r="G95" s="295"/>
      <c r="H95" s="295"/>
      <c r="I95" s="295"/>
      <c r="J95" s="295"/>
      <c r="K95" s="295"/>
      <c r="L95" s="295"/>
      <c r="M95" s="295"/>
      <c r="N95" s="295"/>
      <c r="O95" s="295"/>
      <c r="P95" s="295"/>
      <c r="Q95" s="295"/>
      <c r="R95" s="295"/>
      <c r="S95" s="295"/>
      <c r="T95" s="295"/>
      <c r="U95" s="295"/>
    </row>
    <row r="96" spans="1:21" x14ac:dyDescent="0.15">
      <c r="A96" s="267" t="s">
        <v>2336</v>
      </c>
      <c r="B96" s="295"/>
      <c r="C96" s="295"/>
      <c r="D96" s="295"/>
      <c r="E96" s="295"/>
      <c r="F96" s="295"/>
      <c r="G96" s="295"/>
      <c r="H96" s="295"/>
      <c r="I96" s="295"/>
      <c r="J96" s="295"/>
      <c r="K96" s="295"/>
      <c r="L96" s="295"/>
      <c r="M96" s="295"/>
      <c r="N96" s="295"/>
      <c r="O96" s="295"/>
      <c r="P96" s="295"/>
      <c r="Q96" s="295"/>
      <c r="R96" s="295"/>
      <c r="S96" s="295"/>
      <c r="T96" s="295"/>
      <c r="U96" s="295"/>
    </row>
    <row r="97" spans="1:21" x14ac:dyDescent="0.15">
      <c r="A97" s="293" t="s">
        <v>2321</v>
      </c>
      <c r="B97" s="295"/>
      <c r="C97" s="295"/>
      <c r="D97" s="295"/>
      <c r="E97" s="295"/>
      <c r="F97" s="295"/>
      <c r="G97" s="295"/>
      <c r="H97" s="295"/>
      <c r="I97" s="295"/>
      <c r="J97" s="295"/>
      <c r="K97" s="295"/>
      <c r="L97" s="295"/>
      <c r="M97" s="295"/>
      <c r="N97" s="295"/>
      <c r="O97" s="295"/>
      <c r="P97" s="295"/>
      <c r="Q97" s="295"/>
      <c r="R97" s="295"/>
      <c r="S97" s="295"/>
      <c r="T97" s="295"/>
      <c r="U97" s="295"/>
    </row>
    <row r="98" spans="1:21" x14ac:dyDescent="0.15">
      <c r="A98" s="293" t="s">
        <v>2337</v>
      </c>
      <c r="B98" s="295"/>
      <c r="C98" s="295"/>
      <c r="D98" s="295"/>
      <c r="E98" s="295"/>
      <c r="F98" s="295"/>
      <c r="G98" s="295"/>
      <c r="H98" s="295"/>
      <c r="I98" s="295"/>
      <c r="J98" s="295"/>
      <c r="K98" s="295"/>
      <c r="L98" s="295"/>
      <c r="M98" s="295"/>
      <c r="N98" s="295"/>
      <c r="O98" s="295"/>
      <c r="P98" s="295"/>
      <c r="Q98" s="295"/>
      <c r="R98" s="295"/>
      <c r="S98" s="295"/>
      <c r="T98" s="295"/>
      <c r="U98" s="295"/>
    </row>
    <row r="99" spans="1:21" x14ac:dyDescent="0.15">
      <c r="A99" s="293" t="s">
        <v>2338</v>
      </c>
      <c r="B99" s="295"/>
      <c r="C99" s="295"/>
      <c r="D99" s="295"/>
      <c r="E99" s="295"/>
      <c r="F99" s="295"/>
      <c r="G99" s="295"/>
      <c r="H99" s="295"/>
      <c r="I99" s="295"/>
      <c r="J99" s="295"/>
      <c r="K99" s="295"/>
      <c r="L99" s="295"/>
      <c r="M99" s="295"/>
      <c r="N99" s="295"/>
      <c r="O99" s="295"/>
      <c r="P99" s="295"/>
      <c r="Q99" s="295"/>
      <c r="R99" s="295"/>
      <c r="S99" s="295"/>
      <c r="T99" s="295"/>
      <c r="U99" s="295"/>
    </row>
    <row r="100" spans="1:21" x14ac:dyDescent="0.15">
      <c r="A100" s="293" t="s">
        <v>2339</v>
      </c>
      <c r="B100" s="295"/>
      <c r="C100" s="295"/>
      <c r="D100" s="295"/>
      <c r="E100" s="295"/>
      <c r="F100" s="295"/>
      <c r="G100" s="295"/>
      <c r="H100" s="295"/>
      <c r="I100" s="295"/>
      <c r="J100" s="295"/>
      <c r="K100" s="295"/>
      <c r="L100" s="295"/>
      <c r="M100" s="295"/>
      <c r="N100" s="295"/>
      <c r="O100" s="295"/>
      <c r="P100" s="295"/>
      <c r="Q100" s="295"/>
      <c r="R100" s="295"/>
      <c r="S100" s="295"/>
      <c r="T100" s="295"/>
      <c r="U100" s="295"/>
    </row>
    <row r="101" spans="1:21" x14ac:dyDescent="0.15">
      <c r="A101" s="293" t="s">
        <v>2340</v>
      </c>
      <c r="B101" s="295"/>
      <c r="C101" s="295"/>
      <c r="D101" s="295"/>
      <c r="E101" s="295"/>
      <c r="F101" s="295"/>
      <c r="G101" s="295"/>
      <c r="H101" s="295"/>
      <c r="I101" s="295"/>
      <c r="J101" s="295"/>
      <c r="K101" s="295"/>
      <c r="L101" s="295"/>
      <c r="M101" s="295"/>
      <c r="N101" s="295"/>
      <c r="O101" s="295"/>
      <c r="P101" s="295"/>
      <c r="Q101" s="295"/>
      <c r="R101" s="295"/>
      <c r="S101" s="295"/>
      <c r="T101" s="295"/>
      <c r="U101" s="295"/>
    </row>
    <row r="102" spans="1:21" x14ac:dyDescent="0.15">
      <c r="A102" s="293" t="s">
        <v>2341</v>
      </c>
      <c r="B102" s="295"/>
      <c r="C102" s="295"/>
      <c r="D102" s="295"/>
      <c r="E102" s="295"/>
      <c r="F102" s="295"/>
      <c r="G102" s="295"/>
      <c r="H102" s="295"/>
      <c r="I102" s="295"/>
      <c r="J102" s="295"/>
      <c r="K102" s="295"/>
      <c r="L102" s="295"/>
      <c r="M102" s="295"/>
      <c r="N102" s="295"/>
      <c r="O102" s="295"/>
      <c r="P102" s="295"/>
      <c r="Q102" s="295"/>
      <c r="R102" s="295"/>
      <c r="S102" s="295"/>
      <c r="T102" s="295"/>
      <c r="U102" s="295"/>
    </row>
    <row r="103" spans="1:21" x14ac:dyDescent="0.15">
      <c r="A103" s="293" t="s">
        <v>2324</v>
      </c>
      <c r="B103" s="295"/>
      <c r="C103" s="295"/>
      <c r="D103" s="295"/>
      <c r="E103" s="295"/>
      <c r="F103" s="295"/>
      <c r="G103" s="295"/>
      <c r="H103" s="295"/>
      <c r="I103" s="295"/>
      <c r="J103" s="295"/>
      <c r="K103" s="295"/>
      <c r="L103" s="295"/>
      <c r="M103" s="295"/>
      <c r="N103" s="295"/>
      <c r="O103" s="295"/>
      <c r="P103" s="295"/>
      <c r="Q103" s="295"/>
      <c r="R103" s="295"/>
      <c r="S103" s="295"/>
      <c r="T103" s="295"/>
      <c r="U103" s="295"/>
    </row>
    <row r="104" spans="1:21" x14ac:dyDescent="0.15">
      <c r="A104" s="293" t="s">
        <v>2325</v>
      </c>
      <c r="B104" s="295"/>
      <c r="C104" s="295"/>
      <c r="D104" s="295"/>
      <c r="E104" s="295"/>
      <c r="F104" s="295"/>
      <c r="G104" s="295"/>
      <c r="H104" s="295"/>
      <c r="I104" s="295"/>
      <c r="J104" s="295"/>
      <c r="K104" s="295"/>
      <c r="L104" s="295"/>
      <c r="M104" s="295"/>
      <c r="N104" s="295"/>
      <c r="O104" s="295"/>
      <c r="P104" s="295"/>
      <c r="Q104" s="295"/>
      <c r="R104" s="295"/>
      <c r="S104" s="295"/>
      <c r="T104" s="295"/>
      <c r="U104" s="295"/>
    </row>
    <row r="105" spans="1:21" x14ac:dyDescent="0.15">
      <c r="A105" s="293" t="s">
        <v>2326</v>
      </c>
      <c r="B105" s="295"/>
      <c r="C105" s="295"/>
      <c r="D105" s="295"/>
      <c r="E105" s="295"/>
      <c r="F105" s="295"/>
      <c r="G105" s="295"/>
      <c r="H105" s="295"/>
      <c r="I105" s="295"/>
      <c r="J105" s="295"/>
      <c r="K105" s="295"/>
      <c r="L105" s="295"/>
      <c r="M105" s="295"/>
      <c r="N105" s="295"/>
      <c r="O105" s="295"/>
      <c r="P105" s="295"/>
      <c r="Q105" s="295"/>
      <c r="R105" s="295"/>
      <c r="S105" s="295"/>
      <c r="T105" s="295"/>
      <c r="U105" s="295"/>
    </row>
    <row r="106" spans="1:21" x14ac:dyDescent="0.15">
      <c r="A106" s="293" t="s">
        <v>2342</v>
      </c>
      <c r="B106" s="295"/>
      <c r="C106" s="295"/>
      <c r="D106" s="295"/>
      <c r="E106" s="295"/>
      <c r="F106" s="295"/>
      <c r="G106" s="295"/>
      <c r="H106" s="295"/>
      <c r="I106" s="295"/>
      <c r="J106" s="295"/>
      <c r="K106" s="295"/>
      <c r="L106" s="295"/>
      <c r="M106" s="295"/>
      <c r="N106" s="295"/>
      <c r="O106" s="295"/>
      <c r="P106" s="295"/>
      <c r="Q106" s="295"/>
      <c r="R106" s="295"/>
      <c r="S106" s="295"/>
      <c r="T106" s="295"/>
      <c r="U106" s="295"/>
    </row>
    <row r="107" spans="1:21" x14ac:dyDescent="0.15">
      <c r="A107" s="293" t="s">
        <v>2343</v>
      </c>
      <c r="B107" s="295"/>
      <c r="C107" s="295"/>
      <c r="D107" s="295"/>
      <c r="E107" s="295"/>
      <c r="F107" s="295"/>
      <c r="G107" s="295"/>
      <c r="H107" s="295"/>
      <c r="I107" s="295"/>
      <c r="J107" s="295"/>
      <c r="K107" s="295"/>
      <c r="L107" s="295"/>
      <c r="M107" s="295"/>
      <c r="N107" s="295"/>
      <c r="O107" s="295"/>
      <c r="P107" s="295"/>
      <c r="Q107" s="295"/>
      <c r="R107" s="295"/>
      <c r="S107" s="295"/>
      <c r="T107" s="295"/>
      <c r="U107" s="295"/>
    </row>
    <row r="108" spans="1:21" x14ac:dyDescent="0.15">
      <c r="A108" s="293" t="s">
        <v>2344</v>
      </c>
      <c r="B108" s="295"/>
      <c r="C108" s="295"/>
      <c r="D108" s="295"/>
      <c r="E108" s="295"/>
      <c r="F108" s="295"/>
      <c r="G108" s="295"/>
      <c r="H108" s="295"/>
      <c r="I108" s="295"/>
      <c r="J108" s="295"/>
      <c r="K108" s="295"/>
      <c r="L108" s="295"/>
      <c r="M108" s="295"/>
      <c r="N108" s="295"/>
      <c r="O108" s="295"/>
      <c r="P108" s="295"/>
      <c r="Q108" s="295"/>
      <c r="R108" s="295"/>
      <c r="S108" s="295"/>
      <c r="T108" s="295"/>
      <c r="U108" s="295"/>
    </row>
    <row r="109" spans="1:21" x14ac:dyDescent="0.15">
      <c r="A109" s="293" t="s">
        <v>2328</v>
      </c>
      <c r="B109" s="295"/>
      <c r="C109" s="295"/>
      <c r="D109" s="295"/>
      <c r="E109" s="295"/>
      <c r="F109" s="295"/>
      <c r="G109" s="295"/>
      <c r="H109" s="295"/>
      <c r="I109" s="295"/>
      <c r="J109" s="295"/>
      <c r="K109" s="295"/>
      <c r="L109" s="295"/>
      <c r="M109" s="295"/>
      <c r="N109" s="295"/>
      <c r="O109" s="295"/>
      <c r="P109" s="295"/>
      <c r="Q109" s="295"/>
      <c r="R109" s="295"/>
      <c r="S109" s="295"/>
      <c r="T109" s="295"/>
      <c r="U109" s="295"/>
    </row>
    <row r="110" spans="1:21" x14ac:dyDescent="0.15">
      <c r="A110" s="293" t="s">
        <v>2329</v>
      </c>
      <c r="B110" s="295"/>
      <c r="C110" s="295"/>
      <c r="D110" s="295"/>
      <c r="E110" s="295"/>
      <c r="F110" s="295"/>
      <c r="G110" s="295"/>
      <c r="H110" s="295"/>
      <c r="I110" s="295"/>
      <c r="J110" s="295"/>
      <c r="K110" s="295"/>
      <c r="L110" s="295"/>
      <c r="M110" s="295"/>
      <c r="N110" s="295"/>
      <c r="O110" s="295"/>
      <c r="P110" s="295"/>
      <c r="Q110" s="295"/>
      <c r="R110" s="295"/>
      <c r="S110" s="295"/>
      <c r="T110" s="295"/>
      <c r="U110" s="295"/>
    </row>
    <row r="111" spans="1:21" x14ac:dyDescent="0.15">
      <c r="A111" s="293" t="s">
        <v>2345</v>
      </c>
      <c r="B111" s="295"/>
      <c r="C111" s="295"/>
      <c r="D111" s="295"/>
      <c r="E111" s="295"/>
      <c r="F111" s="295"/>
      <c r="G111" s="295"/>
      <c r="H111" s="295"/>
      <c r="I111" s="295"/>
      <c r="J111" s="295"/>
      <c r="K111" s="295"/>
      <c r="L111" s="295"/>
      <c r="M111" s="295"/>
      <c r="N111" s="295"/>
      <c r="O111" s="295"/>
      <c r="P111" s="295"/>
      <c r="Q111" s="295"/>
      <c r="R111" s="295"/>
      <c r="S111" s="295"/>
      <c r="T111" s="295"/>
      <c r="U111" s="295"/>
    </row>
    <row r="112" spans="1:21" x14ac:dyDescent="0.15">
      <c r="A112" s="293" t="s">
        <v>2330</v>
      </c>
      <c r="B112" s="295"/>
      <c r="C112" s="295"/>
      <c r="D112" s="295"/>
      <c r="E112" s="295"/>
      <c r="F112" s="295"/>
      <c r="G112" s="295"/>
      <c r="H112" s="295"/>
      <c r="I112" s="295"/>
      <c r="J112" s="295"/>
      <c r="K112" s="295"/>
      <c r="L112" s="295"/>
      <c r="M112" s="295"/>
      <c r="N112" s="295"/>
      <c r="O112" s="295"/>
      <c r="P112" s="295"/>
      <c r="Q112" s="295"/>
      <c r="R112" s="295"/>
      <c r="S112" s="295"/>
      <c r="T112" s="295"/>
      <c r="U112" s="295"/>
    </row>
    <row r="113" spans="1:21" x14ac:dyDescent="0.15">
      <c r="A113" s="293" t="s">
        <v>2346</v>
      </c>
      <c r="B113" s="295"/>
      <c r="C113" s="295"/>
      <c r="D113" s="295"/>
      <c r="E113" s="295"/>
      <c r="F113" s="295"/>
      <c r="G113" s="295"/>
      <c r="H113" s="295"/>
      <c r="I113" s="295"/>
      <c r="J113" s="295"/>
      <c r="K113" s="295"/>
      <c r="L113" s="295"/>
      <c r="M113" s="295"/>
      <c r="N113" s="295"/>
      <c r="O113" s="295"/>
      <c r="P113" s="295"/>
      <c r="Q113" s="295"/>
      <c r="R113" s="295"/>
      <c r="S113" s="295"/>
      <c r="T113" s="295"/>
      <c r="U113" s="295"/>
    </row>
    <row r="114" spans="1:21" x14ac:dyDescent="0.15">
      <c r="A114" s="292"/>
      <c r="B114" s="295"/>
      <c r="C114" s="295"/>
      <c r="D114" s="295"/>
      <c r="E114" s="295"/>
      <c r="F114" s="295"/>
      <c r="G114" s="295"/>
      <c r="H114" s="295"/>
      <c r="I114" s="295"/>
      <c r="J114" s="295"/>
      <c r="K114" s="295"/>
      <c r="L114" s="295"/>
      <c r="M114" s="295"/>
      <c r="N114" s="295"/>
      <c r="O114" s="295"/>
      <c r="P114" s="295"/>
      <c r="Q114" s="295"/>
      <c r="R114" s="295"/>
      <c r="S114" s="295"/>
      <c r="T114" s="295"/>
      <c r="U114" s="295"/>
    </row>
    <row r="115" spans="1:21" x14ac:dyDescent="0.15">
      <c r="A115" s="267" t="s">
        <v>2347</v>
      </c>
      <c r="B115" s="295"/>
      <c r="C115" s="295"/>
      <c r="D115" s="295"/>
      <c r="E115" s="295"/>
      <c r="F115" s="295"/>
      <c r="G115" s="295"/>
      <c r="H115" s="295"/>
      <c r="I115" s="295"/>
      <c r="J115" s="295"/>
      <c r="K115" s="295"/>
      <c r="L115" s="295"/>
      <c r="M115" s="295"/>
      <c r="N115" s="295"/>
      <c r="O115" s="295"/>
      <c r="P115" s="295"/>
      <c r="Q115" s="295"/>
      <c r="R115" s="295"/>
      <c r="S115" s="295"/>
      <c r="T115" s="295"/>
      <c r="U115" s="295"/>
    </row>
    <row r="116" spans="1:21" x14ac:dyDescent="0.15">
      <c r="A116" s="293" t="s">
        <v>2321</v>
      </c>
      <c r="B116" s="295"/>
      <c r="C116" s="295"/>
      <c r="D116" s="295"/>
      <c r="E116" s="295"/>
      <c r="F116" s="295"/>
      <c r="G116" s="295"/>
      <c r="H116" s="295"/>
      <c r="I116" s="295"/>
      <c r="J116" s="295"/>
      <c r="K116" s="295"/>
      <c r="L116" s="295"/>
      <c r="M116" s="295"/>
      <c r="N116" s="295"/>
      <c r="O116" s="295"/>
      <c r="P116" s="295"/>
      <c r="Q116" s="295"/>
      <c r="R116" s="295"/>
      <c r="S116" s="295"/>
      <c r="T116" s="295"/>
      <c r="U116" s="295"/>
    </row>
    <row r="117" spans="1:21" x14ac:dyDescent="0.15">
      <c r="A117" s="293" t="s">
        <v>2348</v>
      </c>
      <c r="B117" s="295"/>
      <c r="C117" s="295"/>
      <c r="D117" s="295"/>
      <c r="E117" s="295"/>
      <c r="F117" s="295"/>
      <c r="G117" s="295"/>
      <c r="H117" s="295"/>
      <c r="I117" s="295"/>
      <c r="J117" s="295"/>
      <c r="K117" s="295"/>
      <c r="L117" s="295"/>
      <c r="M117" s="295"/>
      <c r="N117" s="295"/>
      <c r="O117" s="295"/>
      <c r="P117" s="295"/>
      <c r="Q117" s="295"/>
      <c r="R117" s="295"/>
      <c r="S117" s="295"/>
      <c r="T117" s="295"/>
      <c r="U117" s="295"/>
    </row>
    <row r="118" spans="1:21" x14ac:dyDescent="0.15">
      <c r="A118" s="293" t="s">
        <v>2324</v>
      </c>
      <c r="B118" s="295"/>
      <c r="C118" s="295"/>
      <c r="D118" s="295"/>
      <c r="E118" s="295"/>
      <c r="F118" s="295"/>
      <c r="G118" s="295"/>
      <c r="H118" s="295"/>
      <c r="I118" s="295"/>
      <c r="J118" s="295"/>
      <c r="K118" s="295"/>
      <c r="L118" s="295"/>
      <c r="M118" s="295"/>
      <c r="N118" s="295"/>
      <c r="O118" s="295"/>
      <c r="P118" s="295"/>
      <c r="Q118" s="295"/>
      <c r="R118" s="295"/>
      <c r="S118" s="295"/>
      <c r="T118" s="295"/>
      <c r="U118" s="295"/>
    </row>
    <row r="119" spans="1:21" x14ac:dyDescent="0.15">
      <c r="A119" s="293" t="s">
        <v>2325</v>
      </c>
      <c r="B119" s="295"/>
      <c r="C119" s="295"/>
      <c r="D119" s="295"/>
      <c r="E119" s="295"/>
      <c r="F119" s="295"/>
      <c r="G119" s="295"/>
      <c r="H119" s="295"/>
      <c r="I119" s="295"/>
      <c r="J119" s="295"/>
      <c r="K119" s="295"/>
      <c r="L119" s="295"/>
      <c r="M119" s="295"/>
      <c r="N119" s="295"/>
      <c r="O119" s="295"/>
      <c r="P119" s="295"/>
      <c r="Q119" s="295"/>
      <c r="R119" s="295"/>
      <c r="S119" s="295"/>
      <c r="T119" s="295"/>
      <c r="U119" s="295"/>
    </row>
    <row r="120" spans="1:21" x14ac:dyDescent="0.15">
      <c r="A120" s="293" t="s">
        <v>2349</v>
      </c>
      <c r="B120" s="295"/>
      <c r="C120" s="295"/>
      <c r="D120" s="295"/>
      <c r="E120" s="295"/>
      <c r="F120" s="295"/>
      <c r="G120" s="295"/>
      <c r="H120" s="295"/>
      <c r="I120" s="295"/>
      <c r="J120" s="295"/>
      <c r="K120" s="295"/>
      <c r="L120" s="295"/>
      <c r="M120" s="295"/>
      <c r="N120" s="295"/>
      <c r="O120" s="295"/>
      <c r="P120" s="295"/>
      <c r="Q120" s="295"/>
      <c r="R120" s="295"/>
      <c r="S120" s="295"/>
      <c r="T120" s="295"/>
      <c r="U120" s="295"/>
    </row>
    <row r="121" spans="1:21" x14ac:dyDescent="0.15">
      <c r="A121" s="293" t="s">
        <v>2326</v>
      </c>
      <c r="B121" s="295"/>
      <c r="C121" s="295"/>
      <c r="D121" s="295"/>
      <c r="E121" s="295"/>
      <c r="F121" s="295"/>
      <c r="G121" s="295"/>
      <c r="H121" s="295"/>
      <c r="I121" s="295"/>
      <c r="J121" s="295"/>
      <c r="K121" s="295"/>
      <c r="L121" s="295"/>
      <c r="M121" s="295"/>
      <c r="N121" s="295"/>
      <c r="O121" s="295"/>
      <c r="P121" s="295"/>
      <c r="Q121" s="295"/>
      <c r="R121" s="295"/>
      <c r="S121" s="295"/>
      <c r="T121" s="295"/>
      <c r="U121" s="295"/>
    </row>
    <row r="122" spans="1:21" x14ac:dyDescent="0.15">
      <c r="A122" s="293" t="s">
        <v>2329</v>
      </c>
      <c r="B122" s="295"/>
      <c r="C122" s="295"/>
      <c r="D122" s="295"/>
      <c r="E122" s="295"/>
      <c r="F122" s="295"/>
      <c r="G122" s="295"/>
      <c r="H122" s="295"/>
      <c r="I122" s="295"/>
      <c r="J122" s="295"/>
      <c r="K122" s="295"/>
      <c r="L122" s="295"/>
      <c r="M122" s="295"/>
      <c r="N122" s="295"/>
      <c r="O122" s="295"/>
      <c r="P122" s="295"/>
      <c r="Q122" s="295"/>
      <c r="R122" s="295"/>
      <c r="S122" s="295"/>
      <c r="T122" s="295"/>
      <c r="U122" s="295"/>
    </row>
    <row r="123" spans="1:21" x14ac:dyDescent="0.15">
      <c r="A123" s="293" t="s">
        <v>2330</v>
      </c>
      <c r="B123" s="295"/>
      <c r="C123" s="295"/>
      <c r="D123" s="295"/>
      <c r="E123" s="295"/>
      <c r="F123" s="295"/>
      <c r="G123" s="295"/>
      <c r="H123" s="295"/>
      <c r="I123" s="295"/>
      <c r="J123" s="295"/>
      <c r="K123" s="295"/>
      <c r="L123" s="295"/>
      <c r="M123" s="295"/>
      <c r="N123" s="295"/>
      <c r="O123" s="295"/>
      <c r="P123" s="295"/>
      <c r="Q123" s="295"/>
      <c r="R123" s="295"/>
      <c r="S123" s="295"/>
      <c r="T123" s="295"/>
      <c r="U123" s="295"/>
    </row>
    <row r="124" spans="1:21" x14ac:dyDescent="0.15">
      <c r="A124" s="293" t="s">
        <v>2350</v>
      </c>
      <c r="B124" s="295"/>
      <c r="C124" s="295"/>
      <c r="D124" s="295"/>
      <c r="E124" s="295"/>
      <c r="F124" s="295"/>
      <c r="G124" s="295"/>
      <c r="H124" s="295"/>
      <c r="I124" s="295"/>
      <c r="J124" s="295"/>
      <c r="K124" s="295"/>
      <c r="L124" s="295"/>
      <c r="M124" s="295"/>
      <c r="N124" s="295"/>
      <c r="O124" s="295"/>
      <c r="P124" s="295"/>
      <c r="Q124" s="295"/>
      <c r="R124" s="295"/>
      <c r="S124" s="295"/>
      <c r="T124" s="295"/>
      <c r="U124" s="295"/>
    </row>
    <row r="125" spans="1:21" x14ac:dyDescent="0.15">
      <c r="A125" s="293" t="s">
        <v>2351</v>
      </c>
      <c r="B125" s="295"/>
      <c r="C125" s="295"/>
      <c r="D125" s="295"/>
      <c r="E125" s="295"/>
      <c r="F125" s="295"/>
      <c r="G125" s="295"/>
      <c r="H125" s="295"/>
      <c r="I125" s="295"/>
      <c r="J125" s="295"/>
      <c r="K125" s="295"/>
      <c r="L125" s="295"/>
      <c r="M125" s="295"/>
      <c r="N125" s="295"/>
      <c r="O125" s="295"/>
      <c r="P125" s="295"/>
      <c r="Q125" s="295"/>
      <c r="R125" s="295"/>
      <c r="S125" s="295"/>
      <c r="T125" s="295"/>
      <c r="U125" s="295"/>
    </row>
    <row r="126" spans="1:21" x14ac:dyDescent="0.15">
      <c r="A126" s="293" t="s">
        <v>2352</v>
      </c>
      <c r="B126" s="295"/>
      <c r="C126" s="295"/>
      <c r="D126" s="295"/>
      <c r="E126" s="295"/>
      <c r="F126" s="295"/>
      <c r="G126" s="295"/>
      <c r="H126" s="295"/>
      <c r="I126" s="295"/>
      <c r="J126" s="295"/>
      <c r="K126" s="295"/>
      <c r="L126" s="295"/>
      <c r="M126" s="295"/>
      <c r="N126" s="295"/>
      <c r="O126" s="295"/>
      <c r="P126" s="295"/>
      <c r="Q126" s="295"/>
      <c r="R126" s="295"/>
      <c r="S126" s="295"/>
      <c r="T126" s="295"/>
      <c r="U126" s="295"/>
    </row>
    <row r="127" spans="1:21" x14ac:dyDescent="0.15">
      <c r="A127" s="293" t="s">
        <v>2346</v>
      </c>
      <c r="B127" s="295"/>
      <c r="C127" s="295"/>
      <c r="D127" s="295"/>
      <c r="E127" s="295"/>
      <c r="F127" s="295"/>
      <c r="G127" s="295"/>
      <c r="H127" s="295"/>
      <c r="I127" s="295"/>
      <c r="J127" s="295"/>
      <c r="K127" s="295"/>
      <c r="L127" s="295"/>
      <c r="M127" s="295"/>
      <c r="N127" s="295"/>
      <c r="O127" s="295"/>
      <c r="P127" s="295"/>
      <c r="Q127" s="295"/>
      <c r="R127" s="295"/>
      <c r="S127" s="295"/>
      <c r="T127" s="295"/>
      <c r="U127" s="295"/>
    </row>
    <row r="128" spans="1:21" x14ac:dyDescent="0.15">
      <c r="A128" s="294" t="s">
        <v>2273</v>
      </c>
      <c r="B128" s="295"/>
      <c r="C128" s="295"/>
      <c r="D128" s="295"/>
      <c r="E128" s="295"/>
      <c r="F128" s="295"/>
      <c r="G128" s="295"/>
      <c r="H128" s="295"/>
      <c r="I128" s="295"/>
      <c r="J128" s="295"/>
      <c r="K128" s="295"/>
      <c r="L128" s="295"/>
      <c r="M128" s="295"/>
      <c r="N128" s="295"/>
      <c r="O128" s="295"/>
      <c r="P128" s="295"/>
      <c r="Q128" s="295"/>
      <c r="R128" s="295"/>
      <c r="S128" s="295"/>
      <c r="T128" s="295"/>
      <c r="U128" s="295"/>
    </row>
    <row r="129" spans="1:21" hidden="1" x14ac:dyDescent="0.15">
      <c r="A129" s="295"/>
      <c r="B129" s="295"/>
      <c r="C129" s="295"/>
      <c r="D129" s="295"/>
      <c r="E129" s="295"/>
      <c r="F129" s="295"/>
      <c r="G129" s="295"/>
      <c r="H129" s="295"/>
      <c r="I129" s="295"/>
      <c r="J129" s="295"/>
      <c r="K129" s="295"/>
      <c r="L129" s="295"/>
      <c r="M129" s="295"/>
      <c r="N129" s="295"/>
      <c r="O129" s="295"/>
      <c r="P129" s="295"/>
      <c r="Q129" s="295"/>
      <c r="R129" s="295"/>
      <c r="S129" s="295"/>
      <c r="T129" s="295"/>
      <c r="U129" s="295"/>
    </row>
    <row r="130" spans="1:21" hidden="1" x14ac:dyDescent="0.15">
      <c r="A130" s="295"/>
      <c r="B130" s="295"/>
      <c r="C130" s="295"/>
      <c r="D130" s="295"/>
      <c r="E130" s="295"/>
      <c r="F130" s="295"/>
      <c r="G130" s="295"/>
      <c r="H130" s="295"/>
      <c r="I130" s="295"/>
      <c r="J130" s="295"/>
      <c r="K130" s="295"/>
      <c r="L130" s="295"/>
      <c r="M130" s="295"/>
      <c r="N130" s="295"/>
      <c r="O130" s="295"/>
      <c r="P130" s="295"/>
      <c r="Q130" s="295"/>
      <c r="R130" s="295"/>
      <c r="S130" s="295"/>
      <c r="T130" s="295"/>
      <c r="U130" s="295"/>
    </row>
    <row r="131" spans="1:21" hidden="1" x14ac:dyDescent="0.15">
      <c r="A131" s="295"/>
      <c r="B131" s="295"/>
      <c r="C131" s="295"/>
      <c r="D131" s="295"/>
      <c r="E131" s="295"/>
      <c r="F131" s="295"/>
      <c r="G131" s="295"/>
      <c r="H131" s="295"/>
      <c r="I131" s="295"/>
      <c r="J131" s="295"/>
      <c r="K131" s="295"/>
      <c r="L131" s="295"/>
      <c r="M131" s="295"/>
      <c r="N131" s="295"/>
      <c r="O131" s="295"/>
      <c r="P131" s="295"/>
      <c r="Q131" s="295"/>
      <c r="R131" s="295"/>
      <c r="S131" s="295"/>
      <c r="T131" s="295"/>
      <c r="U131" s="295"/>
    </row>
    <row r="132" spans="1:21" hidden="1" x14ac:dyDescent="0.15">
      <c r="A132" s="295"/>
      <c r="B132" s="295"/>
      <c r="C132" s="295"/>
      <c r="D132" s="295"/>
      <c r="E132" s="295"/>
      <c r="F132" s="295"/>
      <c r="G132" s="295"/>
      <c r="H132" s="295"/>
      <c r="I132" s="295"/>
      <c r="J132" s="295"/>
      <c r="K132" s="295"/>
      <c r="L132" s="295"/>
      <c r="M132" s="295"/>
      <c r="N132" s="295"/>
      <c r="O132" s="295"/>
      <c r="P132" s="295"/>
      <c r="Q132" s="295"/>
      <c r="R132" s="295"/>
      <c r="S132" s="295"/>
      <c r="T132" s="295"/>
      <c r="U132" s="295"/>
    </row>
    <row r="133" spans="1:21" hidden="1" x14ac:dyDescent="0.15">
      <c r="A133" s="295"/>
      <c r="B133" s="295"/>
      <c r="C133" s="295"/>
      <c r="D133" s="295"/>
      <c r="E133" s="295"/>
      <c r="F133" s="295"/>
      <c r="G133" s="295"/>
      <c r="H133" s="295"/>
      <c r="I133" s="295"/>
      <c r="J133" s="295"/>
      <c r="K133" s="295"/>
      <c r="L133" s="295"/>
      <c r="M133" s="295"/>
      <c r="N133" s="295"/>
      <c r="O133" s="295"/>
      <c r="P133" s="295"/>
      <c r="Q133" s="295"/>
      <c r="R133" s="295"/>
      <c r="S133" s="295"/>
      <c r="T133" s="295"/>
      <c r="U133" s="295"/>
    </row>
    <row r="134" spans="1:21" hidden="1" x14ac:dyDescent="0.15">
      <c r="A134" s="295"/>
      <c r="B134" s="295"/>
      <c r="C134" s="295"/>
      <c r="D134" s="295"/>
      <c r="E134" s="295"/>
      <c r="F134" s="295"/>
      <c r="G134" s="295"/>
      <c r="H134" s="295"/>
      <c r="I134" s="295"/>
      <c r="J134" s="295"/>
      <c r="K134" s="295"/>
      <c r="L134" s="295"/>
      <c r="M134" s="295"/>
      <c r="N134" s="295"/>
      <c r="O134" s="295"/>
      <c r="P134" s="295"/>
      <c r="Q134" s="295"/>
      <c r="R134" s="295"/>
      <c r="S134" s="295"/>
      <c r="T134" s="295"/>
      <c r="U134" s="295"/>
    </row>
    <row r="135" spans="1:21" hidden="1" x14ac:dyDescent="0.15">
      <c r="A135" s="295"/>
      <c r="B135" s="295"/>
      <c r="C135" s="295"/>
      <c r="D135" s="295"/>
      <c r="E135" s="295"/>
      <c r="F135" s="295"/>
      <c r="G135" s="295"/>
      <c r="H135" s="295"/>
      <c r="I135" s="295"/>
      <c r="J135" s="295"/>
      <c r="K135" s="295"/>
      <c r="L135" s="295"/>
      <c r="M135" s="295"/>
      <c r="N135" s="295"/>
      <c r="O135" s="295"/>
      <c r="P135" s="295"/>
      <c r="Q135" s="295"/>
      <c r="R135" s="295"/>
      <c r="S135" s="295"/>
      <c r="T135" s="295"/>
      <c r="U135" s="295"/>
    </row>
    <row r="136" spans="1:21" hidden="1" x14ac:dyDescent="0.15">
      <c r="A136" s="295"/>
      <c r="B136" s="295"/>
      <c r="C136" s="295"/>
      <c r="D136" s="295"/>
      <c r="E136" s="295"/>
      <c r="F136" s="295"/>
      <c r="G136" s="295"/>
      <c r="H136" s="295"/>
      <c r="I136" s="295"/>
      <c r="J136" s="295"/>
      <c r="K136" s="295"/>
      <c r="L136" s="295"/>
      <c r="M136" s="295"/>
      <c r="N136" s="295"/>
      <c r="O136" s="295"/>
      <c r="P136" s="295"/>
      <c r="Q136" s="295"/>
      <c r="R136" s="295"/>
      <c r="S136" s="295"/>
      <c r="T136" s="295"/>
      <c r="U136" s="295"/>
    </row>
    <row r="137" spans="1:21" hidden="1" x14ac:dyDescent="0.15">
      <c r="A137" s="295"/>
      <c r="B137" s="295"/>
      <c r="C137" s="295"/>
      <c r="D137" s="295"/>
      <c r="E137" s="295"/>
      <c r="F137" s="295"/>
      <c r="G137" s="295"/>
      <c r="H137" s="295"/>
      <c r="I137" s="295"/>
      <c r="J137" s="295"/>
      <c r="K137" s="295"/>
      <c r="L137" s="295"/>
      <c r="M137" s="295"/>
      <c r="N137" s="295"/>
      <c r="O137" s="295"/>
      <c r="P137" s="295"/>
      <c r="Q137" s="295"/>
      <c r="R137" s="295"/>
      <c r="S137" s="295"/>
      <c r="T137" s="295"/>
      <c r="U137" s="295"/>
    </row>
    <row r="138" spans="1:21" hidden="1" x14ac:dyDescent="0.15">
      <c r="A138" s="295"/>
      <c r="B138" s="295"/>
      <c r="C138" s="295"/>
      <c r="D138" s="295"/>
      <c r="E138" s="295"/>
      <c r="F138" s="295"/>
      <c r="G138" s="295"/>
      <c r="H138" s="295"/>
      <c r="I138" s="295"/>
      <c r="J138" s="295"/>
      <c r="K138" s="295"/>
      <c r="L138" s="295"/>
      <c r="M138" s="295"/>
      <c r="N138" s="295"/>
      <c r="O138" s="295"/>
      <c r="P138" s="295"/>
      <c r="Q138" s="295"/>
      <c r="R138" s="295"/>
      <c r="S138" s="295"/>
      <c r="T138" s="295"/>
      <c r="U138" s="295"/>
    </row>
    <row r="139" spans="1:21" hidden="1" x14ac:dyDescent="0.15">
      <c r="A139" s="295"/>
      <c r="B139" s="295"/>
      <c r="C139" s="295"/>
      <c r="D139" s="295"/>
      <c r="E139" s="295"/>
      <c r="F139" s="295"/>
      <c r="G139" s="295"/>
      <c r="H139" s="295"/>
      <c r="I139" s="295"/>
      <c r="J139" s="295"/>
      <c r="K139" s="295"/>
      <c r="L139" s="295"/>
      <c r="M139" s="295"/>
      <c r="N139" s="295"/>
      <c r="O139" s="295"/>
      <c r="P139" s="295"/>
      <c r="Q139" s="295"/>
      <c r="R139" s="295"/>
      <c r="S139" s="295"/>
      <c r="T139" s="295"/>
      <c r="U139" s="295"/>
    </row>
    <row r="140" spans="1:21" hidden="1" x14ac:dyDescent="0.15">
      <c r="A140" s="295"/>
      <c r="B140" s="295"/>
      <c r="C140" s="295"/>
      <c r="D140" s="295"/>
      <c r="E140" s="295"/>
      <c r="F140" s="295"/>
      <c r="G140" s="295"/>
      <c r="H140" s="295"/>
      <c r="I140" s="295"/>
      <c r="J140" s="295"/>
      <c r="K140" s="295"/>
      <c r="L140" s="295"/>
      <c r="M140" s="295"/>
      <c r="N140" s="295"/>
      <c r="O140" s="295"/>
      <c r="P140" s="295"/>
      <c r="Q140" s="295"/>
      <c r="R140" s="295"/>
      <c r="S140" s="295"/>
      <c r="T140" s="295"/>
      <c r="U140" s="295"/>
    </row>
    <row r="141" spans="1:21" hidden="1" x14ac:dyDescent="0.15">
      <c r="A141" s="295"/>
      <c r="B141" s="295"/>
      <c r="C141" s="295"/>
      <c r="D141" s="295"/>
      <c r="E141" s="295"/>
      <c r="F141" s="295"/>
      <c r="G141" s="295"/>
      <c r="H141" s="295"/>
      <c r="I141" s="295"/>
      <c r="J141" s="295"/>
      <c r="K141" s="295"/>
      <c r="L141" s="295"/>
      <c r="M141" s="295"/>
      <c r="N141" s="295"/>
      <c r="O141" s="295"/>
      <c r="P141" s="295"/>
      <c r="Q141" s="295"/>
      <c r="R141" s="295"/>
      <c r="S141" s="295"/>
      <c r="T141" s="295"/>
      <c r="U141" s="295"/>
    </row>
    <row r="142" spans="1:21" hidden="1" x14ac:dyDescent="0.15">
      <c r="A142" s="295"/>
      <c r="B142" s="295"/>
      <c r="C142" s="295"/>
      <c r="D142" s="295"/>
      <c r="E142" s="295"/>
      <c r="F142" s="295"/>
      <c r="G142" s="295"/>
      <c r="H142" s="295"/>
      <c r="I142" s="295"/>
      <c r="J142" s="295"/>
      <c r="K142" s="295"/>
      <c r="L142" s="295"/>
      <c r="M142" s="295"/>
      <c r="N142" s="295"/>
      <c r="O142" s="295"/>
      <c r="P142" s="295"/>
      <c r="Q142" s="295"/>
      <c r="R142" s="295"/>
      <c r="S142" s="295"/>
      <c r="T142" s="295"/>
      <c r="U142" s="295"/>
    </row>
    <row r="143" spans="1:21" hidden="1" x14ac:dyDescent="0.15">
      <c r="A143" s="295"/>
      <c r="B143" s="295"/>
      <c r="C143" s="295"/>
      <c r="D143" s="295"/>
      <c r="E143" s="295"/>
      <c r="F143" s="295"/>
      <c r="G143" s="295"/>
      <c r="H143" s="295"/>
      <c r="I143" s="295"/>
      <c r="J143" s="295"/>
      <c r="K143" s="295"/>
      <c r="L143" s="295"/>
      <c r="M143" s="295"/>
      <c r="N143" s="295"/>
      <c r="O143" s="295"/>
      <c r="P143" s="295"/>
      <c r="Q143" s="295"/>
      <c r="R143" s="295"/>
      <c r="S143" s="295"/>
      <c r="T143" s="295"/>
      <c r="U143" s="295"/>
    </row>
    <row r="144" spans="1:21" hidden="1" x14ac:dyDescent="0.15">
      <c r="A144" s="295"/>
      <c r="B144" s="295"/>
      <c r="C144" s="295"/>
      <c r="D144" s="295"/>
      <c r="E144" s="295"/>
      <c r="F144" s="295"/>
      <c r="G144" s="295"/>
      <c r="H144" s="295"/>
      <c r="I144" s="295"/>
      <c r="J144" s="295"/>
      <c r="K144" s="295"/>
      <c r="L144" s="295"/>
      <c r="M144" s="295"/>
      <c r="N144" s="295"/>
      <c r="O144" s="295"/>
      <c r="P144" s="295"/>
      <c r="Q144" s="295"/>
      <c r="R144" s="295"/>
      <c r="S144" s="295"/>
      <c r="T144" s="295"/>
      <c r="U144" s="295"/>
    </row>
    <row r="145" spans="1:21" hidden="1" x14ac:dyDescent="0.15">
      <c r="A145" s="295"/>
      <c r="B145" s="295"/>
      <c r="C145" s="295"/>
      <c r="D145" s="295"/>
      <c r="E145" s="295"/>
      <c r="F145" s="295"/>
      <c r="G145" s="295"/>
      <c r="H145" s="295"/>
      <c r="I145" s="295"/>
      <c r="J145" s="295"/>
      <c r="K145" s="295"/>
      <c r="L145" s="295"/>
      <c r="M145" s="295"/>
      <c r="N145" s="295"/>
      <c r="O145" s="295"/>
      <c r="P145" s="295"/>
      <c r="Q145" s="295"/>
      <c r="R145" s="295"/>
      <c r="S145" s="295"/>
      <c r="T145" s="295"/>
      <c r="U145" s="295"/>
    </row>
    <row r="146" spans="1:21" hidden="1" x14ac:dyDescent="0.15">
      <c r="A146" s="295"/>
      <c r="B146" s="295"/>
      <c r="C146" s="295"/>
      <c r="D146" s="295"/>
      <c r="E146" s="295"/>
      <c r="F146" s="295"/>
      <c r="G146" s="295"/>
      <c r="H146" s="295"/>
      <c r="I146" s="295"/>
      <c r="J146" s="295"/>
      <c r="K146" s="295"/>
      <c r="L146" s="295"/>
      <c r="M146" s="295"/>
      <c r="N146" s="295"/>
      <c r="O146" s="295"/>
      <c r="P146" s="295"/>
      <c r="Q146" s="295"/>
      <c r="R146" s="295"/>
      <c r="S146" s="295"/>
      <c r="T146" s="295"/>
      <c r="U146" s="295"/>
    </row>
    <row r="147" spans="1:21" hidden="1" x14ac:dyDescent="0.15">
      <c r="A147" s="295"/>
      <c r="B147" s="295"/>
      <c r="C147" s="295"/>
      <c r="D147" s="295"/>
      <c r="E147" s="295"/>
      <c r="F147" s="295"/>
      <c r="G147" s="295"/>
      <c r="H147" s="295"/>
      <c r="I147" s="295"/>
      <c r="J147" s="295"/>
      <c r="K147" s="295"/>
      <c r="L147" s="295"/>
      <c r="M147" s="295"/>
      <c r="N147" s="295"/>
      <c r="O147" s="295"/>
      <c r="P147" s="295"/>
      <c r="Q147" s="295"/>
      <c r="R147" s="295"/>
      <c r="S147" s="295"/>
      <c r="T147" s="295"/>
      <c r="U147" s="295"/>
    </row>
    <row r="148" spans="1:21" hidden="1" x14ac:dyDescent="0.15">
      <c r="A148" s="295"/>
      <c r="B148" s="295"/>
      <c r="C148" s="295"/>
      <c r="D148" s="295"/>
      <c r="E148" s="295"/>
      <c r="F148" s="295"/>
      <c r="G148" s="295"/>
      <c r="H148" s="295"/>
      <c r="I148" s="295"/>
      <c r="J148" s="295"/>
      <c r="K148" s="295"/>
      <c r="L148" s="295"/>
      <c r="M148" s="295"/>
      <c r="N148" s="295"/>
      <c r="O148" s="295"/>
      <c r="P148" s="295"/>
      <c r="Q148" s="295"/>
      <c r="R148" s="295"/>
      <c r="S148" s="295"/>
      <c r="T148" s="295"/>
      <c r="U148" s="295"/>
    </row>
    <row r="149" spans="1:21" hidden="1" x14ac:dyDescent="0.15">
      <c r="A149" s="295"/>
      <c r="B149" s="295"/>
      <c r="C149" s="295"/>
      <c r="D149" s="295"/>
      <c r="E149" s="295"/>
      <c r="F149" s="295"/>
      <c r="G149" s="295"/>
      <c r="H149" s="295"/>
      <c r="I149" s="295"/>
      <c r="J149" s="295"/>
      <c r="K149" s="295"/>
      <c r="L149" s="295"/>
      <c r="M149" s="295"/>
      <c r="N149" s="295"/>
      <c r="O149" s="295"/>
      <c r="P149" s="295"/>
      <c r="Q149" s="295"/>
      <c r="R149" s="295"/>
      <c r="S149" s="295"/>
      <c r="T149" s="295"/>
      <c r="U149" s="295"/>
    </row>
    <row r="150" spans="1:21" hidden="1" x14ac:dyDescent="0.15">
      <c r="A150" s="295"/>
      <c r="B150" s="295"/>
      <c r="C150" s="295"/>
      <c r="D150" s="295"/>
      <c r="E150" s="295"/>
      <c r="F150" s="295"/>
      <c r="G150" s="295"/>
      <c r="H150" s="295"/>
      <c r="I150" s="295"/>
      <c r="J150" s="295"/>
      <c r="K150" s="295"/>
      <c r="L150" s="295"/>
      <c r="M150" s="295"/>
      <c r="N150" s="295"/>
      <c r="O150" s="295"/>
      <c r="P150" s="295"/>
      <c r="Q150" s="295"/>
      <c r="R150" s="295"/>
      <c r="S150" s="295"/>
      <c r="T150" s="295"/>
      <c r="U150" s="295"/>
    </row>
    <row r="151" spans="1:21" hidden="1" x14ac:dyDescent="0.15">
      <c r="A151" s="295"/>
      <c r="B151" s="295"/>
      <c r="C151" s="295"/>
      <c r="D151" s="295"/>
      <c r="E151" s="295"/>
      <c r="F151" s="295"/>
      <c r="G151" s="295"/>
      <c r="H151" s="295"/>
      <c r="I151" s="295"/>
      <c r="J151" s="295"/>
      <c r="K151" s="295"/>
      <c r="L151" s="295"/>
      <c r="M151" s="295"/>
      <c r="N151" s="295"/>
      <c r="O151" s="295"/>
      <c r="P151" s="295"/>
      <c r="Q151" s="295"/>
      <c r="R151" s="295"/>
      <c r="S151" s="295"/>
      <c r="T151" s="295"/>
      <c r="U151" s="295"/>
    </row>
    <row r="152" spans="1:21" hidden="1" x14ac:dyDescent="0.15">
      <c r="A152" s="295"/>
      <c r="B152" s="295"/>
      <c r="C152" s="295"/>
      <c r="D152" s="295"/>
      <c r="E152" s="295"/>
      <c r="F152" s="295"/>
      <c r="G152" s="295"/>
      <c r="H152" s="295"/>
      <c r="I152" s="295"/>
      <c r="J152" s="295"/>
      <c r="K152" s="295"/>
      <c r="L152" s="295"/>
      <c r="M152" s="295"/>
      <c r="N152" s="295"/>
      <c r="O152" s="295"/>
      <c r="P152" s="295"/>
      <c r="Q152" s="295"/>
      <c r="R152" s="295"/>
      <c r="S152" s="295"/>
      <c r="T152" s="295"/>
      <c r="U152" s="295"/>
    </row>
    <row r="153" spans="1:21" hidden="1" x14ac:dyDescent="0.15">
      <c r="A153" s="295"/>
      <c r="B153" s="295"/>
      <c r="C153" s="295"/>
      <c r="D153" s="295"/>
      <c r="E153" s="295"/>
      <c r="F153" s="295"/>
      <c r="G153" s="295"/>
      <c r="H153" s="295"/>
      <c r="I153" s="295"/>
      <c r="J153" s="295"/>
      <c r="K153" s="295"/>
      <c r="L153" s="295"/>
      <c r="M153" s="295"/>
      <c r="N153" s="295"/>
      <c r="O153" s="295"/>
      <c r="P153" s="295"/>
      <c r="Q153" s="295"/>
      <c r="R153" s="295"/>
      <c r="S153" s="295"/>
      <c r="T153" s="295"/>
      <c r="U153" s="295"/>
    </row>
    <row r="154" spans="1:21" hidden="1" x14ac:dyDescent="0.15">
      <c r="A154" s="295"/>
      <c r="B154" s="295"/>
      <c r="C154" s="295"/>
      <c r="D154" s="295"/>
      <c r="E154" s="295"/>
      <c r="F154" s="295"/>
      <c r="G154" s="295"/>
      <c r="H154" s="295"/>
      <c r="I154" s="295"/>
      <c r="J154" s="295"/>
      <c r="K154" s="295"/>
      <c r="L154" s="295"/>
      <c r="M154" s="295"/>
      <c r="N154" s="295"/>
      <c r="O154" s="295"/>
      <c r="P154" s="295"/>
      <c r="Q154" s="295"/>
      <c r="R154" s="295"/>
      <c r="S154" s="295"/>
      <c r="T154" s="295"/>
      <c r="U154" s="295"/>
    </row>
    <row r="155" spans="1:21" hidden="1" x14ac:dyDescent="0.15">
      <c r="A155" s="295"/>
      <c r="B155" s="295"/>
      <c r="C155" s="295"/>
      <c r="D155" s="295"/>
      <c r="E155" s="295"/>
      <c r="F155" s="295"/>
      <c r="G155" s="295"/>
      <c r="H155" s="295"/>
      <c r="I155" s="295"/>
      <c r="J155" s="295"/>
      <c r="K155" s="295"/>
      <c r="L155" s="295"/>
      <c r="M155" s="295"/>
      <c r="N155" s="295"/>
      <c r="O155" s="295"/>
      <c r="P155" s="295"/>
      <c r="Q155" s="295"/>
      <c r="R155" s="295"/>
      <c r="S155" s="295"/>
      <c r="T155" s="295"/>
      <c r="U155" s="295"/>
    </row>
    <row r="156" spans="1:21" hidden="1" x14ac:dyDescent="0.15">
      <c r="A156" s="295"/>
      <c r="B156" s="295"/>
      <c r="C156" s="295"/>
      <c r="D156" s="295"/>
      <c r="E156" s="295"/>
      <c r="F156" s="295"/>
      <c r="G156" s="295"/>
      <c r="H156" s="295"/>
      <c r="I156" s="295"/>
      <c r="J156" s="295"/>
      <c r="K156" s="295"/>
      <c r="L156" s="295"/>
      <c r="M156" s="295"/>
      <c r="N156" s="295"/>
      <c r="O156" s="295"/>
      <c r="P156" s="295"/>
      <c r="Q156" s="295"/>
      <c r="R156" s="295"/>
      <c r="S156" s="295"/>
      <c r="T156" s="295"/>
      <c r="U156" s="295"/>
    </row>
    <row r="157" spans="1:21" hidden="1" x14ac:dyDescent="0.15">
      <c r="A157" s="295"/>
      <c r="B157" s="295"/>
      <c r="C157" s="295"/>
      <c r="D157" s="295"/>
      <c r="E157" s="295"/>
      <c r="F157" s="295"/>
      <c r="G157" s="295"/>
      <c r="H157" s="295"/>
      <c r="I157" s="295"/>
      <c r="J157" s="295"/>
      <c r="K157" s="295"/>
      <c r="L157" s="295"/>
      <c r="M157" s="295"/>
      <c r="N157" s="295"/>
      <c r="O157" s="295"/>
      <c r="P157" s="295"/>
      <c r="Q157" s="295"/>
      <c r="R157" s="295"/>
      <c r="S157" s="295"/>
      <c r="T157" s="295"/>
      <c r="U157" s="295"/>
    </row>
    <row r="158" spans="1:21" hidden="1" x14ac:dyDescent="0.15">
      <c r="A158" s="295"/>
      <c r="B158" s="295"/>
      <c r="C158" s="295"/>
      <c r="D158" s="295"/>
      <c r="E158" s="295"/>
      <c r="F158" s="295"/>
      <c r="G158" s="295"/>
      <c r="H158" s="295"/>
      <c r="I158" s="295"/>
      <c r="J158" s="295"/>
      <c r="K158" s="295"/>
      <c r="L158" s="295"/>
      <c r="M158" s="295"/>
      <c r="N158" s="295"/>
      <c r="O158" s="295"/>
      <c r="P158" s="295"/>
      <c r="Q158" s="295"/>
      <c r="R158" s="295"/>
      <c r="S158" s="295"/>
      <c r="T158" s="295"/>
      <c r="U158" s="295"/>
    </row>
    <row r="159" spans="1:21" hidden="1" x14ac:dyDescent="0.15">
      <c r="A159" s="295"/>
      <c r="B159" s="295"/>
      <c r="C159" s="295"/>
      <c r="D159" s="295"/>
      <c r="E159" s="295"/>
      <c r="F159" s="295"/>
      <c r="G159" s="295"/>
      <c r="H159" s="295"/>
      <c r="I159" s="295"/>
      <c r="J159" s="295"/>
      <c r="K159" s="295"/>
      <c r="L159" s="295"/>
      <c r="M159" s="295"/>
      <c r="N159" s="295"/>
      <c r="O159" s="295"/>
      <c r="P159" s="295"/>
      <c r="Q159" s="295"/>
      <c r="R159" s="295"/>
      <c r="S159" s="295"/>
      <c r="T159" s="295"/>
      <c r="U159" s="295"/>
    </row>
    <row r="160" spans="1:21" hidden="1" x14ac:dyDescent="0.15">
      <c r="A160" s="295"/>
      <c r="B160" s="295"/>
      <c r="C160" s="295"/>
      <c r="D160" s="295"/>
      <c r="E160" s="295"/>
      <c r="F160" s="295"/>
      <c r="G160" s="295"/>
      <c r="H160" s="295"/>
      <c r="I160" s="295"/>
      <c r="J160" s="295"/>
      <c r="K160" s="295"/>
      <c r="L160" s="295"/>
      <c r="M160" s="295"/>
      <c r="N160" s="295"/>
      <c r="O160" s="295"/>
      <c r="P160" s="295"/>
      <c r="Q160" s="295"/>
      <c r="R160" s="295"/>
      <c r="S160" s="295"/>
      <c r="T160" s="295"/>
      <c r="U160" s="295"/>
    </row>
    <row r="161" spans="1:21" hidden="1" x14ac:dyDescent="0.15">
      <c r="A161" s="295"/>
      <c r="B161" s="295"/>
      <c r="C161" s="295"/>
      <c r="D161" s="295"/>
      <c r="E161" s="295"/>
      <c r="F161" s="295"/>
      <c r="G161" s="295"/>
      <c r="H161" s="295"/>
      <c r="I161" s="295"/>
      <c r="J161" s="295"/>
      <c r="K161" s="295"/>
      <c r="L161" s="295"/>
      <c r="M161" s="295"/>
      <c r="N161" s="295"/>
      <c r="O161" s="295"/>
      <c r="P161" s="295"/>
      <c r="Q161" s="295"/>
      <c r="R161" s="295"/>
      <c r="S161" s="295"/>
      <c r="T161" s="295"/>
      <c r="U161" s="295"/>
    </row>
    <row r="162" spans="1:21" hidden="1" x14ac:dyDescent="0.15">
      <c r="A162" s="295"/>
      <c r="B162" s="295"/>
      <c r="C162" s="295"/>
      <c r="D162" s="295"/>
      <c r="E162" s="295"/>
      <c r="F162" s="295"/>
      <c r="G162" s="295"/>
      <c r="H162" s="295"/>
      <c r="I162" s="295"/>
      <c r="J162" s="295"/>
      <c r="K162" s="295"/>
      <c r="L162" s="295"/>
      <c r="M162" s="295"/>
      <c r="N162" s="295"/>
      <c r="O162" s="295"/>
      <c r="P162" s="295"/>
      <c r="Q162" s="295"/>
      <c r="R162" s="295"/>
      <c r="S162" s="295"/>
      <c r="T162" s="295"/>
      <c r="U162" s="295"/>
    </row>
    <row r="163" spans="1:21" hidden="1" x14ac:dyDescent="0.15">
      <c r="A163" s="295"/>
      <c r="B163" s="295"/>
      <c r="C163" s="295"/>
      <c r="D163" s="295"/>
      <c r="E163" s="295"/>
      <c r="F163" s="295"/>
      <c r="G163" s="295"/>
      <c r="H163" s="295"/>
      <c r="I163" s="295"/>
      <c r="J163" s="295"/>
      <c r="K163" s="295"/>
      <c r="L163" s="295"/>
      <c r="M163" s="295"/>
      <c r="N163" s="295"/>
      <c r="O163" s="295"/>
      <c r="P163" s="295"/>
      <c r="Q163" s="295"/>
      <c r="R163" s="295"/>
      <c r="S163" s="295"/>
      <c r="T163" s="295"/>
      <c r="U163" s="295"/>
    </row>
    <row r="164" spans="1:21" hidden="1" x14ac:dyDescent="0.15">
      <c r="A164" s="295"/>
      <c r="B164" s="295"/>
      <c r="C164" s="295"/>
      <c r="D164" s="295"/>
      <c r="E164" s="295"/>
      <c r="F164" s="295"/>
      <c r="G164" s="295"/>
      <c r="H164" s="295"/>
      <c r="I164" s="295"/>
      <c r="J164" s="295"/>
      <c r="K164" s="295"/>
      <c r="L164" s="295"/>
      <c r="M164" s="295"/>
      <c r="N164" s="295"/>
      <c r="O164" s="295"/>
      <c r="P164" s="295"/>
      <c r="Q164" s="295"/>
      <c r="R164" s="295"/>
      <c r="S164" s="295"/>
      <c r="T164" s="295"/>
      <c r="U164" s="295"/>
    </row>
    <row r="165" spans="1:21" hidden="1" x14ac:dyDescent="0.15">
      <c r="A165" s="295"/>
      <c r="B165" s="295"/>
      <c r="C165" s="295"/>
      <c r="D165" s="295"/>
      <c r="E165" s="295"/>
      <c r="F165" s="295"/>
      <c r="G165" s="295"/>
      <c r="H165" s="295"/>
      <c r="I165" s="295"/>
      <c r="J165" s="295"/>
      <c r="K165" s="295"/>
      <c r="L165" s="295"/>
      <c r="M165" s="295"/>
      <c r="N165" s="295"/>
      <c r="O165" s="295"/>
      <c r="P165" s="295"/>
      <c r="Q165" s="295"/>
      <c r="R165" s="295"/>
      <c r="S165" s="295"/>
      <c r="T165" s="295"/>
      <c r="U165" s="295"/>
    </row>
    <row r="166" spans="1:21" hidden="1" x14ac:dyDescent="0.15">
      <c r="A166" s="295"/>
      <c r="B166" s="295"/>
      <c r="C166" s="295"/>
      <c r="D166" s="295"/>
      <c r="E166" s="295"/>
      <c r="F166" s="295"/>
      <c r="G166" s="295"/>
      <c r="H166" s="295"/>
      <c r="I166" s="295"/>
      <c r="J166" s="295"/>
      <c r="K166" s="295"/>
      <c r="L166" s="295"/>
      <c r="M166" s="295"/>
      <c r="N166" s="295"/>
      <c r="O166" s="295"/>
      <c r="P166" s="295"/>
      <c r="Q166" s="295"/>
      <c r="R166" s="295"/>
      <c r="S166" s="295"/>
      <c r="T166" s="295"/>
      <c r="U166" s="295"/>
    </row>
    <row r="167" spans="1:21" hidden="1" x14ac:dyDescent="0.15">
      <c r="A167" s="295"/>
      <c r="B167" s="295"/>
      <c r="C167" s="295"/>
      <c r="D167" s="295"/>
      <c r="E167" s="295"/>
      <c r="F167" s="295"/>
      <c r="G167" s="295"/>
      <c r="H167" s="295"/>
      <c r="I167" s="295"/>
      <c r="J167" s="295"/>
      <c r="K167" s="295"/>
      <c r="L167" s="295"/>
      <c r="M167" s="295"/>
      <c r="N167" s="295"/>
      <c r="O167" s="295"/>
      <c r="P167" s="295"/>
      <c r="Q167" s="295"/>
      <c r="R167" s="295"/>
      <c r="S167" s="295"/>
      <c r="T167" s="295"/>
      <c r="U167" s="295"/>
    </row>
    <row r="168" spans="1:21" hidden="1" x14ac:dyDescent="0.15">
      <c r="A168" s="295"/>
      <c r="B168" s="295"/>
      <c r="C168" s="295"/>
      <c r="D168" s="295"/>
      <c r="E168" s="295"/>
      <c r="F168" s="295"/>
      <c r="G168" s="295"/>
      <c r="H168" s="295"/>
      <c r="I168" s="295"/>
      <c r="J168" s="295"/>
      <c r="K168" s="295"/>
      <c r="L168" s="295"/>
      <c r="M168" s="295"/>
      <c r="N168" s="295"/>
      <c r="O168" s="295"/>
      <c r="P168" s="295"/>
      <c r="Q168" s="295"/>
      <c r="R168" s="295"/>
      <c r="S168" s="295"/>
      <c r="T168" s="295"/>
      <c r="U168" s="295"/>
    </row>
    <row r="169" spans="1:21" hidden="1" x14ac:dyDescent="0.15">
      <c r="A169" s="295"/>
      <c r="B169" s="295"/>
      <c r="C169" s="295"/>
      <c r="D169" s="295"/>
      <c r="E169" s="295"/>
      <c r="F169" s="295"/>
      <c r="G169" s="295"/>
      <c r="H169" s="295"/>
      <c r="I169" s="295"/>
      <c r="J169" s="295"/>
      <c r="K169" s="295"/>
      <c r="L169" s="295"/>
      <c r="M169" s="295"/>
      <c r="N169" s="295"/>
      <c r="O169" s="295"/>
      <c r="P169" s="295"/>
      <c r="Q169" s="295"/>
      <c r="R169" s="295"/>
      <c r="S169" s="295"/>
      <c r="T169" s="295"/>
      <c r="U169" s="295"/>
    </row>
    <row r="170" spans="1:21" hidden="1" x14ac:dyDescent="0.15">
      <c r="A170" s="295"/>
      <c r="B170" s="295"/>
      <c r="C170" s="295"/>
      <c r="D170" s="295"/>
      <c r="E170" s="295"/>
      <c r="F170" s="295"/>
      <c r="G170" s="295"/>
      <c r="H170" s="295"/>
      <c r="I170" s="295"/>
      <c r="J170" s="295"/>
      <c r="K170" s="295"/>
      <c r="L170" s="295"/>
      <c r="M170" s="295"/>
      <c r="N170" s="295"/>
      <c r="O170" s="295"/>
      <c r="P170" s="295"/>
      <c r="Q170" s="295"/>
      <c r="R170" s="295"/>
      <c r="S170" s="295"/>
      <c r="T170" s="295"/>
      <c r="U170" s="295"/>
    </row>
    <row r="171" spans="1:21" hidden="1" x14ac:dyDescent="0.15">
      <c r="A171" s="295"/>
      <c r="B171" s="295"/>
      <c r="C171" s="295"/>
      <c r="D171" s="295"/>
      <c r="E171" s="295"/>
      <c r="F171" s="295"/>
      <c r="G171" s="295"/>
      <c r="H171" s="295"/>
      <c r="I171" s="295"/>
      <c r="J171" s="295"/>
      <c r="K171" s="295"/>
      <c r="L171" s="295"/>
      <c r="M171" s="295"/>
      <c r="N171" s="295"/>
      <c r="O171" s="295"/>
      <c r="P171" s="295"/>
      <c r="Q171" s="295"/>
      <c r="R171" s="295"/>
      <c r="S171" s="295"/>
      <c r="T171" s="295"/>
      <c r="U171" s="295"/>
    </row>
    <row r="172" spans="1:21" hidden="1" x14ac:dyDescent="0.15">
      <c r="A172" s="295"/>
      <c r="B172" s="295"/>
      <c r="C172" s="295"/>
      <c r="D172" s="295"/>
      <c r="E172" s="295"/>
      <c r="F172" s="295"/>
      <c r="G172" s="295"/>
      <c r="H172" s="295"/>
      <c r="I172" s="295"/>
      <c r="J172" s="295"/>
      <c r="K172" s="295"/>
      <c r="L172" s="295"/>
      <c r="M172" s="295"/>
      <c r="N172" s="295"/>
      <c r="O172" s="295"/>
      <c r="P172" s="295"/>
      <c r="Q172" s="295"/>
      <c r="R172" s="295"/>
      <c r="S172" s="295"/>
      <c r="T172" s="295"/>
      <c r="U172" s="295"/>
    </row>
    <row r="173" spans="1:21" hidden="1" x14ac:dyDescent="0.15">
      <c r="A173" s="295"/>
      <c r="B173" s="295"/>
      <c r="C173" s="295"/>
      <c r="D173" s="295"/>
      <c r="E173" s="295"/>
      <c r="F173" s="295"/>
      <c r="G173" s="295"/>
      <c r="H173" s="295"/>
      <c r="I173" s="295"/>
      <c r="J173" s="295"/>
      <c r="K173" s="295"/>
      <c r="L173" s="295"/>
      <c r="M173" s="295"/>
      <c r="N173" s="295"/>
      <c r="O173" s="295"/>
      <c r="P173" s="295"/>
      <c r="Q173" s="295"/>
      <c r="R173" s="295"/>
      <c r="S173" s="295"/>
      <c r="T173" s="295"/>
      <c r="U173" s="295"/>
    </row>
    <row r="174" spans="1:21" hidden="1" x14ac:dyDescent="0.15">
      <c r="A174" s="295"/>
      <c r="B174" s="295"/>
      <c r="C174" s="295"/>
      <c r="D174" s="295"/>
      <c r="E174" s="295"/>
      <c r="F174" s="295"/>
      <c r="G174" s="295"/>
      <c r="H174" s="295"/>
      <c r="I174" s="295"/>
      <c r="J174" s="295"/>
      <c r="K174" s="295"/>
      <c r="L174" s="295"/>
      <c r="M174" s="295"/>
      <c r="N174" s="295"/>
      <c r="O174" s="295"/>
      <c r="P174" s="295"/>
      <c r="Q174" s="295"/>
      <c r="R174" s="295"/>
      <c r="S174" s="295"/>
      <c r="T174" s="295"/>
      <c r="U174" s="295"/>
    </row>
    <row r="175" spans="1:21" hidden="1" x14ac:dyDescent="0.15">
      <c r="A175" s="295"/>
      <c r="B175" s="295"/>
      <c r="C175" s="295"/>
      <c r="D175" s="295"/>
      <c r="E175" s="295"/>
      <c r="F175" s="295"/>
      <c r="G175" s="295"/>
      <c r="H175" s="295"/>
      <c r="I175" s="295"/>
      <c r="J175" s="295"/>
      <c r="K175" s="295"/>
      <c r="L175" s="295"/>
      <c r="M175" s="295"/>
      <c r="N175" s="295"/>
      <c r="O175" s="295"/>
      <c r="P175" s="295"/>
      <c r="Q175" s="295"/>
      <c r="R175" s="295"/>
      <c r="S175" s="295"/>
      <c r="T175" s="295"/>
      <c r="U175" s="295"/>
    </row>
    <row r="176" spans="1:21" hidden="1" x14ac:dyDescent="0.15">
      <c r="A176" s="295"/>
      <c r="B176" s="295"/>
      <c r="C176" s="295"/>
      <c r="D176" s="295"/>
      <c r="E176" s="295"/>
      <c r="F176" s="295"/>
      <c r="G176" s="295"/>
      <c r="H176" s="295"/>
      <c r="I176" s="295"/>
      <c r="J176" s="295"/>
      <c r="K176" s="295"/>
      <c r="L176" s="295"/>
      <c r="M176" s="295"/>
      <c r="N176" s="295"/>
      <c r="O176" s="295"/>
      <c r="P176" s="295"/>
      <c r="Q176" s="295"/>
      <c r="R176" s="295"/>
      <c r="S176" s="295"/>
      <c r="T176" s="295"/>
      <c r="U176" s="295"/>
    </row>
    <row r="177" spans="1:21" hidden="1" x14ac:dyDescent="0.15">
      <c r="A177" s="295"/>
      <c r="B177" s="295"/>
      <c r="C177" s="295"/>
      <c r="D177" s="295"/>
      <c r="E177" s="295"/>
      <c r="F177" s="295"/>
      <c r="G177" s="295"/>
      <c r="H177" s="295"/>
      <c r="I177" s="295"/>
      <c r="J177" s="295"/>
      <c r="K177" s="295"/>
      <c r="L177" s="295"/>
      <c r="M177" s="295"/>
      <c r="N177" s="295"/>
      <c r="O177" s="295"/>
      <c r="P177" s="295"/>
      <c r="Q177" s="295"/>
      <c r="R177" s="295"/>
      <c r="S177" s="295"/>
      <c r="T177" s="295"/>
      <c r="U177" s="295"/>
    </row>
    <row r="178" spans="1:21" hidden="1" x14ac:dyDescent="0.15">
      <c r="A178" s="295"/>
      <c r="B178" s="295"/>
      <c r="C178" s="295"/>
      <c r="D178" s="295"/>
      <c r="E178" s="295"/>
      <c r="F178" s="295"/>
      <c r="G178" s="295"/>
      <c r="H178" s="295"/>
      <c r="I178" s="295"/>
      <c r="J178" s="295"/>
      <c r="K178" s="295"/>
      <c r="L178" s="295"/>
      <c r="M178" s="295"/>
      <c r="N178" s="295"/>
      <c r="O178" s="295"/>
      <c r="P178" s="295"/>
      <c r="Q178" s="295"/>
      <c r="R178" s="295"/>
      <c r="S178" s="295"/>
      <c r="T178" s="295"/>
      <c r="U178" s="295"/>
    </row>
    <row r="179" spans="1:21" hidden="1" x14ac:dyDescent="0.15">
      <c r="A179" s="295"/>
      <c r="B179" s="295"/>
      <c r="C179" s="295"/>
      <c r="D179" s="295"/>
      <c r="E179" s="295"/>
      <c r="F179" s="295"/>
      <c r="G179" s="295"/>
      <c r="H179" s="295"/>
      <c r="I179" s="295"/>
      <c r="J179" s="295"/>
      <c r="K179" s="295"/>
      <c r="L179" s="295"/>
      <c r="M179" s="295"/>
      <c r="N179" s="295"/>
      <c r="O179" s="295"/>
      <c r="P179" s="295"/>
      <c r="Q179" s="295"/>
      <c r="R179" s="295"/>
      <c r="S179" s="295"/>
      <c r="T179" s="295"/>
      <c r="U179" s="295"/>
    </row>
    <row r="180" spans="1:21" hidden="1" x14ac:dyDescent="0.15">
      <c r="A180" s="295"/>
      <c r="B180" s="295"/>
      <c r="C180" s="295"/>
      <c r="D180" s="295"/>
      <c r="E180" s="295"/>
      <c r="F180" s="295"/>
      <c r="G180" s="295"/>
      <c r="H180" s="295"/>
      <c r="I180" s="295"/>
      <c r="J180" s="295"/>
      <c r="K180" s="295"/>
      <c r="L180" s="295"/>
      <c r="M180" s="295"/>
      <c r="N180" s="295"/>
      <c r="O180" s="295"/>
      <c r="P180" s="295"/>
      <c r="Q180" s="295"/>
      <c r="R180" s="295"/>
      <c r="S180" s="295"/>
      <c r="T180" s="295"/>
      <c r="U180" s="295"/>
    </row>
    <row r="181" spans="1:21" hidden="1" x14ac:dyDescent="0.15">
      <c r="A181" s="295"/>
      <c r="B181" s="295"/>
      <c r="C181" s="295"/>
      <c r="D181" s="295"/>
      <c r="E181" s="295"/>
      <c r="F181" s="295"/>
      <c r="G181" s="295"/>
      <c r="H181" s="295"/>
      <c r="I181" s="295"/>
      <c r="J181" s="295"/>
      <c r="K181" s="295"/>
      <c r="L181" s="295"/>
      <c r="M181" s="295"/>
      <c r="N181" s="295"/>
      <c r="O181" s="295"/>
      <c r="P181" s="295"/>
      <c r="Q181" s="295"/>
      <c r="R181" s="295"/>
      <c r="S181" s="295"/>
      <c r="T181" s="295"/>
      <c r="U181" s="295"/>
    </row>
    <row r="182" spans="1:21" hidden="1" x14ac:dyDescent="0.15">
      <c r="A182" s="295"/>
      <c r="B182" s="295"/>
      <c r="C182" s="295"/>
      <c r="D182" s="295"/>
      <c r="E182" s="295"/>
      <c r="F182" s="295"/>
      <c r="G182" s="295"/>
      <c r="H182" s="295"/>
      <c r="I182" s="295"/>
      <c r="J182" s="295"/>
      <c r="K182" s="295"/>
      <c r="L182" s="295"/>
      <c r="M182" s="295"/>
      <c r="N182" s="295"/>
      <c r="O182" s="295"/>
      <c r="P182" s="295"/>
      <c r="Q182" s="295"/>
      <c r="R182" s="295"/>
      <c r="S182" s="295"/>
      <c r="T182" s="295"/>
      <c r="U182" s="295"/>
    </row>
    <row r="183" spans="1:21" hidden="1" x14ac:dyDescent="0.15">
      <c r="A183" s="295"/>
      <c r="B183" s="295"/>
      <c r="C183" s="295"/>
      <c r="D183" s="295"/>
      <c r="E183" s="295"/>
      <c r="F183" s="295"/>
      <c r="G183" s="295"/>
      <c r="H183" s="295"/>
      <c r="I183" s="295"/>
      <c r="J183" s="295"/>
      <c r="K183" s="295"/>
      <c r="L183" s="295"/>
      <c r="M183" s="295"/>
      <c r="N183" s="295"/>
      <c r="O183" s="295"/>
      <c r="P183" s="295"/>
      <c r="Q183" s="295"/>
      <c r="R183" s="295"/>
      <c r="S183" s="295"/>
      <c r="T183" s="295"/>
      <c r="U183" s="295"/>
    </row>
    <row r="184" spans="1:21" hidden="1" x14ac:dyDescent="0.15">
      <c r="A184" s="295"/>
      <c r="B184" s="295"/>
      <c r="C184" s="295"/>
      <c r="D184" s="295"/>
      <c r="E184" s="295"/>
      <c r="F184" s="295"/>
      <c r="G184" s="295"/>
      <c r="H184" s="295"/>
      <c r="I184" s="295"/>
      <c r="J184" s="295"/>
      <c r="K184" s="295"/>
      <c r="L184" s="295"/>
      <c r="M184" s="295"/>
      <c r="N184" s="295"/>
      <c r="O184" s="295"/>
      <c r="P184" s="295"/>
      <c r="Q184" s="295"/>
      <c r="R184" s="295"/>
      <c r="S184" s="295"/>
      <c r="T184" s="295"/>
      <c r="U184" s="295"/>
    </row>
    <row r="185" spans="1:21" hidden="1" x14ac:dyDescent="0.15">
      <c r="A185" s="295"/>
      <c r="B185" s="295"/>
      <c r="C185" s="295"/>
      <c r="D185" s="295"/>
      <c r="E185" s="295"/>
      <c r="F185" s="295"/>
      <c r="G185" s="295"/>
      <c r="H185" s="295"/>
      <c r="I185" s="295"/>
      <c r="J185" s="295"/>
      <c r="K185" s="295"/>
      <c r="L185" s="295"/>
      <c r="M185" s="295"/>
      <c r="N185" s="295"/>
      <c r="O185" s="295"/>
      <c r="P185" s="295"/>
      <c r="Q185" s="295"/>
      <c r="R185" s="295"/>
      <c r="S185" s="295"/>
      <c r="T185" s="295"/>
      <c r="U185" s="295"/>
    </row>
    <row r="186" spans="1:21" hidden="1" x14ac:dyDescent="0.15">
      <c r="A186" s="295"/>
      <c r="B186" s="295"/>
      <c r="C186" s="295"/>
      <c r="D186" s="295"/>
      <c r="E186" s="295"/>
      <c r="F186" s="295"/>
      <c r="G186" s="295"/>
      <c r="H186" s="295"/>
      <c r="I186" s="295"/>
      <c r="J186" s="295"/>
      <c r="K186" s="295"/>
      <c r="L186" s="295"/>
      <c r="M186" s="295"/>
      <c r="N186" s="295"/>
      <c r="O186" s="295"/>
      <c r="P186" s="295"/>
      <c r="Q186" s="295"/>
      <c r="R186" s="295"/>
      <c r="S186" s="295"/>
      <c r="T186" s="295"/>
      <c r="U186" s="295"/>
    </row>
    <row r="187" spans="1:21" hidden="1" x14ac:dyDescent="0.15">
      <c r="A187" s="295"/>
      <c r="B187" s="295"/>
      <c r="C187" s="295"/>
      <c r="D187" s="295"/>
      <c r="E187" s="295"/>
      <c r="F187" s="295"/>
      <c r="G187" s="295"/>
      <c r="H187" s="295"/>
      <c r="I187" s="295"/>
      <c r="J187" s="295"/>
      <c r="K187" s="295"/>
      <c r="L187" s="295"/>
      <c r="M187" s="295"/>
      <c r="N187" s="295"/>
      <c r="O187" s="295"/>
      <c r="P187" s="295"/>
      <c r="Q187" s="295"/>
      <c r="R187" s="295"/>
      <c r="S187" s="295"/>
      <c r="T187" s="295"/>
      <c r="U187" s="295"/>
    </row>
    <row r="188" spans="1:21" hidden="1" x14ac:dyDescent="0.15">
      <c r="A188" s="295"/>
      <c r="B188" s="295"/>
      <c r="C188" s="295"/>
      <c r="D188" s="295"/>
      <c r="E188" s="295"/>
      <c r="F188" s="295"/>
      <c r="G188" s="295"/>
      <c r="H188" s="295"/>
      <c r="I188" s="295"/>
      <c r="J188" s="295"/>
      <c r="K188" s="295"/>
      <c r="L188" s="295"/>
      <c r="M188" s="295"/>
      <c r="N188" s="295"/>
      <c r="O188" s="295"/>
      <c r="P188" s="295"/>
      <c r="Q188" s="295"/>
      <c r="R188" s="295"/>
      <c r="S188" s="295"/>
      <c r="T188" s="295"/>
      <c r="U188" s="295"/>
    </row>
    <row r="189" spans="1:21" hidden="1" x14ac:dyDescent="0.15">
      <c r="A189" s="295"/>
      <c r="B189" s="295"/>
      <c r="C189" s="295"/>
      <c r="D189" s="295"/>
      <c r="E189" s="295"/>
      <c r="F189" s="295"/>
      <c r="G189" s="295"/>
      <c r="H189" s="295"/>
      <c r="I189" s="295"/>
      <c r="J189" s="295"/>
      <c r="K189" s="295"/>
      <c r="L189" s="295"/>
      <c r="M189" s="295"/>
      <c r="N189" s="295"/>
      <c r="O189" s="295"/>
      <c r="P189" s="295"/>
      <c r="Q189" s="295"/>
      <c r="R189" s="295"/>
      <c r="S189" s="295"/>
      <c r="T189" s="295"/>
      <c r="U189" s="295"/>
    </row>
    <row r="190" spans="1:21" hidden="1" x14ac:dyDescent="0.15">
      <c r="A190" s="295"/>
      <c r="B190" s="295"/>
      <c r="C190" s="295"/>
      <c r="D190" s="295"/>
      <c r="E190" s="295"/>
      <c r="F190" s="295"/>
      <c r="G190" s="295"/>
      <c r="H190" s="295"/>
      <c r="I190" s="295"/>
      <c r="J190" s="295"/>
      <c r="K190" s="295"/>
      <c r="L190" s="295"/>
      <c r="M190" s="295"/>
      <c r="N190" s="295"/>
      <c r="O190" s="295"/>
      <c r="P190" s="295"/>
      <c r="Q190" s="295"/>
      <c r="R190" s="295"/>
      <c r="S190" s="295"/>
      <c r="T190" s="295"/>
      <c r="U190" s="295"/>
    </row>
    <row r="191" spans="1:21" hidden="1" x14ac:dyDescent="0.15">
      <c r="A191" s="295"/>
      <c r="B191" s="295"/>
      <c r="C191" s="295"/>
      <c r="D191" s="295"/>
      <c r="E191" s="295"/>
      <c r="F191" s="295"/>
      <c r="G191" s="295"/>
      <c r="H191" s="295"/>
      <c r="I191" s="295"/>
      <c r="J191" s="295"/>
      <c r="K191" s="295"/>
      <c r="L191" s="295"/>
      <c r="M191" s="295"/>
      <c r="N191" s="295"/>
      <c r="O191" s="295"/>
      <c r="P191" s="295"/>
      <c r="Q191" s="295"/>
      <c r="R191" s="295"/>
      <c r="S191" s="295"/>
      <c r="T191" s="295"/>
      <c r="U191" s="295"/>
    </row>
    <row r="192" spans="1:21" hidden="1" x14ac:dyDescent="0.15">
      <c r="A192" s="295"/>
      <c r="B192" s="295"/>
      <c r="C192" s="295"/>
      <c r="D192" s="295"/>
      <c r="E192" s="295"/>
      <c r="F192" s="295"/>
      <c r="G192" s="295"/>
      <c r="H192" s="295"/>
      <c r="I192" s="295"/>
      <c r="J192" s="295"/>
      <c r="K192" s="295"/>
      <c r="L192" s="295"/>
      <c r="M192" s="295"/>
      <c r="N192" s="295"/>
      <c r="O192" s="295"/>
      <c r="P192" s="295"/>
      <c r="Q192" s="295"/>
      <c r="R192" s="295"/>
      <c r="S192" s="295"/>
      <c r="T192" s="295"/>
      <c r="U192" s="295"/>
    </row>
    <row r="193" spans="1:21" hidden="1" x14ac:dyDescent="0.15">
      <c r="A193" s="295"/>
      <c r="B193" s="295"/>
      <c r="C193" s="295"/>
      <c r="D193" s="295"/>
      <c r="E193" s="295"/>
      <c r="F193" s="295"/>
      <c r="G193" s="295"/>
      <c r="H193" s="295"/>
      <c r="I193" s="295"/>
      <c r="J193" s="295"/>
      <c r="K193" s="295"/>
      <c r="L193" s="295"/>
      <c r="M193" s="295"/>
      <c r="N193" s="295"/>
      <c r="O193" s="295"/>
      <c r="P193" s="295"/>
      <c r="Q193" s="295"/>
      <c r="R193" s="295"/>
      <c r="S193" s="295"/>
      <c r="T193" s="295"/>
      <c r="U193" s="295"/>
    </row>
    <row r="194" spans="1:21" hidden="1" x14ac:dyDescent="0.15">
      <c r="A194" s="295"/>
      <c r="B194" s="295"/>
      <c r="C194" s="295"/>
      <c r="D194" s="295"/>
      <c r="E194" s="295"/>
      <c r="F194" s="295"/>
      <c r="G194" s="295"/>
      <c r="H194" s="295"/>
      <c r="I194" s="295"/>
      <c r="J194" s="295"/>
      <c r="K194" s="295"/>
      <c r="L194" s="295"/>
      <c r="M194" s="295"/>
      <c r="N194" s="295"/>
      <c r="O194" s="295"/>
      <c r="P194" s="295"/>
      <c r="Q194" s="295"/>
      <c r="R194" s="295"/>
      <c r="S194" s="295"/>
      <c r="T194" s="295"/>
      <c r="U194" s="295"/>
    </row>
    <row r="195" spans="1:21" hidden="1" x14ac:dyDescent="0.15">
      <c r="A195" s="295"/>
      <c r="B195" s="295"/>
      <c r="C195" s="295"/>
      <c r="D195" s="295"/>
      <c r="E195" s="295"/>
      <c r="F195" s="295"/>
      <c r="G195" s="295"/>
      <c r="H195" s="295"/>
      <c r="I195" s="295"/>
      <c r="J195" s="295"/>
      <c r="K195" s="295"/>
      <c r="L195" s="295"/>
      <c r="M195" s="295"/>
      <c r="N195" s="295"/>
      <c r="O195" s="295"/>
      <c r="P195" s="295"/>
      <c r="Q195" s="295"/>
      <c r="R195" s="295"/>
      <c r="S195" s="295"/>
      <c r="T195" s="295"/>
      <c r="U195" s="295"/>
    </row>
    <row r="196" spans="1:21" hidden="1" x14ac:dyDescent="0.15">
      <c r="A196" s="295"/>
      <c r="B196" s="295"/>
      <c r="C196" s="295"/>
      <c r="D196" s="295"/>
      <c r="E196" s="295"/>
      <c r="F196" s="295"/>
      <c r="G196" s="295"/>
      <c r="H196" s="295"/>
      <c r="I196" s="295"/>
      <c r="J196" s="295"/>
      <c r="K196" s="295"/>
      <c r="L196" s="295"/>
      <c r="M196" s="295"/>
      <c r="N196" s="295"/>
      <c r="O196" s="295"/>
      <c r="P196" s="295"/>
      <c r="Q196" s="295"/>
      <c r="R196" s="295"/>
      <c r="S196" s="295"/>
      <c r="T196" s="295"/>
      <c r="U196" s="295"/>
    </row>
    <row r="197" spans="1:21" hidden="1" x14ac:dyDescent="0.15">
      <c r="A197" s="295"/>
      <c r="B197" s="295"/>
      <c r="C197" s="295"/>
      <c r="D197" s="295"/>
      <c r="E197" s="295"/>
      <c r="F197" s="295"/>
      <c r="G197" s="295"/>
      <c r="H197" s="295"/>
      <c r="I197" s="295"/>
      <c r="J197" s="295"/>
      <c r="K197" s="295"/>
      <c r="L197" s="295"/>
      <c r="M197" s="295"/>
      <c r="N197" s="295"/>
      <c r="O197" s="295"/>
      <c r="P197" s="295"/>
      <c r="Q197" s="295"/>
      <c r="R197" s="295"/>
      <c r="S197" s="295"/>
      <c r="T197" s="295"/>
      <c r="U197" s="295"/>
    </row>
    <row r="198" spans="1:21" hidden="1" x14ac:dyDescent="0.15">
      <c r="A198" s="295"/>
      <c r="B198" s="295"/>
      <c r="C198" s="295"/>
      <c r="D198" s="295"/>
      <c r="E198" s="295"/>
      <c r="F198" s="295"/>
      <c r="G198" s="295"/>
      <c r="H198" s="295"/>
      <c r="I198" s="295"/>
      <c r="J198" s="295"/>
      <c r="K198" s="295"/>
      <c r="L198" s="295"/>
      <c r="M198" s="295"/>
      <c r="N198" s="295"/>
      <c r="O198" s="295"/>
      <c r="P198" s="295"/>
      <c r="Q198" s="295"/>
      <c r="R198" s="295"/>
      <c r="S198" s="295"/>
      <c r="T198" s="295"/>
      <c r="U198" s="295"/>
    </row>
    <row r="199" spans="1:21" hidden="1" x14ac:dyDescent="0.15">
      <c r="A199" s="295"/>
      <c r="B199" s="295"/>
      <c r="C199" s="295"/>
      <c r="D199" s="295"/>
      <c r="E199" s="295"/>
      <c r="F199" s="295"/>
      <c r="G199" s="295"/>
      <c r="H199" s="295"/>
      <c r="I199" s="295"/>
      <c r="J199" s="295"/>
      <c r="K199" s="295"/>
      <c r="L199" s="295"/>
      <c r="M199" s="295"/>
      <c r="N199" s="295"/>
      <c r="O199" s="295"/>
      <c r="P199" s="295"/>
      <c r="Q199" s="295"/>
      <c r="R199" s="295"/>
      <c r="S199" s="295"/>
      <c r="T199" s="295"/>
      <c r="U199" s="295"/>
    </row>
    <row r="200" spans="1:21" hidden="1" x14ac:dyDescent="0.15">
      <c r="A200" s="295"/>
      <c r="B200" s="295"/>
      <c r="C200" s="295"/>
      <c r="D200" s="295"/>
      <c r="E200" s="295"/>
      <c r="F200" s="295"/>
      <c r="G200" s="295"/>
      <c r="H200" s="295"/>
      <c r="I200" s="295"/>
      <c r="J200" s="295"/>
      <c r="K200" s="295"/>
      <c r="L200" s="295"/>
      <c r="M200" s="295"/>
      <c r="N200" s="295"/>
      <c r="O200" s="295"/>
      <c r="P200" s="295"/>
      <c r="Q200" s="295"/>
      <c r="R200" s="295"/>
      <c r="S200" s="295"/>
      <c r="T200" s="295"/>
      <c r="U200" s="295"/>
    </row>
    <row r="201" spans="1:21" hidden="1" x14ac:dyDescent="0.15">
      <c r="A201" s="295"/>
      <c r="B201" s="295"/>
      <c r="C201" s="295"/>
      <c r="D201" s="295"/>
      <c r="E201" s="295"/>
      <c r="F201" s="295"/>
      <c r="G201" s="295"/>
      <c r="H201" s="295"/>
      <c r="I201" s="295"/>
      <c r="J201" s="295"/>
      <c r="K201" s="295"/>
      <c r="L201" s="295"/>
      <c r="M201" s="295"/>
      <c r="N201" s="295"/>
      <c r="O201" s="295"/>
      <c r="P201" s="295"/>
      <c r="Q201" s="295"/>
      <c r="R201" s="295"/>
      <c r="S201" s="295"/>
      <c r="T201" s="295"/>
      <c r="U201" s="295"/>
    </row>
    <row r="202" spans="1:21" hidden="1" x14ac:dyDescent="0.15">
      <c r="A202" s="295"/>
      <c r="B202" s="295"/>
      <c r="C202" s="295"/>
      <c r="D202" s="295"/>
      <c r="E202" s="295"/>
      <c r="F202" s="295"/>
      <c r="G202" s="295"/>
      <c r="H202" s="295"/>
      <c r="I202" s="295"/>
      <c r="J202" s="295"/>
      <c r="K202" s="295"/>
      <c r="L202" s="295"/>
      <c r="M202" s="295"/>
      <c r="N202" s="295"/>
      <c r="O202" s="295"/>
      <c r="P202" s="295"/>
      <c r="Q202" s="295"/>
      <c r="R202" s="295"/>
      <c r="S202" s="295"/>
      <c r="T202" s="295"/>
      <c r="U202" s="295"/>
    </row>
    <row r="203" spans="1:21" hidden="1" x14ac:dyDescent="0.15">
      <c r="A203" s="295"/>
      <c r="B203" s="295"/>
      <c r="C203" s="295"/>
      <c r="D203" s="295"/>
      <c r="E203" s="295"/>
      <c r="F203" s="295"/>
      <c r="G203" s="295"/>
      <c r="H203" s="295"/>
      <c r="I203" s="295"/>
      <c r="J203" s="295"/>
      <c r="K203" s="295"/>
      <c r="L203" s="295"/>
      <c r="M203" s="295"/>
      <c r="N203" s="295"/>
      <c r="O203" s="295"/>
      <c r="P203" s="295"/>
      <c r="Q203" s="295"/>
      <c r="R203" s="295"/>
      <c r="S203" s="295"/>
      <c r="T203" s="295"/>
      <c r="U203" s="295"/>
    </row>
    <row r="204" spans="1:21" hidden="1" x14ac:dyDescent="0.15">
      <c r="A204" s="295"/>
      <c r="B204" s="295"/>
      <c r="C204" s="295"/>
      <c r="D204" s="295"/>
      <c r="E204" s="295"/>
      <c r="F204" s="295"/>
      <c r="G204" s="295"/>
      <c r="H204" s="295"/>
      <c r="I204" s="295"/>
      <c r="J204" s="295"/>
      <c r="K204" s="295"/>
      <c r="L204" s="295"/>
      <c r="M204" s="295"/>
      <c r="N204" s="295"/>
      <c r="O204" s="295"/>
      <c r="P204" s="295"/>
      <c r="Q204" s="295"/>
      <c r="R204" s="295"/>
      <c r="S204" s="295"/>
      <c r="T204" s="295"/>
      <c r="U204" s="295"/>
    </row>
    <row r="205" spans="1:21" hidden="1" x14ac:dyDescent="0.15">
      <c r="A205" s="295"/>
      <c r="B205" s="295"/>
      <c r="C205" s="295"/>
      <c r="D205" s="295"/>
      <c r="E205" s="295"/>
      <c r="F205" s="295"/>
      <c r="G205" s="295"/>
      <c r="H205" s="295"/>
      <c r="I205" s="295"/>
      <c r="J205" s="295"/>
      <c r="K205" s="295"/>
      <c r="L205" s="295"/>
      <c r="M205" s="295"/>
      <c r="N205" s="295"/>
      <c r="O205" s="295"/>
      <c r="P205" s="295"/>
      <c r="Q205" s="295"/>
      <c r="R205" s="295"/>
      <c r="S205" s="295"/>
      <c r="T205" s="295"/>
      <c r="U205" s="295"/>
    </row>
    <row r="206" spans="1:21" hidden="1" x14ac:dyDescent="0.15">
      <c r="A206" s="295"/>
      <c r="B206" s="295"/>
      <c r="C206" s="295"/>
      <c r="D206" s="295"/>
      <c r="E206" s="295"/>
      <c r="F206" s="295"/>
      <c r="G206" s="295"/>
      <c r="H206" s="295"/>
      <c r="I206" s="295"/>
      <c r="J206" s="295"/>
      <c r="K206" s="295"/>
      <c r="L206" s="295"/>
      <c r="M206" s="295"/>
      <c r="N206" s="295"/>
      <c r="O206" s="295"/>
      <c r="P206" s="295"/>
      <c r="Q206" s="295"/>
      <c r="R206" s="295"/>
      <c r="S206" s="295"/>
      <c r="T206" s="295"/>
      <c r="U206" s="295"/>
    </row>
    <row r="207" spans="1:21" hidden="1" x14ac:dyDescent="0.15">
      <c r="A207" s="295"/>
      <c r="B207" s="295"/>
      <c r="C207" s="295"/>
      <c r="D207" s="295"/>
      <c r="E207" s="295"/>
      <c r="F207" s="295"/>
      <c r="G207" s="295"/>
      <c r="H207" s="295"/>
      <c r="I207" s="295"/>
      <c r="J207" s="295"/>
      <c r="K207" s="295"/>
      <c r="L207" s="295"/>
      <c r="M207" s="295"/>
      <c r="N207" s="295"/>
      <c r="O207" s="295"/>
      <c r="P207" s="295"/>
      <c r="Q207" s="295"/>
      <c r="R207" s="295"/>
      <c r="S207" s="295"/>
      <c r="T207" s="295"/>
      <c r="U207" s="295"/>
    </row>
    <row r="208" spans="1:21" hidden="1" x14ac:dyDescent="0.15">
      <c r="A208" s="295"/>
      <c r="B208" s="295"/>
      <c r="C208" s="295"/>
      <c r="D208" s="295"/>
      <c r="E208" s="295"/>
      <c r="F208" s="295"/>
      <c r="G208" s="295"/>
      <c r="H208" s="295"/>
      <c r="I208" s="295"/>
      <c r="J208" s="295"/>
      <c r="K208" s="295"/>
      <c r="L208" s="295"/>
      <c r="M208" s="295"/>
      <c r="N208" s="295"/>
      <c r="O208" s="295"/>
      <c r="P208" s="295"/>
      <c r="Q208" s="295"/>
      <c r="R208" s="295"/>
      <c r="S208" s="295"/>
      <c r="T208" s="295"/>
      <c r="U208" s="295"/>
    </row>
    <row r="209" spans="1:21" hidden="1" x14ac:dyDescent="0.15">
      <c r="A209" s="295"/>
      <c r="B209" s="295"/>
      <c r="C209" s="295"/>
      <c r="D209" s="295"/>
      <c r="E209" s="295"/>
      <c r="F209" s="295"/>
      <c r="G209" s="295"/>
      <c r="H209" s="295"/>
      <c r="I209" s="295"/>
      <c r="J209" s="295"/>
      <c r="K209" s="295"/>
      <c r="L209" s="295"/>
      <c r="M209" s="295"/>
      <c r="N209" s="295"/>
      <c r="O209" s="295"/>
      <c r="P209" s="295"/>
      <c r="Q209" s="295"/>
      <c r="R209" s="295"/>
      <c r="S209" s="295"/>
      <c r="T209" s="295"/>
      <c r="U209" s="295"/>
    </row>
    <row r="210" spans="1:21" hidden="1" x14ac:dyDescent="0.15">
      <c r="A210" s="295"/>
      <c r="B210" s="295"/>
      <c r="C210" s="295"/>
      <c r="D210" s="295"/>
      <c r="E210" s="295"/>
      <c r="F210" s="295"/>
      <c r="G210" s="295"/>
      <c r="H210" s="295"/>
      <c r="I210" s="295"/>
      <c r="J210" s="295"/>
      <c r="K210" s="295"/>
      <c r="L210" s="295"/>
      <c r="M210" s="295"/>
      <c r="N210" s="295"/>
      <c r="O210" s="295"/>
      <c r="P210" s="295"/>
      <c r="Q210" s="295"/>
      <c r="R210" s="295"/>
      <c r="S210" s="295"/>
      <c r="T210" s="295"/>
      <c r="U210" s="295"/>
    </row>
    <row r="211" spans="1:21" hidden="1" x14ac:dyDescent="0.15">
      <c r="A211" s="295"/>
      <c r="B211" s="295"/>
      <c r="C211" s="295"/>
      <c r="D211" s="295"/>
      <c r="E211" s="295"/>
      <c r="F211" s="295"/>
      <c r="G211" s="295"/>
      <c r="H211" s="295"/>
      <c r="I211" s="295"/>
      <c r="J211" s="295"/>
      <c r="K211" s="295"/>
      <c r="L211" s="295"/>
      <c r="M211" s="295"/>
      <c r="N211" s="295"/>
      <c r="O211" s="295"/>
      <c r="P211" s="295"/>
      <c r="Q211" s="295"/>
      <c r="R211" s="295"/>
      <c r="S211" s="295"/>
      <c r="T211" s="295"/>
      <c r="U211" s="295"/>
    </row>
    <row r="212" spans="1:21" hidden="1" x14ac:dyDescent="0.15">
      <c r="A212" s="295"/>
      <c r="B212" s="295"/>
      <c r="C212" s="295"/>
      <c r="D212" s="295"/>
      <c r="E212" s="295"/>
      <c r="F212" s="295"/>
      <c r="G212" s="295"/>
      <c r="H212" s="295"/>
      <c r="I212" s="295"/>
      <c r="J212" s="295"/>
      <c r="K212" s="295"/>
      <c r="L212" s="295"/>
      <c r="M212" s="295"/>
      <c r="N212" s="295"/>
      <c r="O212" s="295"/>
      <c r="P212" s="295"/>
      <c r="Q212" s="295"/>
      <c r="R212" s="295"/>
      <c r="S212" s="295"/>
      <c r="T212" s="295"/>
      <c r="U212" s="295"/>
    </row>
    <row r="213" spans="1:21" hidden="1" x14ac:dyDescent="0.15">
      <c r="A213" s="295"/>
      <c r="B213" s="295"/>
      <c r="C213" s="295"/>
      <c r="D213" s="295"/>
      <c r="E213" s="295"/>
      <c r="F213" s="295"/>
      <c r="G213" s="295"/>
      <c r="H213" s="295"/>
      <c r="I213" s="295"/>
      <c r="J213" s="295"/>
      <c r="K213" s="295"/>
      <c r="L213" s="295"/>
      <c r="M213" s="295"/>
      <c r="N213" s="295"/>
      <c r="O213" s="295"/>
      <c r="P213" s="295"/>
      <c r="Q213" s="295"/>
      <c r="R213" s="295"/>
      <c r="S213" s="295"/>
      <c r="T213" s="295"/>
      <c r="U213" s="295"/>
    </row>
    <row r="214" spans="1:21" hidden="1" x14ac:dyDescent="0.15">
      <c r="A214" s="295"/>
      <c r="B214" s="295"/>
      <c r="C214" s="295"/>
      <c r="D214" s="295"/>
      <c r="E214" s="295"/>
      <c r="F214" s="295"/>
      <c r="G214" s="295"/>
      <c r="H214" s="295"/>
      <c r="I214" s="295"/>
      <c r="J214" s="295"/>
      <c r="K214" s="295"/>
      <c r="L214" s="295"/>
      <c r="M214" s="295"/>
      <c r="N214" s="295"/>
      <c r="O214" s="295"/>
      <c r="P214" s="295"/>
      <c r="Q214" s="295"/>
      <c r="R214" s="295"/>
      <c r="S214" s="295"/>
      <c r="T214" s="295"/>
      <c r="U214" s="295"/>
    </row>
    <row r="215" spans="1:21" hidden="1" x14ac:dyDescent="0.15">
      <c r="A215" s="295"/>
      <c r="B215" s="295"/>
      <c r="C215" s="295"/>
      <c r="D215" s="295"/>
      <c r="E215" s="295"/>
      <c r="F215" s="295"/>
      <c r="G215" s="295"/>
      <c r="H215" s="295"/>
      <c r="I215" s="295"/>
      <c r="J215" s="295"/>
      <c r="K215" s="295"/>
      <c r="L215" s="295"/>
      <c r="M215" s="295"/>
      <c r="N215" s="295"/>
      <c r="O215" s="295"/>
      <c r="P215" s="295"/>
      <c r="Q215" s="295"/>
      <c r="R215" s="295"/>
      <c r="S215" s="295"/>
      <c r="T215" s="295"/>
      <c r="U215" s="295"/>
    </row>
    <row r="216" spans="1:21" hidden="1" x14ac:dyDescent="0.15">
      <c r="A216" s="295"/>
      <c r="B216" s="295"/>
      <c r="C216" s="295"/>
      <c r="D216" s="295"/>
      <c r="E216" s="295"/>
      <c r="F216" s="295"/>
      <c r="G216" s="295"/>
      <c r="H216" s="295"/>
      <c r="I216" s="295"/>
      <c r="J216" s="295"/>
      <c r="K216" s="295"/>
      <c r="L216" s="295"/>
      <c r="M216" s="295"/>
      <c r="N216" s="295"/>
      <c r="O216" s="295"/>
      <c r="P216" s="295"/>
      <c r="Q216" s="295"/>
      <c r="R216" s="295"/>
      <c r="S216" s="295"/>
      <c r="T216" s="295"/>
      <c r="U216" s="295"/>
    </row>
    <row r="217" spans="1:21" hidden="1" x14ac:dyDescent="0.15">
      <c r="A217" s="295"/>
      <c r="B217" s="295"/>
      <c r="C217" s="295"/>
      <c r="D217" s="295"/>
      <c r="E217" s="295"/>
      <c r="F217" s="295"/>
      <c r="G217" s="295"/>
      <c r="H217" s="295"/>
      <c r="I217" s="295"/>
      <c r="J217" s="295"/>
      <c r="K217" s="295"/>
      <c r="L217" s="295"/>
      <c r="M217" s="295"/>
      <c r="N217" s="295"/>
      <c r="O217" s="295"/>
      <c r="P217" s="295"/>
      <c r="Q217" s="295"/>
      <c r="R217" s="295"/>
      <c r="S217" s="295"/>
      <c r="T217" s="295"/>
      <c r="U217" s="295"/>
    </row>
    <row r="218" spans="1:21" hidden="1" x14ac:dyDescent="0.15">
      <c r="A218" s="295"/>
      <c r="B218" s="295"/>
      <c r="C218" s="295"/>
      <c r="D218" s="295"/>
      <c r="E218" s="295"/>
      <c r="F218" s="295"/>
      <c r="G218" s="295"/>
      <c r="H218" s="295"/>
      <c r="I218" s="295"/>
      <c r="J218" s="295"/>
      <c r="K218" s="295"/>
      <c r="L218" s="295"/>
      <c r="M218" s="295"/>
      <c r="N218" s="295"/>
      <c r="O218" s="295"/>
      <c r="P218" s="295"/>
      <c r="Q218" s="295"/>
      <c r="R218" s="295"/>
      <c r="S218" s="295"/>
      <c r="T218" s="295"/>
      <c r="U218" s="295"/>
    </row>
    <row r="219" spans="1:21" hidden="1" x14ac:dyDescent="0.15">
      <c r="A219" s="295"/>
      <c r="B219" s="295"/>
      <c r="C219" s="295"/>
      <c r="D219" s="295"/>
      <c r="E219" s="295"/>
      <c r="F219" s="295"/>
      <c r="G219" s="295"/>
      <c r="H219" s="295"/>
      <c r="I219" s="295"/>
      <c r="J219" s="295"/>
      <c r="K219" s="295"/>
      <c r="L219" s="295"/>
      <c r="M219" s="295"/>
      <c r="N219" s="295"/>
      <c r="O219" s="295"/>
      <c r="P219" s="295"/>
      <c r="Q219" s="295"/>
      <c r="R219" s="295"/>
      <c r="S219" s="295"/>
      <c r="T219" s="295"/>
      <c r="U219" s="295"/>
    </row>
    <row r="220" spans="1:21" hidden="1" x14ac:dyDescent="0.15">
      <c r="A220" s="295"/>
      <c r="B220" s="295"/>
      <c r="C220" s="295"/>
      <c r="D220" s="295"/>
      <c r="E220" s="295"/>
      <c r="F220" s="295"/>
      <c r="G220" s="295"/>
      <c r="H220" s="295"/>
      <c r="I220" s="295"/>
      <c r="J220" s="295"/>
      <c r="K220" s="295"/>
      <c r="L220" s="295"/>
      <c r="M220" s="295"/>
      <c r="N220" s="295"/>
      <c r="O220" s="295"/>
      <c r="P220" s="295"/>
      <c r="Q220" s="295"/>
      <c r="R220" s="295"/>
      <c r="S220" s="295"/>
      <c r="T220" s="295"/>
      <c r="U220" s="295"/>
    </row>
    <row r="221" spans="1:21" hidden="1" x14ac:dyDescent="0.15">
      <c r="A221" s="295"/>
      <c r="B221" s="295"/>
      <c r="C221" s="295"/>
      <c r="D221" s="295"/>
      <c r="E221" s="295"/>
      <c r="F221" s="295"/>
      <c r="G221" s="295"/>
      <c r="H221" s="295"/>
      <c r="I221" s="295"/>
      <c r="J221" s="295"/>
      <c r="K221" s="295"/>
      <c r="L221" s="295"/>
      <c r="M221" s="295"/>
      <c r="N221" s="295"/>
      <c r="O221" s="295"/>
      <c r="P221" s="295"/>
      <c r="Q221" s="295"/>
      <c r="R221" s="295"/>
      <c r="S221" s="295"/>
      <c r="T221" s="295"/>
      <c r="U221" s="295"/>
    </row>
    <row r="222" spans="1:21" hidden="1" x14ac:dyDescent="0.15">
      <c r="A222" s="295"/>
      <c r="B222" s="295"/>
      <c r="C222" s="295"/>
      <c r="D222" s="295"/>
      <c r="E222" s="295"/>
      <c r="F222" s="295"/>
      <c r="G222" s="295"/>
      <c r="H222" s="295"/>
      <c r="I222" s="295"/>
      <c r="J222" s="295"/>
      <c r="K222" s="295"/>
      <c r="L222" s="295"/>
      <c r="M222" s="295"/>
      <c r="N222" s="295"/>
      <c r="O222" s="295"/>
      <c r="P222" s="295"/>
      <c r="Q222" s="295"/>
      <c r="R222" s="295"/>
      <c r="S222" s="295"/>
      <c r="T222" s="295"/>
      <c r="U222" s="295"/>
    </row>
    <row r="223" spans="1:21" hidden="1" x14ac:dyDescent="0.15">
      <c r="A223" s="295"/>
      <c r="B223" s="295"/>
      <c r="C223" s="295"/>
      <c r="D223" s="295"/>
      <c r="E223" s="295"/>
      <c r="F223" s="295"/>
      <c r="G223" s="295"/>
      <c r="H223" s="295"/>
      <c r="I223" s="295"/>
      <c r="J223" s="295"/>
      <c r="K223" s="295"/>
      <c r="L223" s="295"/>
      <c r="M223" s="295"/>
      <c r="N223" s="295"/>
      <c r="O223" s="295"/>
      <c r="P223" s="295"/>
      <c r="Q223" s="295"/>
      <c r="R223" s="295"/>
      <c r="S223" s="295"/>
      <c r="T223" s="295"/>
      <c r="U223" s="295"/>
    </row>
    <row r="224" spans="1:21" hidden="1" x14ac:dyDescent="0.15">
      <c r="A224" s="295"/>
      <c r="B224" s="295"/>
      <c r="C224" s="295"/>
      <c r="D224" s="295"/>
      <c r="E224" s="295"/>
      <c r="F224" s="295"/>
      <c r="G224" s="295"/>
      <c r="H224" s="295"/>
      <c r="I224" s="295"/>
      <c r="J224" s="295"/>
      <c r="K224" s="295"/>
      <c r="L224" s="295"/>
      <c r="M224" s="295"/>
      <c r="N224" s="295"/>
      <c r="O224" s="295"/>
      <c r="P224" s="295"/>
      <c r="Q224" s="295"/>
      <c r="R224" s="295"/>
      <c r="S224" s="295"/>
      <c r="T224" s="295"/>
      <c r="U224" s="295"/>
    </row>
    <row r="225" spans="1:21" hidden="1" x14ac:dyDescent="0.15">
      <c r="A225" s="295"/>
      <c r="B225" s="295"/>
      <c r="C225" s="295"/>
      <c r="D225" s="295"/>
      <c r="E225" s="295"/>
      <c r="F225" s="295"/>
      <c r="G225" s="295"/>
      <c r="H225" s="295"/>
      <c r="I225" s="295"/>
      <c r="J225" s="295"/>
      <c r="K225" s="295"/>
      <c r="L225" s="295"/>
      <c r="M225" s="295"/>
      <c r="N225" s="295"/>
      <c r="O225" s="295"/>
      <c r="P225" s="295"/>
      <c r="Q225" s="295"/>
      <c r="R225" s="295"/>
      <c r="S225" s="295"/>
      <c r="T225" s="295"/>
      <c r="U225" s="295"/>
    </row>
    <row r="226" spans="1:21" hidden="1" x14ac:dyDescent="0.15">
      <c r="A226" s="295"/>
      <c r="B226" s="295"/>
      <c r="C226" s="295"/>
      <c r="D226" s="295"/>
      <c r="E226" s="295"/>
      <c r="F226" s="295"/>
      <c r="G226" s="295"/>
      <c r="H226" s="295"/>
      <c r="I226" s="295"/>
      <c r="J226" s="295"/>
      <c r="K226" s="295"/>
      <c r="L226" s="295"/>
      <c r="M226" s="295"/>
      <c r="N226" s="295"/>
      <c r="O226" s="295"/>
      <c r="P226" s="295"/>
      <c r="Q226" s="295"/>
      <c r="R226" s="295"/>
      <c r="S226" s="295"/>
      <c r="T226" s="295"/>
      <c r="U226" s="295"/>
    </row>
    <row r="227" spans="1:21" hidden="1" x14ac:dyDescent="0.15">
      <c r="A227" s="295"/>
      <c r="B227" s="295"/>
      <c r="C227" s="295"/>
      <c r="D227" s="295"/>
      <c r="E227" s="295"/>
      <c r="F227" s="295"/>
      <c r="G227" s="295"/>
      <c r="H227" s="295"/>
      <c r="I227" s="295"/>
      <c r="J227" s="295"/>
      <c r="K227" s="295"/>
      <c r="L227" s="295"/>
      <c r="M227" s="295"/>
      <c r="N227" s="295"/>
      <c r="O227" s="295"/>
      <c r="P227" s="295"/>
      <c r="Q227" s="295"/>
      <c r="R227" s="295"/>
      <c r="S227" s="295"/>
      <c r="T227" s="295"/>
      <c r="U227" s="295"/>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5" t="s">
        <v>2311</v>
      </c>
    </row>
    <row r="2" spans="1:23" ht="36" customHeight="1" x14ac:dyDescent="0.15">
      <c r="A2" s="384" t="s">
        <v>2051</v>
      </c>
      <c r="B2" s="297"/>
      <c r="C2" s="299"/>
      <c r="D2" s="108"/>
      <c r="E2" s="108"/>
      <c r="F2" s="108"/>
      <c r="G2" s="108"/>
      <c r="H2" s="108"/>
      <c r="I2" s="10"/>
      <c r="J2" s="3"/>
      <c r="K2" s="3"/>
      <c r="L2" s="3"/>
      <c r="M2" s="3"/>
      <c r="N2" s="3"/>
      <c r="O2" s="3"/>
      <c r="P2" s="3"/>
      <c r="Q2" s="3"/>
      <c r="R2" s="3"/>
      <c r="S2" s="3"/>
      <c r="T2" s="3"/>
      <c r="U2" s="3"/>
      <c r="V2" s="3"/>
      <c r="W2" s="3"/>
    </row>
    <row r="3" spans="1:23" ht="25.5" customHeight="1" x14ac:dyDescent="0.15">
      <c r="A3" s="346" t="s">
        <v>16</v>
      </c>
      <c r="B3" s="297"/>
      <c r="C3" s="299"/>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5" t="s">
        <v>2302</v>
      </c>
    </row>
    <row r="42" spans="1:4" ht="15.75" customHeight="1" x14ac:dyDescent="0.2">
      <c r="A42" s="255"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topLeftCell="A9"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5" t="s">
        <v>2272</v>
      </c>
    </row>
    <row r="2" spans="1:22" ht="49.5" customHeight="1" x14ac:dyDescent="0.2">
      <c r="A2" s="301" t="s">
        <v>2124</v>
      </c>
      <c r="B2" s="299"/>
    </row>
    <row r="3" spans="1:22" ht="25.5" customHeight="1" x14ac:dyDescent="0.15">
      <c r="A3" s="302"/>
      <c r="B3" s="299"/>
      <c r="C3" s="2"/>
      <c r="D3" s="2"/>
      <c r="E3" s="2"/>
      <c r="F3" s="3"/>
      <c r="G3" s="3"/>
      <c r="H3" s="3"/>
      <c r="I3" s="3"/>
      <c r="J3" s="3"/>
      <c r="K3" s="3"/>
      <c r="L3" s="3"/>
      <c r="M3" s="3"/>
      <c r="N3" s="3"/>
      <c r="O3" s="3"/>
      <c r="P3" s="3"/>
      <c r="Q3" s="3"/>
      <c r="R3" s="3"/>
      <c r="S3" s="3"/>
      <c r="T3" s="3"/>
      <c r="U3" s="3"/>
      <c r="V3" s="3"/>
    </row>
    <row r="4" spans="1:22" ht="24" customHeight="1" x14ac:dyDescent="0.2">
      <c r="A4" s="303" t="s">
        <v>1</v>
      </c>
      <c r="B4" s="299"/>
      <c r="C4" s="4"/>
      <c r="D4" s="4"/>
      <c r="E4" s="4"/>
      <c r="F4" s="4"/>
      <c r="G4" s="4"/>
      <c r="H4" s="4"/>
      <c r="I4" s="4"/>
      <c r="J4" s="4"/>
      <c r="K4" s="4"/>
      <c r="L4" s="4"/>
      <c r="M4" s="4"/>
      <c r="N4" s="4"/>
      <c r="O4" s="4"/>
      <c r="P4" s="4"/>
      <c r="Q4" s="4"/>
      <c r="R4" s="4"/>
      <c r="S4" s="4"/>
      <c r="T4" s="4"/>
      <c r="U4" s="4"/>
      <c r="V4" s="4"/>
    </row>
    <row r="5" spans="1:22" ht="72" customHeight="1" x14ac:dyDescent="0.2">
      <c r="A5" s="300" t="s">
        <v>2262</v>
      </c>
      <c r="B5" s="299"/>
    </row>
    <row r="6" spans="1:22" ht="24" customHeight="1" x14ac:dyDescent="0.2">
      <c r="A6" s="303" t="s">
        <v>2</v>
      </c>
      <c r="B6" s="299"/>
      <c r="C6" s="4"/>
      <c r="D6" s="4"/>
      <c r="E6" s="4"/>
      <c r="F6" s="4"/>
      <c r="G6" s="4"/>
      <c r="H6" s="4"/>
      <c r="I6" s="4"/>
      <c r="J6" s="4"/>
      <c r="K6" s="4"/>
      <c r="L6" s="4"/>
      <c r="M6" s="4"/>
      <c r="N6" s="4"/>
      <c r="O6" s="4"/>
      <c r="P6" s="4"/>
      <c r="Q6" s="4"/>
      <c r="R6" s="4"/>
      <c r="S6" s="4"/>
      <c r="T6" s="4"/>
      <c r="U6" s="4"/>
      <c r="V6" s="4"/>
    </row>
    <row r="7" spans="1:22" ht="84" customHeight="1" x14ac:dyDescent="0.2">
      <c r="A7" s="300" t="s">
        <v>2263</v>
      </c>
      <c r="B7" s="299"/>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03" t="s">
        <v>2</v>
      </c>
      <c r="B12" s="299"/>
      <c r="C12" s="4"/>
      <c r="D12" s="4"/>
      <c r="E12" s="4"/>
      <c r="F12" s="4"/>
      <c r="G12" s="4"/>
      <c r="H12" s="4"/>
      <c r="I12" s="4"/>
      <c r="J12" s="4"/>
      <c r="K12" s="4"/>
      <c r="L12" s="4"/>
      <c r="M12" s="4"/>
      <c r="N12" s="4"/>
      <c r="O12" s="4"/>
      <c r="P12" s="4"/>
      <c r="Q12" s="4"/>
      <c r="R12" s="4"/>
      <c r="S12" s="4"/>
      <c r="T12" s="4"/>
      <c r="U12" s="4"/>
      <c r="V12" s="4"/>
    </row>
    <row r="13" spans="1:22" ht="96" customHeight="1" x14ac:dyDescent="0.2">
      <c r="A13" s="300" t="s">
        <v>2264</v>
      </c>
      <c r="B13" s="299"/>
    </row>
    <row r="14" spans="1:22" ht="123.75" customHeight="1" x14ac:dyDescent="0.2">
      <c r="A14" s="304" t="s">
        <v>10</v>
      </c>
      <c r="B14" s="299"/>
    </row>
    <row r="15" spans="1:22" ht="24" customHeight="1" x14ac:dyDescent="0.2">
      <c r="A15" s="305" t="s">
        <v>11</v>
      </c>
      <c r="B15" s="299"/>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03" t="s">
        <v>2118</v>
      </c>
      <c r="B19" s="299"/>
      <c r="C19" s="4"/>
      <c r="D19" s="4"/>
      <c r="E19" s="4"/>
      <c r="F19" s="4"/>
      <c r="G19" s="4"/>
      <c r="H19" s="4"/>
      <c r="I19" s="4"/>
      <c r="J19" s="4"/>
      <c r="K19" s="4"/>
      <c r="L19" s="4"/>
      <c r="M19" s="4"/>
      <c r="N19" s="4"/>
      <c r="O19" s="4"/>
      <c r="P19" s="4"/>
      <c r="Q19" s="4"/>
      <c r="R19" s="4"/>
      <c r="S19" s="4"/>
      <c r="T19" s="4"/>
      <c r="U19" s="4"/>
      <c r="V19" s="4"/>
    </row>
    <row r="20" spans="1:22" ht="58.5" customHeight="1" x14ac:dyDescent="0.2">
      <c r="A20" s="300" t="s">
        <v>2265</v>
      </c>
      <c r="B20" s="299"/>
    </row>
    <row r="21" spans="1:22" ht="36" customHeight="1" x14ac:dyDescent="0.2">
      <c r="A21" s="306" t="s">
        <v>2129</v>
      </c>
      <c r="B21" s="307"/>
    </row>
    <row r="22" spans="1:22" ht="46.5" customHeight="1" x14ac:dyDescent="0.2">
      <c r="A22" s="296"/>
      <c r="B22" s="297"/>
    </row>
    <row r="23" spans="1:22" ht="36" customHeight="1" x14ac:dyDescent="0.2">
      <c r="A23" s="298" t="s">
        <v>2130</v>
      </c>
      <c r="B23" s="299"/>
      <c r="C23" s="4"/>
      <c r="D23" s="4"/>
      <c r="E23" s="4"/>
      <c r="F23" s="4"/>
      <c r="G23" s="4"/>
      <c r="H23" s="4"/>
      <c r="I23" s="4"/>
      <c r="J23" s="4"/>
      <c r="K23" s="4"/>
      <c r="L23" s="4"/>
      <c r="M23" s="4"/>
      <c r="N23" s="4"/>
      <c r="O23" s="4"/>
      <c r="P23" s="4"/>
      <c r="Q23" s="4"/>
      <c r="R23" s="4"/>
      <c r="S23" s="4"/>
      <c r="T23" s="4"/>
      <c r="U23" s="4"/>
      <c r="V23" s="4"/>
    </row>
    <row r="24" spans="1:22" ht="156" customHeight="1" x14ac:dyDescent="0.2">
      <c r="A24" s="300" t="s">
        <v>2140</v>
      </c>
      <c r="B24" s="299"/>
    </row>
    <row r="25" spans="1:22" ht="15.75" customHeight="1" x14ac:dyDescent="0.2">
      <c r="A25" s="256"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zoomScaleNormal="100" workbookViewId="0">
      <selection activeCell="D59" sqref="D59"/>
    </sheetView>
  </sheetViews>
  <sheetFormatPr baseColWidth="10" defaultColWidth="0" defaultRowHeight="15"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5" t="s">
        <v>2299</v>
      </c>
    </row>
    <row r="2" spans="1:26" ht="36" customHeight="1" x14ac:dyDescent="0.15">
      <c r="A2" s="308" t="s">
        <v>2125</v>
      </c>
      <c r="B2" s="297"/>
      <c r="C2" s="297"/>
      <c r="D2" s="297"/>
      <c r="E2" s="9" t="s">
        <v>2413</v>
      </c>
      <c r="F2" s="10"/>
      <c r="G2" s="3"/>
      <c r="H2" s="3"/>
      <c r="I2" s="3"/>
      <c r="J2" s="3"/>
      <c r="K2" s="3"/>
      <c r="L2" s="3"/>
      <c r="M2" s="3"/>
      <c r="N2" s="3"/>
      <c r="O2" s="3"/>
      <c r="P2" s="3"/>
      <c r="Q2" s="3"/>
      <c r="R2" s="3"/>
      <c r="S2" s="3"/>
      <c r="T2" s="3"/>
      <c r="U2" s="3"/>
      <c r="V2" s="3"/>
      <c r="W2" s="3"/>
      <c r="X2" s="3"/>
      <c r="Y2" s="3"/>
      <c r="Z2" s="3"/>
    </row>
    <row r="3" spans="1:26" ht="36" customHeight="1" x14ac:dyDescent="0.15">
      <c r="A3" s="309" t="s">
        <v>2120</v>
      </c>
      <c r="B3" s="310"/>
      <c r="C3" s="310"/>
      <c r="D3" s="310"/>
      <c r="E3" s="311"/>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12"/>
      <c r="D4" s="297"/>
      <c r="E4" s="299"/>
      <c r="F4" s="10"/>
      <c r="G4" s="3"/>
      <c r="H4" s="3"/>
      <c r="I4" s="3"/>
      <c r="J4" s="3"/>
      <c r="K4" s="3"/>
      <c r="L4" s="3"/>
      <c r="M4" s="3"/>
      <c r="N4" s="3"/>
      <c r="O4" s="3"/>
      <c r="P4" s="3"/>
      <c r="Q4" s="3"/>
      <c r="R4" s="3"/>
      <c r="S4" s="3"/>
      <c r="T4" s="3"/>
      <c r="U4" s="3"/>
      <c r="V4" s="3"/>
      <c r="W4" s="3"/>
      <c r="X4" s="3"/>
      <c r="Y4" s="3"/>
      <c r="Z4" s="3"/>
    </row>
    <row r="5" spans="1:26" ht="36" customHeight="1" x14ac:dyDescent="0.15">
      <c r="A5" s="313" t="s">
        <v>3</v>
      </c>
      <c r="B5" s="297"/>
      <c r="C5" s="297"/>
      <c r="D5" s="297"/>
      <c r="E5" s="299"/>
      <c r="F5" s="10"/>
      <c r="G5" s="3"/>
      <c r="H5" s="3"/>
      <c r="I5" s="3"/>
      <c r="J5" s="3"/>
      <c r="K5" s="3"/>
      <c r="L5" s="3"/>
      <c r="M5" s="3"/>
      <c r="N5" s="3"/>
      <c r="O5" s="3"/>
      <c r="P5" s="3"/>
      <c r="Q5" s="3"/>
      <c r="R5" s="3"/>
      <c r="S5" s="3"/>
      <c r="T5" s="3"/>
      <c r="U5" s="3"/>
      <c r="V5" s="3"/>
      <c r="W5" s="3"/>
      <c r="X5" s="3"/>
      <c r="Y5" s="3"/>
      <c r="Z5" s="3"/>
    </row>
    <row r="6" spans="1:26" ht="72" customHeight="1" x14ac:dyDescent="0.15">
      <c r="A6" s="314" t="s">
        <v>2141</v>
      </c>
      <c r="B6" s="297"/>
      <c r="C6" s="297"/>
      <c r="D6" s="297"/>
      <c r="E6" s="299"/>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18" t="s">
        <v>2414</v>
      </c>
      <c r="D7" s="318"/>
      <c r="E7" s="318"/>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18" t="s">
        <v>2415</v>
      </c>
      <c r="D8" s="318"/>
      <c r="E8" s="318"/>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18" t="s">
        <v>2416</v>
      </c>
      <c r="D9" s="318"/>
      <c r="E9" s="318"/>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85" t="s">
        <v>2417</v>
      </c>
      <c r="D10" s="318"/>
      <c r="E10" s="318"/>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85" t="s">
        <v>2418</v>
      </c>
      <c r="D11" s="318"/>
      <c r="E11" s="318"/>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15" t="s">
        <v>2419</v>
      </c>
      <c r="D12" s="316"/>
      <c r="E12" s="317"/>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15" t="s">
        <v>2424</v>
      </c>
      <c r="D13" s="316"/>
      <c r="E13" s="317"/>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86" t="s">
        <v>2420</v>
      </c>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15" t="s">
        <v>2421</v>
      </c>
      <c r="D15" s="316"/>
      <c r="E15" s="317"/>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15" t="s">
        <v>2419</v>
      </c>
      <c r="D16" s="316"/>
      <c r="E16" s="317"/>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15" t="s">
        <v>2424</v>
      </c>
      <c r="D17" s="316"/>
      <c r="E17" s="317"/>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15" t="s">
        <v>2420</v>
      </c>
      <c r="D18" s="316"/>
      <c r="E18" s="317"/>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15" t="s">
        <v>2421</v>
      </c>
      <c r="D19" s="316"/>
      <c r="E19" s="317"/>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15" t="s">
        <v>2422</v>
      </c>
      <c r="D20" s="316"/>
      <c r="E20" s="317"/>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15" t="s">
        <v>2423</v>
      </c>
      <c r="D21" s="316"/>
      <c r="E21" s="317"/>
      <c r="F21" s="286"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13" t="s">
        <v>2119</v>
      </c>
      <c r="B22" s="297"/>
      <c r="C22" s="297"/>
      <c r="D22" s="297"/>
      <c r="E22" s="299"/>
      <c r="F22" s="10"/>
      <c r="G22" s="3"/>
      <c r="H22" s="3"/>
      <c r="I22" s="3"/>
      <c r="J22" s="3"/>
      <c r="K22" s="3"/>
      <c r="L22" s="3"/>
      <c r="M22" s="3"/>
      <c r="N22" s="3"/>
      <c r="O22" s="3"/>
      <c r="P22" s="3"/>
      <c r="Q22" s="3"/>
      <c r="R22" s="3"/>
      <c r="S22" s="3"/>
      <c r="T22" s="3"/>
      <c r="U22" s="3"/>
      <c r="V22" s="3"/>
      <c r="W22" s="3"/>
      <c r="X22" s="3"/>
      <c r="Y22" s="3"/>
      <c r="Z22" s="3"/>
    </row>
    <row r="23" spans="1:26" ht="48" customHeight="1" x14ac:dyDescent="0.15">
      <c r="A23" s="314" t="s">
        <v>2142</v>
      </c>
      <c r="B23" s="297"/>
      <c r="C23" s="297"/>
      <c r="D23" s="297"/>
      <c r="E23" s="299"/>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8" t="s">
        <v>6</v>
      </c>
      <c r="B24" s="259" t="s">
        <v>2274</v>
      </c>
      <c r="C24" s="260" t="s">
        <v>48</v>
      </c>
      <c r="D24" s="260" t="s">
        <v>49</v>
      </c>
      <c r="E24" s="261" t="s">
        <v>50</v>
      </c>
      <c r="F24" s="262" t="s">
        <v>51</v>
      </c>
      <c r="G24" s="3"/>
      <c r="H24" s="3"/>
      <c r="I24" s="3"/>
      <c r="J24" s="3"/>
      <c r="K24" s="3"/>
      <c r="L24" s="3"/>
      <c r="M24" s="3"/>
      <c r="N24" s="3"/>
      <c r="O24" s="3"/>
      <c r="P24" s="3"/>
      <c r="Q24" s="3"/>
      <c r="R24" s="3"/>
      <c r="S24" s="3"/>
      <c r="T24" s="3"/>
      <c r="U24" s="3"/>
      <c r="V24" s="3"/>
      <c r="W24" s="3"/>
      <c r="X24" s="3"/>
      <c r="Y24" s="3"/>
      <c r="Z24" s="3"/>
    </row>
    <row r="25" spans="1:26" ht="96.75" customHeight="1" x14ac:dyDescent="0.15">
      <c r="A25" s="21" t="s">
        <v>52</v>
      </c>
      <c r="B25" s="12" t="str">
        <f>VLOOKUP(A25,Questions!B$18:C$109,2,FALSE)</f>
        <v>Describe your organization’s business background and ownership structure, including all parent and subsidiary relationships.</v>
      </c>
      <c r="C25" s="253" t="s">
        <v>2425</v>
      </c>
      <c r="D25" s="252"/>
      <c r="E25" s="17" t="str">
        <f>IF(C25="",VLOOKUP(A25,Questions!$B$18:$G$109,4,TRUE),"N/A")</f>
        <v>N/A</v>
      </c>
      <c r="F25" s="257"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97" customHeight="1" x14ac:dyDescent="0.15">
      <c r="A26" s="21" t="s">
        <v>53</v>
      </c>
      <c r="B26" s="12" t="str">
        <f>VLOOKUP(A26,Questions!B$18:C$109,2,FALSE)</f>
        <v>Have you had an unplanned disruption to this product/service in the past 12 months?</v>
      </c>
      <c r="C26" s="19" t="s">
        <v>225</v>
      </c>
      <c r="D26" s="20"/>
      <c r="E26" s="17" t="str">
        <f>IF(C26="",VLOOKUP(A26,Questions!$B$18:$G$109,4,TRUE),"N/A")</f>
        <v>N/A</v>
      </c>
      <c r="F26" s="257"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64" customHeight="1" x14ac:dyDescent="0.15">
      <c r="A27" s="21" t="s">
        <v>54</v>
      </c>
      <c r="B27" s="12" t="str">
        <f>VLOOKUP(A27,Questions!B$18:C$109,2,FALSE)</f>
        <v>Do you have a dedicated Information Security staff or office?</v>
      </c>
      <c r="C27" s="19" t="s">
        <v>208</v>
      </c>
      <c r="D27" s="20" t="s">
        <v>2426</v>
      </c>
      <c r="E27" s="17" t="str">
        <f>IF((C27=""),VLOOKUP(A27,Questions!$B$18:$G$109,4,FALSE),IF(C27="Yes",VLOOKUP(A27,Questions!$B$18:$G$109,6,FALSE),IF(C27="No",VLOOKUP(A27,Questions!$B$18:$G$109,5,FALSE),"N/A")))</f>
        <v>Describe your Information Security Office, including size, talents, resources, etc.</v>
      </c>
      <c r="F27" s="257"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64" customHeight="1" x14ac:dyDescent="0.15">
      <c r="A28" s="21" t="s">
        <v>55</v>
      </c>
      <c r="B28" s="12" t="str">
        <f>VLOOKUP(A28,Questions!B$18:C$109,2,FALSE)</f>
        <v>Do you have a dedicated Software and System Development team(s)? (e.g., Customer Support, Implementation, Product Management, etc.)</v>
      </c>
      <c r="C28" s="19" t="s">
        <v>208</v>
      </c>
      <c r="D28" s="20" t="s">
        <v>2427</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7"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64" customHeight="1" x14ac:dyDescent="0.15">
      <c r="A29" s="21" t="s">
        <v>56</v>
      </c>
      <c r="B29" s="12" t="str">
        <f>VLOOKUP(A29,Questions!B$18:C$109,2,FALSE)</f>
        <v>Does your product process protected health information (PHI) or any data covered by the Health Insurance Portability and Accountability Act?</v>
      </c>
      <c r="C29" s="19" t="s">
        <v>225</v>
      </c>
      <c r="D29" s="20"/>
      <c r="E29" s="17" t="str">
        <f>IF((C29=""),VLOOKUP(A29,Questions!$B$18:$G$109,4,FALSE),IF(C29="Yes",VLOOKUP(A29,Questions!$B$18:$G$109,6,FALSE),IF(C29="No",VLOOKUP(A29,Questions!$B$18:$G$109,5,FALSE),"N/A")))</f>
        <v xml:space="preserve"> </v>
      </c>
      <c r="F29" s="257"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64" customHeight="1" x14ac:dyDescent="0.15">
      <c r="A30" s="21" t="s">
        <v>57</v>
      </c>
      <c r="B30" s="12" t="str">
        <f>VLOOKUP(A30,Questions!B$18:C$109,2,FALSE)</f>
        <v>Will data regulated by PCI DSS reside in the vended product?</v>
      </c>
      <c r="C30" s="19" t="s">
        <v>225</v>
      </c>
      <c r="D30" s="20"/>
      <c r="E30" s="17" t="str">
        <f>IF((C30=""),VLOOKUP(A30,Questions!$B$18:$G$109,4,FALSE),IF(C30="Yes",VLOOKUP(A30,Questions!$B$18:$G$109,6,FALSE),IF(C30="No",VLOOKUP(A30,Questions!$B$18:$G$109,5,FALSE),"N/A")))</f>
        <v xml:space="preserve"> </v>
      </c>
      <c r="F30" s="257"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64" customHeight="1" x14ac:dyDescent="0.15">
      <c r="A31" s="263" t="s">
        <v>58</v>
      </c>
      <c r="B31" s="130" t="str">
        <f>VLOOKUP(A31,Questions!B$18:C$109,2,FALSE)</f>
        <v>Use this area to share information about your environment that will assist those who are assessing your company data security program.</v>
      </c>
      <c r="C31" s="264"/>
      <c r="D31" s="251" t="s">
        <v>2429</v>
      </c>
      <c r="E31" s="265" t="str">
        <f>IF((C31=""),VLOOKUP(A31,Questions!$B$18:$G$109,4,FALSE),IF(C31="Yes",VLOOKUP(A31,Questions!$B$18:$G$109,6,FALSE),IF(C31="No",VLOOKUP(A31,Questions!$B$18:$G$109,5,FALSE),"N/A")))</f>
        <v>Share any details that would help information security analysts assess your product.</v>
      </c>
      <c r="F31" s="266" t="str">
        <f>VLOOKUP(A31,'Analyst Report'!$A$32:$E$120,5,FALSE)</f>
        <v xml:space="preserve"> </v>
      </c>
      <c r="G31" s="286" t="s">
        <v>2300</v>
      </c>
      <c r="H31" s="3"/>
      <c r="I31" s="3"/>
      <c r="J31" s="3"/>
      <c r="K31" s="3"/>
      <c r="L31" s="3"/>
      <c r="M31" s="3"/>
      <c r="N31" s="3"/>
      <c r="O31" s="3"/>
      <c r="P31" s="3"/>
      <c r="Q31" s="3"/>
      <c r="R31" s="3"/>
      <c r="S31" s="3"/>
      <c r="T31" s="3"/>
      <c r="U31" s="3"/>
      <c r="V31" s="3"/>
      <c r="W31" s="3"/>
      <c r="X31" s="3"/>
      <c r="Y31" s="3"/>
      <c r="Z31" s="3"/>
    </row>
    <row r="32" spans="1:26" ht="36" customHeight="1" x14ac:dyDescent="0.15">
      <c r="A32" s="313" t="s">
        <v>5</v>
      </c>
      <c r="B32" s="299"/>
      <c r="C32" s="14"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96" customHeight="1" x14ac:dyDescent="0.15">
      <c r="A33" s="21" t="s">
        <v>59</v>
      </c>
      <c r="B33" s="12" t="str">
        <f>VLOOKUP(A33,Questions!B$18:C$109,2,FALSE)</f>
        <v>Have you undergone a SSAE 18 / SOC 2 audit?</v>
      </c>
      <c r="C33" s="19" t="s">
        <v>225</v>
      </c>
      <c r="D33" s="22"/>
      <c r="E33" s="17" t="str">
        <f>IF((C33=""),VLOOKUP(A33,Questions!$B$18:$G$109,4,FALSE),IF(C33="Yes",VLOOKUP(A33,Questions!$B$18:$G$109,6,FALSE),IF(C33="No",VLOOKUP(A33,Questions!$B$18:$G$109,5,FALSE),"N/A")))</f>
        <v>Describe any plans to undergo a SSAE 18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3.75" customHeight="1" x14ac:dyDescent="0.15">
      <c r="A34" s="12" t="s">
        <v>60</v>
      </c>
      <c r="B34" s="12" t="str">
        <f>VLOOKUP(A34,Questions!B$18:C$109,2,FALSE)</f>
        <v>Have you completed the Cloud Security Alliance (CSA) CAIQ?</v>
      </c>
      <c r="C34" s="19" t="s">
        <v>225</v>
      </c>
      <c r="D34" s="22"/>
      <c r="E34" s="17" t="str">
        <f>IF((C34=""),VLOOKUP(A34,Questions!$B$18:$G$109,4,FALSE),IF(C34="Yes",VLOOKUP(A34,Questions!$B$18:$G$109,6,FALSE),IF(C34="No",VLOOKUP(A34,Questions!$B$18:$G$109,5,FALSE),"N/A")))</f>
        <v>Describe any plans to complete the CSA CAIQ.</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63.75" customHeight="1" x14ac:dyDescent="0.15">
      <c r="A35" s="12" t="s">
        <v>61</v>
      </c>
      <c r="B35" s="12" t="str">
        <f>VLOOKUP(A35,Questions!B$18:C$109,2,FALSE)</f>
        <v>Have you received the Cloud Security Alliance STAR certification?</v>
      </c>
      <c r="C35" s="19" t="s">
        <v>225</v>
      </c>
      <c r="D35" s="23"/>
      <c r="E35" s="17" t="str">
        <f>IF((C35=""),VLOOKUP(A35,Questions!$B$18:$G$109,4,FALSE),IF(C35="Yes",VLOOKUP(A35,Questions!$B$18:$G$109,6,FALSE),IF(C35="No",VLOOKUP(A35,Questions!$B$18:$G$109,5,FALSE),"N/A")))</f>
        <v>Describe any plans to obtain CSA STAR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78" customHeight="1" x14ac:dyDescent="0.15">
      <c r="A36" s="12" t="s">
        <v>62</v>
      </c>
      <c r="B36" s="12" t="str">
        <f>VLOOKUP(A36,Questions!B$18:C$109,2,FALSE)</f>
        <v>Do you conform with a specific industry standard security framework? (e.g., NIST Cybersecurity Framework, CIS Controls, ISO 27001, etc.)</v>
      </c>
      <c r="C36" s="19" t="s">
        <v>225</v>
      </c>
      <c r="D36" s="23"/>
      <c r="E36" s="17" t="str">
        <f>IF((C36=""),VLOOKUP(A36,Questions!$B$18:$G$109,4,FALSE),IF(C36="Yes",VLOOKUP(A36,Questions!$B$18:$G$109,6,FALSE),IF(C36="No",VLOOKUP(A36,Questions!$B$18:$G$109,5,FALSE),"N/A")))</f>
        <v>Describe any plans to conform to an industry standard security framework.</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3.75" customHeight="1" x14ac:dyDescent="0.15">
      <c r="A37" s="12" t="s">
        <v>63</v>
      </c>
      <c r="B37" s="12" t="str">
        <f>VLOOKUP(A37,Questions!B$18:C$109,2,FALSE)</f>
        <v>Can the systems that hold the institution's data be compliant with NIST SP 800-171 and/or CMMC Level 2 standards?</v>
      </c>
      <c r="C37" s="19" t="s">
        <v>225</v>
      </c>
      <c r="D37" s="23"/>
      <c r="E37" s="17" t="str">
        <f>IF((C37=""),VLOOKUP(A37,Questions!$B$18:$G$109,4,FALSE),IF(C37="Yes",VLOOKUP(A37,Questions!$B$18:$G$109,6,FALSE),IF(C37="No",VLOOKUP(A37,Questions!$B$18:$G$109,5,FALSE),"N/A")))</f>
        <v>Describe any plans to provide NIST SP 800-171 or CMMC Level 3 services.</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3.75" customHeight="1" x14ac:dyDescent="0.15">
      <c r="A38" s="12" t="s">
        <v>64</v>
      </c>
      <c r="B38" s="12" t="str">
        <f>VLOOKUP(A38,Questions!B$18:C$109,2,FALSE)</f>
        <v>Can you provide overall system and/or application architecture diagrams including a full description of the data flow for all components of the system?</v>
      </c>
      <c r="C38" s="19" t="s">
        <v>225</v>
      </c>
      <c r="D38" s="22" t="s">
        <v>2428</v>
      </c>
      <c r="E38" s="17" t="str">
        <f>IF((C38=""),VLOOKUP(A38,Questions!$B$18:$G$109,4,FALSE),IF(C38="Yes",VLOOKUP(A38,Questions!$B$18:$G$109,6,FALSE),IF(C38="No",VLOOKUP(A38,Questions!$B$18:$G$109,5,FALSE),"N/A")))</f>
        <v>Provide a detailed summary of overall system and/or application architecture.</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63.75" customHeight="1" x14ac:dyDescent="0.15">
      <c r="A39" s="12" t="s">
        <v>65</v>
      </c>
      <c r="B39" s="12" t="str">
        <f>VLOOKUP(A39,Questions!B$18:C$109,2,FALSE)</f>
        <v>Does your organization have a data privacy policy?</v>
      </c>
      <c r="C39" s="19" t="s">
        <v>225</v>
      </c>
      <c r="D39" s="22"/>
      <c r="E39" s="17" t="str">
        <f>IF((C39=""),VLOOKUP(A39,Questions!$B$18:$G$109,4,FALSE),IF(C39="Yes",VLOOKUP(A39,Questions!$B$18:$G$109,6,FALSE),IF(C39="No",VLOOKUP(A39,Questions!$B$18:$G$109,5,FALSE),"N/A")))</f>
        <v>Describe your plans to create a data privacy policy.</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63.75" customHeight="1" x14ac:dyDescent="0.15">
      <c r="A40" s="12" t="s">
        <v>66</v>
      </c>
      <c r="B40" s="12" t="str">
        <f>VLOOKUP(A40,Questions!B$18:C$109,2,FALSE)</f>
        <v>Do you have a documented, and currently implemented, employee onboarding and offboarding policy?</v>
      </c>
      <c r="C40" s="19" t="s">
        <v>225</v>
      </c>
      <c r="D40" s="22"/>
      <c r="E40" s="17" t="str">
        <f>IF((C40=""),VLOOKUP(A40,Questions!$B$18:$G$109,4,FALSE),IF(C40="Yes",VLOOKUP(A40,Questions!$B$18:$G$109,6,FALSE),IF(C40="No",VLOOKUP(A40,Questions!$B$18:$G$109,5,FALSE),"N/A")))</f>
        <v>Briefly summarize your response.</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3.75" customHeight="1" x14ac:dyDescent="0.15">
      <c r="A41" s="12" t="s">
        <v>67</v>
      </c>
      <c r="B41" s="12" t="str">
        <f>VLOOKUP(A41,Questions!B$18:C$109,2,FALSE)</f>
        <v>Do you have a well-documented Business Continuity Plan (BCP) that is tested annually?</v>
      </c>
      <c r="C41" s="19" t="s">
        <v>225</v>
      </c>
      <c r="D41" s="22"/>
      <c r="E41" s="17" t="str">
        <f>IF((C41=""),VLOOKUP(A41,Questions!$B$18:$G$109,4,FALSE),IF(C41="Yes",VLOOKUP(A41,Questions!$B$18:$G$109,6,FALSE),IF(C41="No",VLOOKUP(A41,Questions!$B$18:$G$109,5,FALSE),"N/A")))</f>
        <v>Briefly summarize your response.</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3.75" customHeight="1" x14ac:dyDescent="0.15">
      <c r="A42" s="12" t="s">
        <v>68</v>
      </c>
      <c r="B42" s="12" t="str">
        <f>VLOOKUP(A42,Questions!B$18:C$109,2,FALSE)</f>
        <v>Do you have a well-documented Disaster Recovery Plan (DRP) that is tested annually?</v>
      </c>
      <c r="C42" s="19" t="s">
        <v>225</v>
      </c>
      <c r="D42" s="22"/>
      <c r="E42" s="17" t="str">
        <f>IF((C42=""),VLOOKUP(A42,Questions!$B$18:$G$109,4,FALSE),IF(C42="Yes",VLOOKUP(A42,Questions!$B$18:$G$109,6,FALSE),IF(C42="No",VLOOKUP(A42,Questions!$B$18:$G$109,5,FALSE),"N/A")))</f>
        <v>Briefly summarize your response.</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3.75" customHeight="1" x14ac:dyDescent="0.15">
      <c r="A43" s="21" t="s">
        <v>69</v>
      </c>
      <c r="B43" s="12" t="str">
        <f>VLOOKUP(A43,Questions!B$18:C$109,2,FALSE)</f>
        <v>Do you have a documented change management process?</v>
      </c>
      <c r="C43" s="19" t="s">
        <v>225</v>
      </c>
      <c r="D43" s="22"/>
      <c r="E43" s="17" t="str">
        <f>IF((C43=""),VLOOKUP(A43,Questions!$B$18:$G$109,4,FALSE),IF(C43="Yes",VLOOKUP(A43,Questions!$B$18:$G$109,6,FALSE),IF(C43="No",VLOOKUP(A43,Questions!$B$18:$G$109,5,FALSE),"N/A")))</f>
        <v>Briefly summarize your response.</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99.75" customHeight="1" x14ac:dyDescent="0.15">
      <c r="A44" s="21" t="s">
        <v>70</v>
      </c>
      <c r="B44" s="12" t="str">
        <f>VLOOKUP(A44,Questions!B$18:C$109,2,FALSE)</f>
        <v>Has a VPAT or ACR been created or updated for the product and version under consideration within the past year?</v>
      </c>
      <c r="C44" s="19" t="s">
        <v>225</v>
      </c>
      <c r="D44" s="22"/>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63.75" customHeight="1" x14ac:dyDescent="0.15">
      <c r="A45" s="21" t="s">
        <v>71</v>
      </c>
      <c r="B45" s="12" t="str">
        <f>VLOOKUP(A45,Questions!B$18:C$109,2,FALSE)</f>
        <v>Do you have documentation to support the accessibility features of your product?</v>
      </c>
      <c r="C45" s="19" t="s">
        <v>208</v>
      </c>
      <c r="D45" s="22" t="s">
        <v>2430</v>
      </c>
      <c r="E45" s="17" t="str">
        <f>IF((C45=""),VLOOKUP(A45,Questions!$B$18:$G$109,4,FALSE),IF(C45="Yes",VLOOKUP(A45,Questions!$B$18:$G$109,6,FALSE),IF(C45="No",VLOOKUP(A45,Questions!$B$18:$G$109,5,FALSE),"N/A")))</f>
        <v>Provide examples with links where possible.</v>
      </c>
      <c r="F45" s="18" t="str">
        <f>VLOOKUP(A45,'Analyst Report'!$A$32:$E$120,5,FALSE)</f>
        <v xml:space="preserve"> </v>
      </c>
      <c r="G45" s="286" t="s">
        <v>2300</v>
      </c>
      <c r="H45" s="3"/>
      <c r="I45" s="3"/>
      <c r="J45" s="3"/>
      <c r="K45" s="3"/>
      <c r="L45" s="3"/>
      <c r="M45" s="3"/>
      <c r="N45" s="3"/>
      <c r="O45" s="3"/>
      <c r="P45" s="3"/>
      <c r="Q45" s="3"/>
      <c r="R45" s="3"/>
      <c r="S45" s="3"/>
      <c r="T45" s="3"/>
      <c r="U45" s="3"/>
      <c r="V45" s="3"/>
      <c r="W45" s="3"/>
      <c r="X45" s="3"/>
      <c r="Y45" s="3"/>
      <c r="Z45" s="3"/>
    </row>
    <row r="46" spans="1:26" ht="36.75" customHeight="1" x14ac:dyDescent="0.15">
      <c r="A46" s="313" t="s">
        <v>72</v>
      </c>
      <c r="B46" s="299"/>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66.75" customHeight="1" x14ac:dyDescent="0.15">
      <c r="A47" s="12" t="s">
        <v>73</v>
      </c>
      <c r="B47" s="12" t="str">
        <f>VLOOKUP(A47,Questions!B$18:C$109,2,FALSE)</f>
        <v>Has a third-party expert conducted an accessibility audit of the most recent version of your product?</v>
      </c>
      <c r="C47" s="19" t="s">
        <v>208</v>
      </c>
      <c r="D47" s="20" t="s">
        <v>2431</v>
      </c>
      <c r="E47" s="17" t="str">
        <f>IF((C47=""),VLOOKUP(A47,Questions!$B$18:$G$109,4,FALSE),IF(C47="Yes",VLOOKUP(A47,Questions!$B$18:$G$109,6,FALSE),IF(C47="No",VLOOKUP(A47,Questions!$B$18:$G$109,5,FALSE),"N/A")))</f>
        <v>State when the audit was conducted and by whom. Include the results in your submission and/or link to its web location.</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57" customHeight="1" x14ac:dyDescent="0.15">
      <c r="A48" s="12" t="s">
        <v>74</v>
      </c>
      <c r="B48" s="12" t="str">
        <f>VLOOKUP(A48,Questions!B$18:C$109,2,FALSE)</f>
        <v>Do you have a documented and implemented process for verifying accessibility conformance?</v>
      </c>
      <c r="C48" s="19" t="s">
        <v>208</v>
      </c>
      <c r="D48" s="22" t="s">
        <v>2430</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51.75" customHeight="1" x14ac:dyDescent="0.15">
      <c r="A49" s="12" t="s">
        <v>75</v>
      </c>
      <c r="B49" s="12" t="str">
        <f>VLOOKUP(A49,Questions!B$18:C$109,2,FALSE)</f>
        <v>Have you adopted a technical or legal accessibility standard of conformance for the product in question?</v>
      </c>
      <c r="C49" s="19" t="s">
        <v>208</v>
      </c>
      <c r="D49" s="20" t="s">
        <v>2432</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63.75" customHeight="1" x14ac:dyDescent="0.15">
      <c r="A50" s="12" t="s">
        <v>76</v>
      </c>
      <c r="B50" s="12" t="str">
        <f>VLOOKUP(A50,Questions!B$18:C$109,2,FALSE)</f>
        <v>Can you provide a current, detailed accessibility roadmap with delivery timelines?</v>
      </c>
      <c r="C50" s="19" t="s">
        <v>208</v>
      </c>
      <c r="D50" s="20" t="s">
        <v>2433</v>
      </c>
      <c r="E50" s="17" t="str">
        <f>IF((C50=""),VLOOKUP(A50,Questions!$B$18:$G$109,4,FALSE),IF(C50="Yes",VLOOKUP(A50,Questions!$B$18:$G$109,6,FALSE),IF(C50="No",VLOOKUP(A50,Questions!$B$18:$G$109,5,FALSE),"N/A")))</f>
        <v>Comment upon how far into the future the roadmap extends. Provide evidence (including links) of having delivered upon the accessibility roadmap in the past.</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23" customHeight="1" x14ac:dyDescent="0.15">
      <c r="A51" s="12" t="s">
        <v>77</v>
      </c>
      <c r="B51" s="12" t="str">
        <f>VLOOKUP(A51,Questions!B$18:C$109,2,FALSE)</f>
        <v>Do you expect your staff to maintain a current skill set in IT accessibility?</v>
      </c>
      <c r="C51" s="19" t="s">
        <v>208</v>
      </c>
      <c r="D51" s="20" t="s">
        <v>2434</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57.75" customHeight="1" x14ac:dyDescent="0.15">
      <c r="A52" s="12" t="s">
        <v>78</v>
      </c>
      <c r="B52" s="12" t="str">
        <f>VLOOKUP(A52,Questions!B$18:C$109,2,FALSE)</f>
        <v>Do you have a documented and implemented process for reporting and tracking accessibility issues?</v>
      </c>
      <c r="C52" s="19" t="s">
        <v>208</v>
      </c>
      <c r="D52" s="22" t="s">
        <v>2435</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49.5" customHeight="1" x14ac:dyDescent="0.15">
      <c r="A53" s="12" t="s">
        <v>79</v>
      </c>
      <c r="B53" s="12" t="str">
        <f>VLOOKUP(A53,Questions!B$18:C$109,2,FALSE)</f>
        <v>Do you have documented processes and procedures for implementing accessibility into your development lifecycle?</v>
      </c>
      <c r="C53" s="19" t="s">
        <v>208</v>
      </c>
      <c r="D53" s="128" t="s">
        <v>2430</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48.75" customHeight="1" x14ac:dyDescent="0.15">
      <c r="A54" s="12" t="s">
        <v>80</v>
      </c>
      <c r="B54" s="12" t="str">
        <f>VLOOKUP(A54,Questions!B$18:C$109,2,FALSE)</f>
        <v>Can all functions of the application or service be performed using only the keyboard?</v>
      </c>
      <c r="C54" s="19" t="s">
        <v>208</v>
      </c>
      <c r="D54" s="20" t="s">
        <v>2436</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73.5" customHeight="1" x14ac:dyDescent="0.15">
      <c r="A55" s="12" t="s">
        <v>81</v>
      </c>
      <c r="B55" s="12" t="str">
        <f>VLOOKUP(A55,Questions!B$18:C$109,2,FALSE)</f>
        <v>Does your product rely on activating a special "accessibility mode," a "lite version," or accessing an alternate interface for accessibility purposes?</v>
      </c>
      <c r="C55" s="19" t="s">
        <v>225</v>
      </c>
      <c r="D55" s="20" t="s">
        <v>2437</v>
      </c>
      <c r="E55" s="17" t="str">
        <f>IF((C55=""),VLOOKUP(A55,Questions!$B$18:$G$109,4,FALSE),IF(C55="Yes",VLOOKUP(A55,Questions!$B$18:$G$109,6,FALSE),IF(C55="No",VLOOKUP(A55,Questions!$B$18:$G$109,5,FALSE),"N/A")))</f>
        <v xml:space="preserve"> </v>
      </c>
      <c r="F55" s="18" t="str">
        <f>VLOOKUP(A55,'Analyst Report'!$A$32:$E$120,5,FALSE)</f>
        <v xml:space="preserve"> </v>
      </c>
      <c r="G55" s="286" t="s">
        <v>2300</v>
      </c>
      <c r="H55" s="3"/>
      <c r="I55" s="3"/>
      <c r="J55" s="3"/>
      <c r="K55" s="3"/>
      <c r="L55" s="3"/>
      <c r="M55" s="3"/>
      <c r="N55" s="3"/>
      <c r="O55" s="3"/>
      <c r="P55" s="3"/>
      <c r="Q55" s="3"/>
      <c r="R55" s="3"/>
      <c r="S55" s="3"/>
      <c r="T55" s="3"/>
      <c r="U55" s="3"/>
      <c r="V55" s="3"/>
      <c r="W55" s="3"/>
      <c r="X55" s="3"/>
      <c r="Y55" s="3"/>
      <c r="Z55" s="3"/>
    </row>
    <row r="56" spans="1:26" ht="36.75" customHeight="1" x14ac:dyDescent="0.15">
      <c r="A56" s="313" t="s">
        <v>82</v>
      </c>
      <c r="B56" s="299"/>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96" customHeight="1"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225</v>
      </c>
      <c r="D57" s="20" t="s">
        <v>2438</v>
      </c>
      <c r="E57" s="17" t="str">
        <f>IF((C57=""),VLOOKUP(A57,Questions!$B$18:$G$109,4,FALSE),IF(C57="Yes",VLOOKUP(A57,Questions!$B$18:$G$109,6,FALSE),IF(C57="No",VLOOKUP(A57,Questions!$B$18:$G$109,5,FALSE),"N/A")))</f>
        <v>Describe any limitations that prevent support for RBAC for Institutional accounts.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96" customHeight="1" x14ac:dyDescent="0.15">
      <c r="A58" s="12" t="s">
        <v>84</v>
      </c>
      <c r="B58" s="12" t="str">
        <f>VLOOKUP(A58,Questions!B$18:C$109,2,FALSE)</f>
        <v>Are access controls for staff within your organization based on structured rules, such as RBAC, ABAC, or PBAC?</v>
      </c>
      <c r="C58" s="19" t="s">
        <v>225</v>
      </c>
      <c r="D58" s="20" t="s">
        <v>2438</v>
      </c>
      <c r="E58" s="17" t="str">
        <f>IF((C58=""),VLOOKUP(A58,Questions!$B$18:$G$109,4,FALSE),IF(C58="Yes",VLOOKUP(A58,Questions!$B$18:$G$109,6,FALSE),IF(C58="No",VLOOKUP(A58,Questions!$B$18:$G$109,5,FALSE),"N/A")))</f>
        <v>Describe any limitations that prevent support for RBAC within your organization.</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64" customHeight="1" x14ac:dyDescent="0.15">
      <c r="A59" s="12" t="s">
        <v>85</v>
      </c>
      <c r="B59" s="12" t="str">
        <f>VLOOKUP(A59,Questions!B$18:C$109,2,FALSE)</f>
        <v>Do you have a documented and currently implemented strategy for securing employee workstations when they work remotely (i.e., not in a trusted computing environment)?</v>
      </c>
      <c r="C59" s="19" t="s">
        <v>225</v>
      </c>
      <c r="D59" s="252" t="s">
        <v>2439</v>
      </c>
      <c r="E59" s="17" t="str">
        <f>IF((C59=""),VLOOKUP(A59,Questions!$B$18:$G$109,4,FALSE),IF(C59="Yes",VLOOKUP(A59,Questions!$B$18:$G$109,6,FALSE),IF(C59="No",VLOOKUP(A59,Questions!$B$18:$G$109,5,FALSE),"N/A")))</f>
        <v>Briefly summarize your response.</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63.75" customHeight="1" x14ac:dyDescent="0.15">
      <c r="A60" s="12" t="s">
        <v>86</v>
      </c>
      <c r="B60" s="12" t="str">
        <f>VLOOKUP(A60,Questions!B$18:C$109,2,FALSE)</f>
        <v>Does the system provide data input validation and error messages?</v>
      </c>
      <c r="C60" s="19" t="s">
        <v>208</v>
      </c>
      <c r="D60" s="20" t="s">
        <v>2440</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79.5" customHeight="1" x14ac:dyDescent="0.2">
      <c r="A61" s="12" t="s">
        <v>87</v>
      </c>
      <c r="B61" s="12" t="str">
        <f>VLOOKUP(A61,Questions!B$18:C$109,2,FALSE)</f>
        <v>Are you using a web application firewall (WAF)?</v>
      </c>
      <c r="C61" s="19" t="s">
        <v>208</v>
      </c>
      <c r="D61" s="386" t="s">
        <v>2441</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48" customHeight="1" x14ac:dyDescent="0.15">
      <c r="A62" s="12" t="s">
        <v>88</v>
      </c>
      <c r="B62" s="12" t="str">
        <f>VLOOKUP(A62,Questions!B$18:C$109,2,FALSE)</f>
        <v>Do you have a process and implemented procedures for managing your software supply chain (e.g., libraries, repositories, frameworks, etc.)?</v>
      </c>
      <c r="C62" s="19" t="s">
        <v>225</v>
      </c>
      <c r="D62" s="252" t="s">
        <v>2439</v>
      </c>
      <c r="E62" s="17" t="str">
        <f>IF((C62=""),VLOOKUP(A62,Questions!$B$18:$G$109,4,FALSE),IF(C62="Yes",VLOOKUP(A62,Questions!$B$18:$G$109,6,FALSE),IF(C62="No",VLOOKUP(A62,Questions!$B$18:$G$109,5,FALSE),"N/A")))</f>
        <v>Briefly summarize your response.</v>
      </c>
      <c r="F62" s="18" t="str">
        <f>VLOOKUP(A62,'Analyst Report'!$A$32:$E$120,5,FALSE)</f>
        <v xml:space="preserve"> </v>
      </c>
      <c r="G62" s="286"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13" t="s">
        <v>89</v>
      </c>
      <c r="B63" s="299"/>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80.25" customHeight="1" x14ac:dyDescent="0.2">
      <c r="A64" s="12" t="s">
        <v>90</v>
      </c>
      <c r="B64" s="12" t="str">
        <f>VLOOKUP(A64,Questions!B$18:C$109,2,FALSE)</f>
        <v>Does your solution support single sign-on (SSO) protocols for user and administrator authentication?</v>
      </c>
      <c r="C64" s="19" t="s">
        <v>208</v>
      </c>
      <c r="D64" s="23" t="s">
        <v>2442</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55" customHeight="1" x14ac:dyDescent="0.15">
      <c r="A65" s="26" t="s">
        <v>91</v>
      </c>
      <c r="B65" s="12" t="str">
        <f>VLOOKUP(A65,Questions!B$18:C$109,2,FALSE)</f>
        <v>Does your organization participate in InCommon or another eduGAIN-affiliated trust federation?</v>
      </c>
      <c r="C65" s="19" t="s">
        <v>225</v>
      </c>
      <c r="E65" s="17" t="str">
        <f>IF((C65=""),VLOOKUP(A65,Questions!$B$18:$G$109,4,FALSE),IF(C65="Yes",VLOOKUP(A65,Questions!$B$18:$G$109,6,FALSE),IF(C65="No",VLOOKUP(A65,Questions!$B$18:$G$109,5,FALSE),"N/A")))</f>
        <v>Describe plans to participate in InCommon or another eduGAIN-affiliated trust federation.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63" customHeight="1" x14ac:dyDescent="0.15">
      <c r="A66" s="12" t="s">
        <v>92</v>
      </c>
      <c r="B66" s="12" t="str">
        <f>VLOOKUP(A66,Questions!B$18:C$109,2,FALSE)</f>
        <v>Does your application support integration with other authentication and authorization systems?</v>
      </c>
      <c r="C66" s="19" t="s">
        <v>225</v>
      </c>
      <c r="D66" s="20" t="s">
        <v>2443</v>
      </c>
      <c r="E66" s="17" t="str">
        <f>IF((C66=""),VLOOKUP(A66,Questions!$B$18:$G$109,4,FALSE),IF(C66="Yes",VLOOKUP(A66,Questions!$B$18:$G$109,6,FALSE),IF(C66="No",VLOOKUP(A66,Questions!$B$18:$G$109,5,FALSE),"N/A")))</f>
        <v>Describe any plans to support integration with other authentication and authorization systems.</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84" customHeight="1" x14ac:dyDescent="0.15">
      <c r="A67" s="12" t="s">
        <v>93</v>
      </c>
      <c r="B67" s="12" t="str">
        <f>VLOOKUP(A67,Questions!B$18:C$109,2,FALSE)</f>
        <v>Does your solution support any of the following Web SSO standards? [e.g., SAML2 (with redirect flow), OIDC, CAS, or other]</v>
      </c>
      <c r="C67" s="19" t="s">
        <v>225</v>
      </c>
      <c r="D67" s="23" t="s">
        <v>2444</v>
      </c>
      <c r="E67" s="17" t="str">
        <f>IF((C67=""),VLOOKUP(A67,Questions!$B$18:$G$109,4,FALSE),IF(C67="Yes",VLOOKUP(A67,Questions!$B$18:$G$109,6,FALSE),IF(C67="No",VLOOKUP(A67,Questions!$B$18:$G$109,5,FALSE),"N/A")))</f>
        <v>Describe plans to support Web SSO in your solution.</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63" customHeight="1" x14ac:dyDescent="0.2">
      <c r="A68" s="12" t="s">
        <v>94</v>
      </c>
      <c r="B68" s="12" t="str">
        <f>VLOOKUP(A68,Questions!B$18:C$109,2,FALSE)</f>
        <v>Do you support differentiation between email address and user identifier?</v>
      </c>
      <c r="C68" s="19" t="s">
        <v>208</v>
      </c>
      <c r="D68" s="28"/>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63" customHeight="1" x14ac:dyDescent="0.2">
      <c r="A69" s="26" t="s">
        <v>95</v>
      </c>
      <c r="B69" s="12" t="str">
        <f>VLOOKUP(A69,Questions!B$18:C$109,2,FALSE)</f>
        <v>Do you allow the customer to specify attribute mappings for any needed information beyond a user identifier? (e.g., Reference eduPerson, ePPA/ePPN/ePE)</v>
      </c>
      <c r="C69" s="19" t="s">
        <v>225</v>
      </c>
      <c r="D69" s="28"/>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64.5" customHeight="1" x14ac:dyDescent="0.2">
      <c r="A70" s="26" t="s">
        <v>96</v>
      </c>
      <c r="B70" s="12" t="str">
        <f>VLOOKUP(A70,Questions!B$18:C$109,2,FALSE)</f>
        <v>Are audit logs available to the institution that include AT LEAST all of the following: login, logout, actions performed, timestamp, and source IP address?</v>
      </c>
      <c r="C70" s="19" t="s">
        <v>208</v>
      </c>
      <c r="D70" s="28"/>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64.5" customHeight="1" x14ac:dyDescent="0.2">
      <c r="A71" s="12" t="s">
        <v>97</v>
      </c>
      <c r="B71" s="12" t="str">
        <f>VLOOKUP(A71,Questions!B$18:C$109,2,FALSE)</f>
        <v>If you don't support SSO, does your application and/or user-frontend/portal support multi-factor authentication? (e.g., Duo, Google Authenticator, OTP, etc.)</v>
      </c>
      <c r="C71" s="19"/>
      <c r="D71" s="28"/>
      <c r="E71" s="17" t="str">
        <f>IF((C71=""),VLOOKUP(A71,Questions!$B$18:$G$109,4,FALSE),IF(C71="Yes",VLOOKUP(A71,Questions!$B$18:$G$109,6,FALSE),IF(C71="No",VLOOKUP(A71,Questions!$B$18:$G$109,5,FALSE),"N/A")))</f>
        <v xml:space="preserve"> </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4.5" customHeight="1" x14ac:dyDescent="0.2">
      <c r="A72" s="26" t="s">
        <v>98</v>
      </c>
      <c r="B72" s="12" t="str">
        <f>VLOOKUP(A72,Questions!B$18:C$109,2,FALSE)</f>
        <v>Does your application automatically lock the session or log-out an account after a period of inactivity?</v>
      </c>
      <c r="C72" s="19" t="s">
        <v>208</v>
      </c>
      <c r="D72" s="28" t="s">
        <v>2445</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6" t="s">
        <v>2300</v>
      </c>
      <c r="H72" s="3"/>
      <c r="I72" s="3"/>
      <c r="J72" s="3"/>
      <c r="K72" s="3"/>
      <c r="L72" s="3"/>
      <c r="M72" s="3"/>
      <c r="N72" s="3"/>
      <c r="O72" s="3"/>
      <c r="P72" s="3"/>
      <c r="Q72" s="3"/>
      <c r="R72" s="3"/>
      <c r="S72" s="3"/>
      <c r="T72" s="3"/>
      <c r="U72" s="3"/>
      <c r="V72" s="3"/>
      <c r="W72" s="3"/>
      <c r="X72" s="3"/>
      <c r="Y72" s="3"/>
      <c r="Z72" s="3"/>
    </row>
    <row r="73" spans="1:26" ht="36" customHeight="1" x14ac:dyDescent="0.15">
      <c r="A73" s="313" t="s">
        <v>99</v>
      </c>
      <c r="B73" s="299"/>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64.5" customHeight="1"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225</v>
      </c>
      <c r="D74" s="252" t="s">
        <v>2456</v>
      </c>
      <c r="E74" s="17" t="str">
        <f>IF((C74=""),VLOOKUP(A74,Questions!$B$18:$G$109,4,FALSE),IF(C74="Yes",VLOOKUP(A74,Questions!$B$18:$G$109,6,FALSE),IF(C74="No",VLOOKUP(A74,Questions!$B$18:$G$109,5,FALSE),"N/A")))</f>
        <v>Describe your intent to implement a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64" customHeight="1" x14ac:dyDescent="0.15">
      <c r="A75" s="12" t="s">
        <v>101</v>
      </c>
      <c r="B75" s="12" t="str">
        <f>VLOOKUP(A75,Questions!B$18:C$109,2,FALSE)</f>
        <v>Will the institution be notified of major changes to your environment that could impact the institution's security posture?</v>
      </c>
      <c r="C75" s="19" t="s">
        <v>208</v>
      </c>
      <c r="D75" s="27" t="s">
        <v>2446</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64" customHeight="1" x14ac:dyDescent="0.15">
      <c r="A76" s="12" t="s">
        <v>102</v>
      </c>
      <c r="B76" s="12" t="str">
        <f>VLOOKUP(A76,Questions!B$18:C$109,2,FALSE)</f>
        <v>Are your systems and applications scanned for vulnerabilities [that are then remediated] prior to new releases?</v>
      </c>
      <c r="C76" s="19" t="s">
        <v>208</v>
      </c>
      <c r="D76" s="27" t="s">
        <v>2447</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64" customHeight="1" x14ac:dyDescent="0.15">
      <c r="A77" s="12" t="s">
        <v>103</v>
      </c>
      <c r="B77" s="12" t="str">
        <f>VLOOKUP(A77,Questions!B$18:C$109,2,FALSE)</f>
        <v>Have your systems and applications had a third-party security assessment completed in the past year?</v>
      </c>
      <c r="C77" s="19" t="s">
        <v>225</v>
      </c>
      <c r="D77" s="252" t="s">
        <v>2456</v>
      </c>
      <c r="E77" s="17" t="str">
        <f>IF((C77=""),VLOOKUP(A77,Questions!$B$18:$G$109,4,FALSE),IF(C77="Yes",VLOOKUP(A77,Questions!$B$18:$G$109,6,FALSE),IF(C77="No",VLOOKUP(A77,Questions!$B$18:$G$109,5,FALSE),"N/A")))</f>
        <v>State plans to have your systems and applications assessed by a third party.</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64" customHeight="1" x14ac:dyDescent="0.15">
      <c r="A78" s="12" t="s">
        <v>104</v>
      </c>
      <c r="B78" s="12" t="str">
        <f>VLOOKUP(A78,Questions!B$18:C$109,2,FALSE)</f>
        <v>Do you have policy and procedure, currently implemented, guiding how security risks are mitigated until patches can be applied?</v>
      </c>
      <c r="C78" s="19" t="s">
        <v>225</v>
      </c>
      <c r="D78" s="252" t="s">
        <v>2456</v>
      </c>
      <c r="E78" s="17" t="str">
        <f>IF((C78=""),VLOOKUP(A78,Questions!$B$18:$G$109,4,FALSE),IF(C78="Yes",VLOOKUP(A78,Questions!$B$18:$G$109,6,FALSE),IF(C78="No",VLOOKUP(A78,Questions!$B$18:$G$109,5,FALSE),"N/A")))</f>
        <v>State your plans to implement policy and procedure(s) guiding risk mitigation practices before critical patches can be applied.</v>
      </c>
      <c r="F78" s="18" t="str">
        <f>VLOOKUP(A78,'Analyst Report'!$A$32:$E$120,5,FALSE)</f>
        <v xml:space="preserve"> </v>
      </c>
      <c r="G78" s="286" t="s">
        <v>2300</v>
      </c>
      <c r="H78" s="3"/>
      <c r="I78" s="3"/>
      <c r="J78" s="3"/>
      <c r="K78" s="3"/>
      <c r="L78" s="3"/>
      <c r="M78" s="3"/>
      <c r="N78" s="3"/>
      <c r="O78" s="3"/>
      <c r="P78" s="3"/>
      <c r="Q78" s="3"/>
      <c r="R78" s="3"/>
      <c r="S78" s="3"/>
      <c r="T78" s="3"/>
      <c r="U78" s="3"/>
      <c r="V78" s="3"/>
      <c r="W78" s="3"/>
      <c r="X78" s="3"/>
      <c r="Y78" s="3"/>
      <c r="Z78" s="3"/>
    </row>
    <row r="79" spans="1:26" ht="36.75" customHeight="1" x14ac:dyDescent="0.15">
      <c r="A79" s="313" t="s">
        <v>105</v>
      </c>
      <c r="B79" s="299"/>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72" customHeight="1"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208</v>
      </c>
      <c r="D80" s="27" t="s">
        <v>2448</v>
      </c>
      <c r="E80" s="17" t="str">
        <f>IF((C80=""),VLOOKUP(A80,Questions!$B$18:$G$109,4,FALSE),IF(C80="Yes",VLOOKUP(A80,Questions!$B$18:$G$109,6,FALSE),IF(C80="No",VLOOKUP(A80,Questions!$B$18:$G$109,5,FALSE),"N/A")))</f>
        <v>Describe or provide a reference to how institution data is separated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54.75" customHeight="1" x14ac:dyDescent="0.15">
      <c r="A81" s="12" t="s">
        <v>107</v>
      </c>
      <c r="B81" s="12" t="str">
        <f>VLOOKUP(A81,Questions!B$18:C$109,2,FALSE)</f>
        <v>Is sensitive data encrypted, using secure protocols/algorithms, in transport? (e.g., system-to-client)</v>
      </c>
      <c r="C81" s="19" t="s">
        <v>225</v>
      </c>
      <c r="D81" s="252" t="s">
        <v>2456</v>
      </c>
      <c r="E81" s="17" t="str">
        <f>IF((C81=""),VLOOKUP(A81,Questions!$B$18:$G$109,4,FALSE),IF(C81="Yes",VLOOKUP(A81,Questions!$B$18:$G$109,6,FALSE),IF(C81="No",VLOOKUP(A81,Questions!$B$18:$G$109,5,FALSE),"N/A")))</f>
        <v>Describe why sensitive data is not encrypted in transport.</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63.75" customHeight="1" x14ac:dyDescent="0.15">
      <c r="A82" s="12" t="s">
        <v>108</v>
      </c>
      <c r="B82" s="12" t="str">
        <f>VLOOKUP(A82,Questions!B$18:C$109,2,FALSE)</f>
        <v>Is sensitive data encrypted, using secure protocols/algorithms, in storage? (e.g., disk encryption, at-rest, files, and within a running database)</v>
      </c>
      <c r="C82" s="19" t="s">
        <v>225</v>
      </c>
      <c r="D82" s="252" t="s">
        <v>2456</v>
      </c>
      <c r="E82" s="17" t="str">
        <f>IF((C82=""),VLOOKUP(A82,Questions!$B$18:$G$109,4,FALSE),IF(C82="Yes",VLOOKUP(A82,Questions!$B$18:$G$109,6,FALSE),IF(C82="No",VLOOKUP(A82,Questions!$B$18:$G$109,5,FALSE),"N/A")))</f>
        <v>Describe why sensitive data is not encrypted in storage.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72" customHeight="1" x14ac:dyDescent="0.15">
      <c r="A83" s="12" t="s">
        <v>109</v>
      </c>
      <c r="B83" s="12" t="str">
        <f>VLOOKUP(A83,Questions!B$18:C$109,2,FALSE)</f>
        <v>Are involatile backup copies made according to predefined schedules and securely stored and protected?</v>
      </c>
      <c r="C83" s="19" t="s">
        <v>208</v>
      </c>
      <c r="D83" s="27" t="s">
        <v>2449</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64.5" customHeight="1" x14ac:dyDescent="0.15">
      <c r="A84" s="12" t="s">
        <v>110</v>
      </c>
      <c r="B84" s="12" t="str">
        <f>VLOOKUP(A84,Questions!B$18:C$109,2,FALSE)</f>
        <v>Can the institution extract a full or partial backup of data?</v>
      </c>
      <c r="C84" s="19" t="s">
        <v>208</v>
      </c>
      <c r="D84" s="27" t="s">
        <v>2450</v>
      </c>
      <c r="E84" s="17" t="str">
        <f>IF((C84=""),VLOOKUP(A84,Questions!$B$18:$G$109,4,FALSE),IF(C84="Yes",VLOOKUP(A84,Questions!$B$18:$G$109,6,FALSE),IF(C84="No",VLOOKUP(A84,Questions!$B$18:$G$109,5,FALSE),"N/A")))</f>
        <v>Provide a general summary of how full and partial backups of data can be extracted.</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72" customHeight="1"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225</v>
      </c>
      <c r="D85" s="252" t="s">
        <v>2456</v>
      </c>
      <c r="E85" s="17" t="str">
        <f>IF((C85=""),VLOOKUP(A85,Questions!$B$18:$G$109,4,FALSE),IF(C85="Yes",VLOOKUP(A85,Questions!$B$18:$G$109,6,FALSE),IF(C85="No",VLOOKUP(A85,Questions!$B$18:$G$109,5,FALSE),"N/A")))</f>
        <v>Provide a detailed summary of media handling processes that do exist.</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52.5" customHeight="1" x14ac:dyDescent="0.15">
      <c r="A86" s="12" t="s">
        <v>112</v>
      </c>
      <c r="B86" s="12" t="str">
        <f>VLOOKUP(A86,Questions!B$18:C$109,2,FALSE)</f>
        <v>Does your staff (or third party) have access to institutional data (e.g., financial, PHI or other sensitive information) within the application/system?</v>
      </c>
      <c r="C86" s="19" t="s">
        <v>225</v>
      </c>
      <c r="D86" s="27"/>
      <c r="E86" s="17" t="str">
        <f>IF((C86=""),VLOOKUP(A86,Questions!$B$18:$G$109,4,FALSE),IF(C86="Yes",VLOOKUP(A86,Questions!$B$18:$G$109,6,FALSE),IF(C86="No",VLOOKUP(A86,Questions!$B$18:$G$109,5,FALSE),"N/A")))</f>
        <v xml:space="preserve"> </v>
      </c>
      <c r="F86" s="18" t="str">
        <f>VLOOKUP(A86,'Analyst Report'!$A$32:$E$120,5,FALSE)</f>
        <v xml:space="preserve"> </v>
      </c>
      <c r="G86" s="286" t="s">
        <v>2300</v>
      </c>
      <c r="H86" s="3"/>
      <c r="I86" s="3"/>
      <c r="J86" s="3"/>
      <c r="K86" s="3"/>
      <c r="L86" s="3"/>
      <c r="M86" s="3"/>
      <c r="N86" s="3"/>
      <c r="O86" s="3"/>
      <c r="P86" s="3"/>
      <c r="Q86" s="3"/>
      <c r="R86" s="3"/>
      <c r="S86" s="3"/>
      <c r="T86" s="3"/>
      <c r="U86" s="3"/>
      <c r="V86" s="3"/>
      <c r="W86" s="3"/>
      <c r="X86" s="3"/>
      <c r="Y86" s="3"/>
      <c r="Z86" s="3"/>
    </row>
    <row r="87" spans="1:26" ht="36" customHeight="1" x14ac:dyDescent="0.15">
      <c r="A87" s="313" t="s">
        <v>113</v>
      </c>
      <c r="B87" s="299"/>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48" customHeight="1" x14ac:dyDescent="0.15">
      <c r="A88" s="12" t="s">
        <v>114</v>
      </c>
      <c r="B88" s="12" t="str">
        <f>VLOOKUP(A88,Questions!B$18:C$109,2,FALSE)</f>
        <v>Does your company manage the physical data center where the institution's data will reside?</v>
      </c>
      <c r="C88" s="19" t="s">
        <v>225</v>
      </c>
      <c r="D88" s="27" t="s">
        <v>2451</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54" customHeight="1" x14ac:dyDescent="0.15">
      <c r="A89" s="12" t="s">
        <v>115</v>
      </c>
      <c r="B89" s="12" t="str">
        <f>VLOOKUP(A89,Questions!B$18:C$109,2,FALSE)</f>
        <v>Are you generally able to accomodate storing each institution's data within their geographic region?</v>
      </c>
      <c r="C89" s="19" t="s">
        <v>208</v>
      </c>
      <c r="D89" s="27"/>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54" customHeight="1" x14ac:dyDescent="0.15">
      <c r="A90" s="12" t="s">
        <v>116</v>
      </c>
      <c r="B90" s="12" t="str">
        <f>VLOOKUP(A90,Questions!B$18:C$109,2,FALSE)</f>
        <v>Does the hosting provider have a SOC 2 Type 2 report available?</v>
      </c>
      <c r="C90" s="19" t="s">
        <v>225</v>
      </c>
      <c r="D90" s="48"/>
      <c r="E90" s="17" t="str">
        <f>IF((C90=""),VLOOKUP(A90,Questions!$B$18:$G$109,4,FALSE),IF(C90="Yes",VLOOKUP(A90,Questions!$B$18:$G$109,6,FALSE),IF(C90="No",VLOOKUP(A90,Questions!$B$18:$G$109,5,FALSE),"N/A")))</f>
        <v xml:space="preserve"> </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48" customHeight="1" x14ac:dyDescent="0.15">
      <c r="A91" s="21" t="s">
        <v>117</v>
      </c>
      <c r="B91" s="12" t="str">
        <f>VLOOKUP(A91,Questions!B$18:C$109,2,FALSE)</f>
        <v>Does your organization have physical security controls and policies in place?</v>
      </c>
      <c r="C91" s="19" t="s">
        <v>225</v>
      </c>
      <c r="D91" s="252" t="s">
        <v>2456</v>
      </c>
      <c r="E91" s="17" t="str">
        <f>IF((C91=""),VLOOKUP(A91,Questions!$B$18:$G$109,4,FALSE),IF(C91="Yes",VLOOKUP(A91,Questions!$B$18:$G$109,6,FALSE),IF(C91="No",VLOOKUP(A91,Questions!$B$18:$G$109,5,FALSE),"N/A")))</f>
        <v>State plans to develop and implement a physical security policy.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48" customHeight="1" x14ac:dyDescent="0.15">
      <c r="A92" s="12" t="s">
        <v>118</v>
      </c>
      <c r="B92" s="12" t="str">
        <f>VLOOKUP(A92,Questions!B$18:C$109,2,FALSE)</f>
        <v>Do you have physical access control and video surveillance to prevent/detect unauthorized access to your data center?</v>
      </c>
      <c r="C92" s="19" t="s">
        <v>225</v>
      </c>
      <c r="D92" s="252" t="s">
        <v>2456</v>
      </c>
      <c r="E92" s="17" t="str">
        <f>IF((C92=""),VLOOKUP(A92,Questions!$B$18:$G$109,4,FALSE),IF(C92="Yes",VLOOKUP(A92,Questions!$B$18:$G$109,6,FALSE),IF(C92="No",VLOOKUP(A92,Questions!$B$18:$G$109,5,FALSE),"N/A")))</f>
        <v>State plans to prevent and detect unauthorized access to your data center.</v>
      </c>
      <c r="F92" s="18" t="str">
        <f>VLOOKUP(A92,'Analyst Report'!$A$32:$E$120,5,FALSE)</f>
        <v xml:space="preserve"> </v>
      </c>
      <c r="G92" s="286" t="s">
        <v>2300</v>
      </c>
      <c r="H92" s="3"/>
      <c r="I92" s="3"/>
      <c r="J92" s="3"/>
      <c r="K92" s="3"/>
      <c r="L92" s="3"/>
      <c r="M92" s="3"/>
      <c r="N92" s="3"/>
      <c r="O92" s="3"/>
      <c r="P92" s="3"/>
      <c r="Q92" s="3"/>
      <c r="R92" s="3"/>
      <c r="S92" s="3"/>
      <c r="T92" s="3"/>
      <c r="U92" s="3"/>
      <c r="V92" s="3"/>
      <c r="W92" s="3"/>
      <c r="X92" s="3"/>
      <c r="Y92" s="3"/>
      <c r="Z92" s="3"/>
    </row>
    <row r="93" spans="1:26" ht="36.75" customHeight="1" x14ac:dyDescent="0.15">
      <c r="A93" s="313" t="s">
        <v>119</v>
      </c>
      <c r="B93" s="299"/>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8" customHeight="1" x14ac:dyDescent="0.15">
      <c r="A94" s="12" t="s">
        <v>120</v>
      </c>
      <c r="B94" s="12" t="str">
        <f>VLOOKUP(A94,Questions!B$18:C$109,2,FALSE)</f>
        <v>Do you enforce network segmentation between trusted and untrusted networks (i.e., Internet, DMZ, Extranet, etc.)?</v>
      </c>
      <c r="C94" s="19" t="s">
        <v>225</v>
      </c>
      <c r="D94" s="252" t="s">
        <v>2456</v>
      </c>
      <c r="E94" s="17" t="str">
        <f>IF((C94=""),VLOOKUP(A94,Questions!$B$18:$G$109,4,FALSE),IF(C94="Yes",VLOOKUP(A94,Questions!$B$18:$G$109,6,FALSE),IF(C94="No",VLOOKUP(A94,Questions!$B$18:$G$109,5,FALSE),"N/A")))</f>
        <v>Explain your alternate mitigations for protecting trusted hosts from untrusted networks.</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54" customHeight="1" x14ac:dyDescent="0.15">
      <c r="A95" s="26" t="s">
        <v>122</v>
      </c>
      <c r="B95" s="12" t="str">
        <f>VLOOKUP(A95,Questions!B$18:C$109,2,FALSE)</f>
        <v>Are you utilizing a stateful packet inspection (SPI) firewall?</v>
      </c>
      <c r="C95" s="19" t="s">
        <v>225</v>
      </c>
      <c r="D95" s="252" t="s">
        <v>2456</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54" customHeight="1" x14ac:dyDescent="0.15">
      <c r="A96" s="12" t="s">
        <v>123</v>
      </c>
      <c r="B96" s="12" t="str">
        <f>VLOOKUP(A96,Questions!B$18:C$109,2,FALSE)</f>
        <v>Do you use an automated IDS/IPS system to monitor for intrusions?</v>
      </c>
      <c r="C96" s="19" t="s">
        <v>225</v>
      </c>
      <c r="D96" s="252" t="s">
        <v>2456</v>
      </c>
      <c r="E96" s="17"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55" customHeight="1" x14ac:dyDescent="0.15">
      <c r="A97" s="12" t="s">
        <v>124</v>
      </c>
      <c r="B97" s="12" t="str">
        <f>VLOOKUP(A97,Questions!B$18:C$109,2,FALSE)</f>
        <v>Are you employing any next-generation persistent threat (NGPT) monitoring?</v>
      </c>
      <c r="C97" s="19" t="s">
        <v>225</v>
      </c>
      <c r="D97" s="252" t="s">
        <v>2456</v>
      </c>
      <c r="E97" s="17"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64" customHeight="1" x14ac:dyDescent="0.15">
      <c r="A98" s="12" t="s">
        <v>125</v>
      </c>
      <c r="B98" s="12" t="str">
        <f>VLOOKUP(A98,Questions!B$18:C$109,2,FALSE)</f>
        <v>Do you require connectivity to the institution's network for support/administration or access into any existing systems for integration purposes?</v>
      </c>
      <c r="C98" s="19" t="s">
        <v>225</v>
      </c>
      <c r="D98" s="27"/>
      <c r="E98" s="17" t="str">
        <f>IF((C98=""),VLOOKUP(A98,Questions!$B$18:$G$109,4,FALSE),IF(C98="Yes",VLOOKUP(A98,Questions!$B$18:$G$109,6,FALSE),IF(C98="No",VLOOKUP(A98,Questions!$B$18:$G$109,5,FALSE),"N/A")))</f>
        <v xml:space="preserve"> </v>
      </c>
      <c r="F98" s="18" t="str">
        <f>VLOOKUP(A98,'Analyst Report'!$A$32:$E$120,5,FALSE)</f>
        <v xml:space="preserve"> </v>
      </c>
      <c r="G98" s="286" t="s">
        <v>2300</v>
      </c>
      <c r="H98" s="3"/>
      <c r="I98" s="3"/>
      <c r="J98" s="3"/>
      <c r="K98" s="3"/>
      <c r="L98" s="3"/>
      <c r="M98" s="3"/>
      <c r="N98" s="3"/>
      <c r="O98" s="3"/>
      <c r="P98" s="3"/>
      <c r="Q98" s="3"/>
      <c r="R98" s="3"/>
      <c r="S98" s="3"/>
      <c r="T98" s="3"/>
      <c r="U98" s="3"/>
      <c r="V98" s="3"/>
      <c r="W98" s="3"/>
      <c r="X98" s="3"/>
      <c r="Y98" s="3"/>
      <c r="Z98" s="3"/>
    </row>
    <row r="99" spans="1:26" ht="36.75" customHeight="1" x14ac:dyDescent="0.15">
      <c r="A99" s="313" t="s">
        <v>126</v>
      </c>
      <c r="B99" s="299"/>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54" customHeight="1" x14ac:dyDescent="0.15">
      <c r="A100" s="12" t="s">
        <v>127</v>
      </c>
      <c r="B100" s="12" t="str">
        <f>VLOOKUP(A100,Questions!B$18:C$109,2,FALSE)</f>
        <v>Do you have a formal incident response plan?</v>
      </c>
      <c r="C100" s="19" t="s">
        <v>208</v>
      </c>
      <c r="D100" s="27" t="s">
        <v>2452</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54" customHeight="1" x14ac:dyDescent="0.15">
      <c r="A101" s="12" t="s">
        <v>128</v>
      </c>
      <c r="B101" s="12" t="str">
        <f>VLOOKUP(A101,Questions!B$18:C$109,2,FALSE)</f>
        <v>Do you have an incident response process and reporting in place to investigate any potential incidents and report actual incidents?</v>
      </c>
      <c r="C101" s="19" t="s">
        <v>208</v>
      </c>
      <c r="D101" s="27" t="s">
        <v>2453</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54" customHeight="1" x14ac:dyDescent="0.15">
      <c r="A102" s="12" t="s">
        <v>129</v>
      </c>
      <c r="B102" s="12" t="str">
        <f>VLOOKUP(A102,Questions!B$18:C$109,2,FALSE)</f>
        <v>Do you carry cyber-risk insurance to protect against unforeseen service outages, data that is lost or stolen, and security incidents?</v>
      </c>
      <c r="C102" s="19" t="s">
        <v>225</v>
      </c>
      <c r="D102" s="252" t="s">
        <v>2439</v>
      </c>
      <c r="E102" s="17" t="str">
        <f>IF((C102=""),VLOOKUP(A102,Questions!$B$18:$G$109,4,FALSE),IF(C102="Yes",VLOOKUP(A102,Questions!$B$18:$G$109,6,FALSE),IF(C102="No",VLOOKUP(A102,Questions!$B$18:$G$109,5,FALSE),"N/A")))</f>
        <v>State plans to acquire insurance or your compensating controls.</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54" customHeight="1" x14ac:dyDescent="0.15">
      <c r="A103" s="21" t="s">
        <v>130</v>
      </c>
      <c r="B103" s="12" t="str">
        <f>VLOOKUP(A103,Questions!B$18:C$109,2,FALSE)</f>
        <v>Do you have either an internal incident response team or retain an external team?</v>
      </c>
      <c r="C103" s="19" t="s">
        <v>208</v>
      </c>
      <c r="D103" s="252" t="s">
        <v>2454</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54" customHeight="1" x14ac:dyDescent="0.15">
      <c r="A104" s="21" t="s">
        <v>131</v>
      </c>
      <c r="B104" s="12" t="str">
        <f>VLOOKUP(A104,Questions!B$18:C$109,2,FALSE)</f>
        <v>Do you have the capability to respond to incidents on a 24 x 7 x 365 basis?</v>
      </c>
      <c r="C104" s="19" t="s">
        <v>225</v>
      </c>
      <c r="D104" s="27" t="s">
        <v>2455</v>
      </c>
      <c r="E104" s="17" t="str">
        <f>IF((C104=""),VLOOKUP(A104,Questions!$B$18:$G$109,4,FALSE),IF(C104="Yes",VLOOKUP(A104,Questions!$B$18:$G$109,6,FALSE),IF(C104="No",VLOOKUP(A104,Questions!$B$18:$G$109,5,FALSE),"N/A")))</f>
        <v>State plans to implement this capability in the future.</v>
      </c>
      <c r="F104" s="18" t="str">
        <f>VLOOKUP(A104,'Analyst Report'!$A$32:$E$120,5,FALSE)</f>
        <v xml:space="preserve"> </v>
      </c>
      <c r="G104" s="286"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13" t="s">
        <v>132</v>
      </c>
      <c r="B105" s="299"/>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54" customHeight="1" x14ac:dyDescent="0.15">
      <c r="A106" s="12" t="s">
        <v>133</v>
      </c>
      <c r="B106" s="12" t="str">
        <f>VLOOKUP(A106,Questions!B$18:C$109,2,FALSE)</f>
        <v>Can you share the organization chart, mission statement, and policies for your information security unit?</v>
      </c>
      <c r="C106" s="19" t="s">
        <v>225</v>
      </c>
      <c r="D106" s="252" t="s">
        <v>2439</v>
      </c>
      <c r="E106" s="17" t="str">
        <f>IF((C106=""),VLOOKUP(A106,Questions!$B$18:$G$109,4,FALSE),IF(C106="Yes",VLOOKUP(A106,Questions!$B$18:$G$109,6,FALSE),IF(C106="No",VLOOKUP(A106,Questions!$B$18:$G$109,5,FALSE),"N/A")))</f>
        <v>Provide a brief summary for this response.</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54" customHeight="1" x14ac:dyDescent="0.15">
      <c r="A107" s="12" t="s">
        <v>134</v>
      </c>
      <c r="B107" s="12" t="str">
        <f>VLOOKUP(A107,Questions!B$18:C$109,2,FALSE)</f>
        <v>Are information security principles designed into the product lifecycle?</v>
      </c>
      <c r="C107" s="19" t="s">
        <v>225</v>
      </c>
      <c r="D107" s="252" t="s">
        <v>2439</v>
      </c>
      <c r="E107" s="17" t="str">
        <f>IF((C107=""),VLOOKUP(A107,Questions!$B$18:$G$109,4,FALSE),IF(C107="Yes",VLOOKUP(A107,Questions!$B$18:$G$109,6,FALSE),IF(C107="No",VLOOKUP(A107,Questions!$B$18:$G$109,5,FALSE),"N/A")))</f>
        <v>State why security principles are not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63.75" customHeight="1" x14ac:dyDescent="0.15">
      <c r="A108" s="12" t="s">
        <v>135</v>
      </c>
      <c r="B108" s="12" t="str">
        <f>VLOOKUP(A108,Questions!B$18:C$109,2,FALSE)</f>
        <v>Do you have a documented information security policy?</v>
      </c>
      <c r="C108" s="19" t="s">
        <v>225</v>
      </c>
      <c r="D108" s="252" t="s">
        <v>2439</v>
      </c>
      <c r="E108" s="17" t="str">
        <f>IF((C108=""),VLOOKUP(A108,Questions!$B$18:$G$109,4,FALSE),IF(C108="Yes",VLOOKUP(A108,Questions!$B$18:$G$109,6,FALSE),IF(C108="No",VLOOKUP(A108,Questions!$B$18:$G$109,5,FALSE),"N/A")))</f>
        <v>State plans to implement information security policy at your company.</v>
      </c>
      <c r="F108" s="18" t="str">
        <f>VLOOKUP(A108,'Analyst Report'!$A$32:$E$120,5,FALSE)</f>
        <v xml:space="preserve"> </v>
      </c>
      <c r="G108" s="286"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13" t="s">
        <v>136</v>
      </c>
      <c r="B109" s="299"/>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83" customHeight="1" x14ac:dyDescent="0.15">
      <c r="A110" s="12" t="s">
        <v>137</v>
      </c>
      <c r="B110" s="12" t="str">
        <f>VLOOKUP(A110,Questions!B$18:C$109,2,FALSE)</f>
        <v>Will institutional data be shared with or hosted by any third parties? (e.g., any entity not wholly owned by your company is considered a third party)</v>
      </c>
      <c r="C110" s="19" t="s">
        <v>225</v>
      </c>
      <c r="D110" s="27"/>
      <c r="E110" s="17" t="str">
        <f>IF((C110=""),VLOOKUP(A110,Questions!$B$18:$G$109,4,FALSE),IF(C110="Yes",VLOOKUP(A110,Questions!$B$18:$G$109,6,FALSE),IF(C110="No",VLOOKUP(A110,Questions!$B$18:$G$109,5,FALSE),"N/A")))</f>
        <v>No need to answer HLTP-02 through 04</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85" customHeight="1" x14ac:dyDescent="0.15">
      <c r="A111" s="12" t="s">
        <v>138</v>
      </c>
      <c r="B111" s="12" t="str">
        <f>VLOOKUP(A111,Questions!B$18:C$109,2,FALSE)</f>
        <v>Do you perform security assessments of third-party companies with which you share data? (e.g., hosting providers, cloud services, PaaS, IaaS, SaaS)</v>
      </c>
      <c r="C111" s="19"/>
      <c r="D111" s="27"/>
      <c r="E111" s="17" t="str">
        <f>IF((C111=""),VLOOKUP(A111,Questions!$B$18:$G$109,4,FALSE),IF(C111="Yes",VLOOKUP(A111,Questions!$B$18:$G$109,6,FALSE),IF(C111="No",VLOOKUP(A111,Questions!$B$18:$G$109,5,FALSE),"N/A")))</f>
        <v>Ensure that all elements of HLTP-01 are clearly stated in your response.</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72" customHeight="1" x14ac:dyDescent="0.15">
      <c r="A112" s="12" t="s">
        <v>139</v>
      </c>
      <c r="B112" s="12" t="str">
        <f>VLOOKUP(A112,Questions!B$18:C$109,2,FALSE)</f>
        <v>Do you have an implemented third-party management strategy?</v>
      </c>
      <c r="C112" s="19"/>
      <c r="D112" s="27"/>
      <c r="E112" s="17" t="str">
        <f>IF((C112=""),VLOOKUP(A112,Questions!$B$18:$G$109,4,FALSE),IF(C112="Yes",VLOOKUP(A112,Questions!$B$18:$G$109,6,FALSE),IF(C112="No",VLOOKUP(A112,Questions!$B$18:$G$109,5,FALSE),"N/A")))</f>
        <v>Robust answers from the vendor improve the quality and efficiency of the security assessment process.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63.75" customHeight="1" x14ac:dyDescent="0.15">
      <c r="A113" s="21" t="s">
        <v>140</v>
      </c>
      <c r="B113" s="12" t="str">
        <f>VLOOKUP(A113,Questions!B$18:C$109,2,FALSE)</f>
        <v>Do you have a process and implemented procedures for managing your hardware supply chain? (e.g., telecommunications equipment, export licensing, computing devices)</v>
      </c>
      <c r="C113" s="19"/>
      <c r="D113" s="27"/>
      <c r="E113" s="17" t="str">
        <f>IF((C113=""),VLOOKUP(A113,Questions!$B$18:$G$109,4,FALSE),IF(C113="Yes",VLOOKUP(A113,Questions!$B$18:$G$109,6,FALSE),IF(C113="No",VLOOKUP(A113,Questions!$B$18:$G$109,5,FALSE),"N/A")))</f>
        <v>Make sure you address any national or regional regulations.</v>
      </c>
      <c r="F113" s="18" t="str">
        <f>VLOOKUP(A113,'Analyst Report'!$A$32:$E$120,5,FALSE)</f>
        <v xml:space="preserve"> </v>
      </c>
      <c r="G113" s="286"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5"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2">
    <mergeCell ref="A32:B32"/>
    <mergeCell ref="A46:B46"/>
    <mergeCell ref="A105:B105"/>
    <mergeCell ref="A109:B109"/>
    <mergeCell ref="A56:B56"/>
    <mergeCell ref="A63:B63"/>
    <mergeCell ref="A73:B73"/>
    <mergeCell ref="A79:B79"/>
    <mergeCell ref="A87:B87"/>
    <mergeCell ref="A93:B93"/>
    <mergeCell ref="A99:B99"/>
    <mergeCell ref="A22:E22"/>
    <mergeCell ref="A23:E23"/>
    <mergeCell ref="C17:E17"/>
    <mergeCell ref="C18:E18"/>
    <mergeCell ref="C19:E19"/>
    <mergeCell ref="C20:E20"/>
    <mergeCell ref="C21:E21"/>
    <mergeCell ref="C12:E12"/>
    <mergeCell ref="C13:E13"/>
    <mergeCell ref="C15:E15"/>
    <mergeCell ref="C16:E16"/>
    <mergeCell ref="C7:E7"/>
    <mergeCell ref="C8:E8"/>
    <mergeCell ref="C9:E9"/>
    <mergeCell ref="C10:E10"/>
    <mergeCell ref="C11:E11"/>
    <mergeCell ref="A2:D2"/>
    <mergeCell ref="A3:E3"/>
    <mergeCell ref="C4:E4"/>
    <mergeCell ref="A5:E5"/>
    <mergeCell ref="A6:E6"/>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C11" r:id="rId1" xr:uid="{B246FF1E-8B48-834A-B490-DA76E40707B3}"/>
    <hyperlink ref="C14" r:id="rId2" xr:uid="{9F57774D-8170-D845-97B5-67D08BA29F0B}"/>
    <hyperlink ref="D53" r:id="rId3" xr:uid="{F34A1D65-5A1D-9444-8BC0-E61FC309D70F}"/>
    <hyperlink ref="D61" r:id="rId4" display="https://aws.amazon.com/waf/" xr:uid="{C8DA6F7E-433C-0546-8D85-0DB7875933F1}"/>
  </hyperlinks>
  <pageMargins left="0.75" right="0.75" top="1" bottom="1" header="0" footer="0"/>
  <pageSetup orientation="landscape"/>
  <headerFooter>
    <oddFooter>&amp;L000000	&amp;P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topLeftCell="A30" zoomScaleNormal="100" workbookViewId="0"/>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5" t="s">
        <v>2301</v>
      </c>
    </row>
    <row r="2" spans="1:10" ht="36" customHeight="1" x14ac:dyDescent="0.2">
      <c r="A2" s="338" t="s">
        <v>2122</v>
      </c>
      <c r="B2" s="297"/>
      <c r="C2" s="297"/>
      <c r="D2" s="297"/>
      <c r="E2" s="297"/>
      <c r="F2" s="297"/>
      <c r="G2" s="297"/>
      <c r="H2" s="297"/>
      <c r="I2" s="32" t="str">
        <f>'HECVAT - Lite | Vendor Response'!E2</f>
        <v>Version 3.05</v>
      </c>
    </row>
    <row r="3" spans="1:10" ht="36" customHeight="1" x14ac:dyDescent="0.2">
      <c r="A3" s="302" t="s">
        <v>2121</v>
      </c>
      <c r="B3" s="297"/>
      <c r="C3" s="297"/>
      <c r="D3" s="297"/>
      <c r="E3" s="297"/>
      <c r="F3" s="297"/>
      <c r="G3" s="297"/>
      <c r="H3" s="297"/>
      <c r="I3" s="299"/>
    </row>
    <row r="4" spans="1:10" ht="36" customHeight="1" x14ac:dyDescent="0.2">
      <c r="A4" s="339" t="s">
        <v>47</v>
      </c>
      <c r="B4" s="322"/>
      <c r="C4" s="322"/>
      <c r="D4" s="322"/>
      <c r="E4" s="322"/>
      <c r="F4" s="322"/>
      <c r="G4" s="322"/>
      <c r="H4" s="322"/>
      <c r="I4" s="322"/>
    </row>
    <row r="5" spans="1:10" ht="48" customHeight="1" x14ac:dyDescent="0.2">
      <c r="A5" s="340" t="s">
        <v>2266</v>
      </c>
      <c r="B5" s="341"/>
      <c r="C5" s="341"/>
      <c r="D5" s="341"/>
      <c r="E5" s="341"/>
      <c r="F5" s="341"/>
      <c r="G5" s="341"/>
      <c r="H5" s="341"/>
      <c r="I5" s="341"/>
    </row>
    <row r="6" spans="1:10" ht="48" customHeight="1" x14ac:dyDescent="0.2">
      <c r="A6" s="43" t="s">
        <v>20</v>
      </c>
      <c r="B6" s="342" t="str">
        <f>'HECVAT - Lite | Vendor Response'!C7</f>
        <v>Equalify Inc.</v>
      </c>
      <c r="C6" s="299"/>
      <c r="D6" s="194"/>
      <c r="E6" s="194"/>
      <c r="F6" s="43" t="s">
        <v>22</v>
      </c>
      <c r="G6" s="337" t="str">
        <f>'HECVAT - Lite | Vendor Response'!C8</f>
        <v>Equalify - Managed Cloud Version</v>
      </c>
      <c r="H6" s="297"/>
      <c r="I6" s="299"/>
    </row>
    <row r="7" spans="1:10" ht="48" customHeight="1" x14ac:dyDescent="0.2">
      <c r="A7" s="43" t="s">
        <v>30</v>
      </c>
      <c r="B7" s="343" t="str">
        <f>'HECVAT - Lite | Vendor Response'!C12</f>
        <v>Blake Bertuccelli-Booth</v>
      </c>
      <c r="C7" s="299"/>
      <c r="D7" s="195"/>
      <c r="E7" s="195"/>
      <c r="F7" s="43" t="s">
        <v>24</v>
      </c>
      <c r="G7" s="337" t="str">
        <f>'HECVAT - Lite | Vendor Response'!C9</f>
        <v>Automated accessibility testing platform.</v>
      </c>
      <c r="H7" s="297"/>
      <c r="I7" s="299"/>
    </row>
    <row r="8" spans="1:10" ht="48" customHeight="1" x14ac:dyDescent="0.2">
      <c r="A8" s="194" t="s">
        <v>32</v>
      </c>
      <c r="B8" s="332" t="e">
        <f>'HECVAT - Lite | Vendor Response'!#REF!</f>
        <v>#REF!</v>
      </c>
      <c r="C8" s="323"/>
      <c r="D8" s="196"/>
      <c r="E8" s="196"/>
      <c r="F8" s="43" t="s">
        <v>141</v>
      </c>
      <c r="G8" s="321" t="s">
        <v>142</v>
      </c>
      <c r="H8" s="322"/>
      <c r="I8" s="323"/>
    </row>
    <row r="9" spans="1:10" ht="48" customHeight="1" x14ac:dyDescent="0.2">
      <c r="A9" s="197" t="s">
        <v>143</v>
      </c>
      <c r="B9" s="333" t="str">
        <f>'HECVAT - Lite | Vendor Response'!C13</f>
        <v>CEO</v>
      </c>
      <c r="C9" s="326"/>
      <c r="D9" s="198"/>
      <c r="E9" s="195"/>
      <c r="F9" s="199" t="s">
        <v>144</v>
      </c>
      <c r="G9" s="324">
        <f>'HECVAT - Lite | Vendor Response'!C4</f>
        <v>0</v>
      </c>
      <c r="H9" s="325"/>
      <c r="I9" s="326"/>
      <c r="J9" s="255"/>
    </row>
    <row r="10" spans="1:10" ht="24" customHeight="1" thickBot="1" x14ac:dyDescent="0.25">
      <c r="A10" s="137"/>
      <c r="B10" s="138"/>
      <c r="C10" s="138"/>
      <c r="D10" s="135"/>
      <c r="E10" s="135"/>
      <c r="F10" s="135"/>
      <c r="G10" s="136"/>
      <c r="H10" s="136"/>
      <c r="I10" s="136"/>
    </row>
    <row r="11" spans="1:10" ht="48" customHeight="1" thickBot="1" x14ac:dyDescent="0.2">
      <c r="A11" s="329" t="s">
        <v>2112</v>
      </c>
      <c r="B11" s="331"/>
      <c r="C11" s="134"/>
      <c r="D11" s="327"/>
      <c r="E11" s="327"/>
      <c r="F11" s="328"/>
      <c r="G11" s="328"/>
      <c r="H11" s="328"/>
      <c r="I11" s="328"/>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125</v>
      </c>
      <c r="G14" s="205">
        <f>Values!I2</f>
        <v>0.92592592592592593</v>
      </c>
      <c r="H14" s="33"/>
      <c r="I14" s="33"/>
    </row>
    <row r="15" spans="1:10" ht="36" customHeight="1" x14ac:dyDescent="0.15">
      <c r="A15" s="34"/>
      <c r="B15" s="36"/>
      <c r="C15" s="206" t="str">
        <f>Values!C3</f>
        <v>Documentation</v>
      </c>
      <c r="D15" s="207">
        <f>Values!H3</f>
        <v>215</v>
      </c>
      <c r="E15" s="215"/>
      <c r="F15" s="207">
        <f>Values!G3</f>
        <v>20</v>
      </c>
      <c r="G15" s="208">
        <f>Values!I3</f>
        <v>9.3023255813953487E-2</v>
      </c>
      <c r="H15" s="33"/>
      <c r="I15" s="33"/>
    </row>
    <row r="16" spans="1:10" ht="36" customHeight="1" x14ac:dyDescent="0.15">
      <c r="A16" s="34"/>
      <c r="B16" s="36"/>
      <c r="C16" s="206" t="str">
        <f>Values!C4</f>
        <v>IT Accessibility</v>
      </c>
      <c r="D16" s="207">
        <f>Values!H4</f>
        <v>180</v>
      </c>
      <c r="E16" s="215"/>
      <c r="F16" s="207">
        <f>Values!G4</f>
        <v>180</v>
      </c>
      <c r="G16" s="208">
        <f>Values!I4</f>
        <v>1</v>
      </c>
      <c r="H16" s="33"/>
      <c r="I16" s="33"/>
    </row>
    <row r="17" spans="1:10" ht="36" customHeight="1" x14ac:dyDescent="0.15">
      <c r="A17" s="33"/>
      <c r="B17" s="34"/>
      <c r="C17" s="206" t="str">
        <f>Values!C5</f>
        <v>Application Security</v>
      </c>
      <c r="D17" s="207">
        <f>Values!H5</f>
        <v>130</v>
      </c>
      <c r="E17" s="215"/>
      <c r="F17" s="207">
        <f>Values!G5</f>
        <v>50</v>
      </c>
      <c r="G17" s="208">
        <f>Values!I5</f>
        <v>0.38461538461538464</v>
      </c>
      <c r="H17" s="33"/>
      <c r="I17" s="33"/>
    </row>
    <row r="18" spans="1:10" ht="60" customHeight="1" x14ac:dyDescent="0.15">
      <c r="A18" s="34"/>
      <c r="B18" s="35"/>
      <c r="C18" s="206" t="str">
        <f>Values!C6</f>
        <v>Authentication, Authorization, and Accounting</v>
      </c>
      <c r="D18" s="207">
        <f>Values!H6</f>
        <v>185</v>
      </c>
      <c r="E18" s="215"/>
      <c r="F18" s="207">
        <f>Values!G6</f>
        <v>95</v>
      </c>
      <c r="G18" s="208">
        <f>Values!I6</f>
        <v>0.51351351351351349</v>
      </c>
      <c r="H18" s="33"/>
      <c r="I18" s="33"/>
    </row>
    <row r="19" spans="1:10" ht="36" customHeight="1" x14ac:dyDescent="0.15">
      <c r="A19" s="34"/>
      <c r="B19" s="36"/>
      <c r="C19" s="206" t="str">
        <f>Values!C7</f>
        <v>Systems Manangement</v>
      </c>
      <c r="D19" s="207">
        <f>Values!H7</f>
        <v>70</v>
      </c>
      <c r="E19" s="215"/>
      <c r="F19" s="207">
        <f>Values!G7</f>
        <v>25</v>
      </c>
      <c r="G19" s="208">
        <f>Values!I7</f>
        <v>0.35714285714285715</v>
      </c>
      <c r="H19" s="33"/>
      <c r="I19" s="33"/>
    </row>
    <row r="20" spans="1:10" ht="36" customHeight="1" x14ac:dyDescent="0.15">
      <c r="A20" s="33"/>
      <c r="B20" s="33"/>
      <c r="C20" s="206" t="str">
        <f>Values!C8</f>
        <v>Data</v>
      </c>
      <c r="D20" s="207">
        <f>Values!H8</f>
        <v>165</v>
      </c>
      <c r="E20" s="215"/>
      <c r="F20" s="207">
        <f>Values!G8</f>
        <v>105</v>
      </c>
      <c r="G20" s="208">
        <f>Values!I8</f>
        <v>0.63636363636363635</v>
      </c>
      <c r="H20" s="33"/>
      <c r="I20" s="33"/>
    </row>
    <row r="21" spans="1:10" ht="36" customHeight="1" x14ac:dyDescent="0.15">
      <c r="A21" s="33"/>
      <c r="B21" s="33"/>
      <c r="C21" s="206" t="str">
        <f>Values!C9</f>
        <v>Datacenter</v>
      </c>
      <c r="D21" s="207">
        <f>Values!H9</f>
        <v>160</v>
      </c>
      <c r="E21" s="215"/>
      <c r="F21" s="207">
        <f>Values!G9</f>
        <v>40</v>
      </c>
      <c r="G21" s="208">
        <f>Values!I9</f>
        <v>0.25</v>
      </c>
      <c r="H21" s="33"/>
      <c r="I21" s="33"/>
    </row>
    <row r="22" spans="1:10" ht="36" customHeight="1" x14ac:dyDescent="0.15">
      <c r="A22" s="33"/>
      <c r="B22" s="33"/>
      <c r="C22" s="206" t="str">
        <f>Values!C10</f>
        <v>Networking</v>
      </c>
      <c r="D22" s="207">
        <f>Values!H10</f>
        <v>155</v>
      </c>
      <c r="E22" s="215"/>
      <c r="F22" s="207">
        <f>Values!G10</f>
        <v>0</v>
      </c>
      <c r="G22" s="208">
        <f>Values!I10</f>
        <v>0</v>
      </c>
      <c r="H22" s="33"/>
      <c r="I22" s="33"/>
    </row>
    <row r="23" spans="1:10" ht="36" customHeight="1" x14ac:dyDescent="0.15">
      <c r="A23" s="33"/>
      <c r="B23" s="33"/>
      <c r="C23" s="206" t="str">
        <f>Values!C11</f>
        <v>Incident Handling</v>
      </c>
      <c r="D23" s="207">
        <f>Values!H11</f>
        <v>155</v>
      </c>
      <c r="E23" s="215"/>
      <c r="F23" s="207">
        <f>Values!G11</f>
        <v>95</v>
      </c>
      <c r="G23" s="208">
        <f>Values!I11</f>
        <v>0.61290322580645162</v>
      </c>
      <c r="H23" s="33"/>
      <c r="I23" s="33"/>
    </row>
    <row r="24" spans="1:10" ht="36" customHeight="1" x14ac:dyDescent="0.15">
      <c r="A24" s="33"/>
      <c r="B24" s="33"/>
      <c r="C24" s="206" t="str">
        <f>Values!C12</f>
        <v>Policies, Procedures, and Practices</v>
      </c>
      <c r="D24" s="207">
        <f>Values!H12</f>
        <v>85</v>
      </c>
      <c r="E24" s="215"/>
      <c r="F24" s="207">
        <f>Values!G12</f>
        <v>0</v>
      </c>
      <c r="G24" s="208">
        <f>Values!I12</f>
        <v>0</v>
      </c>
      <c r="H24" s="33"/>
      <c r="I24" s="33"/>
    </row>
    <row r="25" spans="1:10" ht="36" customHeight="1" thickBot="1" x14ac:dyDescent="0.2">
      <c r="A25" s="33"/>
      <c r="B25" s="33"/>
      <c r="C25" s="209" t="str">
        <f>Values!C13</f>
        <v>Third Party Assessment</v>
      </c>
      <c r="D25" s="210">
        <f>Values!H13</f>
        <v>40</v>
      </c>
      <c r="E25" s="216"/>
      <c r="F25" s="210">
        <f>Values!G13</f>
        <v>40</v>
      </c>
      <c r="G25" s="211">
        <f>Values!I13</f>
        <v>1</v>
      </c>
      <c r="H25" s="33"/>
      <c r="I25" s="33"/>
    </row>
    <row r="26" spans="1:10" ht="36" customHeight="1" thickBot="1" x14ac:dyDescent="0.2">
      <c r="A26" s="33"/>
      <c r="B26" s="33"/>
      <c r="C26" s="200" t="s">
        <v>150</v>
      </c>
      <c r="D26" s="201">
        <f>Values!K10</f>
        <v>1675</v>
      </c>
      <c r="E26" s="201"/>
      <c r="F26" s="212">
        <f>Values!K11</f>
        <v>775</v>
      </c>
      <c r="G26" s="213">
        <f>F26/D26</f>
        <v>0.46268656716417911</v>
      </c>
      <c r="H26" s="255" t="s">
        <v>2300</v>
      </c>
      <c r="I26" s="33"/>
    </row>
    <row r="27" spans="1:10" ht="15.75" customHeight="1" thickBot="1" x14ac:dyDescent="0.2">
      <c r="A27" s="33"/>
      <c r="B27" s="33"/>
      <c r="C27" s="30"/>
      <c r="D27" s="33"/>
      <c r="E27" s="132"/>
      <c r="F27" s="132"/>
      <c r="G27" s="132"/>
      <c r="H27" s="132"/>
      <c r="I27" s="132"/>
    </row>
    <row r="28" spans="1:10" ht="48" customHeight="1" thickBot="1" x14ac:dyDescent="0.25">
      <c r="A28" s="334"/>
      <c r="B28" s="335"/>
      <c r="C28" s="335"/>
      <c r="D28" s="335"/>
      <c r="E28" s="151" t="s">
        <v>51</v>
      </c>
      <c r="F28" s="329" t="s">
        <v>2113</v>
      </c>
      <c r="G28" s="330"/>
      <c r="H28" s="330"/>
      <c r="I28" s="331"/>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36" t="str">
        <f>'HECVAT - Lite | Vendor Response'!C25:D25</f>
        <v>Since 2021, Equalify Inc has operated as a Delaware C Corporation with Blake Bertuccelli-Booth, Equalify's CEO, maintaining a majority equity stake.</v>
      </c>
      <c r="D32" s="320"/>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No</v>
      </c>
      <c r="D33" s="162">
        <f>'HECVAT - Lite | Vendor Response'!D26</f>
        <v>0</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We maintain a retainer with a cyber security expert who routinely audits Equalify infrastructure.</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3 full-time developers report directly to the CEO.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f>'HECVAT - Lite | Vendor Response'!D29</f>
        <v>0</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f>'HECVAT - Lite | Vendor Response'!D30</f>
        <v>0</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19">
        <f>'HECVAT - Lite | Vendor Response'!C31:D31</f>
        <v>0</v>
      </c>
      <c r="D38" s="320"/>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No</v>
      </c>
      <c r="D40" s="162">
        <f>'HECVAT - Lite | Vendor Response'!D33</f>
        <v>0</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No</v>
      </c>
      <c r="D41" s="162">
        <f>'HECVAT - Lite | Vendor Response'!D34</f>
        <v>0</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No</v>
      </c>
      <c r="D42" s="163">
        <f>'HECVAT - Lite | Vendor Response'!D35</f>
        <v>0</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No</v>
      </c>
      <c r="D43" s="163">
        <f>'HECVAT - Lite | Vendor Response'!D36</f>
        <v>0</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No</v>
      </c>
      <c r="D44" s="163">
        <f>'HECVAT - Lite | Vendor Response'!D37</f>
        <v>0</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No</v>
      </c>
      <c r="D45" s="162" t="str">
        <f>'HECVAT - Lite | Vendor Response'!D38</f>
        <v>This is propriatary information.</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No</v>
      </c>
      <c r="D46" s="162">
        <f>'HECVAT - Lite | Vendor Response'!D39</f>
        <v>0</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No</v>
      </c>
      <c r="D47" s="162">
        <f>'HECVAT - Lite | Vendor Response'!D40</f>
        <v>0</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No</v>
      </c>
      <c r="D48" s="162">
        <f>'HECVAT - Lite | Vendor Response'!D41</f>
        <v>0</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No</v>
      </c>
      <c r="D49" s="162">
        <f>'HECVAT - Lite | Vendor Response'!D42</f>
        <v>0</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No</v>
      </c>
      <c r="D50" s="162">
        <f>'HECVAT - Lite | Vendor Response'!D43</f>
        <v>0</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f>'HECVAT - Lite | Vendor Response'!D44</f>
        <v>0</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Yes</v>
      </c>
      <c r="D52" s="162" t="str">
        <f>'HECVAT - Lite | Vendor Response'!D45</f>
        <v>https://github.com/EqualifyEverything/equalify/blob/main/ACCESSIBILITY.md</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Yes</v>
      </c>
      <c r="D54" s="162" t="str">
        <f>'HECVAT - Lite | Vendor Response'!D47</f>
        <v>Unlocked Freedom Access, LLC performed an indepement audit of all features on March 17, 2024. https://github.com/EqualifyEverything/equalify/issues/287#issuecomment-2002619111</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https://github.com/EqualifyEverything/equalify/blob/main/ACCESSIBILITY.md</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WCAG 2.2 Level AA</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Yes</v>
      </c>
      <c r="D57" s="162" t="str">
        <f>'HECVAT - Lite | Vendor Response'!D50</f>
        <v>To date, we have updated all platform content to WCAG 2.2 Level AA. Additional issues that were revealed with user testing can be followed on this ticket: https://github.com/EqualifyEverything/equalify/issues/287#issuecomment-2002619111</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Our contribution policy required accessibility conformance: https://github.com/EqualifyEverything/equalify/blob/main/CONTRIBUTE.md</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All accessibility issues are considered mission-critical bugs and should be reported to the Issues tab of our main repository. https://github.com/EqualifyEverything/equalify/blob/main/ACCESSIBILITY.md</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https://github.com/EqualifyEverything/equalify/blob/main/ACCESSIBILITY.md</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Verified during each build of Equalify, most recently on March 19, 2024.</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xml:space="preserve">Accessibility is built into our core product.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No</v>
      </c>
      <c r="D64" s="162" t="str">
        <f>'HECVAT - Lite | Vendor Response'!D57</f>
        <v>Role-based accounts are not built into our platform.</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No</v>
      </c>
      <c r="D65" s="162" t="str">
        <f>'HECVAT - Lite | Vendor Response'!D58</f>
        <v>Role-based accounts are not built into our platform.</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No</v>
      </c>
      <c r="D66" s="162" t="str">
        <f>'HECVAT - Lite | Vendor Response'!D59</f>
        <v>Equalify is only looking at public-facing content using open source measuring tools. All updates must be reviewed by Equalify creator Blake Bertuccelli-Booth before they are merged into production.</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Various form input areas provide server-level responses that are returned to the frontend as validation messages.</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AWS WAF</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No</v>
      </c>
      <c r="D69" s="162" t="str">
        <f>'HECVAT - Lite | Vendor Response'!D62</f>
        <v>Equalify is only looking at public-facing content using open source measuring tools. All updates must be reviewed by Equalify creator Blake Bertuccelli-Booth before they are merged into production.</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Authentication is handled by Amazon Cognito. 8 character passwords with at least least one lowercase letter is required.</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No</v>
      </c>
      <c r="D72" s="162">
        <f>'HECVAT - Lite | Vendor Response'!D65</f>
        <v>0</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No</v>
      </c>
      <c r="D73" s="162" t="str">
        <f>'HECVAT - Lite | Vendor Response'!D66</f>
        <v>We provide a service that builds integration with additional SSO solutions, but this feature is not integrated with our core product.</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No</v>
      </c>
      <c r="D74" s="163" t="str">
        <f>'HECVAT - Lite | Vendor Response'!D67</f>
        <v>See row 66 information.</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f>'HECVAT - Lite | Vendor Response'!D68</f>
        <v>0</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f>'HECVAT - Lite | Vendor Response'!D69</f>
        <v>0</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f>'HECVAT - Lite | Vendor Response'!D70</f>
        <v>0</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f>'HECVAT - Lite | Vendor Response'!C71</f>
        <v>0</v>
      </c>
      <c r="D78" s="162">
        <f>'HECVAT - Lite | Vendor Response'!D71</f>
        <v>0</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We default to 3 minute after session timeout.</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No</v>
      </c>
      <c r="D81" s="162" t="str">
        <f>'HECVAT - Lite | Vendor Response'!D74</f>
        <v>Equalify is only looking at public-facing content using open source measuring tools.  All the accessibility results can be found without the tool. It is an scanner and aggregator that provides advanced analysis dashboards of public-facing information.</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We send regular system update emails to all clients and maintain "chat" service via Slack.</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All systems are deployed using GitHub actions that include a number of code verification services.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No</v>
      </c>
      <c r="D84" s="162" t="str">
        <f>'HECVAT - Lite | Vendor Response'!D77</f>
        <v>Equalify is only looking at public-facing content using open source measuring tools.  All the accessibility results can be found without the tool. It is an scanner and aggregator that provides advanced analysis dashboards of public-facing information.</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No</v>
      </c>
      <c r="D85" s="162" t="str">
        <f>'HECVAT - Lite | Vendor Response'!D78</f>
        <v>Equalify is only looking at public-facing content using open source measuring tools.  All the accessibility results can be found without the tool. It is an scanner and aggregator that provides advanced analysis dashboards of public-facing information.</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Yes</v>
      </c>
      <c r="D87" s="162" t="str">
        <f>'HECVAT - Lite | Vendor Response'!D80</f>
        <v>Every customer currently receives their own provisioned database. We do have plans to provision multi-tenant infrustrcture that would identify user informaiton with a custom UID, attributed to each row.</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No</v>
      </c>
      <c r="D88" s="162" t="str">
        <f>'HECVAT - Lite | Vendor Response'!D81</f>
        <v>Equalify is only looking at public-facing content using open source measuring tools.  All the accessibility results can be found without the tool. It is an scanner and aggregator that provides advanced analysis dashboards of public-facing information.</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No</v>
      </c>
      <c r="D89" s="162" t="str">
        <f>'HECVAT - Lite | Vendor Response'!D82</f>
        <v>Equalify is only looking at public-facing content using open source measuring tools.  All the accessibility results can be found without the tool. It is an scanner and aggregator that provides advanced analysis dashboards of public-facing information.</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Nightly backups are made of all database information.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Yes</v>
      </c>
      <c r="D91" s="162" t="str">
        <f>'HECVAT - Lite | Vendor Response'!D84</f>
        <v>Institutions may request backup data and Equalify will review any requests.</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No</v>
      </c>
      <c r="D92" s="162" t="str">
        <f>'HECVAT - Lite | Vendor Response'!D85</f>
        <v>Equalify is only looking at public-facing content using open source measuring tools.  All the accessibility results can be found without the tool. It is an scanner and aggregator that provides advanced analysis dashboards of public-facing information.</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No</v>
      </c>
      <c r="D93" s="162">
        <f>'HECVAT - Lite | Vendor Response'!D86</f>
        <v>0</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Amazon Web Services in the New York Region is where data resides.</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f>'HECVAT - Lite | Vendor Response'!D89</f>
        <v>0</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No</v>
      </c>
      <c r="D97" s="162">
        <f>'HECVAT - Lite | Vendor Response'!D90</f>
        <v>0</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No</v>
      </c>
      <c r="D98" s="162" t="str">
        <f>'HECVAT - Lite | Vendor Response'!D91</f>
        <v>Equalify is only looking at public-facing content using open source measuring tools.  All the accessibility results can be found without the tool. It is an scanner and aggregator that provides advanced analysis dashboards of public-facing information.</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No</v>
      </c>
      <c r="D99" s="162" t="str">
        <f>'HECVAT - Lite | Vendor Response'!D92</f>
        <v>Equalify is only looking at public-facing content using open source measuring tools.  All the accessibility results can be found without the tool. It is an scanner and aggregator that provides advanced analysis dashboards of public-facing information.</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No</v>
      </c>
      <c r="D101" s="162" t="str">
        <f>'HECVAT - Lite | Vendor Response'!D94</f>
        <v>Equalify is only looking at public-facing content using open source measuring tools.  All the accessibility results can be found without the tool. It is an scanner and aggregator that provides advanced analysis dashboards of public-facing information.</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Equalify is only looking at public-facing content using open source measuring tools.  All the accessibility results can be found without the tool. It is an scanner and aggregator that provides advanced analysis dashboards of public-facing information.</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Equalify is only looking at public-facing content using open source measuring tools.  All the accessibility results can be found without the tool. It is an scanner and aggregator that provides advanced analysis dashboards of public-facing information.</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Equalify is only looking at public-facing content using open source measuring tools.  All the accessibility results can be found without the tool. It is an scanner and aggregator that provides advanced analysis dashboards of public-facing information.</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No</v>
      </c>
      <c r="D105" s="162">
        <f>'HECVAT - Lite | Vendor Response'!D98</f>
        <v>0</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Susbscribers may contact Equalify via email (support@equalify.app), Slack, or log issues on Github (https://github.com/equalifyEverything/equalify)</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See row 100</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No</v>
      </c>
      <c r="D109" s="162" t="str">
        <f>'HECVAT - Lite | Vendor Response'!D102</f>
        <v>Equalify is only looking at public-facing content using open source measuring tools. All updates must be reviewed by Equalify creator Blake Bertuccelli-Booth before they are merged into production.</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Our staff is employed to manage any incidents.</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No</v>
      </c>
      <c r="D111" s="162" t="str">
        <f>'HECVAT - Lite | Vendor Response'!D104</f>
        <v>We currently provide 24-hour gauranteed response time.</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No</v>
      </c>
      <c r="D113" s="162" t="str">
        <f>'HECVAT - Lite | Vendor Response'!D106</f>
        <v>Equalify is only looking at public-facing content using open source measuring tools. All updates must be reviewed by Equalify creator Blake Bertuccelli-Booth before they are merged into production.</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No</v>
      </c>
      <c r="D114" s="162" t="str">
        <f>'HECVAT - Lite | Vendor Response'!D107</f>
        <v>Equalify is only looking at public-facing content using open source measuring tools. All updates must be reviewed by Equalify creator Blake Bertuccelli-Booth before they are merged into production.</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No</v>
      </c>
      <c r="D115" s="162" t="str">
        <f>'HECVAT - Lite | Vendor Response'!D108</f>
        <v>Equalify is only looking at public-facing content using open source measuring tools. All updates must be reviewed by Equalify creator Blake Bertuccelli-Booth before they are merged into production.</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No</v>
      </c>
      <c r="D117" s="162">
        <f>'HECVAT - Lite | Vendor Response'!D110</f>
        <v>0</v>
      </c>
      <c r="E117" s="144" t="s">
        <v>161</v>
      </c>
      <c r="F117" s="157" t="str">
        <f>VLOOKUP(A117,Questions!$B$18:$T$95,12,FALSE)</f>
        <v>No</v>
      </c>
      <c r="G117" s="158"/>
      <c r="H117" s="159">
        <f>VLOOKUP(A117,Questions!$B$18:$T$95,16,FALSE)</f>
        <v>40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f>'HECVAT - Lite | Vendor Response'!C111</f>
        <v>0</v>
      </c>
      <c r="D118" s="162">
        <f>'HECVAT - Lite | Vendor Response'!D111</f>
        <v>0</v>
      </c>
      <c r="E118" s="144" t="s">
        <v>161</v>
      </c>
      <c r="F118" s="157" t="str">
        <f>VLOOKUP(A118,Questions!$B$18:$T$95,12,FALSE)</f>
        <v>Yes</v>
      </c>
      <c r="G118" s="158"/>
      <c r="H118" s="159">
        <f>VLOOKUP(A118,Questions!$B$18:$T$95,16,FALSE)</f>
        <v>0</v>
      </c>
      <c r="I118" s="160"/>
    </row>
    <row r="119" spans="1:9" ht="48" customHeight="1" x14ac:dyDescent="0.2">
      <c r="A119" s="150" t="str">
        <f>'HECVAT - Lite | Vendor Response'!A112</f>
        <v>HLTP-03</v>
      </c>
      <c r="B119" s="156" t="str">
        <f>'HECVAT - Lite | Vendor Response'!B112</f>
        <v>Do you have an implemented third-party management strategy?</v>
      </c>
      <c r="C119" s="161">
        <f>'HECVAT - Lite | Vendor Response'!C112</f>
        <v>0</v>
      </c>
      <c r="D119" s="162">
        <f>'HECVAT - Lite | Vendor Response'!D112</f>
        <v>0</v>
      </c>
      <c r="E119" s="144" t="s">
        <v>161</v>
      </c>
      <c r="F119" s="157" t="str">
        <f>VLOOKUP(A119,Questions!$B$18:$T$95,12,FALSE)</f>
        <v>Yes</v>
      </c>
      <c r="G119" s="158"/>
      <c r="H119" s="159">
        <f>VLOOKUP(A119,Questions!$B$18:$T$95,16,FALSE)</f>
        <v>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f>'HECVAT - Lite | Vendor Response'!C113</f>
        <v>0</v>
      </c>
      <c r="D120" s="167">
        <f>'HECVAT - Lite | Vendor Response'!D113</f>
        <v>0</v>
      </c>
      <c r="E120" s="146" t="s">
        <v>161</v>
      </c>
      <c r="F120" s="168" t="str">
        <f>VLOOKUP(A120,Questions!$B$18:$T$95,12,FALSE)</f>
        <v>Yes</v>
      </c>
      <c r="G120" s="169"/>
      <c r="H120" s="170">
        <f>VLOOKUP(A120,Questions!$B$18:$T$95,16,FALSE)</f>
        <v>0</v>
      </c>
      <c r="I120" s="171"/>
    </row>
    <row r="121" spans="1:9" ht="48" customHeight="1" x14ac:dyDescent="0.2">
      <c r="A121" s="39"/>
      <c r="B121" s="39"/>
      <c r="C121" s="39"/>
      <c r="D121" s="287"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G7:I7"/>
    <mergeCell ref="A2:H2"/>
    <mergeCell ref="A3:I3"/>
    <mergeCell ref="A4:I4"/>
    <mergeCell ref="A5:I5"/>
    <mergeCell ref="B6:C6"/>
    <mergeCell ref="G6:I6"/>
    <mergeCell ref="B7:C7"/>
    <mergeCell ref="C38:D38"/>
    <mergeCell ref="G8:I8"/>
    <mergeCell ref="G9:I9"/>
    <mergeCell ref="D11:I11"/>
    <mergeCell ref="F28:I28"/>
    <mergeCell ref="B8:C8"/>
    <mergeCell ref="B9:C9"/>
    <mergeCell ref="A28:D28"/>
    <mergeCell ref="C32:D32"/>
    <mergeCell ref="A11:B11"/>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topLeftCell="A112"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5" t="s">
        <v>2303</v>
      </c>
    </row>
    <row r="2" spans="1:25" ht="36" customHeight="1" x14ac:dyDescent="0.15">
      <c r="A2" s="338" t="s">
        <v>2123</v>
      </c>
      <c r="B2" s="297"/>
      <c r="C2" s="297"/>
      <c r="D2" s="299"/>
      <c r="E2" s="42"/>
      <c r="F2" s="42"/>
      <c r="G2" s="42"/>
      <c r="H2" s="3"/>
      <c r="I2" s="3"/>
      <c r="J2" s="3"/>
      <c r="K2" s="3"/>
      <c r="L2" s="3"/>
      <c r="M2" s="3"/>
      <c r="N2" s="3"/>
      <c r="O2" s="3"/>
      <c r="P2" s="3"/>
      <c r="Q2" s="3"/>
      <c r="R2" s="3"/>
      <c r="S2" s="3"/>
      <c r="T2" s="3"/>
      <c r="U2" s="3"/>
      <c r="V2" s="3"/>
      <c r="W2" s="3"/>
      <c r="X2" s="3"/>
      <c r="Y2" s="3"/>
    </row>
    <row r="3" spans="1:25" ht="35" customHeight="1" x14ac:dyDescent="0.15">
      <c r="A3" s="344" t="s">
        <v>2128</v>
      </c>
      <c r="B3" s="297"/>
      <c r="C3" s="297"/>
      <c r="D3" s="299"/>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13" t="s">
        <v>47</v>
      </c>
      <c r="B21" s="297"/>
      <c r="C21" s="297"/>
      <c r="D21" s="299"/>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14" t="s">
        <v>2144</v>
      </c>
      <c r="B22" s="297"/>
      <c r="C22" s="297"/>
      <c r="D22" s="299"/>
      <c r="E22" s="10"/>
      <c r="F22" s="3"/>
      <c r="G22" s="3"/>
      <c r="H22" s="3"/>
      <c r="I22" s="3"/>
      <c r="J22" s="3"/>
      <c r="K22" s="3"/>
      <c r="L22" s="3"/>
      <c r="M22" s="3"/>
      <c r="N22" s="3"/>
      <c r="O22" s="3"/>
      <c r="P22" s="3"/>
      <c r="Q22" s="3"/>
      <c r="R22" s="3"/>
      <c r="S22" s="3"/>
      <c r="T22" s="3"/>
      <c r="U22" s="3"/>
      <c r="V22" s="3"/>
      <c r="W22" s="3"/>
      <c r="X22" s="3"/>
      <c r="Y22" s="3"/>
    </row>
    <row r="23" spans="1:25" ht="36" customHeight="1" x14ac:dyDescent="0.15">
      <c r="A23" s="313" t="s">
        <v>6</v>
      </c>
      <c r="B23" s="299"/>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6"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13" t="s">
        <v>5</v>
      </c>
      <c r="B31" s="299"/>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6"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13" t="s">
        <v>82</v>
      </c>
      <c r="B45" s="299"/>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6"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13" t="s">
        <v>82</v>
      </c>
      <c r="B55" s="299"/>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6"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13" t="s">
        <v>89</v>
      </c>
      <c r="B62" s="299"/>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6"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13" t="s">
        <v>99</v>
      </c>
      <c r="B72" s="299"/>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6"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13" t="s">
        <v>105</v>
      </c>
      <c r="B78" s="299"/>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6"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13" t="s">
        <v>113</v>
      </c>
      <c r="B86" s="299"/>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6"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13" t="s">
        <v>119</v>
      </c>
      <c r="B92" s="299"/>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6"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13" t="s">
        <v>531</v>
      </c>
      <c r="B98" s="299"/>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6"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13" t="s">
        <v>132</v>
      </c>
      <c r="B104" s="299"/>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6"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13" t="s">
        <v>136</v>
      </c>
      <c r="B108" s="299"/>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6"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8"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45" t="s">
        <v>682</v>
      </c>
      <c r="B1" s="297"/>
      <c r="C1" s="297"/>
      <c r="D1" s="297"/>
      <c r="E1" s="297"/>
      <c r="F1" s="297"/>
      <c r="G1" s="297"/>
      <c r="H1" s="299"/>
      <c r="I1" s="10"/>
      <c r="J1" s="3"/>
      <c r="K1" s="3"/>
      <c r="L1" s="3"/>
      <c r="M1" s="3"/>
      <c r="N1" s="3"/>
      <c r="O1" s="3"/>
      <c r="P1" s="3"/>
      <c r="Q1" s="3"/>
      <c r="R1" s="3"/>
      <c r="S1" s="3"/>
      <c r="T1" s="3"/>
      <c r="U1" s="3"/>
      <c r="V1" s="3"/>
      <c r="W1" s="3"/>
      <c r="X1" s="3"/>
      <c r="Y1" s="3"/>
      <c r="Z1" s="3"/>
    </row>
    <row r="2" spans="1:26" ht="22.5" customHeight="1" x14ac:dyDescent="0.15">
      <c r="A2" s="346" t="s">
        <v>16</v>
      </c>
      <c r="B2" s="297"/>
      <c r="C2" s="297"/>
      <c r="D2" s="297"/>
      <c r="E2" s="297"/>
      <c r="F2" s="297"/>
      <c r="G2" s="297"/>
      <c r="H2" s="299"/>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13" t="s">
        <v>5</v>
      </c>
      <c r="B22" s="299"/>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13" t="s">
        <v>6</v>
      </c>
      <c r="B29" s="299"/>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13" t="s">
        <v>82</v>
      </c>
      <c r="B37" s="299"/>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13" t="s">
        <v>89</v>
      </c>
      <c r="B44" s="299"/>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13" t="s">
        <v>426</v>
      </c>
      <c r="B50" s="299"/>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13" t="s">
        <v>718</v>
      </c>
      <c r="B55" s="299"/>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13" t="s">
        <v>105</v>
      </c>
      <c r="B60" s="299"/>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13" t="s">
        <v>733</v>
      </c>
      <c r="B67" s="299"/>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13" t="s">
        <v>113</v>
      </c>
      <c r="B70" s="299"/>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13" t="s">
        <v>740</v>
      </c>
      <c r="B75" s="299"/>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13" t="s">
        <v>747</v>
      </c>
      <c r="B79" s="299"/>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13" t="s">
        <v>762</v>
      </c>
      <c r="B84" s="299"/>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13" t="s">
        <v>132</v>
      </c>
      <c r="B87" s="299"/>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13" t="s">
        <v>790</v>
      </c>
      <c r="B92" s="299"/>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13" t="s">
        <v>797</v>
      </c>
      <c r="B95" s="299"/>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5" t="s">
        <v>2304</v>
      </c>
    </row>
    <row r="2" spans="1:26" ht="36" customHeight="1" x14ac:dyDescent="0.2">
      <c r="A2" s="368" t="s">
        <v>2126</v>
      </c>
      <c r="B2" s="369"/>
      <c r="C2" s="369"/>
      <c r="D2" s="369"/>
      <c r="E2" s="369"/>
      <c r="F2" s="370"/>
      <c r="G2" s="371" t="str">
        <f>'HECVAT - Lite | Vendor Response'!E2</f>
        <v>Version 3.05</v>
      </c>
      <c r="H2" s="372"/>
      <c r="I2" s="4"/>
      <c r="J2" s="4"/>
      <c r="K2" s="4"/>
      <c r="L2" s="4"/>
      <c r="M2" s="4"/>
      <c r="N2" s="4"/>
      <c r="O2" s="4"/>
      <c r="P2" s="4"/>
      <c r="Q2" s="4"/>
      <c r="R2" s="4"/>
      <c r="S2" s="4"/>
      <c r="T2" s="4"/>
      <c r="U2" s="4"/>
      <c r="V2" s="4"/>
      <c r="W2" s="4"/>
      <c r="X2" s="4"/>
      <c r="Y2" s="4"/>
      <c r="Z2" s="4"/>
    </row>
    <row r="3" spans="1:26" ht="36" customHeight="1" x14ac:dyDescent="0.2">
      <c r="A3" s="373"/>
      <c r="B3" s="374"/>
      <c r="C3" s="374"/>
      <c r="D3" s="374"/>
      <c r="E3" s="374"/>
      <c r="F3" s="374"/>
      <c r="G3" s="374"/>
      <c r="H3" s="375"/>
      <c r="I3" s="4"/>
      <c r="J3" s="4"/>
      <c r="K3" s="4"/>
      <c r="L3" s="4"/>
      <c r="M3" s="4"/>
      <c r="N3" s="4"/>
      <c r="O3" s="4"/>
      <c r="P3" s="4"/>
      <c r="Q3" s="4"/>
      <c r="R3" s="4"/>
      <c r="S3" s="4"/>
      <c r="T3" s="4"/>
      <c r="U3" s="4"/>
      <c r="V3" s="4"/>
      <c r="W3" s="4"/>
      <c r="X3" s="4"/>
      <c r="Y3" s="4"/>
      <c r="Z3" s="4"/>
    </row>
    <row r="4" spans="1:26" ht="32.25" customHeight="1" x14ac:dyDescent="0.2">
      <c r="A4" s="69" t="s">
        <v>804</v>
      </c>
      <c r="B4" s="300" t="str">
        <f>'HECVAT - Lite | Vendor Response'!C7</f>
        <v>Equalify Inc.</v>
      </c>
      <c r="C4" s="299"/>
      <c r="D4" s="5" t="s">
        <v>805</v>
      </c>
      <c r="E4" s="300" t="str">
        <f>'HECVAT - Lite | Vendor Response'!C8</f>
        <v>Equalify - Managed Cloud Version</v>
      </c>
      <c r="F4" s="297"/>
      <c r="G4" s="297"/>
      <c r="H4" s="358"/>
    </row>
    <row r="5" spans="1:26" ht="32.25" customHeight="1" x14ac:dyDescent="0.2">
      <c r="A5" s="70" t="s">
        <v>806</v>
      </c>
      <c r="B5" s="357" t="str">
        <f>'HECVAT - Lite | Vendor Response'!C9</f>
        <v>Automated accessibility testing platform.</v>
      </c>
      <c r="C5" s="297"/>
      <c r="D5" s="297"/>
      <c r="E5" s="297"/>
      <c r="F5" s="297"/>
      <c r="G5" s="297"/>
      <c r="H5" s="358"/>
    </row>
    <row r="6" spans="1:26" ht="36" customHeight="1" x14ac:dyDescent="0.2">
      <c r="A6" s="359"/>
      <c r="B6" s="322"/>
      <c r="C6" s="323"/>
      <c r="D6" s="363" t="s">
        <v>807</v>
      </c>
      <c r="E6" s="299"/>
      <c r="F6" s="364"/>
      <c r="G6" s="322"/>
      <c r="H6" s="365"/>
    </row>
    <row r="7" spans="1:26" ht="35.25" customHeight="1" x14ac:dyDescent="0.2">
      <c r="A7" s="360"/>
      <c r="B7" s="361"/>
      <c r="C7" s="362"/>
      <c r="D7" s="71">
        <f>Values!J8</f>
        <v>0.46268656716417911</v>
      </c>
      <c r="E7" s="72" t="str">
        <f>IF(D7&gt;=0.9,"A",IF(D7&gt;=0.8,"B",IF(D7&gt;=0.7,"C",IF(D7&gt;=0.6,"D","F"))))</f>
        <v>F</v>
      </c>
      <c r="F7" s="366"/>
      <c r="G7" s="361"/>
      <c r="H7" s="367"/>
    </row>
    <row r="8" spans="1:26" ht="15.75" customHeight="1" x14ac:dyDescent="0.2">
      <c r="A8" s="73" t="str">
        <f>Values!C2</f>
        <v>Company</v>
      </c>
      <c r="B8" s="74">
        <f>Values!I2</f>
        <v>0.92592592592592593</v>
      </c>
      <c r="C8" s="75"/>
      <c r="E8" s="76"/>
      <c r="H8" s="77"/>
    </row>
    <row r="9" spans="1:26" ht="15.75" customHeight="1" x14ac:dyDescent="0.2">
      <c r="A9" s="73" t="str">
        <f>Values!C3</f>
        <v>Documentation</v>
      </c>
      <c r="B9" s="74">
        <f>Values!I3</f>
        <v>9.3023255813953487E-2</v>
      </c>
      <c r="C9" s="78">
        <v>0</v>
      </c>
      <c r="D9" s="79">
        <v>0.6</v>
      </c>
      <c r="E9" s="80">
        <v>0.7</v>
      </c>
      <c r="F9" s="79">
        <v>0.8</v>
      </c>
      <c r="G9" s="79">
        <v>0.9</v>
      </c>
      <c r="H9" s="77"/>
    </row>
    <row r="10" spans="1:26" ht="15.75" customHeight="1" x14ac:dyDescent="0.2">
      <c r="A10" s="73" t="str">
        <f>Values!C4</f>
        <v>IT Accessibility</v>
      </c>
      <c r="B10" s="74">
        <f>Values!I4</f>
        <v>1</v>
      </c>
      <c r="C10" s="78">
        <v>0.6</v>
      </c>
      <c r="D10" s="79">
        <v>0.7</v>
      </c>
      <c r="E10" s="80">
        <v>0.8</v>
      </c>
      <c r="F10" s="79">
        <v>0.9</v>
      </c>
      <c r="G10" s="79">
        <v>1</v>
      </c>
      <c r="H10" s="77"/>
    </row>
    <row r="11" spans="1:26" ht="15.75" customHeight="1" x14ac:dyDescent="0.2">
      <c r="A11" s="73" t="str">
        <f>Values!C5</f>
        <v>Application Security</v>
      </c>
      <c r="B11" s="74">
        <f>Values!I5</f>
        <v>0.38461538461538464</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0.51351351351351349</v>
      </c>
      <c r="C12" s="81">
        <f t="shared" ref="C12:G12" si="0">IF(AND(C$9&lt;$B12,$B12&lt;=C$10),$B12,"")</f>
        <v>0.51351351351351349</v>
      </c>
      <c r="D12" s="81" t="str">
        <f t="shared" si="0"/>
        <v/>
      </c>
      <c r="E12" s="81" t="str">
        <f t="shared" si="0"/>
        <v/>
      </c>
      <c r="F12" s="81" t="str">
        <f t="shared" si="0"/>
        <v/>
      </c>
      <c r="G12" s="81" t="str">
        <f t="shared" si="0"/>
        <v/>
      </c>
      <c r="H12" s="77"/>
    </row>
    <row r="13" spans="1:26" ht="15.75" customHeight="1" x14ac:dyDescent="0.2">
      <c r="A13" s="73" t="str">
        <f>Values!C7</f>
        <v>Systems Manangement</v>
      </c>
      <c r="B13" s="74">
        <f>Values!I7</f>
        <v>0.35714285714285715</v>
      </c>
      <c r="C13" s="81">
        <f t="shared" ref="C13:G13" si="1">IF(AND(C$9&lt;$B13,$B13&lt;=C$10),$B13,"")</f>
        <v>0.35714285714285715</v>
      </c>
      <c r="D13" s="81" t="str">
        <f t="shared" si="1"/>
        <v/>
      </c>
      <c r="E13" s="81" t="str">
        <f t="shared" si="1"/>
        <v/>
      </c>
      <c r="F13" s="81" t="str">
        <f t="shared" si="1"/>
        <v/>
      </c>
      <c r="G13" s="81" t="str">
        <f t="shared" si="1"/>
        <v/>
      </c>
      <c r="H13" s="77"/>
    </row>
    <row r="14" spans="1:26" ht="15.75" customHeight="1" x14ac:dyDescent="0.2">
      <c r="A14" s="73" t="str">
        <f>Values!C8</f>
        <v>Data</v>
      </c>
      <c r="B14" s="74">
        <f>Values!I8</f>
        <v>0.63636363636363635</v>
      </c>
      <c r="C14" s="81" t="str">
        <f t="shared" ref="C14:G14" si="2">IF(AND(C$9&lt;$B14,$B14&lt;=C$10),$B14,"")</f>
        <v/>
      </c>
      <c r="D14" s="81">
        <f t="shared" si="2"/>
        <v>0.63636363636363635</v>
      </c>
      <c r="E14" s="81" t="str">
        <f t="shared" si="2"/>
        <v/>
      </c>
      <c r="F14" s="81" t="str">
        <f t="shared" si="2"/>
        <v/>
      </c>
      <c r="G14" s="81" t="str">
        <f t="shared" si="2"/>
        <v/>
      </c>
      <c r="H14" s="77"/>
    </row>
    <row r="15" spans="1:26" ht="15.75" customHeight="1" x14ac:dyDescent="0.2">
      <c r="A15" s="73" t="str">
        <f>Values!C9</f>
        <v>Datacenter</v>
      </c>
      <c r="B15" s="74">
        <f>Values!I9</f>
        <v>0.25</v>
      </c>
      <c r="C15" s="81">
        <f t="shared" ref="C15:G15" si="3">IF(AND(C$9&lt;$B15,$B15&lt;=C$10),$B15,"")</f>
        <v>0.25</v>
      </c>
      <c r="D15" s="81" t="str">
        <f t="shared" si="3"/>
        <v/>
      </c>
      <c r="E15" s="81" t="str">
        <f t="shared" si="3"/>
        <v/>
      </c>
      <c r="F15" s="81" t="str">
        <f t="shared" si="3"/>
        <v/>
      </c>
      <c r="G15" s="81" t="str">
        <f t="shared" si="3"/>
        <v/>
      </c>
      <c r="H15" s="77"/>
    </row>
    <row r="16" spans="1:26" ht="15.75" customHeight="1" x14ac:dyDescent="0.2">
      <c r="A16" s="73" t="str">
        <f>Values!C10</f>
        <v>Networking</v>
      </c>
      <c r="B16" s="74">
        <f>Values!I10</f>
        <v>0</v>
      </c>
      <c r="C16" s="81" t="str">
        <f t="shared" ref="C16:G16" si="4">IF(AND(C$9&lt;$B16,$B16&lt;=C$10),$B16,"")</f>
        <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0.61290322580645162</v>
      </c>
      <c r="C17" s="81" t="str">
        <f t="shared" ref="C17:G17" si="5">IF(AND(C$9&lt;$B17,$B17&lt;=C$10),$B17,"")</f>
        <v/>
      </c>
      <c r="D17" s="81">
        <f t="shared" si="5"/>
        <v>0.61290322580645162</v>
      </c>
      <c r="E17" s="81" t="str">
        <f t="shared" si="5"/>
        <v/>
      </c>
      <c r="F17" s="81" t="str">
        <f t="shared" si="5"/>
        <v/>
      </c>
      <c r="G17" s="81" t="str">
        <f t="shared" si="5"/>
        <v/>
      </c>
      <c r="H17" s="77"/>
    </row>
    <row r="18" spans="1:26" ht="15.75" customHeight="1" x14ac:dyDescent="0.2">
      <c r="A18" s="73" t="str">
        <f>Values!C12</f>
        <v>Policies, Procedures, and Practices</v>
      </c>
      <c r="B18" s="74">
        <f>Values!I12</f>
        <v>0</v>
      </c>
      <c r="C18" s="81" t="str">
        <f t="shared" ref="C18:G18" si="6">IF(AND(C$9&lt;$B18,$B18&lt;=C$10),$B18,"")</f>
        <v/>
      </c>
      <c r="D18" s="81" t="str">
        <f t="shared" si="6"/>
        <v/>
      </c>
      <c r="E18" s="81" t="str">
        <f t="shared" si="6"/>
        <v/>
      </c>
      <c r="F18" s="81" t="str">
        <f t="shared" si="6"/>
        <v/>
      </c>
      <c r="G18" s="81" t="str">
        <f t="shared" si="6"/>
        <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48" t="s">
        <v>2145</v>
      </c>
      <c r="B21" s="349"/>
      <c r="C21" s="349"/>
      <c r="D21" s="349"/>
      <c r="E21" s="349"/>
      <c r="F21" s="349"/>
      <c r="G21" s="349"/>
      <c r="H21" s="350"/>
    </row>
    <row r="22" spans="1:26" ht="36" customHeight="1" x14ac:dyDescent="0.2">
      <c r="A22" s="351"/>
      <c r="B22" s="352"/>
      <c r="C22" s="353"/>
      <c r="D22" s="354" t="s">
        <v>145</v>
      </c>
      <c r="E22" s="355"/>
      <c r="F22" s="355"/>
      <c r="G22" s="355"/>
      <c r="H22" s="356"/>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
      </c>
      <c r="E23" s="193" t="e">
        <f>VLOOKUP('Analyst Report'!C11,Values!A60:B67,2)</f>
        <v>#N/A</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
      </c>
      <c r="E24" s="347" t="str">
        <f>IFERROR(IF(D24="N/A","N/A",VLOOKUP(D24,'Crosswalk Detail'!A:B,2,FALSE)),"")</f>
        <v/>
      </c>
      <c r="F24" s="347"/>
      <c r="G24" s="347"/>
      <c r="H24" s="347"/>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
      </c>
      <c r="E25" s="347" t="str">
        <f>IFERROR(IF(D25="N/A","N/A",VLOOKUP(D25,'Crosswalk Detail'!A:B,2,FALSE)),"")</f>
        <v/>
      </c>
      <c r="F25" s="347"/>
      <c r="G25" s="347"/>
      <c r="H25" s="347"/>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f>_xlfn.IFNA(VLOOKUP(A26,Questions!B$3:D$95,3,TRUE),"")</f>
        <v>0</v>
      </c>
      <c r="D26" s="190" t="str">
        <f>IFERROR(IF(VLOOKUP(A26,'High Risk Non-Compliant'!B:K,$E$23,FALSE)=0,"N/A",VLOOKUP(A26,'High Risk Non-Compliant'!B:K,$E$23,FALSE)),"")</f>
        <v/>
      </c>
      <c r="E26" s="347" t="str">
        <f>IFERROR(IF(D26="N/A","N/A",VLOOKUP(D26,'Crosswalk Detail'!A:B,2,FALSE)),"")</f>
        <v/>
      </c>
      <c r="F26" s="347"/>
      <c r="G26" s="347"/>
      <c r="H26" s="347"/>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This is propriatary information.</v>
      </c>
      <c r="D27" s="190" t="str">
        <f>IFERROR(IF(VLOOKUP(A27,'High Risk Non-Compliant'!B:K,$E$23,FALSE)=0,"N/A",VLOOKUP(A27,'High Risk Non-Compliant'!B:K,$E$23,FALSE)),"")</f>
        <v/>
      </c>
      <c r="E27" s="347" t="str">
        <f>IFERROR(IF(D27="N/A","N/A",VLOOKUP(D27,'Crosswalk Detail'!A:B,2,FALSE)),"")</f>
        <v/>
      </c>
      <c r="F27" s="347"/>
      <c r="G27" s="347"/>
      <c r="H27" s="347"/>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f>_xlfn.IFNA(VLOOKUP(A28,Questions!B$3:D$95,3,TRUE),"")</f>
        <v>0</v>
      </c>
      <c r="D28" s="190" t="str">
        <f>IFERROR(IF(VLOOKUP(A28,'High Risk Non-Compliant'!B:K,$E$23,FALSE)=0,"N/A",VLOOKUP(A28,'High Risk Non-Compliant'!B:K,$E$23,FALSE)),"")</f>
        <v/>
      </c>
      <c r="E28" s="347" t="str">
        <f>IFERROR(IF(D28="N/A","N/A",VLOOKUP(D28,'Crosswalk Detail'!A:B,2,FALSE)),"")</f>
        <v/>
      </c>
      <c r="F28" s="347"/>
      <c r="G28" s="347"/>
      <c r="H28" s="347"/>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https://github.com/EqualifyEverything/equalify/blob/main/ACCESSIBILITY.md</v>
      </c>
      <c r="D29" s="190" t="str">
        <f>IFERROR(IF(VLOOKUP(A29,'High Risk Non-Compliant'!B:K,$E$23,FALSE)=0,"N/A",VLOOKUP(A29,'High Risk Non-Compliant'!B:K,$E$23,FALSE)),"")</f>
        <v/>
      </c>
      <c r="E29" s="347" t="str">
        <f>IFERROR(IF(D29="N/A","N/A",VLOOKUP(D29,'Crosswalk Detail'!A:B,2,FALSE)),"")</f>
        <v/>
      </c>
      <c r="F29" s="347"/>
      <c r="G29" s="347"/>
      <c r="H29" s="347"/>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We default to 3 minute after session timeout.</v>
      </c>
      <c r="D30" s="190" t="str">
        <f>IFERROR(IF(VLOOKUP(A30,'High Risk Non-Compliant'!B:K,$E$23,FALSE)=0,"N/A",VLOOKUP(A30,'High Risk Non-Compliant'!B:K,$E$23,FALSE)),"")</f>
        <v/>
      </c>
      <c r="E30" s="347" t="str">
        <f>IFERROR(IF(D30="N/A","N/A",VLOOKUP(D30,'Crosswalk Detail'!A:B,2,FALSE)),"")</f>
        <v/>
      </c>
      <c r="F30" s="347"/>
      <c r="G30" s="347"/>
      <c r="H30" s="347"/>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We default to 3 minute after session timeout.</v>
      </c>
      <c r="D31" s="190" t="str">
        <f>IFERROR(IF(VLOOKUP(A31,'High Risk Non-Compliant'!B:K,$E$23,FALSE)=0,"N/A",VLOOKUP(A31,'High Risk Non-Compliant'!B:K,$E$23,FALSE)),"")</f>
        <v/>
      </c>
      <c r="E31" s="347" t="str">
        <f>IFERROR(IF(D31="N/A","N/A",VLOOKUP(D31,'Crosswalk Detail'!A:B,2,FALSE)),"")</f>
        <v/>
      </c>
      <c r="F31" s="347"/>
      <c r="G31" s="347"/>
      <c r="H31" s="347"/>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https://github.com/EqualifyEverything/equalify/blob/main/ACCESSIBILITY.md</v>
      </c>
      <c r="D32" s="190" t="str">
        <f>IFERROR(IF(VLOOKUP(A32,'High Risk Non-Compliant'!B:K,$E$23,FALSE)=0,"N/A",VLOOKUP(A32,'High Risk Non-Compliant'!B:K,$E$23,FALSE)),"")</f>
        <v/>
      </c>
      <c r="E32" s="347" t="str">
        <f>IFERROR(IF(D32="N/A","N/A",VLOOKUP(D32,'Crosswalk Detail'!A:B,2,FALSE)),"")</f>
        <v/>
      </c>
      <c r="F32" s="347"/>
      <c r="G32" s="347"/>
      <c r="H32" s="347"/>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We default to 3 minute after session timeout.</v>
      </c>
      <c r="D33" s="190" t="str">
        <f>IFERROR(IF(VLOOKUP(A33,'High Risk Non-Compliant'!B:K,$E$23,FALSE)=0,"N/A",VLOOKUP(A33,'High Risk Non-Compliant'!B:K,$E$23,FALSE)),"")</f>
        <v/>
      </c>
      <c r="E33" s="347" t="str">
        <f>IFERROR(IF(D33="N/A","N/A",VLOOKUP(D33,'Crosswalk Detail'!A:B,2,FALSE)),"")</f>
        <v/>
      </c>
      <c r="F33" s="347"/>
      <c r="G33" s="347"/>
      <c r="H33" s="347"/>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We default to 3 minute after session timeout.</v>
      </c>
      <c r="D34" s="190" t="str">
        <f>IFERROR(IF(VLOOKUP(A34,'High Risk Non-Compliant'!B:K,$E$23,FALSE)=0,"N/A",VLOOKUP(A34,'High Risk Non-Compliant'!B:K,$E$23,FALSE)),"")</f>
        <v/>
      </c>
      <c r="E34" s="347" t="str">
        <f>IFERROR(IF(D34="N/A","N/A",VLOOKUP(D34,'Crosswalk Detail'!A:B,2,FALSE)),"")</f>
        <v/>
      </c>
      <c r="F34" s="347"/>
      <c r="G34" s="347"/>
      <c r="H34" s="347"/>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f>_xlfn.IFNA(VLOOKUP(A35,Questions!B$3:D$95,3,TRUE),"")</f>
        <v>0</v>
      </c>
      <c r="D35" s="190" t="str">
        <f>IFERROR(IF(VLOOKUP(A35,'High Risk Non-Compliant'!B:K,$E$23,FALSE)=0,"N/A",VLOOKUP(A35,'High Risk Non-Compliant'!B:K,$E$23,FALSE)),"")</f>
        <v/>
      </c>
      <c r="E35" s="347" t="str">
        <f>IFERROR(IF(D35="N/A","N/A",VLOOKUP(D35,'Crosswalk Detail'!A:B,2,FALSE)),"")</f>
        <v/>
      </c>
      <c r="F35" s="347"/>
      <c r="G35" s="347"/>
      <c r="H35" s="347"/>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f>_xlfn.IFNA(VLOOKUP(A36,Questions!B$3:D$95,3,TRUE),"")</f>
        <v>0</v>
      </c>
      <c r="D36" s="190" t="str">
        <f>IFERROR(IF(VLOOKUP(A36,'High Risk Non-Compliant'!B:K,$E$23,FALSE)=0,"N/A",VLOOKUP(A36,'High Risk Non-Compliant'!B:K,$E$23,FALSE)),"")</f>
        <v/>
      </c>
      <c r="E36" s="347" t="str">
        <f>IFERROR(IF(D36="N/A","N/A",VLOOKUP(D36,'Crosswalk Detail'!A:B,2,FALSE)),"")</f>
        <v/>
      </c>
      <c r="F36" s="347"/>
      <c r="G36" s="347"/>
      <c r="H36" s="347"/>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Equalify is only looking at public-facing content using open source measuring tools.  All the accessibility results can be found without the tool. It is an scanner and aggregator that provides advanced analysis dashboards of public-facing information.</v>
      </c>
      <c r="D37" s="190" t="str">
        <f>IFERROR(IF(VLOOKUP(A37,'High Risk Non-Compliant'!B:K,$E$23,FALSE)=0,"N/A",VLOOKUP(A37,'High Risk Non-Compliant'!B:K,$E$23,FALSE)),"")</f>
        <v/>
      </c>
      <c r="E37" s="347" t="str">
        <f>IFERROR(IF(D37="N/A","N/A",VLOOKUP(D37,'Crosswalk Detail'!A:B,2,FALSE)),"")</f>
        <v/>
      </c>
      <c r="F37" s="347"/>
      <c r="G37" s="347"/>
      <c r="H37" s="347"/>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Equalify is only looking at public-facing content using open source measuring tools.  All the accessibility results can be found without the tool. It is an scanner and aggregator that provides advanced analysis dashboards of public-facing information.</v>
      </c>
      <c r="D38" s="190" t="str">
        <f>IFERROR(IF(VLOOKUP(A38,'High Risk Non-Compliant'!B:K,$E$23,FALSE)=0,"N/A",VLOOKUP(A38,'High Risk Non-Compliant'!B:K,$E$23,FALSE)),"")</f>
        <v/>
      </c>
      <c r="E38" s="347" t="str">
        <f>IFERROR(IF(D38="N/A","N/A",VLOOKUP(D38,'Crosswalk Detail'!A:B,2,FALSE)),"")</f>
        <v/>
      </c>
      <c r="F38" s="347"/>
      <c r="G38" s="347"/>
      <c r="H38" s="347"/>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We currently provide 24-hour gauranteed response time.</v>
      </c>
      <c r="D39" s="190" t="str">
        <f>IFERROR(IF(VLOOKUP(A39,'High Risk Non-Compliant'!B:K,$E$23,FALSE)=0,"N/A",VLOOKUP(A39,'High Risk Non-Compliant'!B:K,$E$23,FALSE)),"")</f>
        <v/>
      </c>
      <c r="E39" s="347" t="str">
        <f>IFERROR(IF(D39="N/A","N/A",VLOOKUP(D39,'Crosswalk Detail'!A:B,2,FALSE)),"")</f>
        <v/>
      </c>
      <c r="F39" s="347"/>
      <c r="G39" s="347"/>
      <c r="H39" s="347"/>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We currently provide 24-hour gauranteed response time.</v>
      </c>
      <c r="D40" s="190" t="str">
        <f>IFERROR(IF(VLOOKUP(A40,'High Risk Non-Compliant'!B:K,$E$23,FALSE)=0,"N/A",VLOOKUP(A40,'High Risk Non-Compliant'!B:K,$E$23,FALSE)),"")</f>
        <v/>
      </c>
      <c r="E40" s="347" t="str">
        <f>IFERROR(IF(D40="N/A","N/A",VLOOKUP(D40,'Crosswalk Detail'!A:B,2,FALSE)),"")</f>
        <v/>
      </c>
      <c r="F40" s="347"/>
      <c r="G40" s="347"/>
      <c r="H40" s="347"/>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We currently provide 24-hour gauranteed response time.</v>
      </c>
      <c r="D41" s="190" t="str">
        <f>IFERROR(IF(VLOOKUP(A41,'High Risk Non-Compliant'!B:K,$E$23,FALSE)=0,"N/A",VLOOKUP(A41,'High Risk Non-Compliant'!B:K,$E$23,FALSE)),"")</f>
        <v/>
      </c>
      <c r="E41" s="347" t="str">
        <f>IFERROR(IF(D41="N/A","N/A",VLOOKUP(D41,'Crosswalk Detail'!A:B,2,FALSE)),"")</f>
        <v/>
      </c>
      <c r="F41" s="347"/>
      <c r="G41" s="347"/>
      <c r="H41" s="347"/>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Equalify is only looking at public-facing content using open source measuring tools.  All the accessibility results can be found without the tool. It is an scanner and aggregator that provides advanced analysis dashboards of public-facing information.</v>
      </c>
      <c r="D42" s="190" t="str">
        <f>IFERROR(IF(VLOOKUP(A42,'High Risk Non-Compliant'!B:K,$E$23,FALSE)=0,"N/A",VLOOKUP(A42,'High Risk Non-Compliant'!B:K,$E$23,FALSE)),"")</f>
        <v/>
      </c>
      <c r="E42" s="347" t="str">
        <f>IFERROR(IF(D42="N/A","N/A",VLOOKUP(D42,'Crosswalk Detail'!A:B,2,FALSE)),"")</f>
        <v/>
      </c>
      <c r="F42" s="347"/>
      <c r="G42" s="347"/>
      <c r="H42" s="347"/>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Our staff is employed to manage any incidents.</v>
      </c>
      <c r="D43" s="190" t="str">
        <f>IFERROR(IF(VLOOKUP(A43,'High Risk Non-Compliant'!B:K,$E$23,FALSE)=0,"N/A",VLOOKUP(A43,'High Risk Non-Compliant'!B:K,$E$23,FALSE)),"")</f>
        <v/>
      </c>
      <c r="E43" s="347" t="str">
        <f>IFERROR(IF(D43="N/A","N/A",VLOOKUP(D43,'Crosswalk Detail'!A:B,2,FALSE)),"")</f>
        <v/>
      </c>
      <c r="F43" s="347"/>
      <c r="G43" s="347"/>
      <c r="H43" s="347"/>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We currently provide 24-hour gauranteed response time.</v>
      </c>
      <c r="D44" s="190" t="str">
        <f>IFERROR(IF(VLOOKUP(A44,'High Risk Non-Compliant'!B:K,$E$23,FALSE)=0,"N/A",VLOOKUP(A44,'High Risk Non-Compliant'!B:K,$E$23,FALSE)),"")</f>
        <v/>
      </c>
      <c r="E44" s="347" t="str">
        <f>IFERROR(IF(D44="N/A","N/A",VLOOKUP(D44,'Crosswalk Detail'!A:B,2,FALSE)),"")</f>
        <v/>
      </c>
      <c r="F44" s="347"/>
      <c r="G44" s="347"/>
      <c r="H44" s="347"/>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We currently provide 24-hour gauranteed response time.</v>
      </c>
      <c r="D45" s="190" t="str">
        <f>IFERROR(IF(VLOOKUP(A45,'High Risk Non-Compliant'!B:K,$E$23,FALSE)=0,"N/A",VLOOKUP(A45,'High Risk Non-Compliant'!B:K,$E$23,FALSE)),"")</f>
        <v/>
      </c>
      <c r="E45" s="347" t="str">
        <f>IFERROR(IF(D45="N/A","N/A",VLOOKUP(D45,'Crosswalk Detail'!A:B,2,FALSE)),"")</f>
        <v/>
      </c>
      <c r="F45" s="347"/>
      <c r="G45" s="347"/>
      <c r="H45" s="347"/>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Equalify is only looking at public-facing content using open source measuring tools. All updates must be reviewed by Equalify creator Blake Bertuccelli-Booth before they are merged into production.</v>
      </c>
      <c r="D46" s="190" t="str">
        <f>IFERROR(IF(VLOOKUP(A46,'High Risk Non-Compliant'!B:K,$E$23,FALSE)=0,"N/A",VLOOKUP(A46,'High Risk Non-Compliant'!B:K,$E$23,FALSE)),"")</f>
        <v/>
      </c>
      <c r="E46" s="347" t="str">
        <f>IFERROR(IF(D46="N/A","N/A",VLOOKUP(D46,'Crosswalk Detail'!A:B,2,FALSE)),"")</f>
        <v/>
      </c>
      <c r="F46" s="347"/>
      <c r="G46" s="347"/>
      <c r="H46" s="347"/>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f>_xlfn.IFNA(VLOOKUP(A47,Questions!B$3:D$95,3,TRUE),"")</f>
        <v>0</v>
      </c>
      <c r="D47" s="190" t="str">
        <f>IFERROR(IF(VLOOKUP(A47,'High Risk Non-Compliant'!B:K,$E$23,FALSE)=0,"N/A",VLOOKUP(A47,'High Risk Non-Compliant'!B:K,$E$23,FALSE)),"")</f>
        <v/>
      </c>
      <c r="E47" s="347" t="str">
        <f>IFERROR(IF(D47="N/A","N/A",VLOOKUP(D47,'Crosswalk Detail'!A:B,2,FALSE)),"")</f>
        <v/>
      </c>
      <c r="F47" s="347"/>
      <c r="G47" s="347"/>
      <c r="H47" s="347"/>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f>_xlfn.IFNA(VLOOKUP(A48,Questions!B$3:D$95,3,TRUE),"")</f>
        <v>0</v>
      </c>
      <c r="D48" s="190" t="str">
        <f>IFERROR(IF(VLOOKUP(A48,'High Risk Non-Compliant'!B:K,$E$23,FALSE)=0,"N/A",VLOOKUP(A48,'High Risk Non-Compliant'!B:K,$E$23,FALSE)),"")</f>
        <v/>
      </c>
      <c r="E48" s="347" t="str">
        <f>IFERROR(IF(D48="N/A","N/A",VLOOKUP(D48,'Crosswalk Detail'!A:B,2,FALSE)),"")</f>
        <v/>
      </c>
      <c r="F48" s="347"/>
      <c r="G48" s="347"/>
      <c r="H48" s="347"/>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f>_xlfn.IFNA(VLOOKUP(A49,Questions!B$3:D$95,3,TRUE),"")</f>
        <v>0</v>
      </c>
      <c r="D49" s="190" t="str">
        <f>IFERROR(IF(VLOOKUP(A49,'High Risk Non-Compliant'!B:K,$E$23,FALSE)=0,"N/A",VLOOKUP(A49,'High Risk Non-Compliant'!B:K,$E$23,FALSE)),"")</f>
        <v/>
      </c>
      <c r="E49" s="347" t="str">
        <f>IFERROR(IF(D49="N/A","N/A",VLOOKUP(D49,'Crosswalk Detail'!A:B,2,FALSE)),"")</f>
        <v/>
      </c>
      <c r="F49" s="347"/>
      <c r="G49" s="347"/>
      <c r="H49" s="347"/>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47" t="str">
        <f>IFERROR(IF(D50="N/A","N/A",VLOOKUP(D50,'Crosswalk Detail'!A:B,2,FALSE)),"")</f>
        <v/>
      </c>
      <c r="F50" s="347"/>
      <c r="G50" s="347"/>
      <c r="H50" s="347"/>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47" t="str">
        <f>IFERROR(IF(D51="N/A","N/A",VLOOKUP(D51,'Crosswalk Detail'!A:B,2,FALSE)),"")</f>
        <v/>
      </c>
      <c r="F51" s="347"/>
      <c r="G51" s="347"/>
      <c r="H51" s="347"/>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47" t="str">
        <f>IFERROR(IF(D52="N/A","N/A",VLOOKUP(D52,'Crosswalk Detail'!A:B,2,FALSE)),"")</f>
        <v/>
      </c>
      <c r="F52" s="347"/>
      <c r="G52" s="347"/>
      <c r="H52" s="347"/>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47" t="str">
        <f>IFERROR(IF(D53="N/A","N/A",VLOOKUP(D53,'Crosswalk Detail'!A:B,2,FALSE)),"")</f>
        <v/>
      </c>
      <c r="F53" s="347"/>
      <c r="G53" s="347"/>
      <c r="H53" s="347"/>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47" t="str">
        <f>IFERROR(IF(D54="N/A","N/A",VLOOKUP(D54,'Crosswalk Detail'!A:B,2,FALSE)),"")</f>
        <v/>
      </c>
      <c r="F54" s="347"/>
      <c r="G54" s="347"/>
      <c r="H54" s="347"/>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47" t="str">
        <f>IFERROR(IF(D55="N/A","N/A",VLOOKUP(D55,'Crosswalk Detail'!A:B,2,FALSE)),"")</f>
        <v/>
      </c>
      <c r="F55" s="347"/>
      <c r="G55" s="347"/>
      <c r="H55" s="347"/>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5" t="s">
        <v>2302</v>
      </c>
    </row>
    <row r="103" spans="1:9" ht="15.75" customHeight="1" x14ac:dyDescent="0.2">
      <c r="A103" s="255"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A2:F2"/>
    <mergeCell ref="G2:H2"/>
    <mergeCell ref="A3:H3"/>
    <mergeCell ref="B4:C4"/>
    <mergeCell ref="E4:H4"/>
    <mergeCell ref="A21:H21"/>
    <mergeCell ref="A22:C22"/>
    <mergeCell ref="D22:H22"/>
    <mergeCell ref="B5:H5"/>
    <mergeCell ref="A6:C7"/>
    <mergeCell ref="D6:E6"/>
    <mergeCell ref="F6:H7"/>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4:H54"/>
    <mergeCell ref="E55:H55"/>
    <mergeCell ref="E49:H49"/>
    <mergeCell ref="E50:H50"/>
    <mergeCell ref="E51:H51"/>
    <mergeCell ref="E52:H52"/>
    <mergeCell ref="E53:H53"/>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9" t="s">
        <v>2305</v>
      </c>
      <c r="B1" s="377" t="s">
        <v>162</v>
      </c>
      <c r="C1" s="328"/>
      <c r="D1" s="328"/>
      <c r="E1" s="378" t="s">
        <v>163</v>
      </c>
      <c r="F1" s="328"/>
      <c r="G1" s="328"/>
      <c r="H1" s="379" t="s">
        <v>164</v>
      </c>
      <c r="I1" s="328"/>
      <c r="J1" s="380" t="s">
        <v>165</v>
      </c>
      <c r="K1" s="328"/>
      <c r="L1" s="328"/>
      <c r="M1" s="381" t="s">
        <v>166</v>
      </c>
      <c r="N1" s="328"/>
      <c r="O1" s="328"/>
      <c r="P1" s="328"/>
      <c r="Q1" s="328"/>
      <c r="R1" s="328"/>
      <c r="S1" s="328"/>
      <c r="T1" s="328"/>
      <c r="U1" s="376" t="s">
        <v>167</v>
      </c>
      <c r="V1" s="328"/>
      <c r="W1" s="328"/>
      <c r="X1" s="328"/>
      <c r="Y1" s="328"/>
      <c r="Z1" s="328"/>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76" thickBot="1" x14ac:dyDescent="0.25">
      <c r="A18" s="225">
        <v>1</v>
      </c>
      <c r="B18" s="221" t="s">
        <v>52</v>
      </c>
      <c r="C18" s="221" t="s">
        <v>206</v>
      </c>
      <c r="D18" s="221">
        <f>VLOOKUP(B18,'HECVAT - Lite | Vendor Response'!A$25:D$113,4,TRUE)</f>
        <v>0</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106" thickBot="1" x14ac:dyDescent="0.25">
      <c r="A19" s="225">
        <v>2</v>
      </c>
      <c r="B19" s="221" t="s">
        <v>53</v>
      </c>
      <c r="C19" s="221" t="s">
        <v>2151</v>
      </c>
      <c r="D19" s="221">
        <f>VLOOKUP(B19,'HECVAT - Lite | Vendor Response'!A$25:D$113,4,TRUE)</f>
        <v>0</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No</v>
      </c>
      <c r="O19" s="223" t="str">
        <f>IF(LEN(VLOOKUP(B19,'Analyst Report'!$A$32:$I$120,7,TRUE))= 0,"",VLOOKUP(B19,'Analyst Report'!$A$32:$I$120,7,TRUE))</f>
        <v/>
      </c>
      <c r="P19" s="223">
        <f t="shared" si="1"/>
        <v>1</v>
      </c>
      <c r="Q19" s="223">
        <v>20</v>
      </c>
      <c r="R19" s="223">
        <f>IF(LEN(VLOOKUP(B19,'Analyst Report'!$A$32:$I$120,9,FALSE))= 0,VLOOKUP(B19,'Analyst Report'!$A$32:$I$120,8,FALSE),VLOOKUP(B19,'Analyst Report'!$A$32:$I$120,9,FALSE))</f>
        <v>20</v>
      </c>
      <c r="S19" s="223">
        <f t="shared" si="2"/>
        <v>20</v>
      </c>
      <c r="T19" s="223">
        <f t="shared" si="3"/>
        <v>20</v>
      </c>
      <c r="U19" s="227"/>
      <c r="V19" s="229"/>
      <c r="W19" s="229"/>
      <c r="X19" s="229"/>
      <c r="Y19" s="229"/>
      <c r="Z19" s="229"/>
      <c r="AA19" s="227" t="s">
        <v>212</v>
      </c>
      <c r="AB19" s="227"/>
      <c r="AC19" s="41"/>
      <c r="AD19" s="41"/>
      <c r="AE19" s="41"/>
      <c r="AF19" s="220"/>
      <c r="AG19" s="41"/>
      <c r="AH19" s="41"/>
      <c r="AI19" s="41"/>
      <c r="AJ19" s="41"/>
    </row>
    <row r="20" spans="1:36" ht="151" thickBot="1" x14ac:dyDescent="0.25">
      <c r="A20" s="225">
        <v>3</v>
      </c>
      <c r="B20" s="221" t="s">
        <v>54</v>
      </c>
      <c r="C20" s="221" t="s">
        <v>213</v>
      </c>
      <c r="D20" s="221" t="str">
        <f>VLOOKUP(B20,'HECVAT - Lite | Vendor Response'!A$25:D$113,4,TRUE)</f>
        <v>We maintain a retainer with a cyber security expert who routinely audits Equalify infrastructure.</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151" thickBot="1" x14ac:dyDescent="0.25">
      <c r="A21" s="225">
        <v>4</v>
      </c>
      <c r="B21" s="221" t="s">
        <v>55</v>
      </c>
      <c r="C21" s="221" t="s">
        <v>2155</v>
      </c>
      <c r="D21" s="221" t="str">
        <f>VLOOKUP(B21,'HECVAT - Lite | Vendor Response'!A$25:D$113,4,TRUE)</f>
        <v xml:space="preserve">3 full-time developers report directly to the CEO.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f>VLOOKUP(B22,'HECVAT - Lite | Vendor Response'!A$25:D$113,4,TRUE)</f>
        <v>0</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f>VLOOKUP(B23,'HECVAT - Lite | Vendor Response'!A$25:D$113,4,TRUE)</f>
        <v>0</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136" thickBot="1" x14ac:dyDescent="0.25">
      <c r="A24" s="225">
        <v>7</v>
      </c>
      <c r="B24" s="221" t="s">
        <v>58</v>
      </c>
      <c r="C24" s="221" t="s">
        <v>231</v>
      </c>
      <c r="D24" s="221" t="str">
        <f>VLOOKUP(B24,'HECVAT - Lite | Vendor Response'!A$25:D$113,4,TRUE)</f>
        <v>Equalify is only looking at public-facing content using open source measuring tools.</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136" thickBot="1" x14ac:dyDescent="0.25">
      <c r="A25" s="225">
        <v>8</v>
      </c>
      <c r="B25" s="221" t="s">
        <v>59</v>
      </c>
      <c r="C25" s="221" t="s">
        <v>234</v>
      </c>
      <c r="D25" s="221" t="str">
        <f>VLOOKUP(B25,'HECVAT - Lite | Vendor Response'!A$25:D$113,4,TRUE)</f>
        <v>Equalify is only looking at public-facing content using open source measuring tools.</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No</v>
      </c>
      <c r="O25" s="223" t="str">
        <f>IF(LEN(VLOOKUP(B25,'Analyst Report'!$A$32:$I$120,7,FALSE))= 0,"",VLOOKUP(B25,'Analyst Report'!$A$32:$I$120,7,FALSE))</f>
        <v/>
      </c>
      <c r="P25" s="223">
        <f t="shared" si="1"/>
        <v>0</v>
      </c>
      <c r="Q25" s="223">
        <v>15</v>
      </c>
      <c r="R25" s="223">
        <f>IF(LEN(VLOOKUP(B25,'Analyst Report'!$A$32:$I$120,9,FALSE))= 0,VLOOKUP(B25,'Analyst Report'!$A$32:$I$120,8,FALSE),VLOOKUP(B25,'Analyst Report'!$A$32:$I$120,9,FALSE))</f>
        <v>15</v>
      </c>
      <c r="S25" s="223">
        <f t="shared" si="2"/>
        <v>15</v>
      </c>
      <c r="T25" s="223">
        <f t="shared" si="3"/>
        <v>0</v>
      </c>
      <c r="U25" s="227"/>
      <c r="V25" s="229"/>
      <c r="W25" s="229" t="s">
        <v>216</v>
      </c>
      <c r="X25" s="229"/>
      <c r="Y25" s="229"/>
      <c r="Z25" s="229" t="s">
        <v>239</v>
      </c>
      <c r="AA25" s="230" t="s">
        <v>240</v>
      </c>
      <c r="AB25" s="230"/>
      <c r="AC25" s="41"/>
      <c r="AD25" s="41"/>
      <c r="AE25" s="41"/>
      <c r="AF25" s="220"/>
      <c r="AG25" s="41"/>
      <c r="AH25" s="41"/>
      <c r="AI25" s="41"/>
      <c r="AJ25" s="41"/>
    </row>
    <row r="26" spans="1:36" ht="106" thickBot="1" x14ac:dyDescent="0.25">
      <c r="A26" s="225">
        <v>9</v>
      </c>
      <c r="B26" s="221" t="s">
        <v>60</v>
      </c>
      <c r="C26" s="221" t="s">
        <v>241</v>
      </c>
      <c r="D26" s="221" t="str">
        <f>VLOOKUP(B26,'HECVAT - Lite | Vendor Response'!A$25:D$113,4,TRUE)</f>
        <v>Equalify is only looking at public-facing content using open source measuring tools.</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No</v>
      </c>
      <c r="O26" s="223" t="str">
        <f>IF(LEN(VLOOKUP(B26,'Analyst Report'!$A$32:$I$120,7,FALSE))= 0,"",VLOOKUP(B26,'Analyst Report'!$A$32:$I$120,7,FALSE))</f>
        <v/>
      </c>
      <c r="P26" s="223">
        <f t="shared" si="1"/>
        <v>0</v>
      </c>
      <c r="Q26" s="223">
        <v>10</v>
      </c>
      <c r="R26" s="223">
        <f>IF(LEN(VLOOKUP(B26,'Analyst Report'!$A$32:$I$120,9,FALSE))= 0,VLOOKUP(B26,'Analyst Report'!$A$32:$I$120,8,FALSE),VLOOKUP(B26,'Analyst Report'!$A$32:$I$120,9,FALSE))</f>
        <v>10</v>
      </c>
      <c r="S26" s="223">
        <f t="shared" si="2"/>
        <v>10</v>
      </c>
      <c r="T26" s="223">
        <f t="shared" si="3"/>
        <v>0</v>
      </c>
      <c r="U26" s="227"/>
      <c r="V26" s="229"/>
      <c r="W26" s="229" t="s">
        <v>216</v>
      </c>
      <c r="X26" s="229"/>
      <c r="Y26" s="229"/>
      <c r="Z26" s="231" t="s">
        <v>245</v>
      </c>
      <c r="AA26" s="232" t="s">
        <v>246</v>
      </c>
      <c r="AB26" s="232"/>
      <c r="AC26" s="41"/>
      <c r="AD26" s="41"/>
      <c r="AE26" s="41"/>
      <c r="AF26" s="220"/>
      <c r="AG26" s="41"/>
      <c r="AH26" s="41"/>
      <c r="AI26" s="41"/>
      <c r="AJ26" s="41"/>
    </row>
    <row r="27" spans="1:36" ht="76" thickBot="1" x14ac:dyDescent="0.25">
      <c r="A27" s="225">
        <v>10</v>
      </c>
      <c r="B27" s="221" t="s">
        <v>61</v>
      </c>
      <c r="C27" s="221" t="s">
        <v>247</v>
      </c>
      <c r="D27" s="233">
        <f>VLOOKUP(B27,'HECVAT - Lite | Vendor Response'!A$25:D$113,4,TRUE)</f>
        <v>0</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No</v>
      </c>
      <c r="O27" s="223" t="str">
        <f>IF(LEN(VLOOKUP(B27,'Analyst Report'!$A$32:$I$120,7,FALSE))= 0,"",VLOOKUP(B27,'Analyst Report'!$A$32:$I$120,7,FALSE))</f>
        <v/>
      </c>
      <c r="P27" s="223">
        <f t="shared" si="1"/>
        <v>0</v>
      </c>
      <c r="Q27" s="223">
        <v>15</v>
      </c>
      <c r="R27" s="223">
        <f>IF(LEN(VLOOKUP(B27,'Analyst Report'!$A$32:$I$120,9,FALSE))= 0,VLOOKUP(B27,'Analyst Report'!$A$32:$I$120,8,FALSE),VLOOKUP(B27,'Analyst Report'!$A$32:$I$120,9,FALSE))</f>
        <v>15</v>
      </c>
      <c r="S27" s="223">
        <f t="shared" si="2"/>
        <v>15</v>
      </c>
      <c r="T27" s="223">
        <f t="shared" si="3"/>
        <v>0</v>
      </c>
      <c r="U27" s="227"/>
      <c r="V27" s="229"/>
      <c r="W27" s="229" t="s">
        <v>216</v>
      </c>
      <c r="X27" s="229"/>
      <c r="Y27" s="229"/>
      <c r="Z27" s="231" t="s">
        <v>245</v>
      </c>
      <c r="AA27" s="232" t="s">
        <v>240</v>
      </c>
      <c r="AB27" s="232"/>
      <c r="AC27" s="41"/>
      <c r="AD27" s="41"/>
      <c r="AE27" s="41"/>
      <c r="AF27" s="220"/>
      <c r="AG27" s="41"/>
      <c r="AH27" s="41"/>
      <c r="AI27" s="41"/>
      <c r="AJ27" s="41"/>
    </row>
    <row r="28" spans="1:36" ht="136" thickBot="1" x14ac:dyDescent="0.25">
      <c r="A28" s="225">
        <v>11</v>
      </c>
      <c r="B28" s="221" t="s">
        <v>62</v>
      </c>
      <c r="C28" s="221" t="s">
        <v>2156</v>
      </c>
      <c r="D28" s="233">
        <f>VLOOKUP(B28,'HECVAT - Lite | Vendor Response'!A$25:D$113,4,TRUE)</f>
        <v>0</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No</v>
      </c>
      <c r="O28" s="223" t="str">
        <f>IF(LEN(VLOOKUP(B28,'Analyst Report'!$A$32:$I$120,7,FALSE))= 0,"",VLOOKUP(B28,'Analyst Report'!$A$32:$I$120,7,FALSE))</f>
        <v/>
      </c>
      <c r="P28" s="223">
        <f t="shared" si="1"/>
        <v>0</v>
      </c>
      <c r="Q28" s="223">
        <v>25</v>
      </c>
      <c r="R28" s="223">
        <f>IF(LEN(VLOOKUP(B28,'Analyst Report'!$A$32:$I$120,9,FALSE))= 0,VLOOKUP(B28,'Analyst Report'!$A$32:$I$120,8,FALSE),VLOOKUP(B28,'Analyst Report'!$A$32:$I$120,9,FALSE))</f>
        <v>25</v>
      </c>
      <c r="S28" s="223">
        <f t="shared" si="2"/>
        <v>25</v>
      </c>
      <c r="T28" s="223">
        <f t="shared" si="3"/>
        <v>0</v>
      </c>
      <c r="U28" s="227"/>
      <c r="V28" s="229"/>
      <c r="W28" s="229" t="s">
        <v>256</v>
      </c>
      <c r="X28" s="229"/>
      <c r="Y28" s="229"/>
      <c r="Z28" s="229" t="s">
        <v>239</v>
      </c>
      <c r="AA28" s="230" t="s">
        <v>257</v>
      </c>
      <c r="AB28" s="230"/>
      <c r="AC28" s="41"/>
      <c r="AD28" s="41"/>
      <c r="AE28" s="41"/>
      <c r="AF28" s="220"/>
      <c r="AG28" s="41"/>
      <c r="AH28" s="41"/>
      <c r="AI28" s="41"/>
      <c r="AJ28" s="41"/>
    </row>
    <row r="29" spans="1:36" ht="61" thickBot="1" x14ac:dyDescent="0.25">
      <c r="A29" s="225">
        <v>12</v>
      </c>
      <c r="B29" s="221" t="s">
        <v>63</v>
      </c>
      <c r="C29" s="221" t="s">
        <v>2134</v>
      </c>
      <c r="D29" s="233">
        <f>VLOOKUP(B29,'HECVAT - Lite | Vendor Response'!A$25:D$113,4,TRUE)</f>
        <v>0</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No</v>
      </c>
      <c r="O29" s="223" t="str">
        <f>IF(LEN(VLOOKUP(B29,'Analyst Report'!$A$32:$I$120,7,FALSE))= 0,"",VLOOKUP(B29,'Analyst Report'!$A$32:$I$120,7,FALSE))</f>
        <v/>
      </c>
      <c r="P29" s="223">
        <f t="shared" si="1"/>
        <v>0</v>
      </c>
      <c r="Q29" s="223">
        <v>10</v>
      </c>
      <c r="R29" s="223">
        <f>IF(LEN(VLOOKUP(B29,'Analyst Report'!$A$32:$I$120,9,FALSE))= 0,VLOOKUP(B29,'Analyst Report'!$A$32:$I$120,8,FALSE),VLOOKUP(B29,'Analyst Report'!$A$32:$I$120,9,FALSE))</f>
        <v>10</v>
      </c>
      <c r="S29" s="223">
        <f t="shared" si="2"/>
        <v>10</v>
      </c>
      <c r="T29" s="223">
        <f t="shared" si="3"/>
        <v>0</v>
      </c>
      <c r="U29" s="227"/>
      <c r="V29" s="229"/>
      <c r="W29" s="229" t="s">
        <v>256</v>
      </c>
      <c r="X29" s="229"/>
      <c r="Y29" s="229"/>
      <c r="Z29" s="229" t="s">
        <v>239</v>
      </c>
      <c r="AA29" s="230" t="s">
        <v>226</v>
      </c>
      <c r="AB29" s="230"/>
      <c r="AC29" s="41"/>
      <c r="AD29" s="41"/>
      <c r="AE29" s="41"/>
      <c r="AF29" s="220"/>
      <c r="AG29" s="41"/>
      <c r="AH29" s="41"/>
      <c r="AI29" s="41"/>
      <c r="AJ29" s="41"/>
    </row>
    <row r="30" spans="1:36" ht="121" thickBot="1" x14ac:dyDescent="0.25">
      <c r="A30" s="225">
        <v>13</v>
      </c>
      <c r="B30" s="221" t="s">
        <v>64</v>
      </c>
      <c r="C30" s="221" t="s">
        <v>261</v>
      </c>
      <c r="D30" s="221" t="str">
        <f>VLOOKUP(B30,'HECVAT - Lite | Vendor Response'!A$25:D$113,4,TRUE)</f>
        <v>This is propriatary information.</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No</v>
      </c>
      <c r="O30" s="223" t="str">
        <f>IF(LEN(VLOOKUP(B30,'Analyst Report'!$A$32:$I$120,7,FALSE))= 0,"",VLOOKUP(B30,'Analyst Report'!$A$32:$I$120,7,FALSE))</f>
        <v/>
      </c>
      <c r="P30" s="223">
        <f t="shared" si="1"/>
        <v>0</v>
      </c>
      <c r="Q30" s="223">
        <v>25</v>
      </c>
      <c r="R30" s="223">
        <f>IF(LEN(VLOOKUP(B30,'Analyst Report'!$A$32:$I$120,9,FALSE))= 0,VLOOKUP(B30,'Analyst Report'!$A$32:$I$120,8,FALSE),VLOOKUP(B30,'Analyst Report'!$A$32:$I$120,9,FALSE))</f>
        <v>25</v>
      </c>
      <c r="S30" s="223">
        <f t="shared" si="2"/>
        <v>25</v>
      </c>
      <c r="T30" s="223">
        <f t="shared" si="3"/>
        <v>0</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f>VLOOKUP(B31,'HECVAT - Lite | Vendor Response'!A$25:D$113,4,TRUE)</f>
        <v>0</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No</v>
      </c>
      <c r="O31" s="223" t="str">
        <f>IF(LEN(VLOOKUP(B31,'Analyst Report'!$A$32:$I$120,7,FALSE))= 0,"",VLOOKUP(B31,'Analyst Report'!$A$32:$I$120,7,FALSE))</f>
        <v/>
      </c>
      <c r="P31" s="223">
        <f t="shared" si="1"/>
        <v>0</v>
      </c>
      <c r="Q31" s="223">
        <v>20</v>
      </c>
      <c r="R31" s="223">
        <f>IF(LEN(VLOOKUP(B31,'Analyst Report'!$A$32:$I$120,9,FALSE))= 0,VLOOKUP(B31,'Analyst Report'!$A$32:$I$120,8,FALSE),VLOOKUP(B31,'Analyst Report'!$A$32:$I$120,9,FALSE))</f>
        <v>20</v>
      </c>
      <c r="S31" s="223">
        <f t="shared" si="2"/>
        <v>20</v>
      </c>
      <c r="T31" s="223">
        <f t="shared" si="3"/>
        <v>0</v>
      </c>
      <c r="U31" s="227"/>
      <c r="V31" s="229"/>
      <c r="W31" s="229"/>
      <c r="X31" s="229"/>
      <c r="Y31" s="229"/>
      <c r="Z31" s="229"/>
      <c r="AA31" s="230" t="s">
        <v>273</v>
      </c>
      <c r="AB31" s="230">
        <v>12.6</v>
      </c>
      <c r="AC31" s="41"/>
      <c r="AD31" s="41"/>
      <c r="AE31" s="41"/>
      <c r="AF31" s="220"/>
      <c r="AG31" s="41"/>
      <c r="AH31" s="41"/>
      <c r="AI31" s="41"/>
      <c r="AJ31" s="41"/>
    </row>
    <row r="32" spans="1:36" ht="151" thickBot="1" x14ac:dyDescent="0.25">
      <c r="A32" s="225">
        <v>15</v>
      </c>
      <c r="B32" s="221" t="s">
        <v>66</v>
      </c>
      <c r="C32" s="221" t="s">
        <v>274</v>
      </c>
      <c r="D32" s="221">
        <f>VLOOKUP(B32,'HECVAT - Lite | Vendor Response'!A$25:D$113,4,TRUE)</f>
        <v>0</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No</v>
      </c>
      <c r="O32" s="223" t="str">
        <f>IF(LEN(VLOOKUP(B32,'Analyst Report'!$A$32:$I$120,7,FALSE))= 0,"",VLOOKUP(B32,'Analyst Report'!$A$32:$I$120,7,FALSE))</f>
        <v/>
      </c>
      <c r="P32" s="223">
        <f t="shared" si="1"/>
        <v>0</v>
      </c>
      <c r="Q32" s="223">
        <v>10</v>
      </c>
      <c r="R32" s="223">
        <f>IF(LEN(VLOOKUP(B32,'Analyst Report'!$A$32:$I$120,9,FALSE))= 0,VLOOKUP(B32,'Analyst Report'!$A$32:$I$120,8,FALSE),VLOOKUP(B32,'Analyst Report'!$A$32:$I$120,9,FALSE))</f>
        <v>10</v>
      </c>
      <c r="S32" s="223">
        <f t="shared" si="2"/>
        <v>10</v>
      </c>
      <c r="T32" s="223">
        <f t="shared" si="3"/>
        <v>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f>VLOOKUP(B33,'HECVAT - Lite | Vendor Response'!A$25:D$113,4,TRUE)</f>
        <v>0</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No</v>
      </c>
      <c r="O33" s="223" t="str">
        <f>IF(LEN(VLOOKUP(B33,'Analyst Report'!$A$32:$I$120,7,FALSE))= 0,"",VLOOKUP(B33,'Analyst Report'!$A$32:$I$120,7,FALSE))</f>
        <v/>
      </c>
      <c r="P33" s="223">
        <f t="shared" si="1"/>
        <v>0</v>
      </c>
      <c r="Q33" s="223">
        <v>10</v>
      </c>
      <c r="R33" s="223">
        <f>IF(LEN(VLOOKUP(B33,'Analyst Report'!$A$32:$I$120,9,FALSE))= 0,VLOOKUP(B33,'Analyst Report'!$A$32:$I$120,8,FALSE),VLOOKUP(B33,'Analyst Report'!$A$32:$I$120,9,FALSE))</f>
        <v>10</v>
      </c>
      <c r="S33" s="223">
        <f t="shared" si="2"/>
        <v>10</v>
      </c>
      <c r="T33" s="223">
        <f t="shared" si="3"/>
        <v>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f>VLOOKUP(B34,'HECVAT - Lite | Vendor Response'!A$25:D$113,4,TRUE)</f>
        <v>0</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No</v>
      </c>
      <c r="O34" s="223" t="str">
        <f>IF(LEN(VLOOKUP(B34,'Analyst Report'!$A$32:$I$120,7,FALSE))= 0,"",VLOOKUP(B34,'Analyst Report'!$A$32:$I$120,7,FALSE))</f>
        <v/>
      </c>
      <c r="P34" s="223">
        <f t="shared" si="1"/>
        <v>0</v>
      </c>
      <c r="Q34" s="223">
        <v>10</v>
      </c>
      <c r="R34" s="223">
        <f>IF(LEN(VLOOKUP(B34,'Analyst Report'!$A$32:$I$120,9,FALSE))= 0,VLOOKUP(B34,'Analyst Report'!$A$32:$I$120,8,FALSE),VLOOKUP(B34,'Analyst Report'!$A$32:$I$120,9,FALSE))</f>
        <v>10</v>
      </c>
      <c r="S34" s="223">
        <f t="shared" si="2"/>
        <v>10</v>
      </c>
      <c r="T34" s="223">
        <f t="shared" si="3"/>
        <v>0</v>
      </c>
      <c r="U34" s="227"/>
      <c r="V34" s="229"/>
      <c r="W34" s="229"/>
      <c r="X34" s="229"/>
      <c r="Y34" s="229"/>
      <c r="Z34" s="229"/>
      <c r="AA34" s="227" t="s">
        <v>281</v>
      </c>
      <c r="AB34" s="227" t="s">
        <v>282</v>
      </c>
      <c r="AC34" s="41"/>
      <c r="AD34" s="41"/>
      <c r="AE34" s="41"/>
      <c r="AF34" s="220"/>
      <c r="AG34" s="41"/>
      <c r="AH34" s="41"/>
      <c r="AI34" s="41"/>
      <c r="AJ34" s="41"/>
    </row>
    <row r="35" spans="1:36" ht="91" thickBot="1" x14ac:dyDescent="0.25">
      <c r="A35" s="225">
        <v>18</v>
      </c>
      <c r="B35" s="221" t="s">
        <v>69</v>
      </c>
      <c r="C35" s="221" t="s">
        <v>285</v>
      </c>
      <c r="D35" s="221">
        <f>VLOOKUP(B35,'HECVAT - Lite | Vendor Response'!A$25:D$113,4,TRUE)</f>
        <v>0</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No</v>
      </c>
      <c r="O35" s="223" t="str">
        <f>IF(LEN(VLOOKUP(B35,'Analyst Report'!$A$32:$I$120,7,FALSE))= 0,"",VLOOKUP(B35,'Analyst Report'!$A$32:$I$120,7,FALSE))</f>
        <v/>
      </c>
      <c r="P35" s="223">
        <f t="shared" si="1"/>
        <v>0</v>
      </c>
      <c r="Q35" s="223">
        <v>25</v>
      </c>
      <c r="R35" s="223">
        <f>IF(LEN(VLOOKUP(B35,'Analyst Report'!$A$32:$I$120,9,FALSE))= 0,VLOOKUP(B35,'Analyst Report'!$A$32:$I$120,8,FALSE),VLOOKUP(B35,'Analyst Report'!$A$32:$I$120,9,FALSE))</f>
        <v>25</v>
      </c>
      <c r="S35" s="223">
        <f t="shared" si="2"/>
        <v>25</v>
      </c>
      <c r="T35" s="223">
        <f t="shared" si="3"/>
        <v>0</v>
      </c>
      <c r="U35" s="227"/>
      <c r="V35" s="229"/>
      <c r="W35" s="229"/>
      <c r="X35" s="229"/>
      <c r="Y35" s="229" t="s">
        <v>289</v>
      </c>
      <c r="Z35" s="229"/>
      <c r="AA35" s="227" t="s">
        <v>212</v>
      </c>
      <c r="AB35" s="227" t="s">
        <v>290</v>
      </c>
      <c r="AC35" s="41"/>
      <c r="AD35" s="41"/>
      <c r="AE35" s="41"/>
      <c r="AF35" s="220"/>
      <c r="AG35" s="41"/>
      <c r="AH35" s="41"/>
      <c r="AI35" s="41"/>
      <c r="AJ35" s="41"/>
    </row>
    <row r="36" spans="1:36" ht="196" thickBot="1" x14ac:dyDescent="0.25">
      <c r="A36" s="225">
        <v>19</v>
      </c>
      <c r="B36" s="221" t="s">
        <v>70</v>
      </c>
      <c r="C36" s="221" t="s">
        <v>291</v>
      </c>
      <c r="D36" s="221">
        <f>VLOOKUP(B36,'HECVAT - Lite | Vendor Response'!A$25:D$113,4,TRUE)</f>
        <v>0</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https://github.com/EqualifyEverything/equalify/blob/main/ACCESSIBILITY.md</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Yes</v>
      </c>
      <c r="O37" s="223" t="str">
        <f>IF(LEN(VLOOKUP(B37,'Analyst Report'!$A$32:$I$120,7,FALSE))= 0,"",VLOOKUP(B37,'Analyst Report'!$A$32:$I$120,7,FALSE))</f>
        <v/>
      </c>
      <c r="P37" s="223">
        <f t="shared" si="1"/>
        <v>1</v>
      </c>
      <c r="Q37" s="223">
        <v>20</v>
      </c>
      <c r="R37" s="223">
        <f>IF(LEN(VLOOKUP(B37,'Analyst Report'!$A$32:$I$120,9,FALSE))= 0,VLOOKUP(B37,'Analyst Report'!$A$32:$I$120,8,FALSE),VLOOKUP(B37,'Analyst Report'!$A$32:$I$120,9,FALSE))</f>
        <v>20</v>
      </c>
      <c r="S37" s="223">
        <f t="shared" si="2"/>
        <v>20</v>
      </c>
      <c r="T37" s="223">
        <f t="shared" si="3"/>
        <v>20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f>VLOOKUP(B38,'HECVAT - Lite | Vendor Response'!A$25:D$113,4,TRUE)</f>
        <v>0</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Yes</v>
      </c>
      <c r="O38" s="223" t="str">
        <f>IF(LEN(VLOOKUP(B38,'Analyst Report'!$A$32:$I$120,7,FALSE))= 0,"",VLOOKUP(B38,'Analyst Report'!$A$32:$I$120,7,FALSE))</f>
        <v/>
      </c>
      <c r="P38" s="223">
        <f t="shared" si="1"/>
        <v>1</v>
      </c>
      <c r="Q38" s="223">
        <v>20</v>
      </c>
      <c r="R38" s="223">
        <f>IF(LEN(VLOOKUP(B38,'Analyst Report'!$A$32:$I$120,9,FALSE))= 0,VLOOKUP(B38,'Analyst Report'!$A$32:$I$120,8,FALSE),VLOOKUP(B38,'Analyst Report'!$A$32:$I$120,9,FALSE))</f>
        <v>20</v>
      </c>
      <c r="S38" s="223">
        <f t="shared" si="2"/>
        <v>20</v>
      </c>
      <c r="T38" s="223">
        <f t="shared" si="3"/>
        <v>20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f>VLOOKUP(B39,'HECVAT - Lite | Vendor Response'!A$25:D$113,4,TRUE)</f>
        <v>0</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f>VLOOKUP(B40,'HECVAT - Lite | Vendor Response'!A$25:D$113,4,TRUE)</f>
        <v>0</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f>VLOOKUP(B41,'HECVAT - Lite | Vendor Response'!A$25:D$113,4,TRUE)</f>
        <v>0</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Yes</v>
      </c>
      <c r="O41" s="223" t="str">
        <f>IF(LEN(VLOOKUP(B41,'Analyst Report'!$A$32:$I$120,7,FALSE))= 0,"",VLOOKUP(B41,'Analyst Report'!$A$32:$I$120,7,FALSE))</f>
        <v/>
      </c>
      <c r="P41" s="223">
        <f t="shared" si="1"/>
        <v>1</v>
      </c>
      <c r="Q41" s="223">
        <v>20</v>
      </c>
      <c r="R41" s="223">
        <f>IF(LEN(VLOOKUP(B41,'Analyst Report'!$A$32:$I$120,9,FALSE))= 0,VLOOKUP(B41,'Analyst Report'!$A$32:$I$120,8,FALSE),VLOOKUP(B41,'Analyst Report'!$A$32:$I$120,9,FALSE))</f>
        <v>20</v>
      </c>
      <c r="S41" s="223">
        <f t="shared" si="2"/>
        <v>20</v>
      </c>
      <c r="T41" s="223">
        <f t="shared" si="3"/>
        <v>20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f>VLOOKUP(B42,'HECVAT - Lite | Vendor Response'!A$25:D$113,4,TRUE)</f>
        <v>0</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f>VLOOKUP(B43,'HECVAT - Lite | Vendor Response'!A$25:D$113,4,TRUE)</f>
        <v>0</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f>VLOOKUP(B44,'HECVAT - Lite | Vendor Response'!A$25:D$113,4,TRUE)</f>
        <v>0</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f>VLOOKUP(B45,'HECVAT - Lite | Vendor Response'!A$25:D$113,4,TRUE)</f>
        <v>0</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f>VLOOKUP(B46,'HECVAT - Lite | Vendor Response'!A$25:D$113,4,TRUE)</f>
        <v>0</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152" thickTop="1" thickBot="1" x14ac:dyDescent="0.25">
      <c r="A47" s="225">
        <v>29</v>
      </c>
      <c r="B47" s="221" t="s">
        <v>83</v>
      </c>
      <c r="C47" s="240" t="s">
        <v>2189</v>
      </c>
      <c r="D47" s="221" t="str">
        <f>VLOOKUP(B47,'HECVAT - Lite | Vendor Response'!A$25:D$113,4,TRUE)</f>
        <v>We default to 3 minute after session timeout.</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No</v>
      </c>
      <c r="O47" s="223" t="str">
        <f>IF(LEN(VLOOKUP(B47,'Analyst Report'!$A$32:$I$120,7,FALSE))= 0,"",VLOOKUP(B47,'Analyst Report'!$A$32:$I$120,7,FALSE))</f>
        <v/>
      </c>
      <c r="P47" s="223">
        <f t="shared" si="1"/>
        <v>0</v>
      </c>
      <c r="Q47" s="223">
        <v>25</v>
      </c>
      <c r="R47" s="223">
        <f>IF(LEN(VLOOKUP(B47,'Analyst Report'!$A$32:$I$120,9,FALSE))= 0,VLOOKUP(B47,'Analyst Report'!$A$32:$I$120,8,FALSE),VLOOKUP(B47,'Analyst Report'!$A$32:$I$120,9,FALSE))</f>
        <v>25</v>
      </c>
      <c r="S47" s="223">
        <f t="shared" si="2"/>
        <v>25</v>
      </c>
      <c r="T47" s="223">
        <f t="shared" si="3"/>
        <v>0</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136" thickBot="1" x14ac:dyDescent="0.25">
      <c r="A48" s="225">
        <v>30</v>
      </c>
      <c r="B48" s="221" t="s">
        <v>84</v>
      </c>
      <c r="C48" s="221" t="s">
        <v>341</v>
      </c>
      <c r="D48" s="221" t="str">
        <f>VLOOKUP(B48,'HECVAT - Lite | Vendor Response'!A$25:D$113,4,TRUE)</f>
        <v>We default to 3 minute after session timeout.</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No</v>
      </c>
      <c r="O48" s="223" t="str">
        <f>IF(LEN(VLOOKUP(B48,'Analyst Report'!$A$32:$I$120,7,FALSE))= 0,"",VLOOKUP(B48,'Analyst Report'!$A$32:$I$120,7,FALSE))</f>
        <v/>
      </c>
      <c r="P48" s="223">
        <f t="shared" si="1"/>
        <v>0</v>
      </c>
      <c r="Q48" s="223">
        <v>15</v>
      </c>
      <c r="R48" s="223">
        <f>IF(LEN(VLOOKUP(B48,'Analyst Report'!$A$32:$I$120,9,FALSE))= 0,VLOOKUP(B48,'Analyst Report'!$A$32:$I$120,8,FALSE),VLOOKUP(B48,'Analyst Report'!$A$32:$I$120,9,FALSE))</f>
        <v>15</v>
      </c>
      <c r="S48" s="223">
        <f t="shared" si="2"/>
        <v>15</v>
      </c>
      <c r="T48" s="223">
        <f t="shared" si="3"/>
        <v>0</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We default to 3 minute after session timeout.</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No</v>
      </c>
      <c r="O49" s="223" t="str">
        <f>IF(LEN(VLOOKUP(B49,'Analyst Report'!$A$32:$I$120,7,FALSE))= 0,"",VLOOKUP(B49,'Analyst Report'!$A$32:$I$120,7,FALSE))</f>
        <v/>
      </c>
      <c r="P49" s="223">
        <f t="shared" si="1"/>
        <v>0</v>
      </c>
      <c r="Q49" s="223">
        <v>20</v>
      </c>
      <c r="R49" s="223">
        <f>IF(LEN(VLOOKUP(B49,'Analyst Report'!$A$32:$I$120,9,FALSE))= 0,VLOOKUP(B49,'Analyst Report'!$A$32:$I$120,8,FALSE),VLOOKUP(B49,'Analyst Report'!$A$32:$I$120,9,FALSE))</f>
        <v>20</v>
      </c>
      <c r="S49" s="223">
        <f t="shared" si="2"/>
        <v>20</v>
      </c>
      <c r="T49" s="223">
        <f t="shared" si="3"/>
        <v>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151" thickBot="1" x14ac:dyDescent="0.25">
      <c r="A50" s="225">
        <v>32</v>
      </c>
      <c r="B50" s="221" t="s">
        <v>86</v>
      </c>
      <c r="C50" s="221" t="s">
        <v>358</v>
      </c>
      <c r="D50" s="221" t="str">
        <f>VLOOKUP(B50,'HECVAT - Lite | Vendor Response'!A$25:D$113,4,TRUE)</f>
        <v>We default to 3 minute after session timeout.</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151" thickBot="1" x14ac:dyDescent="0.25">
      <c r="A51" s="225">
        <v>33</v>
      </c>
      <c r="B51" s="221" t="s">
        <v>87</v>
      </c>
      <c r="C51" s="221" t="s">
        <v>366</v>
      </c>
      <c r="D51" s="221" t="str">
        <f>VLOOKUP(B51,'HECVAT - Lite | Vendor Response'!A$25:D$113,4,TRUE)</f>
        <v>We default to 3 minute after session timeout.</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181" thickBot="1" x14ac:dyDescent="0.25">
      <c r="A52" s="225">
        <v>34</v>
      </c>
      <c r="B52" s="221" t="s">
        <v>88</v>
      </c>
      <c r="C52" s="221" t="s">
        <v>2193</v>
      </c>
      <c r="D52" s="221" t="str">
        <f>VLOOKUP(B52,'HECVAT - Lite | Vendor Response'!A$25:D$113,4,TRUE)</f>
        <v>We default to 3 minute after session timeout.</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No</v>
      </c>
      <c r="O52" s="223" t="str">
        <f>IF(LEN(VLOOKUP(B52,'Analyst Report'!$A$32:$I$120,7,FALSE))= 0,"",VLOOKUP(B52,'Analyst Report'!$A$32:$I$120,7,FALSE))</f>
        <v/>
      </c>
      <c r="P52" s="223">
        <f t="shared" si="1"/>
        <v>0</v>
      </c>
      <c r="Q52" s="223">
        <v>20</v>
      </c>
      <c r="R52" s="223">
        <f>IF(LEN(VLOOKUP(B52,'Analyst Report'!$A$32:$I$120,9,FALSE))= 0,VLOOKUP(B52,'Analyst Report'!$A$32:$I$120,8,FALSE),VLOOKUP(B52,'Analyst Report'!$A$32:$I$120,9,FALSE))</f>
        <v>20</v>
      </c>
      <c r="S52" s="223">
        <f t="shared" si="2"/>
        <v>20</v>
      </c>
      <c r="T52" s="223">
        <f t="shared" si="3"/>
        <v>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https://github.com/EqualifyEverything/equalify/blob/main/ACCESSIBILITY.md</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https://github.com/EqualifyEverything/equalify/blob/main/ACCESSIBILITY.md</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No</v>
      </c>
      <c r="O54" s="223" t="str">
        <f>IF(LEN(VLOOKUP(B54,'Analyst Report'!$A$32:$I$120,7,FALSE))= 0,"",VLOOKUP(B54,'Analyst Report'!$A$32:$I$120,7,FALSE))</f>
        <v/>
      </c>
      <c r="P54" s="223">
        <f t="shared" si="1"/>
        <v>0</v>
      </c>
      <c r="Q54" s="223">
        <v>20</v>
      </c>
      <c r="R54" s="223">
        <f>IF(LEN(VLOOKUP(B54,'Analyst Report'!$A$32:$I$120,9,FALSE))= 0,VLOOKUP(B54,'Analyst Report'!$A$32:$I$120,8,FALSE),VLOOKUP(B54,'Analyst Report'!$A$32:$I$120,9,FALSE))</f>
        <v>20</v>
      </c>
      <c r="S54" s="223">
        <f t="shared" si="2"/>
        <v>20</v>
      </c>
      <c r="T54" s="223">
        <f t="shared" si="3"/>
        <v>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https://github.com/EqualifyEverything/equalify/blob/main/ACCESSIBILITY.md</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No</v>
      </c>
      <c r="O55" s="223" t="str">
        <f>IF(LEN(VLOOKUP(B55,'Analyst Report'!$A$32:$I$120,7,FALSE))= 0,"",VLOOKUP(B55,'Analyst Report'!$A$32:$I$120,7,FALSE))</f>
        <v/>
      </c>
      <c r="P55" s="223">
        <f t="shared" si="1"/>
        <v>0</v>
      </c>
      <c r="Q55" s="223">
        <v>15</v>
      </c>
      <c r="R55" s="223">
        <f>IF(LEN(VLOOKUP(B55,'Analyst Report'!$A$32:$I$120,9,FALSE))= 0,VLOOKUP(B55,'Analyst Report'!$A$32:$I$120,8,FALSE),VLOOKUP(B55,'Analyst Report'!$A$32:$I$120,9,FALSE))</f>
        <v>15</v>
      </c>
      <c r="S55" s="223">
        <f t="shared" si="2"/>
        <v>15</v>
      </c>
      <c r="T55" s="223">
        <f t="shared" si="3"/>
        <v>0</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https://github.com/EqualifyEverything/equalify/blob/main/ACCESSIBILITY.md</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No</v>
      </c>
      <c r="O56" s="223" t="str">
        <f>IF(LEN(VLOOKUP(B56,'Analyst Report'!$A$32:$I$120,7,FALSE))= 0,"",VLOOKUP(B56,'Analyst Report'!$A$32:$I$120,7,FALSE))</f>
        <v/>
      </c>
      <c r="P56" s="223">
        <f t="shared" si="1"/>
        <v>0</v>
      </c>
      <c r="Q56" s="223">
        <v>20</v>
      </c>
      <c r="R56" s="223">
        <f>IF(LEN(VLOOKUP(B56,'Analyst Report'!$A$32:$I$120,9,FALSE))= 0,VLOOKUP(B56,'Analyst Report'!$A$32:$I$120,8,FALSE),VLOOKUP(B56,'Analyst Report'!$A$32:$I$120,9,FALSE))</f>
        <v>20</v>
      </c>
      <c r="S56" s="223">
        <f t="shared" si="2"/>
        <v>20</v>
      </c>
      <c r="T56" s="223">
        <f t="shared" si="3"/>
        <v>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https://github.com/EqualifyEverything/equalify/blob/main/ACCESSIBILITY.md</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f>VLOOKUP(B58,'HECVAT - Lite | Vendor Response'!A$25:D$113,4,TRUE)</f>
        <v>0</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136" thickBot="1" x14ac:dyDescent="0.25">
      <c r="A59" s="225">
        <v>41</v>
      </c>
      <c r="B59" s="221" t="s">
        <v>96</v>
      </c>
      <c r="C59" s="221" t="s">
        <v>2205</v>
      </c>
      <c r="D59" s="221">
        <f>VLOOKUP(B59,'HECVAT - Lite | Vendor Response'!A$25:D$113,4,TRUE)</f>
        <v>0</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f>VLOOKUP(B60,'HECVAT - Lite | Vendor Response'!A$25:D$113,4,TRUE)</f>
        <v>0</v>
      </c>
      <c r="E60" s="224" t="s">
        <v>161</v>
      </c>
      <c r="F60" s="224" t="s">
        <v>410</v>
      </c>
      <c r="G60" s="224" t="s">
        <v>411</v>
      </c>
      <c r="H60" s="222" t="s">
        <v>2206</v>
      </c>
      <c r="I60" s="222" t="s">
        <v>412</v>
      </c>
      <c r="J60" s="226" t="str">
        <f t="shared" si="0"/>
        <v>FALSE</v>
      </c>
      <c r="K60" s="226">
        <v>1</v>
      </c>
      <c r="L60" s="226" t="s">
        <v>89</v>
      </c>
      <c r="M60" s="223" t="s">
        <v>208</v>
      </c>
      <c r="N60" s="223">
        <f>VLOOKUP(B60,'HECVAT - Lite | Vendor Response'!$A$7:$C$337,3,FALSE)</f>
        <v>0</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61" thickBot="1" x14ac:dyDescent="0.25">
      <c r="A61" s="225">
        <v>43</v>
      </c>
      <c r="B61" s="221" t="s">
        <v>98</v>
      </c>
      <c r="C61" s="221" t="s">
        <v>413</v>
      </c>
      <c r="D61" s="221" t="str">
        <f>VLOOKUP(B61,'HECVAT - Lite | Vendor Response'!A$25:D$113,4,TRUE)</f>
        <v>We default to 3 minute after session timeout.</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241" thickBot="1" x14ac:dyDescent="0.25">
      <c r="A62" s="225">
        <v>44</v>
      </c>
      <c r="B62" s="221" t="s">
        <v>100</v>
      </c>
      <c r="C62" s="221" t="s">
        <v>417</v>
      </c>
      <c r="D62" s="221" t="str">
        <f>VLOOKUP(B62,'HECVAT - Lite | Vendor Response'!A$25:D$113,4,TRUE)</f>
        <v>Equalify is only looking at public-facing content using open source measuring tools. All updates must be reviewed by Equalify creator Blake Bertuccelli-Booth before they are merged into production.</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No</v>
      </c>
      <c r="O62" s="223" t="str">
        <f>IF(LEN(VLOOKUP(B62,'Analyst Report'!$A$32:$I$120,7,FALSE))= 0,"",VLOOKUP(B62,'Analyst Report'!$A$32:$I$120,7,FALSE))</f>
        <v/>
      </c>
      <c r="P62" s="223">
        <f t="shared" si="1"/>
        <v>0</v>
      </c>
      <c r="Q62" s="223">
        <v>15</v>
      </c>
      <c r="R62" s="223">
        <f>IF(LEN(VLOOKUP(B62,'Analyst Report'!$A$32:$I$120,9,FALSE))= 0,VLOOKUP(B62,'Analyst Report'!$A$32:$I$120,8,FALSE),VLOOKUP(B62,'Analyst Report'!$A$32:$I$120,9,FALSE))</f>
        <v>15</v>
      </c>
      <c r="S62" s="223">
        <f t="shared" si="2"/>
        <v>15</v>
      </c>
      <c r="T62" s="223">
        <f t="shared" si="3"/>
        <v>0</v>
      </c>
      <c r="U62" s="229"/>
      <c r="V62" s="229"/>
      <c r="W62" s="229"/>
      <c r="X62" s="229"/>
      <c r="Y62" s="229" t="s">
        <v>420</v>
      </c>
      <c r="Z62" s="229"/>
      <c r="AA62" s="227" t="s">
        <v>377</v>
      </c>
      <c r="AB62" s="227">
        <v>2.2000000000000002</v>
      </c>
      <c r="AC62" s="41"/>
      <c r="AD62" s="41"/>
      <c r="AE62" s="41"/>
      <c r="AF62" s="41"/>
      <c r="AG62" s="41"/>
      <c r="AH62" s="41"/>
      <c r="AI62" s="41"/>
      <c r="AJ62" s="41"/>
    </row>
    <row r="63" spans="1:36" ht="241" thickBot="1" x14ac:dyDescent="0.25">
      <c r="A63" s="225">
        <v>45</v>
      </c>
      <c r="B63" s="221" t="s">
        <v>101</v>
      </c>
      <c r="C63" s="221" t="s">
        <v>421</v>
      </c>
      <c r="D63" s="221" t="str">
        <f>VLOOKUP(B63,'HECVAT - Lite | Vendor Response'!A$25:D$113,4,TRUE)</f>
        <v>Equalify is only looking at public-facing content using open source measuring tools. All updates must be reviewed by Equalify creator Blake Bertuccelli-Booth before they are merged into production.</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241" thickBot="1" x14ac:dyDescent="0.25">
      <c r="A64" s="225">
        <v>46</v>
      </c>
      <c r="B64" s="221" t="s">
        <v>102</v>
      </c>
      <c r="C64" s="221" t="s">
        <v>429</v>
      </c>
      <c r="D64" s="221" t="str">
        <f>VLOOKUP(B64,'HECVAT - Lite | Vendor Response'!A$25:D$113,4,TRUE)</f>
        <v>Equalify is only looking at public-facing content using open source measuring tools. All updates must be reviewed by Equalify creator Blake Bertuccelli-Booth before they are merged into production.</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241" thickBot="1" x14ac:dyDescent="0.25">
      <c r="A65" s="225">
        <v>47</v>
      </c>
      <c r="B65" s="221" t="s">
        <v>103</v>
      </c>
      <c r="C65" s="221" t="s">
        <v>2209</v>
      </c>
      <c r="D65" s="221" t="str">
        <f>VLOOKUP(B65,'HECVAT - Lite | Vendor Response'!A$25:D$113,4,TRUE)</f>
        <v>Equalify is only looking at public-facing content using open source measuring tools. All updates must be reviewed by Equalify creator Blake Bertuccelli-Booth before they are merged into production.</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No</v>
      </c>
      <c r="O65" s="223" t="str">
        <f>IF(LEN(VLOOKUP(B65,'Analyst Report'!$A$32:$I$120,7,FALSE))= 0,"",VLOOKUP(B65,'Analyst Report'!$A$32:$I$120,7,FALSE))</f>
        <v/>
      </c>
      <c r="P65" s="223">
        <f t="shared" si="1"/>
        <v>0</v>
      </c>
      <c r="Q65" s="223">
        <v>15</v>
      </c>
      <c r="R65" s="223">
        <f>IF(LEN(VLOOKUP(B65,'Analyst Report'!$A$32:$I$120,9,FALSE))= 0,VLOOKUP(B65,'Analyst Report'!$A$32:$I$120,8,FALSE),VLOOKUP(B65,'Analyst Report'!$A$32:$I$120,9,FALSE))</f>
        <v>15</v>
      </c>
      <c r="S65" s="223">
        <f t="shared" si="2"/>
        <v>15</v>
      </c>
      <c r="T65" s="223">
        <f t="shared" si="3"/>
        <v>0</v>
      </c>
      <c r="U65" s="229"/>
      <c r="V65" s="229"/>
      <c r="W65" s="229"/>
      <c r="X65" s="229"/>
      <c r="Y65" s="229"/>
      <c r="Z65" s="229"/>
      <c r="AA65" s="227" t="s">
        <v>212</v>
      </c>
      <c r="AB65" s="227"/>
      <c r="AC65" s="41"/>
      <c r="AD65" s="41"/>
      <c r="AE65" s="41"/>
      <c r="AF65" s="41"/>
      <c r="AG65" s="41"/>
      <c r="AH65" s="41"/>
      <c r="AI65" s="41"/>
      <c r="AJ65" s="41"/>
    </row>
    <row r="66" spans="1:36" ht="241" thickBot="1" x14ac:dyDescent="0.25">
      <c r="A66" s="225">
        <v>48</v>
      </c>
      <c r="B66" s="221" t="s">
        <v>104</v>
      </c>
      <c r="C66" s="221" t="s">
        <v>435</v>
      </c>
      <c r="D66" s="221" t="str">
        <f>VLOOKUP(B66,'HECVAT - Lite | Vendor Response'!A$25:D$113,4,TRUE)</f>
        <v>Equalify is only looking at public-facing content using open source measuring tools. All updates must be reviewed by Equalify creator Blake Bertuccelli-Booth before they are merged into production.</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No</v>
      </c>
      <c r="O66" s="223" t="str">
        <f>IF(LEN(VLOOKUP(B66,'Analyst Report'!$A$32:$I$120,7,FALSE))= 0,"",VLOOKUP(B66,'Analyst Report'!$A$32:$I$120,7,FALSE))</f>
        <v/>
      </c>
      <c r="P66" s="223">
        <f t="shared" si="1"/>
        <v>0</v>
      </c>
      <c r="Q66" s="223">
        <v>15</v>
      </c>
      <c r="R66" s="223">
        <f>IF(LEN(VLOOKUP(B66,'Analyst Report'!$A$32:$I$120,9,FALSE))= 0,VLOOKUP(B66,'Analyst Report'!$A$32:$I$120,8,FALSE),VLOOKUP(B66,'Analyst Report'!$A$32:$I$120,9,FALSE))</f>
        <v>15</v>
      </c>
      <c r="S66" s="223">
        <f t="shared" si="2"/>
        <v>15</v>
      </c>
      <c r="T66" s="223">
        <f t="shared" si="3"/>
        <v>0</v>
      </c>
      <c r="U66" s="229"/>
      <c r="V66" s="229"/>
      <c r="W66" s="229"/>
      <c r="X66" s="229"/>
      <c r="Y66" s="229" t="s">
        <v>439</v>
      </c>
      <c r="Z66" s="229"/>
      <c r="AA66" s="227" t="s">
        <v>440</v>
      </c>
      <c r="AB66" s="227" t="s">
        <v>441</v>
      </c>
      <c r="AC66" s="41"/>
      <c r="AD66" s="41"/>
      <c r="AE66" s="41"/>
      <c r="AF66" s="41"/>
      <c r="AG66" s="41"/>
      <c r="AH66" s="41"/>
      <c r="AI66" s="41"/>
      <c r="AJ66" s="41"/>
    </row>
    <row r="67" spans="1:36" ht="241" thickBot="1" x14ac:dyDescent="0.25">
      <c r="A67" s="225">
        <v>49</v>
      </c>
      <c r="B67" s="221" t="s">
        <v>106</v>
      </c>
      <c r="C67" s="221" t="s">
        <v>442</v>
      </c>
      <c r="D67" s="221" t="str">
        <f>VLOOKUP(B67,'HECVAT - Lite | Vendor Response'!A$25:D$113,4,TRUE)</f>
        <v>Every customer currently receives their own provisioned database. We do have plans to provision multi-tenant infrustrcture that would identify user informaiton with a custom UID, attributed to each row.</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Yes</v>
      </c>
      <c r="O67" s="223" t="str">
        <f>IF(LEN(VLOOKUP(B67,'Analyst Report'!$A$32:$I$120,7,FALSE))= 0,"",VLOOKUP(B67,'Analyst Report'!$A$32:$I$120,7,FALSE))</f>
        <v/>
      </c>
      <c r="P67" s="223">
        <f t="shared" si="1"/>
        <v>1</v>
      </c>
      <c r="Q67" s="223">
        <v>25</v>
      </c>
      <c r="R67" s="223">
        <f>IF(LEN(VLOOKUP(B67,'Analyst Report'!$A$32:$I$120,9,FALSE))= 0,VLOOKUP(B67,'Analyst Report'!$A$32:$I$120,8,FALSE),VLOOKUP(B67,'Analyst Report'!$A$32:$I$120,9,FALSE))</f>
        <v>25</v>
      </c>
      <c r="S67" s="223">
        <f t="shared" si="2"/>
        <v>25</v>
      </c>
      <c r="T67" s="223">
        <f t="shared" si="3"/>
        <v>25</v>
      </c>
      <c r="U67" s="229" t="s">
        <v>353</v>
      </c>
      <c r="V67" s="229"/>
      <c r="W67" s="229"/>
      <c r="X67" s="229" t="s">
        <v>445</v>
      </c>
      <c r="Y67" s="229" t="s">
        <v>446</v>
      </c>
      <c r="Z67" s="231" t="s">
        <v>447</v>
      </c>
      <c r="AA67" s="232" t="s">
        <v>257</v>
      </c>
      <c r="AB67" s="232"/>
      <c r="AC67" s="41"/>
      <c r="AD67" s="41"/>
      <c r="AE67" s="41"/>
      <c r="AF67" s="41"/>
      <c r="AG67" s="41"/>
      <c r="AH67" s="41"/>
      <c r="AI67" s="41"/>
      <c r="AJ67" s="41"/>
    </row>
    <row r="68" spans="1:36" ht="241" thickBot="1" x14ac:dyDescent="0.25">
      <c r="A68" s="225">
        <v>50</v>
      </c>
      <c r="B68" s="221" t="s">
        <v>107</v>
      </c>
      <c r="C68" s="221" t="s">
        <v>2158</v>
      </c>
      <c r="D68" s="221" t="str">
        <f>VLOOKUP(B68,'HECVAT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No</v>
      </c>
      <c r="O68" s="223" t="str">
        <f>IF(LEN(VLOOKUP(B68,'Analyst Report'!$A$32:$I$120,7,FALSE))= 0,"",VLOOKUP(B68,'Analyst Report'!$A$32:$I$120,7,FALSE))</f>
        <v/>
      </c>
      <c r="P68" s="223">
        <f t="shared" si="1"/>
        <v>0</v>
      </c>
      <c r="Q68" s="223">
        <v>20</v>
      </c>
      <c r="R68" s="223">
        <f>IF(LEN(VLOOKUP(B68,'Analyst Report'!$A$32:$I$120,9,FALSE))= 0,VLOOKUP(B68,'Analyst Report'!$A$32:$I$120,8,FALSE),VLOOKUP(B68,'Analyst Report'!$A$32:$I$120,9,FALSE))</f>
        <v>20</v>
      </c>
      <c r="S68" s="223">
        <f t="shared" si="2"/>
        <v>20</v>
      </c>
      <c r="T68" s="223">
        <f t="shared" si="3"/>
        <v>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241" thickBot="1" x14ac:dyDescent="0.25">
      <c r="A69" s="225">
        <v>51</v>
      </c>
      <c r="B69" s="221" t="s">
        <v>108</v>
      </c>
      <c r="C69" s="221" t="s">
        <v>2159</v>
      </c>
      <c r="D69" s="221" t="str">
        <f>VLOOKUP(B69,'HECVAT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No</v>
      </c>
      <c r="O69" s="223" t="str">
        <f>IF(LEN(VLOOKUP(B69,'Analyst Report'!$A$32:$I$120,7,FALSE))= 0,"",VLOOKUP(B69,'Analyst Report'!$A$32:$I$120,7,FALSE))</f>
        <v/>
      </c>
      <c r="P69" s="223">
        <f t="shared" si="1"/>
        <v>0</v>
      </c>
      <c r="Q69" s="223">
        <f>IF(N69="N/A",0,20)</f>
        <v>20</v>
      </c>
      <c r="R69" s="223">
        <f>IF(LEN(VLOOKUP(B69,'Analyst Report'!$A$32:$I$120,9,FALSE))= 0,VLOOKUP(B69,'Analyst Report'!$A$32:$I$120,8,FALSE),VLOOKUP(B69,'Analyst Report'!$A$32:$I$120,9,FALSE))</f>
        <v>20</v>
      </c>
      <c r="S69" s="223">
        <f t="shared" si="2"/>
        <v>20</v>
      </c>
      <c r="T69" s="223">
        <f t="shared" si="3"/>
        <v>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91" thickBot="1" x14ac:dyDescent="0.25">
      <c r="A70" s="225">
        <v>52</v>
      </c>
      <c r="B70" s="221" t="s">
        <v>109</v>
      </c>
      <c r="C70" s="221" t="s">
        <v>2222</v>
      </c>
      <c r="D70" s="221" t="str">
        <f>VLOOKUP(B70,'HECVAT - Lite | Vendor Response'!A$25:D$113,4,TRUE)</f>
        <v xml:space="preserve">Nightly backups are made of all database information.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121" thickBot="1" x14ac:dyDescent="0.25">
      <c r="A71" s="225">
        <v>53</v>
      </c>
      <c r="B71" s="221" t="s">
        <v>110</v>
      </c>
      <c r="C71" s="221" t="s">
        <v>2225</v>
      </c>
      <c r="D71" s="221" t="str">
        <f>VLOOKUP(B71,'HECVAT - Lite | Vendor Response'!A$25:D$113,4,TRUE)</f>
        <v>Institutions may request backup data and Equalify will review any requests.</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Yes</v>
      </c>
      <c r="O71" s="223" t="str">
        <f>IF(LEN(VLOOKUP(B71,'Analyst Report'!$A$32:$I$120,7,FALSE))= 0,"",VLOOKUP(B71,'Analyst Report'!$A$32:$I$120,7,FALSE))</f>
        <v/>
      </c>
      <c r="P71" s="223">
        <f t="shared" si="1"/>
        <v>1</v>
      </c>
      <c r="Q71" s="223">
        <v>25</v>
      </c>
      <c r="R71" s="223">
        <f>IF(LEN(VLOOKUP(B71,'Analyst Report'!$A$32:$I$120,9,FALSE))= 0,VLOOKUP(B71,'Analyst Report'!$A$32:$I$120,8,FALSE),VLOOKUP(B71,'Analyst Report'!$A$32:$I$120,9,FALSE))</f>
        <v>25</v>
      </c>
      <c r="S71" s="223">
        <f t="shared" si="2"/>
        <v>25</v>
      </c>
      <c r="T71" s="223">
        <f t="shared" si="3"/>
        <v>25</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241" thickBot="1" x14ac:dyDescent="0.25">
      <c r="A72" s="225">
        <v>54</v>
      </c>
      <c r="B72" s="221" t="s">
        <v>111</v>
      </c>
      <c r="C72" s="221" t="s">
        <v>2227</v>
      </c>
      <c r="D72" s="221" t="str">
        <f>VLOOKUP(B72,'HECVAT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No</v>
      </c>
      <c r="O72" s="223" t="str">
        <f>IF(LEN(VLOOKUP(B72,'Analyst Report'!$A$32:$I$120,7,FALSE))= 0,"",VLOOKUP(B72,'Analyst Report'!$A$32:$I$120,7,FALSE))</f>
        <v/>
      </c>
      <c r="P72" s="223">
        <f t="shared" si="1"/>
        <v>0</v>
      </c>
      <c r="Q72" s="223">
        <v>20</v>
      </c>
      <c r="R72" s="223">
        <f>IF(LEN(VLOOKUP(B72,'Analyst Report'!$A$32:$I$120,9,FALSE))= 0,VLOOKUP(B72,'Analyst Report'!$A$32:$I$120,8,FALSE),VLOOKUP(B72,'Analyst Report'!$A$32:$I$120,9,FALSE))</f>
        <v>20</v>
      </c>
      <c r="S72" s="223">
        <f t="shared" si="2"/>
        <v>20</v>
      </c>
      <c r="T72" s="223">
        <f t="shared" si="3"/>
        <v>0</v>
      </c>
      <c r="U72" s="229" t="s">
        <v>477</v>
      </c>
      <c r="V72" s="229"/>
      <c r="W72" s="229" t="s">
        <v>370</v>
      </c>
      <c r="X72" s="229" t="s">
        <v>336</v>
      </c>
      <c r="Y72" s="229"/>
      <c r="Z72" s="229"/>
      <c r="AA72" s="227" t="s">
        <v>273</v>
      </c>
      <c r="AB72" s="227">
        <v>9.6</v>
      </c>
      <c r="AC72" s="41"/>
      <c r="AD72" s="41"/>
      <c r="AE72" s="41"/>
      <c r="AF72" s="41"/>
      <c r="AG72" s="41"/>
      <c r="AH72" s="41"/>
      <c r="AI72" s="41"/>
      <c r="AJ72" s="41"/>
    </row>
    <row r="73" spans="1:36" ht="106" thickBot="1" x14ac:dyDescent="0.25">
      <c r="A73" s="225">
        <v>55</v>
      </c>
      <c r="B73" s="221" t="s">
        <v>112</v>
      </c>
      <c r="C73" s="221" t="s">
        <v>2228</v>
      </c>
      <c r="D73" s="221">
        <f>VLOOKUP(B73,'HECVAT - Lite | Vendor Response'!A$25:D$113,4,TRUE)</f>
        <v>0</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No</v>
      </c>
      <c r="O73" s="223" t="str">
        <f>IF(LEN(VLOOKUP(B73,'Analyst Report'!$A$32:$I$120,7,FALSE))= 0,"",VLOOKUP(B73,'Analyst Report'!$A$32:$I$120,7,FALSE))</f>
        <v/>
      </c>
      <c r="P73" s="223">
        <f t="shared" si="1"/>
        <v>1</v>
      </c>
      <c r="Q73" s="223">
        <v>40</v>
      </c>
      <c r="R73" s="223">
        <f>IF(LEN(VLOOKUP(B73,'Analyst Report'!$A$32:$I$120,9,FALSE))= 0,VLOOKUP(B73,'Analyst Report'!$A$32:$I$120,8,FALSE),VLOOKUP(B73,'Analyst Report'!$A$32:$I$120,9,FALSE))</f>
        <v>40</v>
      </c>
      <c r="S73" s="223">
        <f t="shared" si="2"/>
        <v>40</v>
      </c>
      <c r="T73" s="223">
        <f t="shared" si="3"/>
        <v>40</v>
      </c>
      <c r="U73" s="229"/>
      <c r="V73" s="229"/>
      <c r="W73" s="229"/>
      <c r="X73" s="229"/>
      <c r="Y73" s="229"/>
      <c r="Z73" s="229"/>
      <c r="AA73" s="227" t="s">
        <v>480</v>
      </c>
      <c r="AB73" s="227" t="s">
        <v>481</v>
      </c>
      <c r="AC73" s="41"/>
      <c r="AD73" s="41"/>
      <c r="AE73" s="41"/>
      <c r="AF73" s="41"/>
      <c r="AG73" s="41"/>
      <c r="AH73" s="41"/>
      <c r="AI73" s="41"/>
      <c r="AJ73" s="41"/>
    </row>
    <row r="74" spans="1:36" ht="91" thickBot="1" x14ac:dyDescent="0.25">
      <c r="A74" s="225">
        <v>56</v>
      </c>
      <c r="B74" s="221" t="s">
        <v>114</v>
      </c>
      <c r="C74" s="221" t="s">
        <v>482</v>
      </c>
      <c r="D74" s="221" t="str">
        <f>VLOOKUP(B74,'HECVAT - Lite | Vendor Response'!A$25:D$113,4,TRUE)</f>
        <v>Amazon Web Services in the New York Region is where data resides.</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181" thickBot="1" x14ac:dyDescent="0.25">
      <c r="A75" s="225">
        <v>57</v>
      </c>
      <c r="B75" s="221" t="s">
        <v>115</v>
      </c>
      <c r="C75" s="221" t="s">
        <v>487</v>
      </c>
      <c r="D75" s="221">
        <f>VLOOKUP(B75,'HECVAT - Lite | Vendor Response'!A$25:D$113,4,TRUE)</f>
        <v>0</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f>VLOOKUP(B76,'HECVAT - Lite | Vendor Response'!A$25:D$113,4,TRUE)</f>
        <v>0</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No</v>
      </c>
      <c r="O76" s="223" t="str">
        <f>IF(LEN(VLOOKUP(B76,'Analyst Report'!$A$32:$I$120,7,FALSE))= 0,"",VLOOKUP(B76,'Analyst Report'!$A$32:$I$120,7,FALSE))</f>
        <v/>
      </c>
      <c r="P76" s="223">
        <f t="shared" si="1"/>
        <v>0</v>
      </c>
      <c r="Q76" s="223">
        <f>IF(N76="N/A",0,40)</f>
        <v>40</v>
      </c>
      <c r="R76" s="223">
        <f>IF(LEN(VLOOKUP(B76,'Analyst Report'!$A$32:$I$120,9,FALSE))= 0,VLOOKUP(B76,'Analyst Report'!$A$32:$I$120,8,FALSE),VLOOKUP(B76,'Analyst Report'!$A$32:$I$120,9,FALSE))</f>
        <v>40</v>
      </c>
      <c r="S76" s="223">
        <f t="shared" si="2"/>
        <v>40</v>
      </c>
      <c r="T76" s="223">
        <f t="shared" si="3"/>
        <v>0</v>
      </c>
      <c r="U76" s="229" t="s">
        <v>448</v>
      </c>
      <c r="V76" s="229"/>
      <c r="W76" s="229" t="s">
        <v>489</v>
      </c>
      <c r="X76" s="229"/>
      <c r="Y76" s="229"/>
      <c r="Z76" s="229"/>
      <c r="AA76" s="227" t="s">
        <v>493</v>
      </c>
      <c r="AB76" s="227"/>
      <c r="AC76" s="41"/>
      <c r="AD76" s="41"/>
      <c r="AE76" s="41"/>
      <c r="AF76" s="41"/>
      <c r="AG76" s="41"/>
      <c r="AH76" s="41"/>
      <c r="AI76" s="41"/>
      <c r="AJ76" s="41"/>
    </row>
    <row r="77" spans="1:36" ht="241" thickBot="1" x14ac:dyDescent="0.25">
      <c r="A77" s="225">
        <v>59</v>
      </c>
      <c r="B77" s="221" t="s">
        <v>117</v>
      </c>
      <c r="C77" s="221" t="s">
        <v>494</v>
      </c>
      <c r="D77" s="221" t="str">
        <f>VLOOKUP(B77,'HECVAT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No</v>
      </c>
      <c r="O77" s="223" t="str">
        <f>IF(LEN(VLOOKUP(B77,'Analyst Report'!$A$32:$I$120,7,FALSE))= 0,"",VLOOKUP(B77,'Analyst Report'!$A$32:$I$120,7,FALSE))</f>
        <v/>
      </c>
      <c r="P77" s="223">
        <f t="shared" si="1"/>
        <v>0</v>
      </c>
      <c r="Q77" s="223">
        <v>40</v>
      </c>
      <c r="R77" s="223">
        <f>IF(LEN(VLOOKUP(B77,'Analyst Report'!$A$32:$I$120,9,FALSE))= 0,VLOOKUP(B77,'Analyst Report'!$A$32:$I$120,8,FALSE),VLOOKUP(B77,'Analyst Report'!$A$32:$I$120,9,FALSE))</f>
        <v>40</v>
      </c>
      <c r="S77" s="223">
        <f t="shared" si="2"/>
        <v>40</v>
      </c>
      <c r="T77" s="223">
        <f t="shared" si="3"/>
        <v>0</v>
      </c>
      <c r="U77" s="229" t="s">
        <v>334</v>
      </c>
      <c r="V77" s="229"/>
      <c r="W77" s="229" t="s">
        <v>497</v>
      </c>
      <c r="X77" s="229" t="s">
        <v>498</v>
      </c>
      <c r="Y77" s="229" t="s">
        <v>499</v>
      </c>
      <c r="Z77" s="229"/>
      <c r="AA77" s="227" t="s">
        <v>500</v>
      </c>
      <c r="AB77" s="227"/>
      <c r="AC77" s="41"/>
      <c r="AD77" s="41"/>
      <c r="AE77" s="41"/>
      <c r="AF77" s="41"/>
      <c r="AG77" s="41"/>
      <c r="AH77" s="41"/>
      <c r="AI77" s="41"/>
      <c r="AJ77" s="41"/>
    </row>
    <row r="78" spans="1:36" ht="241" thickBot="1" x14ac:dyDescent="0.25">
      <c r="A78" s="225">
        <v>60</v>
      </c>
      <c r="B78" s="221" t="s">
        <v>118</v>
      </c>
      <c r="C78" s="221" t="s">
        <v>501</v>
      </c>
      <c r="D78" s="221" t="str">
        <f>VLOOKUP(B78,'HECVAT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No</v>
      </c>
      <c r="O78" s="223" t="str">
        <f>IF(LEN(VLOOKUP(B78,'Analyst Report'!$A$32:$I$120,7,FALSE))= 0,"",VLOOKUP(B78,'Analyst Report'!$A$32:$I$120,7,FALSE))</f>
        <v/>
      </c>
      <c r="P78" s="223">
        <f t="shared" si="1"/>
        <v>0</v>
      </c>
      <c r="Q78" s="223">
        <v>40</v>
      </c>
      <c r="R78" s="223">
        <f>IF(LEN(VLOOKUP(B78,'Analyst Report'!$A$32:$I$120,9,FALSE))= 0,VLOOKUP(B78,'Analyst Report'!$A$32:$I$120,8,FALSE),VLOOKUP(B78,'Analyst Report'!$A$32:$I$120,9,FALSE))</f>
        <v>40</v>
      </c>
      <c r="S78" s="223">
        <f t="shared" si="2"/>
        <v>40</v>
      </c>
      <c r="T78" s="223">
        <f t="shared" si="3"/>
        <v>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We currently provide 24-hour gauranteed response time.</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No</v>
      </c>
      <c r="O79" s="223" t="str">
        <f>IF(LEN(VLOOKUP(B79,'Analyst Report'!$A$32:$I$120,7,FALSE))= 0,"",VLOOKUP(B79,'Analyst Report'!$A$32:$I$120,7,FALSE))</f>
        <v/>
      </c>
      <c r="P79" s="223">
        <f t="shared" si="1"/>
        <v>0</v>
      </c>
      <c r="Q79" s="223">
        <v>40</v>
      </c>
      <c r="R79" s="223">
        <f>IF(LEN(VLOOKUP(B79,'Analyst Report'!$A$32:$I$120,9,FALSE))= 0,VLOOKUP(B79,'Analyst Report'!$A$32:$I$120,8,FALSE),VLOOKUP(B79,'Analyst Report'!$A$32:$I$120,9,FALSE))</f>
        <v>40</v>
      </c>
      <c r="S79" s="223">
        <f t="shared" si="2"/>
        <v>40</v>
      </c>
      <c r="T79" s="223">
        <f t="shared" si="3"/>
        <v>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We currently provide 24-hour gauranteed response time.</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We currently provide 24-hour gauranteed response time.</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We currently provide 24-hour gauranteed response time.</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We currently provide 24-hour gauranteed response time.</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No</v>
      </c>
      <c r="O83" s="223" t="str">
        <f>IF(LEN(VLOOKUP(B83,'Analyst Report'!$A$32:$I$120,7,FALSE))= 0,"",VLOOKUP(B83,'Analyst Report'!$A$32:$I$120,7,FALSE))</f>
        <v/>
      </c>
      <c r="P83" s="223">
        <f t="shared" si="1"/>
        <v>0</v>
      </c>
      <c r="Q83" s="223">
        <v>15</v>
      </c>
      <c r="R83" s="223">
        <f>IF(LEN(VLOOKUP(B83,'Analyst Report'!$A$32:$I$120,9,FALSE))= 0,VLOOKUP(B83,'Analyst Report'!$A$32:$I$120,8,FALSE),VLOOKUP(B83,'Analyst Report'!$A$32:$I$120,9,FALSE))</f>
        <v>15</v>
      </c>
      <c r="S83" s="223">
        <f t="shared" si="2"/>
        <v>15</v>
      </c>
      <c r="T83" s="223">
        <f t="shared" si="3"/>
        <v>0</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241" thickBot="1" x14ac:dyDescent="0.25">
      <c r="A85" s="225">
        <v>67</v>
      </c>
      <c r="B85" s="221" t="s">
        <v>128</v>
      </c>
      <c r="C85" s="221" t="s">
        <v>533</v>
      </c>
      <c r="D85" s="221" t="str">
        <f>VLOOKUP(B85,'HECVAT - Lite | Vendor Response'!A$25:D$113,4,TRUE)</f>
        <v>Equalify is only looking at public-facing content using open source measuring tools.  All the accessibility results can be found without the tool. It is an scanner and aggregator that provides advanced analysis dashboards of public-facing information.</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241" thickBot="1" x14ac:dyDescent="0.25">
      <c r="A86" s="225">
        <v>68</v>
      </c>
      <c r="B86" s="221" t="s">
        <v>129</v>
      </c>
      <c r="C86" s="221" t="s">
        <v>537</v>
      </c>
      <c r="D86" s="221" t="str">
        <f>VLOOKUP(B86,'HECVAT - Lite | Vendor Response'!A$25:D$113,4,TRUE)</f>
        <v>Equalify is only looking at public-facing content using open source measuring tools. All updates must be reviewed by Equalify creator Blake Bertuccelli-Booth before they are merged into production.</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No</v>
      </c>
      <c r="O86" s="223" t="str">
        <f>IF(LEN(VLOOKUP(B86,'Analyst Report'!$A$32:$I$120,7,FALSE))= 0,"",VLOOKUP(B86,'Analyst Report'!$A$32:$I$120,7,FALSE))</f>
        <v/>
      </c>
      <c r="P86" s="223">
        <f t="shared" si="1"/>
        <v>0</v>
      </c>
      <c r="Q86" s="223">
        <v>20</v>
      </c>
      <c r="R86" s="223">
        <f>IF(LEN(VLOOKUP(B86,'Analyst Report'!$A$32:$I$120,9,FALSE))= 0,VLOOKUP(B86,'Analyst Report'!$A$32:$I$120,8,FALSE),VLOOKUP(B86,'Analyst Report'!$A$32:$I$120,9,FALSE))</f>
        <v>20</v>
      </c>
      <c r="S86" s="223">
        <f t="shared" si="2"/>
        <v>20</v>
      </c>
      <c r="T86" s="223">
        <f t="shared" si="3"/>
        <v>0</v>
      </c>
      <c r="U86" s="229"/>
      <c r="V86" s="229"/>
      <c r="W86" s="229"/>
      <c r="X86" s="229"/>
      <c r="Y86" s="229"/>
      <c r="Z86" s="229"/>
      <c r="AA86" s="227" t="s">
        <v>542</v>
      </c>
      <c r="AB86" s="227"/>
      <c r="AC86" s="41"/>
      <c r="AD86" s="41"/>
      <c r="AE86" s="41"/>
      <c r="AF86" s="41"/>
      <c r="AG86" s="41"/>
      <c r="AH86" s="41"/>
      <c r="AI86" s="41"/>
      <c r="AJ86" s="41"/>
    </row>
    <row r="87" spans="1:36" ht="106" thickBot="1" x14ac:dyDescent="0.25">
      <c r="A87" s="225">
        <v>69</v>
      </c>
      <c r="B87" s="221" t="s">
        <v>130</v>
      </c>
      <c r="C87" s="221" t="s">
        <v>543</v>
      </c>
      <c r="D87" s="221" t="str">
        <f>VLOOKUP(B87,'HECVAT - Lite | Vendor Response'!A$25:D$113,4,TRUE)</f>
        <v>Our staff is employed to manage any incidents.</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We currently provide 24-hour gauranteed response time.</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No</v>
      </c>
      <c r="O88" s="223" t="str">
        <f>IF(LEN(VLOOKUP(B88,'Analyst Report'!$A$32:$I$120,7,FALSE))= 0,"",VLOOKUP(B88,'Analyst Report'!$A$32:$I$120,7,FALSE))</f>
        <v/>
      </c>
      <c r="P88" s="223">
        <f t="shared" si="1"/>
        <v>0</v>
      </c>
      <c r="Q88" s="223">
        <v>40</v>
      </c>
      <c r="R88" s="223">
        <f>IF(LEN(VLOOKUP(B88,'Analyst Report'!$A$32:$I$120,9,FALSE))= 0,VLOOKUP(B88,'Analyst Report'!$A$32:$I$120,8,FALSE),VLOOKUP(B88,'Analyst Report'!$A$32:$I$120,9,FALSE))</f>
        <v>40</v>
      </c>
      <c r="S88" s="223">
        <f t="shared" si="2"/>
        <v>40</v>
      </c>
      <c r="T88" s="223">
        <f t="shared" si="3"/>
        <v>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We currently provide 24-hour gauranteed response time.</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No</v>
      </c>
      <c r="O89" s="223" t="str">
        <f>IF(LEN(VLOOKUP(B89,'Analyst Report'!$A$32:$I$120,7,FALSE))= 0,"",VLOOKUP(B89,'Analyst Report'!$A$32:$I$120,7,FALSE))</f>
        <v/>
      </c>
      <c r="P89" s="223">
        <f t="shared" si="1"/>
        <v>0</v>
      </c>
      <c r="Q89" s="223">
        <v>20</v>
      </c>
      <c r="R89" s="223">
        <f>IF(LEN(VLOOKUP(B89,'Analyst Report'!$A$32:$I$120,9,FALSE))= 0,VLOOKUP(B89,'Analyst Report'!$A$32:$I$120,8,FALSE),VLOOKUP(B89,'Analyst Report'!$A$32:$I$120,9,FALSE))</f>
        <v>20</v>
      </c>
      <c r="S89" s="223">
        <f t="shared" si="2"/>
        <v>20</v>
      </c>
      <c r="T89" s="223">
        <f t="shared" si="3"/>
        <v>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We currently provide 24-hour gauranteed response time.</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No</v>
      </c>
      <c r="O90" s="223" t="str">
        <f>IF(LEN(VLOOKUP(B90,'Analyst Report'!$A$32:$I$120,7,FALSE))= 0,"",VLOOKUP(B90,'Analyst Report'!$A$32:$I$120,7,FALSE))</f>
        <v/>
      </c>
      <c r="P90" s="223">
        <f t="shared" si="1"/>
        <v>0</v>
      </c>
      <c r="Q90" s="223">
        <v>25</v>
      </c>
      <c r="R90" s="223">
        <f>IF(LEN(VLOOKUP(B90,'Analyst Report'!$A$32:$I$120,9,FALSE))= 0,VLOOKUP(B90,'Analyst Report'!$A$32:$I$120,8,FALSE),VLOOKUP(B90,'Analyst Report'!$A$32:$I$120,9,FALSE))</f>
        <v>25</v>
      </c>
      <c r="S90" s="223">
        <f t="shared" si="2"/>
        <v>25</v>
      </c>
      <c r="T90" s="223">
        <f t="shared" si="3"/>
        <v>0</v>
      </c>
      <c r="U90" s="229"/>
      <c r="V90" s="229"/>
      <c r="W90" s="229"/>
      <c r="X90" s="229"/>
      <c r="Y90" s="229"/>
      <c r="Z90" s="229"/>
      <c r="AA90" s="227" t="s">
        <v>561</v>
      </c>
      <c r="AB90" s="227"/>
      <c r="AC90" s="41"/>
      <c r="AD90" s="41"/>
      <c r="AE90" s="41"/>
      <c r="AF90" s="41"/>
      <c r="AG90" s="41"/>
      <c r="AH90" s="41"/>
      <c r="AI90" s="41"/>
      <c r="AJ90" s="41"/>
    </row>
    <row r="91" spans="1:36" ht="301" thickBot="1" x14ac:dyDescent="0.25">
      <c r="A91" s="225">
        <v>73</v>
      </c>
      <c r="B91" s="221" t="s">
        <v>135</v>
      </c>
      <c r="C91" s="221" t="s">
        <v>562</v>
      </c>
      <c r="D91" s="221" t="str">
        <f>VLOOKUP(B91,'HECVAT - Lite | Vendor Response'!A$25:D$113,4,TRUE)</f>
        <v>Equalify is only looking at public-facing content using open source measuring tools. All updates must be reviewed by Equalify creator Blake Bertuccelli-Booth before they are merged into production.</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No</v>
      </c>
      <c r="O91" s="223" t="str">
        <f>IF(LEN(VLOOKUP(B91,'Analyst Report'!$A$32:$I$120,7,FALSE))= 0,"",VLOOKUP(B91,'Analyst Report'!$A$32:$I$120,7,FALSE))</f>
        <v/>
      </c>
      <c r="P91" s="223">
        <f t="shared" si="1"/>
        <v>0</v>
      </c>
      <c r="Q91" s="223">
        <v>40</v>
      </c>
      <c r="R91" s="223">
        <f>IF(LEN(VLOOKUP(B91,'Analyst Report'!$A$32:$I$120,9,FALSE))= 0,VLOOKUP(B91,'Analyst Report'!$A$32:$I$120,8,FALSE),VLOOKUP(B91,'Analyst Report'!$A$32:$I$120,9,FALSE))</f>
        <v>40</v>
      </c>
      <c r="S91" s="223">
        <f t="shared" si="2"/>
        <v>40</v>
      </c>
      <c r="T91" s="223">
        <f t="shared" si="3"/>
        <v>0</v>
      </c>
      <c r="U91" s="229"/>
      <c r="V91" s="229"/>
      <c r="W91" s="229"/>
      <c r="X91" s="229"/>
      <c r="Y91" s="229"/>
      <c r="Z91" s="229"/>
      <c r="AA91" s="227" t="s">
        <v>273</v>
      </c>
      <c r="AB91" s="227">
        <v>12.1</v>
      </c>
      <c r="AC91" s="41"/>
      <c r="AD91" s="41"/>
      <c r="AE91" s="41"/>
      <c r="AF91" s="41"/>
      <c r="AG91" s="41"/>
      <c r="AH91" s="41"/>
      <c r="AI91" s="41"/>
      <c r="AJ91" s="41"/>
    </row>
    <row r="92" spans="1:36" ht="241" thickBot="1" x14ac:dyDescent="0.25">
      <c r="A92" s="225">
        <v>74</v>
      </c>
      <c r="B92" s="221" t="s">
        <v>137</v>
      </c>
      <c r="C92" s="221" t="s">
        <v>2253</v>
      </c>
      <c r="D92" s="221" t="str">
        <f>VLOOKUP(B92,'HECVAT - Lite | Vendor Response'!A$25:D$113,4,TRUE)</f>
        <v>Equalify is only looking at public-facing content using open source measuring tools. All updates must be reviewed by Equalify creator Blake Bertuccelli-Booth before they are merged into production.</v>
      </c>
      <c r="E92" s="224" t="s">
        <v>2254</v>
      </c>
      <c r="F92" s="224" t="s">
        <v>2255</v>
      </c>
      <c r="G92" s="224" t="s">
        <v>2256</v>
      </c>
      <c r="H92" s="222" t="s">
        <v>565</v>
      </c>
      <c r="I92" s="222" t="s">
        <v>566</v>
      </c>
      <c r="J92" s="226" t="str">
        <f t="shared" si="0"/>
        <v>TRUE</v>
      </c>
      <c r="K92" s="226">
        <v>1</v>
      </c>
      <c r="L92" s="226" t="s">
        <v>567</v>
      </c>
      <c r="M92" s="223" t="s">
        <v>225</v>
      </c>
      <c r="N92" s="223" t="str">
        <f>VLOOKUP(B92,'HECVAT - Lite | Vendor Response'!$A$7:$C$337,3,FALSE)</f>
        <v>No</v>
      </c>
      <c r="O92" s="223" t="str">
        <f>IF(LEN(VLOOKUP(B92,'Analyst Report'!$A$32:$I$120,7,FALSE))= 0,"",VLOOKUP(B92,'Analyst Report'!$A$32:$I$120,7,FALSE))</f>
        <v/>
      </c>
      <c r="P92" s="223">
        <f t="shared" si="1"/>
        <v>1</v>
      </c>
      <c r="Q92" s="223">
        <f>IF(N$92="No",40,0)</f>
        <v>40</v>
      </c>
      <c r="R92" s="223">
        <f>IF(LEN(VLOOKUP(B92,'Analyst Report'!$A$32:$I$120,9,FALSE))= 0,VLOOKUP(B92,'Analyst Report'!$A$32:$I$120,8,FALSE),VLOOKUP(B92,'Analyst Report'!$A$32:$I$120,9,FALSE))</f>
        <v>40</v>
      </c>
      <c r="S92" s="223">
        <f t="shared" si="2"/>
        <v>40</v>
      </c>
      <c r="T92" s="223">
        <f t="shared" si="3"/>
        <v>40</v>
      </c>
      <c r="U92" s="229"/>
      <c r="V92" s="229"/>
      <c r="W92" s="229"/>
      <c r="X92" s="229"/>
      <c r="Y92" s="229"/>
      <c r="Z92" s="229"/>
      <c r="AA92" s="227" t="s">
        <v>568</v>
      </c>
      <c r="AB92" s="227" t="s">
        <v>569</v>
      </c>
      <c r="AC92" s="41"/>
      <c r="AD92" s="41"/>
      <c r="AE92" s="41"/>
      <c r="AF92" s="41"/>
      <c r="AG92" s="41"/>
      <c r="AH92" s="41"/>
      <c r="AI92" s="41"/>
      <c r="AJ92" s="41"/>
    </row>
    <row r="93" spans="1:36" ht="136" thickBot="1" x14ac:dyDescent="0.25">
      <c r="A93" s="225">
        <v>75</v>
      </c>
      <c r="B93" s="221" t="s">
        <v>138</v>
      </c>
      <c r="C93" s="221" t="s">
        <v>2257</v>
      </c>
      <c r="D93" s="221">
        <f>VLOOKUP(B93,'HECVAT - Lite | Vendor Response'!A$25:D$113,4,TRUE)</f>
        <v>0</v>
      </c>
      <c r="E93" s="224" t="s">
        <v>571</v>
      </c>
      <c r="F93" s="224" t="s">
        <v>572</v>
      </c>
      <c r="G93" s="224" t="s">
        <v>573</v>
      </c>
      <c r="H93" s="222" t="s">
        <v>2207</v>
      </c>
      <c r="I93" s="222" t="s">
        <v>2258</v>
      </c>
      <c r="J93" s="226" t="str">
        <f t="shared" si="0"/>
        <v>FALSE</v>
      </c>
      <c r="K93" s="226">
        <v>1</v>
      </c>
      <c r="L93" s="226" t="s">
        <v>567</v>
      </c>
      <c r="M93" s="223" t="s">
        <v>208</v>
      </c>
      <c r="N93" s="223">
        <f>VLOOKUP(B93,'HECVAT - Lite | Vendor Response'!$A$7:$C$337,3,FALSE)</f>
        <v>0</v>
      </c>
      <c r="O93" s="223" t="str">
        <f>IF(LEN(VLOOKUP(B93,'Analyst Report'!$A$32:$I$120,7,FALSE))= 0,"",VLOOKUP(B93,'Analyst Report'!$A$32:$I$120,7,FALSE))</f>
        <v/>
      </c>
      <c r="P93" s="223">
        <f t="shared" si="1"/>
        <v>0</v>
      </c>
      <c r="Q93" s="223">
        <f t="shared" ref="Q93:Q95" si="4">IF(N$92="No",0,40)</f>
        <v>0</v>
      </c>
      <c r="R93" s="223">
        <f>IF(LEN(VLOOKUP(B93,'Analyst Report'!$A$32:$I$120,9,FALSE))= 0,VLOOKUP(B93,'Analyst Report'!$A$32:$I$120,8,FALSE),VLOOKUP(B93,'Analyst Report'!$A$32:$I$120,9,FALSE))</f>
        <v>0</v>
      </c>
      <c r="S93" s="223">
        <f t="shared" si="2"/>
        <v>0</v>
      </c>
      <c r="T93" s="223">
        <f t="shared" si="3"/>
        <v>0</v>
      </c>
      <c r="U93" s="229"/>
      <c r="V93" s="229"/>
      <c r="W93" s="229"/>
      <c r="X93" s="229"/>
      <c r="Y93" s="229"/>
      <c r="Z93" s="229"/>
      <c r="AA93" s="227" t="s">
        <v>574</v>
      </c>
      <c r="AB93" s="227" t="s">
        <v>575</v>
      </c>
      <c r="AC93" s="41"/>
      <c r="AD93" s="41"/>
      <c r="AE93" s="41"/>
      <c r="AF93" s="41"/>
      <c r="AG93" s="41"/>
      <c r="AH93" s="41"/>
      <c r="AI93" s="41"/>
      <c r="AJ93" s="41"/>
    </row>
    <row r="94" spans="1:36" ht="256" thickBot="1" x14ac:dyDescent="0.25">
      <c r="A94" s="225">
        <v>76</v>
      </c>
      <c r="B94" s="221" t="s">
        <v>139</v>
      </c>
      <c r="C94" s="221" t="s">
        <v>2259</v>
      </c>
      <c r="D94" s="221">
        <f>VLOOKUP(B94,'HECVAT - Lite | Vendor Response'!A$25:D$113,4,TRUE)</f>
        <v>0</v>
      </c>
      <c r="E94" s="224" t="s">
        <v>577</v>
      </c>
      <c r="F94" s="224" t="s">
        <v>578</v>
      </c>
      <c r="G94" s="224" t="s">
        <v>579</v>
      </c>
      <c r="H94" s="222" t="s">
        <v>2271</v>
      </c>
      <c r="I94" s="222" t="s">
        <v>2260</v>
      </c>
      <c r="J94" s="226" t="str">
        <f t="shared" si="0"/>
        <v>FALSE</v>
      </c>
      <c r="K94" s="226">
        <v>1</v>
      </c>
      <c r="L94" s="226" t="s">
        <v>567</v>
      </c>
      <c r="M94" s="223" t="s">
        <v>208</v>
      </c>
      <c r="N94" s="223">
        <f>VLOOKUP(B94,'HECVAT - Lite | Vendor Response'!$A$7:$C$337,3,FALSE)</f>
        <v>0</v>
      </c>
      <c r="O94" s="223" t="str">
        <f>IF(LEN(VLOOKUP(B94,'Analyst Report'!$A$32:$I$120,7,FALSE))= 0,"",VLOOKUP(B94,'Analyst Report'!$A$32:$I$120,7,FALSE))</f>
        <v/>
      </c>
      <c r="P94" s="223">
        <f t="shared" si="1"/>
        <v>0</v>
      </c>
      <c r="Q94" s="223">
        <f t="shared" si="4"/>
        <v>0</v>
      </c>
      <c r="R94" s="223">
        <f>IF(LEN(VLOOKUP(B94,'Analyst Report'!$A$32:$I$120,9,FALSE))= 0,VLOOKUP(B94,'Analyst Report'!$A$32:$I$120,8,FALSE),VLOOKUP(B94,'Analyst Report'!$A$32:$I$120,9,FALSE))</f>
        <v>0</v>
      </c>
      <c r="S94" s="223">
        <f t="shared" si="2"/>
        <v>0</v>
      </c>
      <c r="T94" s="223">
        <f t="shared" si="3"/>
        <v>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f>VLOOKUP(B95,'HECVAT - Lite | Vendor Response'!A$25:D$113,4,TRUE)</f>
        <v>0</v>
      </c>
      <c r="E95" s="224" t="s">
        <v>2261</v>
      </c>
      <c r="F95" s="224" t="s">
        <v>581</v>
      </c>
      <c r="G95" s="224" t="s">
        <v>582</v>
      </c>
      <c r="H95" s="222" t="s">
        <v>583</v>
      </c>
      <c r="I95" s="222" t="s">
        <v>584</v>
      </c>
      <c r="J95" s="226" t="str">
        <f t="shared" si="0"/>
        <v>FALSE</v>
      </c>
      <c r="K95" s="226">
        <v>1</v>
      </c>
      <c r="L95" s="226" t="s">
        <v>567</v>
      </c>
      <c r="M95" s="223" t="s">
        <v>208</v>
      </c>
      <c r="N95" s="223">
        <f>VLOOKUP(B95,'HECVAT - Lite | Vendor Response'!$A$7:$C$337,3,FALSE)</f>
        <v>0</v>
      </c>
      <c r="O95" s="223" t="str">
        <f>IF(LEN(VLOOKUP(B95,'Analyst Report'!$A$32:$I$120,7,FALSE))= 0,"",VLOOKUP(B95,'Analyst Report'!$A$32:$I$120,7,FALSE))</f>
        <v/>
      </c>
      <c r="P95" s="223">
        <f t="shared" si="1"/>
        <v>0</v>
      </c>
      <c r="Q95" s="223">
        <f t="shared" si="4"/>
        <v>0</v>
      </c>
      <c r="R95" s="223">
        <f>IF(LEN(VLOOKUP(B95,'Analyst Report'!$A$32:$I$120,9,FALSE))= 0,VLOOKUP(B95,'Analyst Report'!$A$32:$I$120,8,FALSE),VLOOKUP(B95,'Analyst Report'!$A$32:$I$120,9,FALSE))</f>
        <v>0</v>
      </c>
      <c r="S95" s="223">
        <f t="shared" si="2"/>
        <v>0</v>
      </c>
      <c r="T95" s="223">
        <f t="shared" si="3"/>
        <v>0</v>
      </c>
      <c r="U95" s="229"/>
      <c r="V95" s="229"/>
      <c r="W95" s="229"/>
      <c r="X95" s="229"/>
      <c r="Y95" s="229"/>
      <c r="Z95" s="229"/>
      <c r="AA95" s="227" t="s">
        <v>585</v>
      </c>
      <c r="AB95" s="227"/>
      <c r="AC95" s="290" t="s">
        <v>2302</v>
      </c>
      <c r="AD95" s="41"/>
      <c r="AE95" s="41"/>
      <c r="AF95" s="41"/>
      <c r="AG95" s="41"/>
      <c r="AH95" s="41"/>
      <c r="AI95" s="41"/>
      <c r="AJ95" s="41"/>
    </row>
    <row r="96" spans="1:36" x14ac:dyDescent="0.2">
      <c r="A96" s="290"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ED7936-41F2-4CB0-84D0-6B6CCBD0B74D}">
  <ds:schemaRefs>
    <ds:schemaRef ds:uri="http://schemas.microsoft.com/sharepoint/v3/contenttype/forms"/>
  </ds:schemaRefs>
</ds:datastoreItem>
</file>

<file path=customXml/itemProps2.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subject/>
  <dc:creator>Gary's Laptop</dc:creator>
  <cp:keywords/>
  <dc:description/>
  <cp:lastModifiedBy>Fialkoff, Sefira B</cp:lastModifiedBy>
  <cp:revision/>
  <dcterms:created xsi:type="dcterms:W3CDTF">2018-08-03T18:00:06Z</dcterms:created>
  <dcterms:modified xsi:type="dcterms:W3CDTF">2024-05-09T21:32:22Z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