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DA41\Personal\UDG\PSE\management\"/>
    </mc:Choice>
  </mc:AlternateContent>
  <xr:revisionPtr revIDLastSave="0" documentId="13_ncr:1_{00D3D91F-21F6-4C5B-B0EC-DF7E0896E504}" xr6:coauthVersionLast="47" xr6:coauthVersionMax="47" xr10:uidLastSave="{00000000-0000-0000-0000-000000000000}"/>
  <bookViews>
    <workbookView minimized="1" xWindow="1560" yWindow="1560" windowWidth="21600" windowHeight="11325" xr2:uid="{EFFB8EBF-2AF6-45F7-B0E7-094AA8211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" i="1" l="1"/>
  <c r="AW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</calcChain>
</file>

<file path=xl/sharedStrings.xml><?xml version="1.0" encoding="utf-8"?>
<sst xmlns="http://schemas.openxmlformats.org/spreadsheetml/2006/main" count="143" uniqueCount="135">
  <si>
    <t>16/01/24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</si>
  <si>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</si>
  <si>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</si>
  <si>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</si>
  <si>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</si>
  <si>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</si>
  <si>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</si>
  <si>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</si>
  <si>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</si>
  <si>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</si>
  <si>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</si>
  <si>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</si>
  <si>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</si>
  <si>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Apellidos</t>
  </si>
  <si>
    <t>Nombres</t>
  </si>
  <si>
    <t>Garcia Zaragoza</t>
  </si>
  <si>
    <t>Osvaldo</t>
  </si>
  <si>
    <t>Rodolfo</t>
  </si>
  <si>
    <t>Henandez Lugo</t>
  </si>
  <si>
    <t>Oswaldo Alejandro</t>
  </si>
  <si>
    <t>Romo Garcia</t>
  </si>
  <si>
    <t>Cristopher Daniel</t>
  </si>
  <si>
    <t>Alvarez Navarro</t>
  </si>
  <si>
    <t>Alejandra</t>
  </si>
  <si>
    <t>Diaz Ramirez</t>
  </si>
  <si>
    <t>Diana Alejandra</t>
  </si>
  <si>
    <t>Rodríguez Guzmán</t>
  </si>
  <si>
    <t>Alan Antonio</t>
  </si>
  <si>
    <t>Lopez Paez</t>
  </si>
  <si>
    <t>Alejandro</t>
  </si>
  <si>
    <t>Mandujano Morán</t>
  </si>
  <si>
    <t>Alejandra Lizbeth</t>
  </si>
  <si>
    <t>Quezada Garcia</t>
  </si>
  <si>
    <t>Sarahi</t>
  </si>
  <si>
    <t>Solis Nava</t>
  </si>
  <si>
    <t>Marcos Oscar</t>
  </si>
  <si>
    <t xml:space="preserve">Escoto Rico </t>
  </si>
  <si>
    <t xml:space="preserve">Jose Yahir </t>
  </si>
  <si>
    <t>Iñiguez Ramirez</t>
  </si>
  <si>
    <t>Rafael</t>
  </si>
  <si>
    <t>Razon Venegas</t>
  </si>
  <si>
    <t>Enrique</t>
  </si>
  <si>
    <t>Rodriguez Santos</t>
  </si>
  <si>
    <t>Martin</t>
  </si>
  <si>
    <t>Hector Daniel</t>
  </si>
  <si>
    <t xml:space="preserve">Vega Vazquez </t>
  </si>
  <si>
    <t xml:space="preserve">Angel David </t>
  </si>
  <si>
    <t>Castellanos Barajas</t>
  </si>
  <si>
    <t>Carlos Daniel</t>
  </si>
  <si>
    <t>Ana Janeth</t>
  </si>
  <si>
    <t>Israel</t>
  </si>
  <si>
    <t>Villafaña Munguia</t>
  </si>
  <si>
    <t>Moises Osvaldo</t>
  </si>
  <si>
    <t xml:space="preserve">Gonzalez Arriola </t>
  </si>
  <si>
    <t>Cristian Mauricio</t>
  </si>
  <si>
    <t>Christopher</t>
  </si>
  <si>
    <t>Robledo Martínez</t>
  </si>
  <si>
    <t>Acosta Páez</t>
  </si>
  <si>
    <t>Núñez Sánchez</t>
  </si>
  <si>
    <t>José Alberto</t>
  </si>
  <si>
    <t>Fátima Paola</t>
  </si>
  <si>
    <t>Ramírez Aguilar</t>
  </si>
  <si>
    <t xml:space="preserve">Ruíz Rizo </t>
  </si>
  <si>
    <t>Ana Belén</t>
  </si>
  <si>
    <t>Alejandro Yael</t>
  </si>
  <si>
    <t xml:space="preserve">Serna Morales </t>
  </si>
  <si>
    <t>Zuñiga Santillan</t>
  </si>
  <si>
    <t>Código</t>
  </si>
  <si>
    <t>18/01/24</t>
  </si>
  <si>
    <t>23/01/24</t>
  </si>
  <si>
    <t>25/01/24</t>
  </si>
  <si>
    <t>30/01/24</t>
  </si>
  <si>
    <t>Antonio</t>
  </si>
  <si>
    <t>Torres Mujica</t>
  </si>
  <si>
    <t>Total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</si>
  <si>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</si>
  <si>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</si>
  <si>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</si>
  <si>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</si>
  <si>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</si>
  <si>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</si>
  <si>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</si>
  <si>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</si>
  <si>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</si>
  <si>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</si>
  <si>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</si>
  <si>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</si>
  <si>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</si>
  <si>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</si>
  <si>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</si>
  <si>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</si>
  <si>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</si>
  <si>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</si>
  <si>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</si>
  <si>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</si>
  <si>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</si>
  <si>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</si>
  <si>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</si>
  <si>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Porcentaje</t>
  </si>
  <si>
    <t>Gladys Karewit</t>
  </si>
  <si>
    <t>Martinez Murillo</t>
  </si>
  <si>
    <t>Rafael Emmanuel</t>
  </si>
  <si>
    <t>Lazcano Tovar</t>
  </si>
  <si>
    <t>Estefany Paola</t>
  </si>
  <si>
    <t>Teléfono</t>
  </si>
  <si>
    <t>Correo Institucional</t>
  </si>
  <si>
    <t>Cortés Morales</t>
  </si>
  <si>
    <t>Jennifer Guadalupe</t>
  </si>
  <si>
    <t>alan.rodriguez4291@alumnos.udg.mx</t>
  </si>
  <si>
    <t>alejandra.alvarez5230@alumnos.udg.mx</t>
  </si>
  <si>
    <t>Carrera</t>
  </si>
  <si>
    <t>INBI</t>
  </si>
  <si>
    <t>cristopher.romo5617@alumnos.udg.mx</t>
  </si>
  <si>
    <t>hector.zuniga8924@alumnos.udg.mx</t>
  </si>
  <si>
    <t>rodolfo.robledo8936@alumnos.udg.mx</t>
  </si>
  <si>
    <t>christopher.nunez8946@alumnos.udg.mx</t>
  </si>
  <si>
    <t>ana.lomeli4269@alumnos.udg.mx</t>
  </si>
  <si>
    <t>Ahumada Sandoval</t>
  </si>
  <si>
    <t>Daniel</t>
  </si>
  <si>
    <t>INCE</t>
  </si>
  <si>
    <t>Rodriguez Gomez</t>
  </si>
  <si>
    <t>Jauregui Lara</t>
  </si>
  <si>
    <t>Abdiel</t>
  </si>
  <si>
    <t>Jahir Alejandro</t>
  </si>
  <si>
    <t>Velázquez Núñez</t>
  </si>
  <si>
    <t>jennifer.cortes0211@alumnos.udg.mx</t>
  </si>
  <si>
    <t>abdiel.jauregui6682@alumnos.udg.mx</t>
  </si>
  <si>
    <t>jahir.rodriguez1508@alumnos.udg.mx</t>
  </si>
  <si>
    <t>gladys.bahena0681@alumnos.udg.mx</t>
  </si>
  <si>
    <t>ana.ruiz5613@alumnos.udg.mx</t>
  </si>
  <si>
    <t>estefany.lazcano0664@alumnos.udg.mx</t>
  </si>
  <si>
    <t>rafael.iniguez8911@alumnos.udg.mx</t>
  </si>
  <si>
    <t xml:space="preserve">Bahena García </t>
  </si>
  <si>
    <t xml:space="preserve">Lomelí Garcia </t>
  </si>
  <si>
    <t>1/2/2024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</si>
</sst>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venir Next LT Pro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 textRotation="90"/>
    </xf>
    <xf numFmtId="0" fontId="3" fillId="0" borderId="0" xfId="0" applyFont="1"/>
    <xf numFmtId="14" fontId="3" fillId="0" borderId="0" xfId="0" applyNumberFormat="1" applyFont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 textRotation="90"/>
    </xf>
    <xf numFmtId="9" fontId="3" fillId="0" borderId="0" xfId="1" applyFont="1"/>
    <xf numFmtId="9" fontId="0" fillId="0" borderId="0" xfId="1" applyFont="1"/>
    <xf numFmtId="9" fontId="3" fillId="0" borderId="0" xfId="0" applyNumberFormat="1" applyFont="1"/>
    <xf numFmtId="0" fontId="3" fillId="0" borderId="0" xfId="0" applyNumberFormat="1" applyFont="1"/>
    <xf numFmtId="9" fontId="3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2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2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NumberFormat="1" applyFont="1" applyFill="1"/>
    <xf numFmtId="9" fontId="3" fillId="2" borderId="0" xfId="1" applyNumberFormat="1" applyFont="1" applyFill="1"/>
    <xf numFmtId="0" fontId="0" fillId="2" borderId="0" xfId="0" applyFill="1"/>
    <xf numFmtId="9" fontId="3" fillId="2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alignment horizontal="center" vertical="center" textRotation="9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5006A-831C-44D5-BD34-BF1F4EB8B013}" name="Table1" displayName="Table1" ref="A1:AW40" totalsRowCount="1" headerRowDxfId="99" dataDxfId="98">
  <autoFilter ref="A1:AW39" xr:uid="{8D05006A-831C-44D5-BD34-BF1F4EB8B013}"/>
  <sortState xmlns:xlrd2="http://schemas.microsoft.com/office/spreadsheetml/2017/richdata2" ref="A2:AW39">
    <sortCondition ref="A1:A39"/>
  </sortState>
  <tableColumns count="49">
    <tableColumn id="1" xr3:uid="{D836B5A2-A477-4EAA-BF24-6121152C1649}" name="Apellidos" totalsRowLabel="Total" dataDxfId="97" totalsRowDxfId="96"/>
    <tableColumn id="2" xr3:uid="{6488BB06-F8CB-4912-BDCD-25CE751E69B7}" name="Nombres" dataDxfId="95" totalsRowDxfId="94"/>
    <tableColumn id="48" xr3:uid="{3AD4D6C1-CF5B-4B41-90E7-E652191A49C5}" name="Código" dataDxfId="93" totalsRowDxfId="92"/>
    <tableColumn id="47" xr3:uid="{A159EE36-0970-4C5A-8424-63DF9B7CD791}" name="Correo Institucional" dataDxfId="91" totalsRowDxfId="90"/>
    <tableColumn id="49" xr3:uid="{B913FEA7-1C61-407C-A898-8473375D8C9A}" name="Carrera" dataDxfId="89" totalsRowDxfId="88" dataCellStyle="Normal"/>
    <tableColumn id="21" xr3:uid="{402B39CA-978B-4BD6-8DE5-C7E71A9214B0}" name="Teléfono" dataDxfId="87" totalsRowDxfId="86"/>
    <tableColumn id="3" xr3:uid="{3E3FE6AB-F53E-46C9-B5F5-A48D8960BA06}" name="16/01/24" totalsRowFunction="custom" dataDxfId="85" totalsRowDxfId="84">
      <totalsRowFormula>SUM(Table1[16/01/24])</totalsRowFormula>
    </tableColumn>
    <tableColumn id="4" xr3:uid="{E448B236-5D4D-4DA5-A0CC-A1D62ADACDAA}" name="18/01/24" totalsRowFunction="custom" dataDxfId="83" totalsRowDxfId="82">
      <totalsRowFormula>SUM(Table1[18/01/24])</totalsRowFormula>
    </tableColumn>
    <tableColumn id="5" xr3:uid="{691D2E81-20EB-439B-A444-C222CC43D8C2}" name="23/01/24" totalsRowFunction="custom" dataDxfId="81" totalsRowDxfId="80">
      <totalsRowFormula>SUM(Table1[23/01/24])</totalsRowFormula>
    </tableColumn>
    <tableColumn id="6" xr3:uid="{F0E81700-A9B7-4E47-9F1B-4ED414F5064C}" name="25/01/24" totalsRowFunction="custom" dataDxfId="79" totalsRowDxfId="78">
      <totalsRowFormula>SUM(Table1[25/01/24])</totalsRowFormula>
    </tableColumn>
    <tableColumn id="7" xr3:uid="{C50F2E3F-C2A3-4B6A-9472-40930B2ECD5A}" name="30/01/24" totalsRowFunction="custom" dataDxfId="77" totalsRowDxfId="76">
      <totalsRowFormula>SUM(Table1[30/01/24])</totalsRowFormula>
    </tableColumn>
    <tableColumn id="8" xr3:uid="{C5CC9E84-6344-4F42-AD1F-C64260454A8F}" name="1/2/2024" totalsRowFunction="custom" dataDxfId="75" totalsRowDxfId="74">
      <totalsRowFormula>SUM(Table1[1/2/2024])</totalsRowFormula>
    </tableColumn>
    <tableColumn id="9" xr3:uid="{C97F3A29-4055-4A92-8440-301EE5577734}" name="Column8" totalsRowFunction="custom" dataDxfId="73" totalsRowDxfId="72">
      <totalsRowFormula>SUM(Table1[Column8])</totalsRowFormula>
    </tableColumn>
    <tableColumn id="10" xr3:uid="{50F6F4C8-6A30-438B-BF27-D2827F015613}" name="Column9" totalsRowFunction="custom" dataDxfId="71" totalsRowDxfId="70">
      <totalsRowFormula>SUM(Table1[Column9])</totalsRowFormula>
    </tableColumn>
    <tableColumn id="11" xr3:uid="{F32B2049-6C11-4B69-93FE-C1622ED4A203}" name="Column10" totalsRowFunction="custom" dataDxfId="69" totalsRowDxfId="68">
      <totalsRowFormula>SUM(Table1[Column10])</totalsRowFormula>
    </tableColumn>
    <tableColumn id="12" xr3:uid="{BD9E5459-FA2E-4C87-89DC-A27DE5086C05}" name="Column11" totalsRowFunction="custom" dataDxfId="67" totalsRowDxfId="66">
      <totalsRowFormula>SUM(Table1[Column11])</totalsRowFormula>
    </tableColumn>
    <tableColumn id="13" xr3:uid="{5B708723-AA56-4EA0-A225-8DF053CE89A6}" name="Column12" totalsRowFunction="custom" dataDxfId="65" totalsRowDxfId="64">
      <totalsRowFormula>SUM(Table1[Column12])</totalsRowFormula>
    </tableColumn>
    <tableColumn id="14" xr3:uid="{8FD49CF7-8375-4A4F-8549-6505A70E480E}" name="Column13" totalsRowFunction="custom" dataDxfId="63" totalsRowDxfId="62">
      <totalsRowFormula>SUM(Table1[Column13])</totalsRowFormula>
    </tableColumn>
    <tableColumn id="15" xr3:uid="{41B7B051-273A-4F48-8C3A-B7B47CBD1660}" name="Column14" totalsRowFunction="custom" dataDxfId="61" totalsRowDxfId="60">
      <totalsRowFormula>SUM(Table1[Column14])</totalsRowFormula>
    </tableColumn>
    <tableColumn id="16" xr3:uid="{3FD97F7C-76C0-4123-ADE4-2036F831FCFC}" name="Column15" totalsRowFunction="custom" dataDxfId="59" totalsRowDxfId="58">
      <totalsRowFormula>SUM(Table1[Column15])</totalsRowFormula>
    </tableColumn>
    <tableColumn id="17" xr3:uid="{F71C2691-D181-4F4B-B184-E0F92BBB7B4B}" name="Column16" totalsRowFunction="custom" dataDxfId="57" totalsRowDxfId="56">
      <totalsRowFormula>SUM(Table1[Column16])</totalsRowFormula>
    </tableColumn>
    <tableColumn id="18" xr3:uid="{693806AE-59F5-451D-A55E-B75EACFF15AA}" name="Column17" totalsRowFunction="custom" dataDxfId="55" totalsRowDxfId="54">
      <totalsRowFormula>SUM(Table1[Column17])</totalsRowFormula>
    </tableColumn>
    <tableColumn id="19" xr3:uid="{0FDD576A-DFCE-4FCE-8FB3-2F17AE294545}" name="Column18" totalsRowFunction="custom" dataDxfId="53" totalsRowDxfId="52">
      <totalsRowFormula>SUM(Table1[Column18])</totalsRowFormula>
    </tableColumn>
    <tableColumn id="20" xr3:uid="{7891480D-3D3C-4173-B20F-9B5D94F9452C}" name="Column19" totalsRowFunction="custom" dataDxfId="51" totalsRowDxfId="50">
      <totalsRowFormula>SUM(Table1[Column19])</totalsRowFormula>
    </tableColumn>
    <tableColumn id="22" xr3:uid="{A9999A13-657C-4C12-9E8D-193D9E143D81}" name="Column20" totalsRowFunction="custom" dataDxfId="49" totalsRowDxfId="48">
      <totalsRowFormula>SUM(Table1[Column20])</totalsRowFormula>
    </tableColumn>
    <tableColumn id="23" xr3:uid="{FF38D987-87B3-4891-B46C-78735831D168}" name="Column21" totalsRowFunction="custom" dataDxfId="47" totalsRowDxfId="46">
      <totalsRowFormula>SUM(Table1[Column21])</totalsRowFormula>
    </tableColumn>
    <tableColumn id="24" xr3:uid="{E8D9B1BA-16DC-4DA4-8EC0-BC2744E1912E}" name="Column22" totalsRowFunction="custom" dataDxfId="45" totalsRowDxfId="44">
      <totalsRowFormula>SUM(Table1[Column22])</totalsRowFormula>
    </tableColumn>
    <tableColumn id="25" xr3:uid="{19E6B6EE-A14B-4C2E-A6B2-69D279BDC000}" name="Column23" totalsRowFunction="custom" dataDxfId="43" totalsRowDxfId="42">
      <totalsRowFormula>SUM(Table1[Column23])</totalsRowFormula>
    </tableColumn>
    <tableColumn id="26" xr3:uid="{8F7463A0-C971-4EBB-950F-3D2A70A02F0D}" name="Column24" totalsRowFunction="custom" dataDxfId="41" totalsRowDxfId="40">
      <totalsRowFormula>SUM(Table1[Column24])</totalsRowFormula>
    </tableColumn>
    <tableColumn id="27" xr3:uid="{AC969555-BD0C-4D7E-8687-9DE6A37956AD}" name="Column25" totalsRowFunction="custom" dataDxfId="39" totalsRowDxfId="38">
      <totalsRowFormula>SUM(Table1[Column25])</totalsRowFormula>
    </tableColumn>
    <tableColumn id="28" xr3:uid="{803A1BE1-11A7-4933-82EA-6049A12280F2}" name="Column26" totalsRowFunction="custom" dataDxfId="37" totalsRowDxfId="36">
      <totalsRowFormula>SUM(Table1[Column26])</totalsRowFormula>
    </tableColumn>
    <tableColumn id="29" xr3:uid="{418160B7-0F07-45D5-86F4-C76976BC874F}" name="Column27" totalsRowFunction="custom" dataDxfId="35" totalsRowDxfId="34">
      <totalsRowFormula>SUM(Table1[Column27])</totalsRowFormula>
    </tableColumn>
    <tableColumn id="30" xr3:uid="{7333190F-4DC9-4E9D-86CC-C4200FEBA42D}" name="Column28" totalsRowFunction="custom" dataDxfId="33" totalsRowDxfId="32">
      <totalsRowFormula>SUM(Table1[Column28])</totalsRowFormula>
    </tableColumn>
    <tableColumn id="31" xr3:uid="{ECDEB4E0-4D28-47DA-AD38-8E995FBC6AF0}" name="Column29" totalsRowFunction="custom" dataDxfId="31" totalsRowDxfId="30">
      <totalsRowFormula>SUM(Table1[Column29])</totalsRowFormula>
    </tableColumn>
    <tableColumn id="32" xr3:uid="{A6271B4F-E178-4600-9CD8-A4C1AA560DC2}" name="Column30" totalsRowFunction="custom" dataDxfId="29" totalsRowDxfId="28">
      <totalsRowFormula>SUM(Table1[Column30])</totalsRowFormula>
    </tableColumn>
    <tableColumn id="33" xr3:uid="{F9D734E6-420D-4566-A5ED-E03AD88EC9C6}" name="Column31" totalsRowFunction="custom" dataDxfId="27" totalsRowDxfId="26">
      <totalsRowFormula>SUM(Table1[Column31])</totalsRowFormula>
    </tableColumn>
    <tableColumn id="34" xr3:uid="{3A5D418A-5088-4B39-9938-90502582251B}" name="Column32" totalsRowFunction="custom" dataDxfId="25" totalsRowDxfId="24">
      <totalsRowFormula>SUM(Table1[Column32])</totalsRowFormula>
    </tableColumn>
    <tableColumn id="35" xr3:uid="{FE1F0154-6077-415D-B328-FC7346D4CC65}" name="Column33" totalsRowFunction="custom" dataDxfId="23" totalsRowDxfId="22">
      <totalsRowFormula>SUM(Table1[Column33])</totalsRowFormula>
    </tableColumn>
    <tableColumn id="36" xr3:uid="{B936FA51-6627-4024-9F9E-15A4E0A1BD87}" name="Column34" totalsRowFunction="custom" dataDxfId="21" totalsRowDxfId="20">
      <totalsRowFormula>SUM(Table1[Column34])</totalsRowFormula>
    </tableColumn>
    <tableColumn id="37" xr3:uid="{BBCF29C2-B2E8-4540-BA62-5C0C6B9E9B91}" name="Column35" totalsRowFunction="custom" dataDxfId="19" totalsRowDxfId="18">
      <totalsRowFormula>SUM(Table1[Column35])</totalsRowFormula>
    </tableColumn>
    <tableColumn id="38" xr3:uid="{016E58EA-B265-4104-93DD-54E08969FA5C}" name="Column36" totalsRowFunction="custom" dataDxfId="17" totalsRowDxfId="16">
      <totalsRowFormula>SUM(Table1[Column36])</totalsRowFormula>
    </tableColumn>
    <tableColumn id="39" xr3:uid="{9B45951B-26C9-4A10-A538-9C111AD7DB7D}" name="Column37" totalsRowFunction="custom" dataDxfId="15" totalsRowDxfId="14">
      <totalsRowFormula>SUM(Table1[Column37])</totalsRowFormula>
    </tableColumn>
    <tableColumn id="40" xr3:uid="{17CC6E4D-6638-4F9E-89FD-4EAE64FFCF23}" name="Column38" totalsRowFunction="custom" dataDxfId="13" totalsRowDxfId="12">
      <totalsRowFormula>SUM(Table1[Column38])</totalsRowFormula>
    </tableColumn>
    <tableColumn id="41" xr3:uid="{63BDD268-8A3F-4E0D-B198-874642974EDA}" name="Column39" totalsRowFunction="custom" dataDxfId="11" totalsRowDxfId="10">
      <totalsRowFormula>SUM(Table1[Column39])</totalsRowFormula>
    </tableColumn>
    <tableColumn id="42" xr3:uid="{BDF489CC-0889-440B-A364-FEF4E2CD245C}" name="Column40" totalsRowFunction="custom" dataDxfId="9" totalsRowDxfId="8">
      <totalsRowFormula>SUM(Table1[Column40])</totalsRowFormula>
    </tableColumn>
    <tableColumn id="43" xr3:uid="{3B03C0D8-AC04-4A63-830D-75BF8F34DB40}" name="Column41" totalsRowFunction="custom" dataDxfId="7" totalsRowDxfId="6">
      <totalsRowFormula>SUM(Table1[Column41])</totalsRowFormula>
    </tableColumn>
    <tableColumn id="44" xr3:uid="{851AC6B1-D221-43E7-807C-2BADB0374EAA}" name="Column42" totalsRowFunction="custom" dataDxfId="5" totalsRowDxfId="4">
      <totalsRowFormula>SUM(Table1[Column42])</totalsRowFormula>
    </tableColumn>
    <tableColumn id="45" xr3:uid="{DBDCCAB4-E34D-4FE9-9249-437DBEBCC425}" name="Total" dataDxfId="3" totalsRowDxfId="2">
      <calculatedColumnFormula>_xlfn.CONCAT(SUM(Table1[[#This Row],[16/01/24]:[Column42]]),"/",COUNTA(Table1[[#This Row],[16/01/24]:[Column42]]))</calculatedColumnFormula>
    </tableColumn>
    <tableColumn id="46" xr3:uid="{56A2F568-1F56-4837-B461-FA7F4BD8EEDD}" name="Porcentaje" dataDxfId="1" totalsRowDxfId="0" dataCellStyle="Percent">
      <calculatedColumnFormula>SUM(Table1[[#This Row],[16/01/24]:[Column42]])/COUNTA(Table1[[#This Row],[16/01/24]:[Column42]])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ctor.zuniga8924@alumnos.udg.mx" TargetMode="External"/><Relationship Id="rId13" Type="http://schemas.openxmlformats.org/officeDocument/2006/relationships/hyperlink" Target="mailto:cristopher.romo5617@alumnos.udg.mx" TargetMode="External"/><Relationship Id="rId3" Type="http://schemas.openxmlformats.org/officeDocument/2006/relationships/hyperlink" Target="mailto:jahir.rodriguez1508@alumnos.udg.mx" TargetMode="External"/><Relationship Id="rId7" Type="http://schemas.openxmlformats.org/officeDocument/2006/relationships/hyperlink" Target="mailto:rafael.iniguez8911@alumnos.udg.mx" TargetMode="External"/><Relationship Id="rId12" Type="http://schemas.openxmlformats.org/officeDocument/2006/relationships/hyperlink" Target="mailto:ana.lomeli4269@alumnos.udg.mx" TargetMode="External"/><Relationship Id="rId2" Type="http://schemas.openxmlformats.org/officeDocument/2006/relationships/hyperlink" Target="mailto:abdiel.jauregui6682@alumnos.udg.mx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jennifer.cortes0211@alumnos.udg.mx" TargetMode="External"/><Relationship Id="rId6" Type="http://schemas.openxmlformats.org/officeDocument/2006/relationships/hyperlink" Target="mailto:estefany.lazcano0664@alumnos.udg.mx" TargetMode="External"/><Relationship Id="rId11" Type="http://schemas.openxmlformats.org/officeDocument/2006/relationships/hyperlink" Target="mailto:rodolfo.robledo8936@alumnos.udg.mx" TargetMode="External"/><Relationship Id="rId5" Type="http://schemas.openxmlformats.org/officeDocument/2006/relationships/hyperlink" Target="mailto:ana.ruiz5613@alumnos.udg.m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christopher.nunez8946@alumnos.udg.mx" TargetMode="External"/><Relationship Id="rId4" Type="http://schemas.openxmlformats.org/officeDocument/2006/relationships/hyperlink" Target="mailto:gladys.bahena0681@alumnos.udg.mx" TargetMode="External"/><Relationship Id="rId9" Type="http://schemas.openxmlformats.org/officeDocument/2006/relationships/hyperlink" Target="mailto:alejandra.alvarez5230@alumnos.udg.mx" TargetMode="External"/><Relationship Id="rId14" Type="http://schemas.openxmlformats.org/officeDocument/2006/relationships/hyperlink" Target="mailto:alan.rodriguez4291@alumnos.udg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8B30-82A1-4D3D-A874-3FBDAEAFCE40}">
  <dimension ref="A1:AW41"/>
  <sheetViews>
    <sheetView tabSelected="1" zoomScale="115" zoomScaleNormal="115" workbookViewId="0">
      <pane xSplit="1" topLeftCell="B1" activePane="topRight" state="frozen"/>
      <selection pane="topRight" activeCell="M1" sqref="M1"/>
    </sheetView>
  </sheetViews>
  <sheetFormatPr defaultRowHeight="15" x14ac:dyDescent="0.25"/>
  <cols>
    <col min="1" max="2" width="25.7109375" customWidth="1"/>
    <col min="3" max="3" width="25.7109375" style="14" customWidth="1"/>
    <col min="4" max="4" width="42.7109375" style="14" customWidth="1"/>
    <col min="5" max="5" width="42.7109375" style="5" customWidth="1"/>
    <col min="6" max="6" width="20.42578125" style="14" customWidth="1"/>
    <col min="7" max="48" width="3.7109375" customWidth="1"/>
    <col min="49" max="49" width="9.140625" style="8"/>
  </cols>
  <sheetData>
    <row r="1" spans="1:49" s="1" customFormat="1" ht="72.75" customHeight="1" x14ac:dyDescent="0.25">
      <c r="A1" s="5" t="s">
        <v>13</v>
      </c>
      <c r="B1" s="5" t="s">
        <v>14</v>
      </c>
      <c r="C1" s="5" t="s">
        <v>67</v>
      </c>
      <c r="D1" s="5" t="s">
        <v>105</v>
      </c>
      <c r="E1" s="5" t="s">
        <v>110</v>
      </c>
      <c r="F1" s="5" t="s">
        <v>104</v>
      </c>
      <c r="G1" s="3" t="s">
        <v>0</v>
      </c>
      <c r="H1" s="3" t="s">
        <v>68</v>
      </c>
      <c r="I1" s="4" t="s">
        <v>69</v>
      </c>
      <c r="J1" s="4" t="s">
        <v>70</v>
      </c>
      <c r="K1" s="4" t="s">
        <v>71</v>
      </c>
      <c r="L1" s="3" t="s">
        <v>134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75</v>
      </c>
      <c r="Z1" s="4" t="s">
        <v>76</v>
      </c>
      <c r="AA1" s="4" t="s">
        <v>77</v>
      </c>
      <c r="AB1" s="4" t="s">
        <v>78</v>
      </c>
      <c r="AC1" s="4" t="s">
        <v>79</v>
      </c>
      <c r="AD1" s="4" t="s">
        <v>80</v>
      </c>
      <c r="AE1" s="4" t="s">
        <v>81</v>
      </c>
      <c r="AF1" s="4" t="s">
        <v>82</v>
      </c>
      <c r="AG1" s="4" t="s">
        <v>83</v>
      </c>
      <c r="AH1" s="4" t="s">
        <v>84</v>
      </c>
      <c r="AI1" s="4" t="s">
        <v>85</v>
      </c>
      <c r="AJ1" s="4" t="s">
        <v>86</v>
      </c>
      <c r="AK1" s="4" t="s">
        <v>87</v>
      </c>
      <c r="AL1" s="4" t="s">
        <v>88</v>
      </c>
      <c r="AM1" s="4" t="s">
        <v>89</v>
      </c>
      <c r="AN1" s="4" t="s">
        <v>90</v>
      </c>
      <c r="AO1" s="4" t="s">
        <v>91</v>
      </c>
      <c r="AP1" s="4" t="s">
        <v>92</v>
      </c>
      <c r="AQ1" s="4" t="s">
        <v>93</v>
      </c>
      <c r="AR1" s="4" t="s">
        <v>94</v>
      </c>
      <c r="AS1" s="4" t="s">
        <v>95</v>
      </c>
      <c r="AT1" s="4" t="s">
        <v>96</v>
      </c>
      <c r="AU1" s="4" t="s">
        <v>97</v>
      </c>
      <c r="AV1" s="4" t="s">
        <v>74</v>
      </c>
      <c r="AW1" s="6" t="s">
        <v>98</v>
      </c>
    </row>
    <row r="2" spans="1:49" x14ac:dyDescent="0.25">
      <c r="A2" s="2" t="s">
        <v>57</v>
      </c>
      <c r="B2" s="2" t="s">
        <v>59</v>
      </c>
      <c r="C2" s="12"/>
      <c r="D2" s="12"/>
      <c r="F2" s="12"/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 t="str">
        <f>_xlfn.CONCAT(SUM(Table1[[#This Row],[16/01/24]:[Column42]]),"/",COUNTA(Table1[[#This Row],[16/01/24]:[Column42]]))</f>
        <v>6/6</v>
      </c>
      <c r="AW2" s="7">
        <f>SUM(Table1[[#This Row],[16/01/24]:[Column42]])/COUNTA(Table1[[#This Row],[16/01/24]:[Column42]])</f>
        <v>1</v>
      </c>
    </row>
    <row r="3" spans="1:49" x14ac:dyDescent="0.25">
      <c r="A3" s="2" t="s">
        <v>117</v>
      </c>
      <c r="B3" s="2" t="s">
        <v>118</v>
      </c>
      <c r="C3" s="12">
        <v>221348473</v>
      </c>
      <c r="D3" s="12"/>
      <c r="E3" s="5" t="s">
        <v>119</v>
      </c>
      <c r="F3" s="12"/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10" t="str">
        <f>_xlfn.CONCAT(SUM(Table1[[#This Row],[16/01/24]:[Column42]]),"/",COUNTA(Table1[[#This Row],[16/01/24]:[Column42]]))</f>
        <v>3/6</v>
      </c>
      <c r="AW3" s="11">
        <f>SUM(Table1[[#This Row],[16/01/24]:[Column42]])/COUNTA(Table1[[#This Row],[16/01/24]:[Column42]])</f>
        <v>0.5</v>
      </c>
    </row>
    <row r="4" spans="1:49" s="21" customFormat="1" x14ac:dyDescent="0.25">
      <c r="A4" s="2" t="s">
        <v>22</v>
      </c>
      <c r="B4" s="2" t="s">
        <v>23</v>
      </c>
      <c r="C4" s="12">
        <v>219523063</v>
      </c>
      <c r="D4" s="13" t="s">
        <v>109</v>
      </c>
      <c r="E4" s="5" t="s">
        <v>111</v>
      </c>
      <c r="F4" s="12"/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 t="str">
        <f>_xlfn.CONCAT(SUM(Table1[[#This Row],[16/01/24]:[Column42]]),"/",COUNTA(Table1[[#This Row],[16/01/24]:[Column42]]))</f>
        <v>6/6</v>
      </c>
      <c r="AW4" s="7">
        <f>SUM(Table1[[#This Row],[16/01/24]:[Column42]])/COUNTA(Table1[[#This Row],[16/01/24]:[Column42]])</f>
        <v>1</v>
      </c>
    </row>
    <row r="5" spans="1:49" s="21" customFormat="1" x14ac:dyDescent="0.25">
      <c r="A5" s="15" t="s">
        <v>132</v>
      </c>
      <c r="B5" s="15" t="s">
        <v>99</v>
      </c>
      <c r="C5" s="16">
        <v>222306812</v>
      </c>
      <c r="D5" s="17" t="s">
        <v>128</v>
      </c>
      <c r="E5" s="18" t="s">
        <v>111</v>
      </c>
      <c r="F5" s="16"/>
      <c r="G5" s="15">
        <v>0</v>
      </c>
      <c r="H5" s="15">
        <v>0</v>
      </c>
      <c r="I5" s="15">
        <v>1</v>
      </c>
      <c r="J5" s="15">
        <v>1</v>
      </c>
      <c r="K5" s="15">
        <v>1</v>
      </c>
      <c r="L5" s="15">
        <v>1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 t="str">
        <f>_xlfn.CONCAT(SUM(Table1[[#This Row],[16/01/24]:[Column42]]),"/",COUNTA(Table1[[#This Row],[16/01/24]:[Column42]]))</f>
        <v>4/6</v>
      </c>
      <c r="AW5" s="22">
        <f>SUM(Table1[[#This Row],[16/01/24]:[Column42]])/COUNTA(Table1[[#This Row],[16/01/24]:[Column42]])</f>
        <v>0.66666666666666663</v>
      </c>
    </row>
    <row r="6" spans="1:49" x14ac:dyDescent="0.25">
      <c r="A6" s="2" t="s">
        <v>47</v>
      </c>
      <c r="B6" s="2" t="s">
        <v>48</v>
      </c>
      <c r="C6" s="12"/>
      <c r="D6" s="12"/>
      <c r="F6" s="12"/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 t="str">
        <f>_xlfn.CONCAT(SUM(Table1[[#This Row],[16/01/24]:[Column42]]),"/",COUNTA(Table1[[#This Row],[16/01/24]:[Column42]]))</f>
        <v>6/6</v>
      </c>
      <c r="AW6" s="7">
        <f>SUM(Table1[[#This Row],[16/01/24]:[Column42]])/COUNTA(Table1[[#This Row],[16/01/24]:[Column42]])</f>
        <v>1</v>
      </c>
    </row>
    <row r="7" spans="1:49" s="21" customFormat="1" x14ac:dyDescent="0.25">
      <c r="A7" s="15" t="s">
        <v>106</v>
      </c>
      <c r="B7" s="15" t="s">
        <v>107</v>
      </c>
      <c r="C7" s="16">
        <v>218021188</v>
      </c>
      <c r="D7" s="17" t="s">
        <v>125</v>
      </c>
      <c r="E7" s="18" t="s">
        <v>119</v>
      </c>
      <c r="F7" s="16"/>
      <c r="G7" s="15">
        <v>0</v>
      </c>
      <c r="H7" s="15">
        <v>0</v>
      </c>
      <c r="I7" s="15">
        <v>1</v>
      </c>
      <c r="J7" s="15">
        <v>1</v>
      </c>
      <c r="K7" s="15">
        <v>1</v>
      </c>
      <c r="L7" s="15">
        <v>1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9" t="str">
        <f>_xlfn.CONCAT(SUM(Table1[[#This Row],[16/01/24]:[Column42]]),"/",COUNTA(Table1[[#This Row],[16/01/24]:[Column42]]))</f>
        <v>4/6</v>
      </c>
      <c r="AW7" s="20">
        <f>SUM(Table1[[#This Row],[16/01/24]:[Column42]])/COUNTA(Table1[[#This Row],[16/01/24]:[Column42]])</f>
        <v>0.66666666666666663</v>
      </c>
    </row>
    <row r="8" spans="1:49" x14ac:dyDescent="0.25">
      <c r="A8" s="2" t="s">
        <v>24</v>
      </c>
      <c r="B8" s="2" t="s">
        <v>25</v>
      </c>
      <c r="C8" s="12"/>
      <c r="D8" s="12"/>
      <c r="F8" s="12"/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 t="str">
        <f>_xlfn.CONCAT(SUM(Table1[[#This Row],[16/01/24]:[Column42]]),"/",COUNTA(Table1[[#This Row],[16/01/24]:[Column42]]))</f>
        <v>6/6</v>
      </c>
      <c r="AW8" s="7">
        <f>SUM(Table1[[#This Row],[16/01/24]:[Column42]])/COUNTA(Table1[[#This Row],[16/01/24]:[Column42]])</f>
        <v>1</v>
      </c>
    </row>
    <row r="9" spans="1:49" x14ac:dyDescent="0.25">
      <c r="A9" s="2" t="s">
        <v>36</v>
      </c>
      <c r="B9" s="2" t="s">
        <v>37</v>
      </c>
      <c r="C9" s="12"/>
      <c r="D9" s="12"/>
      <c r="F9" s="1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 t="str">
        <f>_xlfn.CONCAT(SUM(Table1[[#This Row],[16/01/24]:[Column42]]),"/",COUNTA(Table1[[#This Row],[16/01/24]:[Column42]]))</f>
        <v>6/6</v>
      </c>
      <c r="AW9" s="7">
        <f>SUM(Table1[[#This Row],[16/01/24]:[Column42]])/COUNTA(Table1[[#This Row],[16/01/24]:[Column42]])</f>
        <v>1</v>
      </c>
    </row>
    <row r="10" spans="1:49" x14ac:dyDescent="0.25">
      <c r="A10" s="2" t="s">
        <v>15</v>
      </c>
      <c r="B10" s="2" t="s">
        <v>16</v>
      </c>
      <c r="C10" s="12"/>
      <c r="D10" s="12"/>
      <c r="F10" s="12"/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 t="str">
        <f>_xlfn.CONCAT(SUM(Table1[[#This Row],[16/01/24]:[Column42]]),"/",COUNTA(Table1[[#This Row],[16/01/24]:[Column42]]))</f>
        <v>6/6</v>
      </c>
      <c r="AW10" s="7">
        <f>SUM(Table1[[#This Row],[16/01/24]:[Column42]])/COUNTA(Table1[[#This Row],[16/01/24]:[Column42]])</f>
        <v>1</v>
      </c>
    </row>
    <row r="11" spans="1:49" x14ac:dyDescent="0.25">
      <c r="A11" s="2" t="s">
        <v>53</v>
      </c>
      <c r="B11" s="2" t="s">
        <v>54</v>
      </c>
      <c r="C11" s="12"/>
      <c r="D11" s="12"/>
      <c r="F11" s="12"/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 t="str">
        <f>_xlfn.CONCAT(SUM(Table1[[#This Row],[16/01/24]:[Column42]]),"/",COUNTA(Table1[[#This Row],[16/01/24]:[Column42]]))</f>
        <v>6/6</v>
      </c>
      <c r="AW11" s="7">
        <f>SUM(Table1[[#This Row],[16/01/24]:[Column42]])/COUNTA(Table1[[#This Row],[16/01/24]:[Column42]])</f>
        <v>1</v>
      </c>
    </row>
    <row r="12" spans="1:49" x14ac:dyDescent="0.25">
      <c r="A12" s="2" t="s">
        <v>18</v>
      </c>
      <c r="B12" s="2" t="s">
        <v>19</v>
      </c>
      <c r="C12" s="12"/>
      <c r="D12" s="12"/>
      <c r="F12" s="12"/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 t="str">
        <f>_xlfn.CONCAT(SUM(Table1[[#This Row],[16/01/24]:[Column42]]),"/",COUNTA(Table1[[#This Row],[16/01/24]:[Column42]]))</f>
        <v>4/6</v>
      </c>
      <c r="AW12" s="7">
        <f>SUM(Table1[[#This Row],[16/01/24]:[Column42]])/COUNTA(Table1[[#This Row],[16/01/24]:[Column42]])</f>
        <v>0.66666666666666663</v>
      </c>
    </row>
    <row r="13" spans="1:49" s="21" customFormat="1" x14ac:dyDescent="0.25">
      <c r="A13" s="15" t="s">
        <v>38</v>
      </c>
      <c r="B13" s="15" t="s">
        <v>39</v>
      </c>
      <c r="C13" s="16">
        <v>222789112</v>
      </c>
      <c r="D13" s="17" t="s">
        <v>131</v>
      </c>
      <c r="E13" s="18"/>
      <c r="F13" s="16"/>
      <c r="G13" s="15">
        <v>0</v>
      </c>
      <c r="H13" s="15">
        <v>1</v>
      </c>
      <c r="I13" s="15">
        <v>0</v>
      </c>
      <c r="J13" s="15">
        <v>1</v>
      </c>
      <c r="K13" s="15">
        <v>1</v>
      </c>
      <c r="L13" s="15">
        <v>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 t="str">
        <f>_xlfn.CONCAT(SUM(Table1[[#This Row],[16/01/24]:[Column42]]),"/",COUNTA(Table1[[#This Row],[16/01/24]:[Column42]]))</f>
        <v>4/6</v>
      </c>
      <c r="AW13" s="22">
        <f>SUM(Table1[[#This Row],[16/01/24]:[Column42]])/COUNTA(Table1[[#This Row],[16/01/24]:[Column42]])</f>
        <v>0.66666666666666663</v>
      </c>
    </row>
    <row r="14" spans="1:49" s="21" customFormat="1" x14ac:dyDescent="0.25">
      <c r="A14" s="15" t="s">
        <v>121</v>
      </c>
      <c r="B14" s="15" t="s">
        <v>122</v>
      </c>
      <c r="C14" s="16">
        <v>217668285</v>
      </c>
      <c r="D14" s="17" t="s">
        <v>126</v>
      </c>
      <c r="E14" s="18" t="s">
        <v>119</v>
      </c>
      <c r="F14" s="16"/>
      <c r="G14" s="15">
        <v>0</v>
      </c>
      <c r="H14" s="15">
        <v>0</v>
      </c>
      <c r="I14" s="15">
        <v>0</v>
      </c>
      <c r="J14" s="15">
        <v>1</v>
      </c>
      <c r="K14" s="15">
        <v>0</v>
      </c>
      <c r="L14" s="15"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9" t="str">
        <f>_xlfn.CONCAT(SUM(Table1[[#This Row],[16/01/24]:[Column42]]),"/",COUNTA(Table1[[#This Row],[16/01/24]:[Column42]]))</f>
        <v>1/6</v>
      </c>
      <c r="AW14" s="20">
        <f>SUM(Table1[[#This Row],[16/01/24]:[Column42]])/COUNTA(Table1[[#This Row],[16/01/24]:[Column42]])</f>
        <v>0.16666666666666666</v>
      </c>
    </row>
    <row r="15" spans="1:49" s="21" customFormat="1" x14ac:dyDescent="0.25">
      <c r="A15" s="15" t="s">
        <v>102</v>
      </c>
      <c r="B15" s="15" t="s">
        <v>103</v>
      </c>
      <c r="C15" s="16">
        <v>222306642</v>
      </c>
      <c r="D15" s="17" t="s">
        <v>130</v>
      </c>
      <c r="E15" s="18"/>
      <c r="F15" s="16"/>
      <c r="G15" s="15">
        <v>0</v>
      </c>
      <c r="H15" s="15">
        <v>0</v>
      </c>
      <c r="I15" s="15">
        <v>1</v>
      </c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9" t="str">
        <f>_xlfn.CONCAT(SUM(Table1[[#This Row],[16/01/24]:[Column42]]),"/",COUNTA(Table1[[#This Row],[16/01/24]:[Column42]]))</f>
        <v>4/6</v>
      </c>
      <c r="AW15" s="20">
        <f>SUM(Table1[[#This Row],[16/01/24]:[Column42]])/COUNTA(Table1[[#This Row],[16/01/24]:[Column42]])</f>
        <v>0.66666666666666663</v>
      </c>
    </row>
    <row r="16" spans="1:49" x14ac:dyDescent="0.25">
      <c r="A16" s="2" t="s">
        <v>133</v>
      </c>
      <c r="B16" s="2" t="s">
        <v>49</v>
      </c>
      <c r="C16" s="12">
        <v>218426978</v>
      </c>
      <c r="D16" s="13" t="s">
        <v>116</v>
      </c>
      <c r="F16" s="12"/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 t="str">
        <f>_xlfn.CONCAT(SUM(Table1[[#This Row],[16/01/24]:[Column42]]),"/",COUNTA(Table1[[#This Row],[16/01/24]:[Column42]]))</f>
        <v>6/6</v>
      </c>
      <c r="AW16" s="7">
        <f>SUM(Table1[[#This Row],[16/01/24]:[Column42]])/COUNTA(Table1[[#This Row],[16/01/24]:[Column42]])</f>
        <v>1</v>
      </c>
    </row>
    <row r="17" spans="1:49" x14ac:dyDescent="0.25">
      <c r="A17" s="2" t="s">
        <v>28</v>
      </c>
      <c r="B17" s="2" t="s">
        <v>29</v>
      </c>
      <c r="C17" s="12"/>
      <c r="D17" s="12"/>
      <c r="F17" s="12"/>
      <c r="G17" s="2">
        <v>1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 t="str">
        <f>_xlfn.CONCAT(SUM(Table1[[#This Row],[16/01/24]:[Column42]]),"/",COUNTA(Table1[[#This Row],[16/01/24]:[Column42]]))</f>
        <v>5/6</v>
      </c>
      <c r="AW17" s="7">
        <f>SUM(Table1[[#This Row],[16/01/24]:[Column42]])/COUNTA(Table1[[#This Row],[16/01/24]:[Column42]])</f>
        <v>0.83333333333333337</v>
      </c>
    </row>
    <row r="18" spans="1:49" x14ac:dyDescent="0.25">
      <c r="A18" s="2" t="s">
        <v>30</v>
      </c>
      <c r="B18" s="2" t="s">
        <v>60</v>
      </c>
      <c r="C18" s="12"/>
      <c r="D18" s="12"/>
      <c r="F18" s="12"/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 t="str">
        <f>_xlfn.CONCAT(SUM(Table1[[#This Row],[16/01/24]:[Column42]]),"/",COUNTA(Table1[[#This Row],[16/01/24]:[Column42]]))</f>
        <v>5/6</v>
      </c>
      <c r="AW18" s="7">
        <f>SUM(Table1[[#This Row],[16/01/24]:[Column42]])/COUNTA(Table1[[#This Row],[16/01/24]:[Column42]])</f>
        <v>0.83333333333333337</v>
      </c>
    </row>
    <row r="19" spans="1:49" x14ac:dyDescent="0.25">
      <c r="A19" s="2" t="s">
        <v>100</v>
      </c>
      <c r="B19" s="2" t="s">
        <v>101</v>
      </c>
      <c r="C19" s="12"/>
      <c r="D19" s="12"/>
      <c r="F19" s="12"/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 t="str">
        <f>_xlfn.CONCAT(SUM(Table1[[#This Row],[16/01/24]:[Column42]]),"/",COUNTA(Table1[[#This Row],[16/01/24]:[Column42]]))</f>
        <v>1/6</v>
      </c>
      <c r="AW19" s="7">
        <f>SUM(Table1[[#This Row],[16/01/24]:[Column42]])/COUNTA(Table1[[#This Row],[16/01/24]:[Column42]])</f>
        <v>0.16666666666666666</v>
      </c>
    </row>
    <row r="20" spans="1:49" x14ac:dyDescent="0.25">
      <c r="A20" s="2" t="s">
        <v>58</v>
      </c>
      <c r="B20" s="2" t="s">
        <v>55</v>
      </c>
      <c r="C20" s="12">
        <v>222789465</v>
      </c>
      <c r="D20" s="13" t="s">
        <v>115</v>
      </c>
      <c r="F20" s="12"/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 t="str">
        <f>_xlfn.CONCAT(SUM(Table1[[#This Row],[16/01/24]:[Column42]]),"/",COUNTA(Table1[[#This Row],[16/01/24]:[Column42]]))</f>
        <v>6/6</v>
      </c>
      <c r="AW20" s="7">
        <f>SUM(Table1[[#This Row],[16/01/24]:[Column42]])/COUNTA(Table1[[#This Row],[16/01/24]:[Column42]])</f>
        <v>1</v>
      </c>
    </row>
    <row r="21" spans="1:49" x14ac:dyDescent="0.25">
      <c r="A21" s="2" t="s">
        <v>32</v>
      </c>
      <c r="B21" s="2" t="s">
        <v>33</v>
      </c>
      <c r="C21" s="12"/>
      <c r="D21" s="12"/>
      <c r="F21" s="12"/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 t="str">
        <f>_xlfn.CONCAT(SUM(Table1[[#This Row],[16/01/24]:[Column42]]),"/",COUNTA(Table1[[#This Row],[16/01/24]:[Column42]]))</f>
        <v>6/6</v>
      </c>
      <c r="AW21" s="7">
        <f>SUM(Table1[[#This Row],[16/01/24]:[Column42]])/COUNTA(Table1[[#This Row],[16/01/24]:[Column42]])</f>
        <v>1</v>
      </c>
    </row>
    <row r="22" spans="1:49" x14ac:dyDescent="0.25">
      <c r="A22" s="2" t="s">
        <v>61</v>
      </c>
      <c r="B22" s="2" t="s">
        <v>31</v>
      </c>
      <c r="C22" s="12"/>
      <c r="D22" s="12"/>
      <c r="F22" s="12"/>
      <c r="G22" s="2">
        <v>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 t="str">
        <f>_xlfn.CONCAT(SUM(Table1[[#This Row],[16/01/24]:[Column42]]),"/",COUNTA(Table1[[#This Row],[16/01/24]:[Column42]]))</f>
        <v>3/6</v>
      </c>
      <c r="AW22" s="7">
        <f>SUM(Table1[[#This Row],[16/01/24]:[Column42]])/COUNTA(Table1[[#This Row],[16/01/24]:[Column42]])</f>
        <v>0.5</v>
      </c>
    </row>
    <row r="23" spans="1:49" x14ac:dyDescent="0.25">
      <c r="A23" s="2" t="s">
        <v>40</v>
      </c>
      <c r="B23" s="2" t="s">
        <v>41</v>
      </c>
      <c r="C23" s="12"/>
      <c r="D23" s="12"/>
      <c r="F23" s="12"/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 t="str">
        <f>_xlfn.CONCAT(SUM(Table1[[#This Row],[16/01/24]:[Column42]]),"/",COUNTA(Table1[[#This Row],[16/01/24]:[Column42]]))</f>
        <v>6/6</v>
      </c>
      <c r="AW23" s="7">
        <f>SUM(Table1[[#This Row],[16/01/24]:[Column42]])/COUNTA(Table1[[#This Row],[16/01/24]:[Column42]])</f>
        <v>1</v>
      </c>
    </row>
    <row r="24" spans="1:49" x14ac:dyDescent="0.25">
      <c r="A24" s="2" t="s">
        <v>56</v>
      </c>
      <c r="B24" s="2" t="s">
        <v>17</v>
      </c>
      <c r="C24" s="12">
        <v>222789368</v>
      </c>
      <c r="D24" s="13" t="s">
        <v>114</v>
      </c>
      <c r="E24" s="5" t="s">
        <v>111</v>
      </c>
      <c r="F24" s="12"/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 t="str">
        <f>_xlfn.CONCAT(SUM(Table1[[#This Row],[16/01/24]:[Column42]]),"/",COUNTA(Table1[[#This Row],[16/01/24]:[Column42]]))</f>
        <v>6/6</v>
      </c>
      <c r="AW24" s="7">
        <f>SUM(Table1[[#This Row],[16/01/24]:[Column42]])/COUNTA(Table1[[#This Row],[16/01/24]:[Column42]])</f>
        <v>1</v>
      </c>
    </row>
    <row r="25" spans="1:49" s="21" customFormat="1" x14ac:dyDescent="0.25">
      <c r="A25" s="15" t="s">
        <v>120</v>
      </c>
      <c r="B25" s="15" t="s">
        <v>123</v>
      </c>
      <c r="C25" s="16">
        <v>218150824</v>
      </c>
      <c r="D25" s="17" t="s">
        <v>127</v>
      </c>
      <c r="E25" s="18" t="s">
        <v>119</v>
      </c>
      <c r="F25" s="16"/>
      <c r="G25" s="15">
        <v>0</v>
      </c>
      <c r="H25" s="15">
        <v>0</v>
      </c>
      <c r="I25" s="15">
        <v>0</v>
      </c>
      <c r="J25" s="15">
        <v>1</v>
      </c>
      <c r="K25" s="15">
        <v>1</v>
      </c>
      <c r="L25" s="15">
        <v>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9" t="str">
        <f>_xlfn.CONCAT(SUM(Table1[[#This Row],[16/01/24]:[Column42]]),"/",COUNTA(Table1[[#This Row],[16/01/24]:[Column42]]))</f>
        <v>3/6</v>
      </c>
      <c r="AW25" s="20">
        <f>SUM(Table1[[#This Row],[16/01/24]:[Column42]])/COUNTA(Table1[[#This Row],[16/01/24]:[Column42]])</f>
        <v>0.5</v>
      </c>
    </row>
    <row r="26" spans="1:49" s="21" customFormat="1" x14ac:dyDescent="0.25">
      <c r="A26" s="2" t="s">
        <v>26</v>
      </c>
      <c r="B26" s="2" t="s">
        <v>27</v>
      </c>
      <c r="C26" s="12">
        <v>219429156</v>
      </c>
      <c r="D26" s="13" t="s">
        <v>108</v>
      </c>
      <c r="E26" s="5" t="s">
        <v>111</v>
      </c>
      <c r="F26" s="12"/>
      <c r="G26" s="2">
        <v>1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 t="str">
        <f>_xlfn.CONCAT(SUM(Table1[[#This Row],[16/01/24]:[Column42]]),"/",COUNTA(Table1[[#This Row],[16/01/24]:[Column42]]))</f>
        <v>3/6</v>
      </c>
      <c r="AW26" s="7">
        <f>SUM(Table1[[#This Row],[16/01/24]:[Column42]])/COUNTA(Table1[[#This Row],[16/01/24]:[Column42]])</f>
        <v>0.5</v>
      </c>
    </row>
    <row r="27" spans="1:49" x14ac:dyDescent="0.25">
      <c r="A27" s="2" t="s">
        <v>42</v>
      </c>
      <c r="B27" s="2" t="s">
        <v>43</v>
      </c>
      <c r="C27" s="12"/>
      <c r="D27" s="12"/>
      <c r="F27" s="12"/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 t="str">
        <f>_xlfn.CONCAT(SUM(Table1[[#This Row],[16/01/24]:[Column42]]),"/",COUNTA(Table1[[#This Row],[16/01/24]:[Column42]]))</f>
        <v>6/6</v>
      </c>
      <c r="AW27" s="7">
        <f>SUM(Table1[[#This Row],[16/01/24]:[Column42]])/COUNTA(Table1[[#This Row],[16/01/24]:[Column42]])</f>
        <v>1</v>
      </c>
    </row>
    <row r="28" spans="1:49" x14ac:dyDescent="0.25">
      <c r="A28" s="2" t="s">
        <v>20</v>
      </c>
      <c r="B28" s="2" t="s">
        <v>21</v>
      </c>
      <c r="C28" s="12">
        <v>219561704</v>
      </c>
      <c r="D28" s="13" t="s">
        <v>112</v>
      </c>
      <c r="E28" s="5" t="s">
        <v>111</v>
      </c>
      <c r="F28" s="12"/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 t="str">
        <f>_xlfn.CONCAT(SUM(Table1[[#This Row],[16/01/24]:[Column42]]),"/",COUNTA(Table1[[#This Row],[16/01/24]:[Column42]]))</f>
        <v>6/6</v>
      </c>
      <c r="AW28" s="7">
        <f>SUM(Table1[[#This Row],[16/01/24]:[Column42]])/COUNTA(Table1[[#This Row],[16/01/24]:[Column42]])</f>
        <v>1</v>
      </c>
    </row>
    <row r="29" spans="1:49" s="21" customFormat="1" x14ac:dyDescent="0.25">
      <c r="A29" s="15" t="s">
        <v>62</v>
      </c>
      <c r="B29" s="15" t="s">
        <v>63</v>
      </c>
      <c r="C29" s="16">
        <v>217561383</v>
      </c>
      <c r="D29" s="17" t="s">
        <v>129</v>
      </c>
      <c r="E29" s="18"/>
      <c r="F29" s="16"/>
      <c r="G29" s="15">
        <v>0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 t="str">
        <f>_xlfn.CONCAT(SUM(Table1[[#This Row],[16/01/24]:[Column42]]),"/",COUNTA(Table1[[#This Row],[16/01/24]:[Column42]]))</f>
        <v>5/6</v>
      </c>
      <c r="AW29" s="22">
        <f>SUM(Table1[[#This Row],[16/01/24]:[Column42]])/COUNTA(Table1[[#This Row],[16/01/24]:[Column42]])</f>
        <v>0.83333333333333337</v>
      </c>
    </row>
    <row r="30" spans="1:49" x14ac:dyDescent="0.25">
      <c r="A30" s="2" t="s">
        <v>65</v>
      </c>
      <c r="B30" s="2" t="s">
        <v>64</v>
      </c>
      <c r="C30" s="12"/>
      <c r="D30" s="12"/>
      <c r="F30" s="12"/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 t="str">
        <f>_xlfn.CONCAT(SUM(Table1[[#This Row],[16/01/24]:[Column42]]),"/",COUNTA(Table1[[#This Row],[16/01/24]:[Column42]]))</f>
        <v>6/6</v>
      </c>
      <c r="AW30" s="7">
        <f>SUM(Table1[[#This Row],[16/01/24]:[Column42]])/COUNTA(Table1[[#This Row],[16/01/24]:[Column42]])</f>
        <v>1</v>
      </c>
    </row>
    <row r="31" spans="1:49" x14ac:dyDescent="0.25">
      <c r="A31" s="2" t="s">
        <v>34</v>
      </c>
      <c r="B31" s="2" t="s">
        <v>35</v>
      </c>
      <c r="C31" s="12"/>
      <c r="D31" s="12"/>
      <c r="F31" s="12"/>
      <c r="G31" s="2">
        <v>0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 t="str">
        <f>_xlfn.CONCAT(SUM(Table1[[#This Row],[16/01/24]:[Column42]]),"/",COUNTA(Table1[[#This Row],[16/01/24]:[Column42]]))</f>
        <v>5/6</v>
      </c>
      <c r="AW31" s="7">
        <f>SUM(Table1[[#This Row],[16/01/24]:[Column42]])/COUNTA(Table1[[#This Row],[16/01/24]:[Column42]])</f>
        <v>0.83333333333333337</v>
      </c>
    </row>
    <row r="32" spans="1:49" x14ac:dyDescent="0.25">
      <c r="A32" s="2" t="s">
        <v>73</v>
      </c>
      <c r="B32" s="2" t="s">
        <v>72</v>
      </c>
      <c r="C32" s="12"/>
      <c r="D32" s="12"/>
      <c r="F32" s="12"/>
      <c r="G32" s="2">
        <v>1</v>
      </c>
      <c r="H32" s="2">
        <v>0</v>
      </c>
      <c r="I32" s="2">
        <v>0</v>
      </c>
      <c r="J32" s="2">
        <v>1</v>
      </c>
      <c r="K32" s="2">
        <v>1</v>
      </c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 t="str">
        <f>_xlfn.CONCAT(SUM(Table1[[#This Row],[16/01/24]:[Column42]]),"/",COUNTA(Table1[[#This Row],[16/01/24]:[Column42]]))</f>
        <v>4/6</v>
      </c>
      <c r="AW32" s="7">
        <f>SUM(Table1[[#This Row],[16/01/24]:[Column42]])/COUNTA(Table1[[#This Row],[16/01/24]:[Column42]])</f>
        <v>0.66666666666666663</v>
      </c>
    </row>
    <row r="33" spans="1:49" x14ac:dyDescent="0.25">
      <c r="A33" s="2" t="s">
        <v>45</v>
      </c>
      <c r="B33" s="2" t="s">
        <v>46</v>
      </c>
      <c r="C33" s="12"/>
      <c r="D33" s="12"/>
      <c r="F33" s="12"/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 t="str">
        <f>_xlfn.CONCAT(SUM(Table1[[#This Row],[16/01/24]:[Column42]]),"/",COUNTA(Table1[[#This Row],[16/01/24]:[Column42]]))</f>
        <v>6/6</v>
      </c>
      <c r="AW33" s="7">
        <f>SUM(Table1[[#This Row],[16/01/24]:[Column42]])/COUNTA(Table1[[#This Row],[16/01/24]:[Column42]])</f>
        <v>1</v>
      </c>
    </row>
    <row r="34" spans="1:49" x14ac:dyDescent="0.25">
      <c r="A34" s="2" t="s">
        <v>124</v>
      </c>
      <c r="B34" s="2" t="s">
        <v>50</v>
      </c>
      <c r="C34" s="12"/>
      <c r="D34" s="12"/>
      <c r="F34" s="12"/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 t="str">
        <f>_xlfn.CONCAT(SUM(Table1[[#This Row],[16/01/24]:[Column42]]),"/",COUNTA(Table1[[#This Row],[16/01/24]:[Column42]]))</f>
        <v>6/6</v>
      </c>
      <c r="AW34" s="7">
        <f>SUM(Table1[[#This Row],[16/01/24]:[Column42]])/COUNTA(Table1[[#This Row],[16/01/24]:[Column42]])</f>
        <v>1</v>
      </c>
    </row>
    <row r="35" spans="1:49" s="21" customFormat="1" x14ac:dyDescent="0.25">
      <c r="A35" s="2" t="s">
        <v>51</v>
      </c>
      <c r="B35" s="2" t="s">
        <v>52</v>
      </c>
      <c r="C35" s="12"/>
      <c r="D35" s="12"/>
      <c r="E35" s="5"/>
      <c r="F35" s="12"/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 t="str">
        <f>_xlfn.CONCAT(SUM(Table1[[#This Row],[16/01/24]:[Column42]]),"/",COUNTA(Table1[[#This Row],[16/01/24]:[Column42]]))</f>
        <v>6/6</v>
      </c>
      <c r="AW35" s="7">
        <f>SUM(Table1[[#This Row],[16/01/24]:[Column42]])/COUNTA(Table1[[#This Row],[16/01/24]:[Column42]])</f>
        <v>1</v>
      </c>
    </row>
    <row r="36" spans="1:49" s="21" customFormat="1" x14ac:dyDescent="0.25">
      <c r="A36" s="2" t="s">
        <v>66</v>
      </c>
      <c r="B36" s="2" t="s">
        <v>44</v>
      </c>
      <c r="C36" s="12">
        <v>222789244</v>
      </c>
      <c r="D36" s="13" t="s">
        <v>113</v>
      </c>
      <c r="E36" s="5"/>
      <c r="F36" s="12"/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1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 t="str">
        <f>_xlfn.CONCAT(SUM(Table1[[#This Row],[16/01/24]:[Column42]]),"/",COUNTA(Table1[[#This Row],[16/01/24]:[Column42]]))</f>
        <v>5/6</v>
      </c>
      <c r="AW36" s="7">
        <f>SUM(Table1[[#This Row],[16/01/24]:[Column42]])/COUNTA(Table1[[#This Row],[16/01/24]:[Column42]])</f>
        <v>0.83333333333333337</v>
      </c>
    </row>
    <row r="37" spans="1:49" x14ac:dyDescent="0.25">
      <c r="A37" s="2"/>
      <c r="B37" s="2"/>
      <c r="C37" s="12"/>
      <c r="D37" s="12"/>
      <c r="F37" s="1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0" t="str">
        <f>_xlfn.CONCAT(SUM(Table1[[#This Row],[16/01/24]:[Column42]]),"/",COUNTA(Table1[[#This Row],[16/01/24]:[Column42]]))</f>
        <v>0/0</v>
      </c>
      <c r="AW37" s="11" t="e">
        <f>SUM(Table1[[#This Row],[16/01/24]:[Column42]])/COUNTA(Table1[[#This Row],[16/01/24]:[Column42]])</f>
        <v>#DIV/0!</v>
      </c>
    </row>
    <row r="38" spans="1:49" x14ac:dyDescent="0.25">
      <c r="A38" s="2"/>
      <c r="B38" s="2"/>
      <c r="C38" s="12"/>
      <c r="D38" s="12"/>
      <c r="F38" s="1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0" t="str">
        <f>_xlfn.CONCAT(SUM(Table1[[#This Row],[16/01/24]:[Column42]]),"/",COUNTA(Table1[[#This Row],[16/01/24]:[Column42]]))</f>
        <v>0/0</v>
      </c>
      <c r="AW38" s="11" t="e">
        <f>SUM(Table1[[#This Row],[16/01/24]:[Column42]])/COUNTA(Table1[[#This Row],[16/01/24]:[Column42]])</f>
        <v>#DIV/0!</v>
      </c>
    </row>
    <row r="39" spans="1:49" x14ac:dyDescent="0.25">
      <c r="A39" s="2"/>
      <c r="B39" s="2"/>
      <c r="C39" s="12"/>
      <c r="D39" s="12"/>
      <c r="F39" s="1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0" t="str">
        <f>_xlfn.CONCAT(SUM(Table1[[#This Row],[16/01/24]:[Column42]]),"/",COUNTA(Table1[[#This Row],[16/01/24]:[Column42]]))</f>
        <v>0/0</v>
      </c>
      <c r="AW39" s="11" t="e">
        <f>SUM(Table1[[#This Row],[16/01/24]:[Column42]])/COUNTA(Table1[[#This Row],[16/01/24]:[Column42]])</f>
        <v>#DIV/0!</v>
      </c>
    </row>
    <row r="40" spans="1:49" x14ac:dyDescent="0.25">
      <c r="A40" s="2" t="s">
        <v>74</v>
      </c>
      <c r="B40" s="2"/>
      <c r="C40" s="12"/>
      <c r="D40" s="12"/>
      <c r="F40" s="12"/>
      <c r="G40" s="2">
        <f>SUM(Table1[16/01/24])</f>
        <v>23</v>
      </c>
      <c r="H40" s="2">
        <f>SUM(Table1[18/01/24])</f>
        <v>27</v>
      </c>
      <c r="I40" s="2">
        <f>SUM(Table1[23/01/24])</f>
        <v>28</v>
      </c>
      <c r="J40" s="2">
        <f>SUM(Table1[25/01/24])</f>
        <v>31</v>
      </c>
      <c r="K40" s="2">
        <f>SUM(Table1[30/01/24])</f>
        <v>31</v>
      </c>
      <c r="L40" s="2">
        <f>SUM(Table1[1/2/2024])</f>
        <v>31</v>
      </c>
      <c r="M40" s="2">
        <f>SUM(Table1[Column8])</f>
        <v>0</v>
      </c>
      <c r="N40" s="2">
        <f>SUM(Table1[Column9])</f>
        <v>0</v>
      </c>
      <c r="O40" s="2">
        <f>SUM(Table1[Column10])</f>
        <v>0</v>
      </c>
      <c r="P40" s="2">
        <f>SUM(Table1[Column11])</f>
        <v>0</v>
      </c>
      <c r="Q40" s="2">
        <f>SUM(Table1[Column12])</f>
        <v>0</v>
      </c>
      <c r="R40" s="2">
        <f>SUM(Table1[Column13])</f>
        <v>0</v>
      </c>
      <c r="S40" s="2">
        <f>SUM(Table1[Column14])</f>
        <v>0</v>
      </c>
      <c r="T40" s="2">
        <f>SUM(Table1[Column15])</f>
        <v>0</v>
      </c>
      <c r="U40" s="2">
        <f>SUM(Table1[Column16])</f>
        <v>0</v>
      </c>
      <c r="V40" s="2">
        <f>SUM(Table1[Column17])</f>
        <v>0</v>
      </c>
      <c r="W40" s="2">
        <f>SUM(Table1[Column18])</f>
        <v>0</v>
      </c>
      <c r="X40" s="2">
        <f>SUM(Table1[Column19])</f>
        <v>0</v>
      </c>
      <c r="Y40" s="2">
        <f>SUM(Table1[Column20])</f>
        <v>0</v>
      </c>
      <c r="Z40" s="2">
        <f>SUM(Table1[Column21])</f>
        <v>0</v>
      </c>
      <c r="AA40" s="2">
        <f>SUM(Table1[Column22])</f>
        <v>0</v>
      </c>
      <c r="AB40" s="2">
        <f>SUM(Table1[Column23])</f>
        <v>0</v>
      </c>
      <c r="AC40" s="2">
        <f>SUM(Table1[Column24])</f>
        <v>0</v>
      </c>
      <c r="AD40" s="2">
        <f>SUM(Table1[Column25])</f>
        <v>0</v>
      </c>
      <c r="AE40" s="2">
        <f>SUM(Table1[Column26])</f>
        <v>0</v>
      </c>
      <c r="AF40" s="2">
        <f>SUM(Table1[Column27])</f>
        <v>0</v>
      </c>
      <c r="AG40" s="2">
        <f>SUM(Table1[Column28])</f>
        <v>0</v>
      </c>
      <c r="AH40" s="2">
        <f>SUM(Table1[Column29])</f>
        <v>0</v>
      </c>
      <c r="AI40" s="2">
        <f>SUM(Table1[Column30])</f>
        <v>0</v>
      </c>
      <c r="AJ40" s="2">
        <f>SUM(Table1[Column31])</f>
        <v>0</v>
      </c>
      <c r="AK40" s="2">
        <f>SUM(Table1[Column32])</f>
        <v>0</v>
      </c>
      <c r="AL40" s="2">
        <f>SUM(Table1[Column33])</f>
        <v>0</v>
      </c>
      <c r="AM40" s="2">
        <f>SUM(Table1[Column34])</f>
        <v>0</v>
      </c>
      <c r="AN40" s="2">
        <f>SUM(Table1[Column35])</f>
        <v>0</v>
      </c>
      <c r="AO40" s="2">
        <f>SUM(Table1[Column36])</f>
        <v>0</v>
      </c>
      <c r="AP40" s="2">
        <f>SUM(Table1[Column37])</f>
        <v>0</v>
      </c>
      <c r="AQ40" s="2">
        <f>SUM(Table1[Column38])</f>
        <v>0</v>
      </c>
      <c r="AR40" s="2">
        <f>SUM(Table1[Column39])</f>
        <v>0</v>
      </c>
      <c r="AS40" s="2">
        <f>SUM(Table1[Column40])</f>
        <v>0</v>
      </c>
      <c r="AT40" s="2">
        <f>SUM(Table1[Column41])</f>
        <v>0</v>
      </c>
      <c r="AU40" s="2">
        <f>SUM(Table1[Column42])</f>
        <v>0</v>
      </c>
      <c r="AV40" s="2"/>
      <c r="AW40" s="9"/>
    </row>
    <row r="41" spans="1:49" x14ac:dyDescent="0.25">
      <c r="A41" s="2"/>
      <c r="B41" s="2"/>
      <c r="C41" s="12"/>
      <c r="D41" s="12"/>
      <c r="F41" s="1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</sheetData>
  <phoneticPr fontId="1" type="noConversion"/>
  <conditionalFormatting sqref="C1:C1048576">
    <cfRule type="duplicateValues" dxfId="100" priority="2"/>
  </conditionalFormatting>
  <hyperlinks>
    <hyperlink ref="D7" r:id="rId1" xr:uid="{A44E6610-FB8F-48BE-AE3A-FDF08A9E4353}"/>
    <hyperlink ref="D14" r:id="rId2" xr:uid="{40ABB635-7917-4474-8FFF-82AA57334E3C}"/>
    <hyperlink ref="D25" r:id="rId3" xr:uid="{9751FD9B-AB5A-4D17-B1C0-49FBBB4AF62E}"/>
    <hyperlink ref="D5" r:id="rId4" xr:uid="{44F25BF7-DF4A-4D2B-9F32-F13392DB8D31}"/>
    <hyperlink ref="D29" r:id="rId5" xr:uid="{F9870CC2-62B9-4B0C-919E-78C9213E1125}"/>
    <hyperlink ref="D15" r:id="rId6" xr:uid="{AB54689A-6ADD-4097-B2D1-565742BB1084}"/>
    <hyperlink ref="D13" r:id="rId7" xr:uid="{7FEE2445-1A0D-4DCD-B208-9C38CCEE96B5}"/>
    <hyperlink ref="D36" r:id="rId8" xr:uid="{59F3CA17-DDE0-473F-8C1B-D0E69ECA571C}"/>
    <hyperlink ref="D4" r:id="rId9" xr:uid="{206B8759-118A-40A1-9E7A-50BA31D27B77}"/>
    <hyperlink ref="D20" r:id="rId10" xr:uid="{68611D0F-1231-473E-9F86-610F677704C3}"/>
    <hyperlink ref="D24" r:id="rId11" xr:uid="{06CB4DB9-C4B9-41BB-9870-2C2B8A0CF668}"/>
    <hyperlink ref="D16" r:id="rId12" xr:uid="{7F1AF393-4AC0-4F66-8C26-9C2EAFFB7FAD}"/>
    <hyperlink ref="D28" r:id="rId13" xr:uid="{62715563-FE0B-4CAC-8970-64E6FA8AFD2A}"/>
    <hyperlink ref="D26" r:id="rId14" xr:uid="{164A45EE-70AD-44DC-9B54-E2094A52074C}"/>
  </hyperlinks>
  <pageMargins left="0.7" right="0.7" top="0.75" bottom="0.75" header="0.3" footer="0.3"/>
  <pageSetup orientation="portrait" r:id="rId15"/>
  <tableParts count="1">
    <tablePart r:id="rId16"/>
  </tableParts>
</worksheet>
</file>

<file path=docMetadata/LabelInfo.xml><?xml version="1.0" encoding="utf-8"?>
<clbl:labelList xmlns:clbl="http://schemas.microsoft.com/office/2020/mipLabelMetadata">
  <clbl:label id="{ecd8a103-d543-4248-b674-6a73234556fa}" enabled="1" method="Privileged" siteId="{5047bca2-da88-442e-a09a-d9b8af692ad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SANDOVAL Daniel Giovanni (HELLA)</dc:creator>
  <cp:lastModifiedBy>MARTINEZ SANDOVAL Daniel Giovanni (HELLA)</cp:lastModifiedBy>
  <dcterms:created xsi:type="dcterms:W3CDTF">2024-01-18T15:09:19Z</dcterms:created>
  <dcterms:modified xsi:type="dcterms:W3CDTF">2024-02-02T00:39:16Z</dcterms:modified>
</cp:coreProperties>
</file>