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Felix\Downloads\"/>
    </mc:Choice>
  </mc:AlternateContent>
  <xr:revisionPtr revIDLastSave="0" documentId="8_{954A8AD3-59A8-4F17-B8DC-A3A301917FED}" xr6:coauthVersionLast="47" xr6:coauthVersionMax="47" xr10:uidLastSave="{00000000-0000-0000-0000-000000000000}"/>
  <bookViews>
    <workbookView xWindow="-120" yWindow="-120" windowWidth="29040" windowHeight="15720" activeTab="1" xr2:uid="{46E35BA0-7DBC-4B22-8038-889737F064F2}"/>
    <workbookView xWindow="-120" yWindow="-120" windowWidth="29040" windowHeight="15720" activeTab="1" xr2:uid="{F1A4A87E-A246-4338-95AF-1B261D97EE65}"/>
  </bookViews>
  <sheets>
    <sheet name="DJT Financials" sheetId="1" r:id="rId1"/>
    <sheet name="FCF Analysis " sheetId="2" r:id="rId2"/>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 i="2" l="1"/>
  <c r="Q82" i="2"/>
  <c r="P82" i="2"/>
  <c r="O82" i="2"/>
  <c r="N82" i="2"/>
  <c r="M82" i="2"/>
  <c r="L82" i="2"/>
  <c r="K82" i="2"/>
  <c r="J82" i="2"/>
  <c r="I82" i="2"/>
  <c r="H82" i="2"/>
  <c r="G82" i="2"/>
  <c r="E82" i="2"/>
  <c r="D82" i="2"/>
  <c r="C82" i="2"/>
  <c r="D69" i="2"/>
  <c r="Q35" i="2"/>
  <c r="P35" i="2"/>
  <c r="O35" i="2"/>
  <c r="M35" i="2"/>
  <c r="L35" i="2"/>
  <c r="K35" i="2"/>
  <c r="I35" i="2"/>
  <c r="H35" i="2"/>
  <c r="G35" i="2"/>
  <c r="E35" i="2"/>
  <c r="D35" i="2"/>
  <c r="C35" i="2"/>
  <c r="E175" i="2"/>
  <c r="D175" i="2"/>
  <c r="C175" i="2"/>
  <c r="E174" i="2"/>
  <c r="D174" i="2"/>
  <c r="C174" i="2"/>
  <c r="E173" i="2"/>
  <c r="D173" i="2"/>
  <c r="C173" i="2"/>
  <c r="E172" i="2"/>
  <c r="D172" i="2"/>
  <c r="C172" i="2"/>
  <c r="E165" i="2"/>
  <c r="D165" i="2"/>
  <c r="C165" i="2"/>
  <c r="E164" i="2"/>
  <c r="D164" i="2"/>
  <c r="C164" i="2"/>
  <c r="E161" i="2"/>
  <c r="D161" i="2"/>
  <c r="C161" i="2"/>
  <c r="E160" i="2"/>
  <c r="D160" i="2"/>
  <c r="C160" i="2"/>
  <c r="E159" i="2"/>
  <c r="D159" i="2"/>
  <c r="C159" i="2"/>
  <c r="E156" i="2"/>
  <c r="D156" i="2"/>
  <c r="C156" i="2"/>
  <c r="E155" i="2"/>
  <c r="D155" i="2"/>
  <c r="C155" i="2"/>
  <c r="E154" i="2"/>
  <c r="D154" i="2"/>
  <c r="C154" i="2"/>
  <c r="E153" i="2"/>
  <c r="D153" i="2"/>
  <c r="C153" i="2"/>
  <c r="E152" i="2"/>
  <c r="D152" i="2"/>
  <c r="C152" i="2"/>
  <c r="E151" i="2"/>
  <c r="D151" i="2"/>
  <c r="C151" i="2"/>
  <c r="E150" i="2"/>
  <c r="D150" i="2"/>
  <c r="C150" i="2"/>
  <c r="E149" i="2"/>
  <c r="D149" i="2"/>
  <c r="C149" i="2"/>
  <c r="E148" i="2"/>
  <c r="D148" i="2"/>
  <c r="C148" i="2"/>
  <c r="E147" i="2"/>
  <c r="D147" i="2"/>
  <c r="C147" i="2"/>
  <c r="E146" i="2"/>
  <c r="D146" i="2"/>
  <c r="C146" i="2"/>
  <c r="E145" i="2"/>
  <c r="D145" i="2"/>
  <c r="C145" i="2"/>
  <c r="E144" i="2"/>
  <c r="D144" i="2"/>
  <c r="C144" i="2"/>
  <c r="Q157" i="2"/>
  <c r="P157" i="2"/>
  <c r="O157" i="2"/>
  <c r="N157" i="2"/>
  <c r="M157" i="2"/>
  <c r="L157" i="2"/>
  <c r="K157" i="2"/>
  <c r="J157" i="2"/>
  <c r="I157" i="2"/>
  <c r="H157" i="2"/>
  <c r="G157" i="2"/>
  <c r="E134" i="2"/>
  <c r="D134" i="2"/>
  <c r="C134" i="2"/>
  <c r="E133" i="2"/>
  <c r="D133" i="2"/>
  <c r="C133" i="2"/>
  <c r="E132" i="2"/>
  <c r="D132" i="2"/>
  <c r="C132" i="2"/>
  <c r="Q135" i="2"/>
  <c r="P135" i="2"/>
  <c r="O135" i="2"/>
  <c r="N135" i="2"/>
  <c r="M135" i="2"/>
  <c r="L135" i="2"/>
  <c r="K135" i="2"/>
  <c r="J135" i="2"/>
  <c r="I135" i="2"/>
  <c r="H135" i="2"/>
  <c r="G135" i="2"/>
  <c r="E122" i="2"/>
  <c r="D122" i="2"/>
  <c r="C122" i="2"/>
  <c r="E121" i="2"/>
  <c r="D121" i="2"/>
  <c r="C121" i="2"/>
  <c r="E120" i="2"/>
  <c r="D120" i="2"/>
  <c r="C120" i="2"/>
  <c r="E112" i="2"/>
  <c r="D112" i="2"/>
  <c r="C112" i="2"/>
  <c r="E104" i="2"/>
  <c r="D104" i="2"/>
  <c r="C104" i="2"/>
  <c r="Q98" i="2"/>
  <c r="Q99" i="2" s="1"/>
  <c r="P98" i="2"/>
  <c r="P99" i="2" s="1"/>
  <c r="O98" i="2"/>
  <c r="O99" i="2" s="1"/>
  <c r="N98" i="2"/>
  <c r="N99" i="2" s="1"/>
  <c r="M98" i="2"/>
  <c r="M99" i="2" s="1"/>
  <c r="L98" i="2"/>
  <c r="L99" i="2" s="1"/>
  <c r="K98" i="2"/>
  <c r="K99" i="2" s="1"/>
  <c r="J99" i="2"/>
  <c r="I98" i="2"/>
  <c r="I99" i="2" s="1"/>
  <c r="H98" i="2"/>
  <c r="H99" i="2" s="1"/>
  <c r="G98" i="2"/>
  <c r="G99" i="2" s="1"/>
  <c r="E98" i="2"/>
  <c r="E99" i="2" s="1"/>
  <c r="D98" i="2"/>
  <c r="D99" i="2" s="1"/>
  <c r="C98" i="2"/>
  <c r="E93" i="2"/>
  <c r="D93" i="2"/>
  <c r="C93" i="2"/>
  <c r="Q90" i="2"/>
  <c r="P90" i="2"/>
  <c r="O90" i="2"/>
  <c r="N89" i="2"/>
  <c r="M89" i="2"/>
  <c r="L89" i="2"/>
  <c r="K89" i="2"/>
  <c r="I89" i="2"/>
  <c r="H89" i="2"/>
  <c r="G89" i="2"/>
  <c r="N88" i="2"/>
  <c r="M88" i="2"/>
  <c r="L88" i="2"/>
  <c r="K88" i="2"/>
  <c r="I88" i="2"/>
  <c r="H88" i="2"/>
  <c r="G88" i="2"/>
  <c r="N87" i="2"/>
  <c r="M87" i="2"/>
  <c r="L87" i="2"/>
  <c r="K87" i="2"/>
  <c r="I87" i="2"/>
  <c r="H87" i="2"/>
  <c r="G87" i="2"/>
  <c r="N86" i="2"/>
  <c r="M86" i="2"/>
  <c r="L86" i="2"/>
  <c r="K86" i="2"/>
  <c r="I86" i="2"/>
  <c r="H86" i="2"/>
  <c r="G86" i="2"/>
  <c r="N85" i="2"/>
  <c r="M85" i="2"/>
  <c r="L85" i="2"/>
  <c r="K85" i="2"/>
  <c r="J90" i="2"/>
  <c r="I85" i="2"/>
  <c r="H85" i="2"/>
  <c r="G85" i="2"/>
  <c r="E89" i="2"/>
  <c r="D89" i="2"/>
  <c r="C89" i="2"/>
  <c r="E88" i="2"/>
  <c r="D88" i="2"/>
  <c r="C88" i="2"/>
  <c r="E87" i="2"/>
  <c r="D87" i="2"/>
  <c r="C87" i="2"/>
  <c r="E86" i="2"/>
  <c r="D86" i="2"/>
  <c r="C86" i="2"/>
  <c r="E85" i="2"/>
  <c r="D85" i="2"/>
  <c r="C85" i="2"/>
  <c r="Q70" i="2"/>
  <c r="P70" i="2"/>
  <c r="O70" i="2"/>
  <c r="M70" i="2"/>
  <c r="L70" i="2"/>
  <c r="K70" i="2"/>
  <c r="I70" i="2"/>
  <c r="H70" i="2"/>
  <c r="G70" i="2"/>
  <c r="E70" i="2"/>
  <c r="D70" i="2"/>
  <c r="C70" i="2"/>
  <c r="Q69" i="2"/>
  <c r="P69" i="2"/>
  <c r="O69" i="2"/>
  <c r="M69" i="2"/>
  <c r="L69" i="2"/>
  <c r="K69" i="2"/>
  <c r="I69" i="2"/>
  <c r="H69" i="2"/>
  <c r="G69" i="2"/>
  <c r="E69" i="2"/>
  <c r="C69" i="2"/>
  <c r="Q67" i="2"/>
  <c r="P67" i="2"/>
  <c r="O67" i="2"/>
  <c r="M67" i="2"/>
  <c r="L67" i="2"/>
  <c r="K67" i="2"/>
  <c r="I67" i="2"/>
  <c r="H67" i="2"/>
  <c r="G67" i="2"/>
  <c r="E67" i="2"/>
  <c r="D67" i="2"/>
  <c r="C67" i="2"/>
  <c r="Q66" i="2"/>
  <c r="P66" i="2"/>
  <c r="O66" i="2"/>
  <c r="M66" i="2"/>
  <c r="L66" i="2"/>
  <c r="K66" i="2"/>
  <c r="I66" i="2"/>
  <c r="H66" i="2"/>
  <c r="G66" i="2"/>
  <c r="E66" i="2"/>
  <c r="D66" i="2"/>
  <c r="C66" i="2"/>
  <c r="Q65" i="2"/>
  <c r="P65" i="2"/>
  <c r="O65" i="2"/>
  <c r="M65" i="2"/>
  <c r="L65" i="2"/>
  <c r="K65" i="2"/>
  <c r="I65" i="2"/>
  <c r="H65" i="2"/>
  <c r="G65" i="2"/>
  <c r="E65" i="2"/>
  <c r="D65" i="2"/>
  <c r="C65" i="2"/>
  <c r="Q68" i="2"/>
  <c r="P68" i="2"/>
  <c r="O68" i="2"/>
  <c r="M68" i="2"/>
  <c r="L68" i="2"/>
  <c r="K68" i="2"/>
  <c r="I68" i="2"/>
  <c r="H68" i="2"/>
  <c r="G68" i="2"/>
  <c r="E68" i="2"/>
  <c r="D68" i="2"/>
  <c r="C68" i="2"/>
  <c r="Q78" i="2"/>
  <c r="P78" i="2"/>
  <c r="O78" i="2"/>
  <c r="M78" i="2"/>
  <c r="L78" i="2"/>
  <c r="K78" i="2"/>
  <c r="I78" i="2"/>
  <c r="H78" i="2"/>
  <c r="G78" i="2"/>
  <c r="E78" i="2"/>
  <c r="D78" i="2"/>
  <c r="C78" i="2"/>
  <c r="Q77" i="2"/>
  <c r="P77" i="2"/>
  <c r="O77" i="2"/>
  <c r="M77" i="2"/>
  <c r="L77" i="2"/>
  <c r="K77" i="2"/>
  <c r="I77" i="2"/>
  <c r="H77" i="2"/>
  <c r="G77" i="2"/>
  <c r="E77" i="2"/>
  <c r="D77" i="2"/>
  <c r="C77" i="2"/>
  <c r="Q72" i="2"/>
  <c r="P72" i="2"/>
  <c r="O72" i="2"/>
  <c r="M72" i="2"/>
  <c r="L72" i="2"/>
  <c r="K72" i="2"/>
  <c r="I72" i="2"/>
  <c r="H72" i="2"/>
  <c r="G72" i="2"/>
  <c r="E72" i="2"/>
  <c r="D72" i="2"/>
  <c r="C72" i="2"/>
  <c r="Q75" i="2"/>
  <c r="P75" i="2"/>
  <c r="O75" i="2"/>
  <c r="M75" i="2"/>
  <c r="L75" i="2"/>
  <c r="K75" i="2"/>
  <c r="I75" i="2"/>
  <c r="H75" i="2"/>
  <c r="G75" i="2"/>
  <c r="E75" i="2"/>
  <c r="D75" i="2"/>
  <c r="C75" i="2"/>
  <c r="Q74" i="2"/>
  <c r="P74" i="2"/>
  <c r="O74" i="2"/>
  <c r="M74" i="2"/>
  <c r="L74" i="2"/>
  <c r="K74" i="2"/>
  <c r="I74" i="2"/>
  <c r="H74" i="2"/>
  <c r="G74" i="2"/>
  <c r="E74" i="2"/>
  <c r="D74" i="2"/>
  <c r="C74" i="2"/>
  <c r="Q73" i="2"/>
  <c r="P73" i="2"/>
  <c r="O73" i="2"/>
  <c r="M73" i="2"/>
  <c r="L73" i="2"/>
  <c r="K73" i="2"/>
  <c r="I73" i="2"/>
  <c r="H73" i="2"/>
  <c r="G73" i="2"/>
  <c r="E73" i="2"/>
  <c r="D73" i="2"/>
  <c r="C73" i="2"/>
  <c r="Q80" i="2"/>
  <c r="P80" i="2"/>
  <c r="O80" i="2"/>
  <c r="M80" i="2"/>
  <c r="L80" i="2"/>
  <c r="K80" i="2"/>
  <c r="I80" i="2"/>
  <c r="H80" i="2"/>
  <c r="G80" i="2"/>
  <c r="E80" i="2"/>
  <c r="D80" i="2"/>
  <c r="C80" i="2"/>
  <c r="M61" i="2"/>
  <c r="L61" i="2"/>
  <c r="K61" i="2"/>
  <c r="I61" i="2"/>
  <c r="H61" i="2"/>
  <c r="G61" i="2"/>
  <c r="E61" i="2"/>
  <c r="D61" i="2"/>
  <c r="C61" i="2"/>
  <c r="M62" i="2"/>
  <c r="M63" i="2"/>
  <c r="Q59" i="2"/>
  <c r="P59" i="2"/>
  <c r="O59" i="2"/>
  <c r="N59" i="2"/>
  <c r="L63" i="2"/>
  <c r="K63" i="2"/>
  <c r="I63" i="2"/>
  <c r="H63" i="2"/>
  <c r="G63" i="2"/>
  <c r="E63" i="2"/>
  <c r="D63" i="2"/>
  <c r="C63" i="2"/>
  <c r="L62" i="2"/>
  <c r="K62" i="2"/>
  <c r="I62" i="2"/>
  <c r="H62" i="2"/>
  <c r="G62" i="2"/>
  <c r="E62" i="2"/>
  <c r="D62" i="2"/>
  <c r="C62" i="2"/>
  <c r="Q55" i="2"/>
  <c r="P55" i="2"/>
  <c r="O55" i="2"/>
  <c r="M55" i="2"/>
  <c r="L55" i="2"/>
  <c r="K55" i="2"/>
  <c r="I55" i="2"/>
  <c r="H55" i="2"/>
  <c r="G55" i="2"/>
  <c r="E55" i="2"/>
  <c r="D55" i="2"/>
  <c r="C55" i="2"/>
  <c r="Q54" i="2"/>
  <c r="P54" i="2"/>
  <c r="O54" i="2"/>
  <c r="M54" i="2"/>
  <c r="L54" i="2"/>
  <c r="K54" i="2"/>
  <c r="I54" i="2"/>
  <c r="H54" i="2"/>
  <c r="G54" i="2"/>
  <c r="E54" i="2"/>
  <c r="Q53" i="2"/>
  <c r="P53" i="2"/>
  <c r="O53" i="2"/>
  <c r="M53" i="2"/>
  <c r="L53" i="2"/>
  <c r="K53" i="2"/>
  <c r="I53" i="2"/>
  <c r="H53" i="2"/>
  <c r="G53" i="2"/>
  <c r="E53" i="2"/>
  <c r="D53" i="2"/>
  <c r="C53" i="2"/>
  <c r="Q52" i="2"/>
  <c r="P52" i="2"/>
  <c r="O52" i="2"/>
  <c r="M52" i="2"/>
  <c r="L52" i="2"/>
  <c r="K52" i="2"/>
  <c r="I52" i="2"/>
  <c r="H52" i="2"/>
  <c r="G52" i="2"/>
  <c r="E52" i="2"/>
  <c r="D52" i="2"/>
  <c r="C52" i="2"/>
  <c r="Q51" i="2"/>
  <c r="P51" i="2"/>
  <c r="O51" i="2"/>
  <c r="M51" i="2"/>
  <c r="L51" i="2"/>
  <c r="K51" i="2"/>
  <c r="I51" i="2"/>
  <c r="H51" i="2"/>
  <c r="G51" i="2"/>
  <c r="E51" i="2"/>
  <c r="D51" i="2"/>
  <c r="C51" i="2"/>
  <c r="Q50" i="2"/>
  <c r="P50" i="2"/>
  <c r="O50" i="2"/>
  <c r="M50" i="2"/>
  <c r="L50" i="2"/>
  <c r="K50" i="2"/>
  <c r="I50" i="2"/>
  <c r="H50" i="2"/>
  <c r="G50" i="2"/>
  <c r="E50" i="2"/>
  <c r="D50" i="2"/>
  <c r="C50" i="2"/>
  <c r="Q46" i="2"/>
  <c r="P46" i="2"/>
  <c r="O46" i="2"/>
  <c r="M46" i="2"/>
  <c r="L46" i="2"/>
  <c r="K46" i="2"/>
  <c r="I46" i="2"/>
  <c r="H46" i="2"/>
  <c r="G46" i="2"/>
  <c r="Q45" i="2"/>
  <c r="P45" i="2"/>
  <c r="O45" i="2"/>
  <c r="M45" i="2"/>
  <c r="L45" i="2"/>
  <c r="K45" i="2"/>
  <c r="I45" i="2"/>
  <c r="H45" i="2"/>
  <c r="G45" i="2"/>
  <c r="Q44" i="2"/>
  <c r="P44" i="2"/>
  <c r="O44" i="2"/>
  <c r="M44" i="2"/>
  <c r="L44" i="2"/>
  <c r="K44" i="2"/>
  <c r="I44" i="2"/>
  <c r="H44" i="2"/>
  <c r="G44" i="2"/>
  <c r="E44" i="2"/>
  <c r="D44" i="2"/>
  <c r="C44" i="2"/>
  <c r="Q43" i="2"/>
  <c r="P43" i="2"/>
  <c r="O43" i="2"/>
  <c r="M43" i="2"/>
  <c r="L43" i="2"/>
  <c r="K43" i="2"/>
  <c r="I43" i="2"/>
  <c r="H43" i="2"/>
  <c r="G43" i="2"/>
  <c r="E43" i="2"/>
  <c r="D43" i="2"/>
  <c r="C43" i="2"/>
  <c r="Q42" i="2"/>
  <c r="P42" i="2"/>
  <c r="O42" i="2"/>
  <c r="M42" i="2"/>
  <c r="L42" i="2"/>
  <c r="K42" i="2"/>
  <c r="I42" i="2"/>
  <c r="H42" i="2"/>
  <c r="G42" i="2"/>
  <c r="E42" i="2"/>
  <c r="D42" i="2"/>
  <c r="C42" i="2"/>
  <c r="Q41" i="2"/>
  <c r="P41" i="2"/>
  <c r="O41" i="2"/>
  <c r="M41" i="2"/>
  <c r="L41" i="2"/>
  <c r="K41" i="2"/>
  <c r="I41" i="2"/>
  <c r="H41" i="2"/>
  <c r="G41" i="2"/>
  <c r="E41" i="2"/>
  <c r="D41" i="2"/>
  <c r="C41" i="2"/>
  <c r="Q31" i="2"/>
  <c r="P31" i="2"/>
  <c r="O31" i="2"/>
  <c r="M31" i="2"/>
  <c r="L31" i="2"/>
  <c r="K31" i="2"/>
  <c r="I31" i="2"/>
  <c r="H31" i="2"/>
  <c r="G31" i="2"/>
  <c r="Q30" i="2"/>
  <c r="P30" i="2"/>
  <c r="O30" i="2"/>
  <c r="M30" i="2"/>
  <c r="L30" i="2"/>
  <c r="K30" i="2"/>
  <c r="I30" i="2"/>
  <c r="H30" i="2"/>
  <c r="G30" i="2"/>
  <c r="Q29" i="2"/>
  <c r="P29" i="2"/>
  <c r="O29" i="2"/>
  <c r="M29" i="2"/>
  <c r="L29" i="2"/>
  <c r="K29" i="2"/>
  <c r="I29" i="2"/>
  <c r="H29" i="2"/>
  <c r="G29" i="2"/>
  <c r="Q28" i="2"/>
  <c r="P28" i="2"/>
  <c r="O28" i="2"/>
  <c r="M28" i="2"/>
  <c r="L28" i="2"/>
  <c r="K28" i="2"/>
  <c r="I28" i="2"/>
  <c r="H28" i="2"/>
  <c r="G28" i="2"/>
  <c r="Q33" i="2"/>
  <c r="P33" i="2"/>
  <c r="O33" i="2"/>
  <c r="M33" i="2"/>
  <c r="L33" i="2"/>
  <c r="K33" i="2"/>
  <c r="I33" i="2"/>
  <c r="H33" i="2"/>
  <c r="G33" i="2"/>
  <c r="Q27" i="2"/>
  <c r="P27" i="2"/>
  <c r="O27" i="2"/>
  <c r="M27" i="2"/>
  <c r="L27" i="2"/>
  <c r="K27" i="2"/>
  <c r="I27" i="2"/>
  <c r="H27" i="2"/>
  <c r="G27" i="2"/>
  <c r="Q26" i="2"/>
  <c r="P26" i="2"/>
  <c r="O26" i="2"/>
  <c r="M26" i="2"/>
  <c r="L26" i="2"/>
  <c r="K26" i="2"/>
  <c r="I26" i="2"/>
  <c r="H26" i="2"/>
  <c r="G26" i="2"/>
  <c r="Q25" i="2"/>
  <c r="P25" i="2"/>
  <c r="O25" i="2"/>
  <c r="M25" i="2"/>
  <c r="L25" i="2"/>
  <c r="K25" i="2"/>
  <c r="I25" i="2"/>
  <c r="H25" i="2"/>
  <c r="G25" i="2"/>
  <c r="E31" i="2"/>
  <c r="D31" i="2"/>
  <c r="C31" i="2"/>
  <c r="E30" i="2"/>
  <c r="D30" i="2"/>
  <c r="C30" i="2"/>
  <c r="E29" i="2"/>
  <c r="D29" i="2"/>
  <c r="C29" i="2"/>
  <c r="E28" i="2"/>
  <c r="D28" i="2"/>
  <c r="C28" i="2"/>
  <c r="E33" i="2"/>
  <c r="D33" i="2"/>
  <c r="C33" i="2"/>
  <c r="E27" i="2"/>
  <c r="D27" i="2"/>
  <c r="C27" i="2"/>
  <c r="E26" i="2"/>
  <c r="D26" i="2"/>
  <c r="C26" i="2"/>
  <c r="E25" i="2"/>
  <c r="D25" i="2"/>
  <c r="Q21" i="2"/>
  <c r="P21" i="2"/>
  <c r="O21" i="2"/>
  <c r="M21" i="2"/>
  <c r="L21" i="2"/>
  <c r="K21" i="2"/>
  <c r="I21" i="2"/>
  <c r="H21" i="2"/>
  <c r="G21" i="2"/>
  <c r="Q20" i="2"/>
  <c r="P20" i="2"/>
  <c r="O20" i="2"/>
  <c r="M20" i="2"/>
  <c r="L20" i="2"/>
  <c r="K20" i="2"/>
  <c r="I20" i="2"/>
  <c r="H20" i="2"/>
  <c r="G20" i="2"/>
  <c r="Q19" i="2"/>
  <c r="P19" i="2"/>
  <c r="O19" i="2"/>
  <c r="M19" i="2"/>
  <c r="L19" i="2"/>
  <c r="K19" i="2"/>
  <c r="I19" i="2"/>
  <c r="H19" i="2"/>
  <c r="G19" i="2"/>
  <c r="N19" i="1"/>
  <c r="N24" i="1" s="1"/>
  <c r="N21" i="1"/>
  <c r="J19" i="1"/>
  <c r="J24" i="1" s="1"/>
  <c r="Q18" i="2"/>
  <c r="P18" i="2"/>
  <c r="O18" i="2"/>
  <c r="M18" i="2"/>
  <c r="L18" i="2"/>
  <c r="K18" i="2"/>
  <c r="I18" i="2"/>
  <c r="H18" i="2"/>
  <c r="G18" i="2"/>
  <c r="Q17" i="2"/>
  <c r="P17" i="2"/>
  <c r="O17" i="2"/>
  <c r="M17" i="2"/>
  <c r="L17" i="2"/>
  <c r="K17" i="2"/>
  <c r="I17" i="2"/>
  <c r="H17" i="2"/>
  <c r="G17" i="2"/>
  <c r="Q16" i="2"/>
  <c r="P16" i="2"/>
  <c r="O16" i="2"/>
  <c r="M16" i="2"/>
  <c r="K16" i="2"/>
  <c r="I16" i="2"/>
  <c r="H16" i="2"/>
  <c r="G16" i="2"/>
  <c r="G15" i="2"/>
  <c r="Q15" i="2"/>
  <c r="P15" i="2"/>
  <c r="O15" i="2"/>
  <c r="M15" i="2"/>
  <c r="L15" i="2"/>
  <c r="K15" i="2"/>
  <c r="I15" i="2"/>
  <c r="H15" i="2"/>
  <c r="Q14" i="2"/>
  <c r="P14" i="2"/>
  <c r="O14" i="2"/>
  <c r="M14" i="2"/>
  <c r="L14" i="2"/>
  <c r="K14" i="2"/>
  <c r="I14" i="2"/>
  <c r="H14" i="2"/>
  <c r="G14" i="2"/>
  <c r="Q24" i="1"/>
  <c r="P24" i="1"/>
  <c r="O24" i="1"/>
  <c r="M24" i="1"/>
  <c r="L24" i="1"/>
  <c r="K24" i="1"/>
  <c r="I24" i="1"/>
  <c r="H24" i="1"/>
  <c r="G24" i="1"/>
  <c r="E24" i="1"/>
  <c r="D24" i="1"/>
  <c r="C24" i="1"/>
  <c r="E21" i="2"/>
  <c r="D21" i="2"/>
  <c r="E20" i="2"/>
  <c r="D20" i="2"/>
  <c r="E19" i="2"/>
  <c r="D19" i="2"/>
  <c r="E18" i="2"/>
  <c r="D18" i="2"/>
  <c r="E17" i="2"/>
  <c r="D17" i="2"/>
  <c r="E16" i="2"/>
  <c r="D16" i="2"/>
  <c r="E15" i="2"/>
  <c r="D15" i="2"/>
  <c r="E14" i="2"/>
  <c r="D14" i="2"/>
  <c r="C21" i="2"/>
  <c r="C20" i="2"/>
  <c r="C19" i="2"/>
  <c r="C18" i="2"/>
  <c r="C17" i="2"/>
  <c r="C16" i="2"/>
  <c r="C15" i="2"/>
  <c r="C14" i="2"/>
  <c r="Q10" i="2"/>
  <c r="P10" i="2"/>
  <c r="O10" i="2"/>
  <c r="M10" i="2"/>
  <c r="L10" i="2"/>
  <c r="K10" i="2"/>
  <c r="I10" i="2"/>
  <c r="H10" i="2"/>
  <c r="G10" i="2"/>
  <c r="E10" i="2"/>
  <c r="D10" i="2"/>
  <c r="C10" i="2"/>
  <c r="Q11" i="1"/>
  <c r="P11" i="1"/>
  <c r="O11" i="1"/>
  <c r="N11" i="1"/>
  <c r="M11" i="1"/>
  <c r="L11" i="1"/>
  <c r="K11" i="1"/>
  <c r="J11" i="1"/>
  <c r="I11" i="1"/>
  <c r="H11" i="1"/>
  <c r="G11" i="1"/>
  <c r="E11" i="1"/>
  <c r="D11" i="1"/>
  <c r="C11" i="1"/>
  <c r="Q9" i="2"/>
  <c r="P9" i="2"/>
  <c r="O9" i="2"/>
  <c r="M9" i="2"/>
  <c r="L9" i="2"/>
  <c r="K9" i="2"/>
  <c r="I9" i="2"/>
  <c r="H9" i="2"/>
  <c r="G9" i="2"/>
  <c r="E9" i="2"/>
  <c r="D9" i="2"/>
  <c r="C9" i="2"/>
  <c r="E61" i="1"/>
  <c r="D61" i="1"/>
  <c r="C61" i="1"/>
  <c r="N9" i="2" l="1"/>
  <c r="J10" i="2"/>
  <c r="N10" i="2"/>
  <c r="N11" i="2" s="1"/>
  <c r="J9" i="2"/>
  <c r="E157" i="2"/>
  <c r="D157" i="2"/>
  <c r="C157" i="2"/>
  <c r="L90" i="2"/>
  <c r="E135" i="2"/>
  <c r="C135" i="2"/>
  <c r="D135" i="2"/>
  <c r="H90" i="2"/>
  <c r="K90" i="2"/>
  <c r="N90" i="2"/>
  <c r="I90" i="2"/>
  <c r="M90" i="2"/>
  <c r="S18" i="2"/>
  <c r="E90" i="2"/>
  <c r="G90" i="2"/>
  <c r="C90" i="2"/>
  <c r="D90" i="2"/>
  <c r="C99" i="2"/>
  <c r="K59" i="2"/>
  <c r="C59" i="2"/>
  <c r="D59" i="2"/>
  <c r="H59" i="2"/>
  <c r="T21" i="2"/>
  <c r="T27" i="2"/>
  <c r="S30" i="2"/>
  <c r="I59" i="2"/>
  <c r="L59" i="2"/>
  <c r="E59" i="2"/>
  <c r="G59" i="2"/>
  <c r="J59" i="2"/>
  <c r="S14" i="2"/>
  <c r="S28" i="2"/>
  <c r="M59" i="2"/>
  <c r="S29" i="2"/>
  <c r="S17" i="2"/>
  <c r="S19" i="2"/>
  <c r="T20" i="2"/>
  <c r="S25" i="2"/>
  <c r="T26" i="2"/>
  <c r="T28" i="2"/>
  <c r="S15" i="2"/>
  <c r="T31" i="2"/>
  <c r="S9" i="2"/>
  <c r="T14" i="2"/>
  <c r="T16" i="2"/>
  <c r="S20" i="2"/>
  <c r="S26" i="2"/>
  <c r="S33" i="2"/>
  <c r="T29" i="2"/>
  <c r="T25" i="2"/>
  <c r="T17" i="2"/>
  <c r="T19" i="2"/>
  <c r="S16" i="2"/>
  <c r="S31" i="2"/>
  <c r="T15" i="2"/>
  <c r="S21" i="2"/>
  <c r="S27" i="2"/>
  <c r="T33" i="2"/>
  <c r="T30" i="2"/>
  <c r="T9" i="2"/>
  <c r="S10" i="2"/>
  <c r="M47" i="2"/>
  <c r="M56" i="2" s="1"/>
  <c r="Q47" i="2"/>
  <c r="Q56" i="2" s="1"/>
  <c r="I47" i="2"/>
  <c r="I56" i="2" s="1"/>
  <c r="D11" i="2"/>
  <c r="D22" i="2" s="1"/>
  <c r="D32" i="2" s="1"/>
  <c r="M11" i="2"/>
  <c r="M22" i="2" s="1"/>
  <c r="M32" i="2" s="1"/>
  <c r="E47" i="2"/>
  <c r="E56" i="2" s="1"/>
  <c r="N47" i="2"/>
  <c r="N56" i="2" s="1"/>
  <c r="G47" i="2"/>
  <c r="G56" i="2" s="1"/>
  <c r="O47" i="2"/>
  <c r="O56" i="2" s="1"/>
  <c r="D47" i="2"/>
  <c r="D56" i="2" s="1"/>
  <c r="H47" i="2"/>
  <c r="H56" i="2" s="1"/>
  <c r="P47" i="2"/>
  <c r="P56" i="2" s="1"/>
  <c r="C47" i="2"/>
  <c r="C56" i="2" s="1"/>
  <c r="J47" i="2"/>
  <c r="J56" i="2" s="1"/>
  <c r="K47" i="2"/>
  <c r="K56" i="2" s="1"/>
  <c r="L47" i="2"/>
  <c r="L56" i="2" s="1"/>
  <c r="H11" i="2"/>
  <c r="H22" i="2" s="1"/>
  <c r="H32" i="2" s="1"/>
  <c r="P11" i="2"/>
  <c r="P22" i="2" s="1"/>
  <c r="P32" i="2" s="1"/>
  <c r="K11" i="2"/>
  <c r="K22" i="2" s="1"/>
  <c r="K32" i="2" s="1"/>
  <c r="G11" i="2"/>
  <c r="G22" i="2" s="1"/>
  <c r="G32" i="2" s="1"/>
  <c r="O11" i="2"/>
  <c r="O22" i="2" s="1"/>
  <c r="O32" i="2" s="1"/>
  <c r="I11" i="2"/>
  <c r="I22" i="2" s="1"/>
  <c r="I32" i="2" s="1"/>
  <c r="Q11" i="2"/>
  <c r="Q22" i="2" s="1"/>
  <c r="Q32" i="2" s="1"/>
  <c r="J11" i="2"/>
  <c r="C11" i="2"/>
  <c r="C22" i="2" s="1"/>
  <c r="C32" i="2" s="1"/>
  <c r="L11" i="2"/>
  <c r="L22" i="2" s="1"/>
  <c r="L32" i="2" s="1"/>
  <c r="E11" i="2"/>
  <c r="E22" i="2" s="1"/>
  <c r="E32" i="2" s="1"/>
  <c r="T18" i="2"/>
  <c r="T10" i="2" l="1"/>
  <c r="T11" i="2" s="1"/>
  <c r="T22" i="2" s="1"/>
  <c r="T32" i="2" s="1"/>
  <c r="T34" i="2" s="1"/>
  <c r="J22" i="2"/>
  <c r="J32" i="2" s="1"/>
  <c r="J34" i="2" s="1"/>
  <c r="J36" i="2" s="1"/>
  <c r="S11" i="2"/>
  <c r="S22" i="2" s="1"/>
  <c r="S32" i="2" s="1"/>
  <c r="S34" i="2" s="1"/>
  <c r="N22" i="2"/>
  <c r="N32" i="2" s="1"/>
  <c r="N34" i="2" s="1"/>
  <c r="N36" i="2" s="1"/>
  <c r="C34" i="2"/>
  <c r="C36" i="2" s="1"/>
  <c r="D34" i="2"/>
  <c r="D36" i="2" s="1"/>
  <c r="E34" i="2"/>
  <c r="E36" i="2" s="1"/>
  <c r="O34" i="2"/>
  <c r="O36" i="2" s="1"/>
  <c r="P34" i="2"/>
  <c r="P36" i="2" s="1"/>
  <c r="K34" i="2"/>
  <c r="K36" i="2" s="1"/>
  <c r="Q34" i="2"/>
  <c r="Q36" i="2" s="1"/>
  <c r="I34" i="2"/>
  <c r="I36" i="2" s="1"/>
  <c r="M34" i="2"/>
  <c r="M36" i="2" s="1"/>
  <c r="H34" i="2"/>
  <c r="H36" i="2" s="1"/>
  <c r="L34" i="2"/>
  <c r="L36" i="2" s="1"/>
  <c r="G34" i="2"/>
  <c r="G3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tc={D3CE2410-4947-40B1-B96D-A63570946DFD}</author>
  </authors>
  <commentList>
    <comment ref="B114" authorId="0" shapeId="0" xr:uid="{D3CE2410-4947-40B1-B96D-A63570946DFD}">
      <text>
        <t>[Threaded comment]
Your version of Excel allows you to read this threaded comment; however, any edits to it will get removed if the file is opened in a newer version of Excel. Learn more: https://go.microsoft.com/fwlink/?linkid=870924
Comment:
    Other current assets consist of receivables for proceeds from warrant exercises, deferred cost associated with the issuance of our common stock, prepaid rent, insurance and prepaid data costs. Prepaid and deferred costs are amortized proportionally to their utilization in our operations.</t>
      </text>
    </comment>
  </commentList>
</comments>
</file>

<file path=xl/sharedStrings.xml><?xml version="1.0" encoding="utf-8"?>
<sst xmlns="http://schemas.openxmlformats.org/spreadsheetml/2006/main" count="430" uniqueCount="207">
  <si>
    <t>(In Thousands)</t>
  </si>
  <si>
    <t>Fiscal Year End (FYE)</t>
  </si>
  <si>
    <t>Quarterly</t>
  </si>
  <si>
    <t>LTM</t>
  </si>
  <si>
    <t>LTM VAR</t>
  </si>
  <si>
    <t>Forecast</t>
  </si>
  <si>
    <t>X</t>
  </si>
  <si>
    <t xml:space="preserve">Income Statement </t>
  </si>
  <si>
    <t>FY2021</t>
  </si>
  <si>
    <t>FY2022</t>
  </si>
  <si>
    <t>FY2023</t>
  </si>
  <si>
    <t>1Q22</t>
  </si>
  <si>
    <t>2Q22</t>
  </si>
  <si>
    <t>3Q22</t>
  </si>
  <si>
    <t>4Q22</t>
  </si>
  <si>
    <t>1Q23</t>
  </si>
  <si>
    <t>2Q23</t>
  </si>
  <si>
    <t>3Q23</t>
  </si>
  <si>
    <t>4Q23</t>
  </si>
  <si>
    <t>1Q24</t>
  </si>
  <si>
    <t>2Q24</t>
  </si>
  <si>
    <t>3Q24</t>
  </si>
  <si>
    <t>VAR</t>
  </si>
  <si>
    <t>3Q24F</t>
  </si>
  <si>
    <t>4Q24F</t>
  </si>
  <si>
    <t>1Q25</t>
  </si>
  <si>
    <t xml:space="preserve">Consolidated Statements of Income </t>
  </si>
  <si>
    <t>Dec. 31, 2021</t>
  </si>
  <si>
    <t>Dec. 31, 2022</t>
  </si>
  <si>
    <t>Dec. 31, 2023</t>
  </si>
  <si>
    <t>Sep. 30, 2024</t>
  </si>
  <si>
    <t>3-Months Ended</t>
  </si>
  <si>
    <t>12-Months Ended</t>
  </si>
  <si>
    <t>Net Sales</t>
  </si>
  <si>
    <t>Operating costs and expenses:</t>
  </si>
  <si>
    <t>Cost of revenue</t>
  </si>
  <si>
    <t>Research and development</t>
  </si>
  <si>
    <t>Sales and marketing</t>
  </si>
  <si>
    <t>General and administration</t>
  </si>
  <si>
    <t>Depreciation and amortization</t>
  </si>
  <si>
    <t>Formation and operating costs</t>
  </si>
  <si>
    <t>Legal investigations expense</t>
  </si>
  <si>
    <t>Legal investigations costs:</t>
  </si>
  <si>
    <t>Franchise tax expense</t>
  </si>
  <si>
    <t>Total costs and operating expenses</t>
  </si>
  <si>
    <t>Loss from operations</t>
  </si>
  <si>
    <t>Other income and expenses:</t>
  </si>
  <si>
    <t>Insurance Recoveries</t>
  </si>
  <si>
    <t>Interest earned on cash held in Trust Account</t>
  </si>
  <si>
    <t>Interest expense</t>
  </si>
  <si>
    <t>Change in fair value of derivative liabilities</t>
  </si>
  <si>
    <t>Loss on the conversion of convertible debt</t>
  </si>
  <si>
    <t>Total other income</t>
  </si>
  <si>
    <t>Loss from operations before income taxes</t>
  </si>
  <si>
    <t>Income tax expense</t>
  </si>
  <si>
    <t>Net loss</t>
  </si>
  <si>
    <t xml:space="preserve">Balance Sheet Statement </t>
  </si>
  <si>
    <t>FY2020</t>
  </si>
  <si>
    <t xml:space="preserve">Consolidated Balance Sheets </t>
  </si>
  <si>
    <t>Current assets</t>
  </si>
  <si>
    <t> </t>
  </si>
  <si>
    <t>Cash and cash equivalents</t>
  </si>
  <si>
    <t>Short-term investments</t>
  </si>
  <si>
    <t>Prepaid expenses and other current assets</t>
  </si>
  <si>
    <t>Accounts receivable, net</t>
  </si>
  <si>
    <t>Total Current Assets</t>
  </si>
  <si>
    <t xml:space="preserve">Long-Term Assets </t>
  </si>
  <si>
    <t>Property and equipment, net</t>
  </si>
  <si>
    <t>Intangible asset, net</t>
  </si>
  <si>
    <t>Right-of-Use Assets, net</t>
  </si>
  <si>
    <t>Goodwill</t>
  </si>
  <si>
    <t>Prepaid Assets LT</t>
  </si>
  <si>
    <t>Cash Held in Trust Account</t>
  </si>
  <si>
    <t xml:space="preserve">Total Assets </t>
  </si>
  <si>
    <t>Current Liabilities</t>
  </si>
  <si>
    <t>Accounts payable and accrued expenses:</t>
  </si>
  <si>
    <t>Accrued expenses</t>
  </si>
  <si>
    <t>Note payable – Sponsor</t>
  </si>
  <si>
    <t>Working capital loans</t>
  </si>
  <si>
    <t>Convertible note payable Sponsor</t>
  </si>
  <si>
    <t>Convertible note payable</t>
  </si>
  <si>
    <t>Income taxes payable</t>
  </si>
  <si>
    <t>Franchise tax payable</t>
  </si>
  <si>
    <t>Convertible working capital loans</t>
  </si>
  <si>
    <t>Other Liability, Current</t>
  </si>
  <si>
    <t>Advances - related party</t>
  </si>
  <si>
    <t>Related party payables</t>
  </si>
  <si>
    <t>Other Liability, Noncurrent, Related Party, Type [Extensible Enumeration]</t>
  </si>
  <si>
    <t>Derivative liability</t>
  </si>
  <si>
    <t>Unearned revenue</t>
  </si>
  <si>
    <t>Current portion of long-term debt</t>
  </si>
  <si>
    <t>Current portion of operating lease liability</t>
  </si>
  <si>
    <t>Total Current Liabilities</t>
  </si>
  <si>
    <t>Long-Term Operating lease liability</t>
  </si>
  <si>
    <t>Long-term debt - Other</t>
  </si>
  <si>
    <t>Convertible promissory notes</t>
  </si>
  <si>
    <t>Deferred underwriter fee payable</t>
  </si>
  <si>
    <t>Total Liabilities</t>
  </si>
  <si>
    <t>Stockholders' Equity/(Deficit):</t>
  </si>
  <si>
    <t>Class A common stock subject to possible redemption, $0.0001 par value, 200,000,000 shares authorized; 28,715,597 and 28,744,342 shares outstanding, at redemption value ($10.75 and $10.40 per share), respectively</t>
  </si>
  <si>
    <t>Preferred stock, $0.0001 par value; 1,000,000 shares authorized; none issued and outstanding</t>
  </si>
  <si>
    <t>Common Stock $0.0001 par value - 999,000,000 shares authorized, 214,389,622 and 87,500,000 shares issued and outstanding at June 30, 2024 and December 31, 2023</t>
  </si>
  <si>
    <t>Additional paid-in capital</t>
  </si>
  <si>
    <t>Treasury Stock</t>
  </si>
  <si>
    <t>Accumulated deficit</t>
  </si>
  <si>
    <t>Total Stockholders' Deficit</t>
  </si>
  <si>
    <t>TOTAL LIABILITIES, REDEEMABLE COMMON STOCK AND STOCKHOLDERS' DEFICIT</t>
  </si>
  <si>
    <t>Class A Common Stock Subject to Redemption [Member]</t>
  </si>
  <si>
    <t>Stockholders' Deficit</t>
  </si>
  <si>
    <t>Common Stock</t>
  </si>
  <si>
    <t>Class B Common Stock [Member]</t>
  </si>
  <si>
    <t>Cash-Flows Statement</t>
  </si>
  <si>
    <t xml:space="preserve">Consolidated Statements of Cash Flows </t>
  </si>
  <si>
    <t>Cash flows from operating activities:</t>
  </si>
  <si>
    <t>Adjustments to reconcile net income to net cash used in operating activities:</t>
  </si>
  <si>
    <t>Interest earned on cash and marketable securities held in Trust Account</t>
  </si>
  <si>
    <t>Changes in operating assets and liabilities:</t>
  </si>
  <si>
    <t>Prepaid insurance</t>
  </si>
  <si>
    <t>Net cash used in operating activities</t>
  </si>
  <si>
    <t>Cash flows from investing activities:</t>
  </si>
  <si>
    <t>Investment of cash in Trust Accounts</t>
  </si>
  <si>
    <t>Cash withdrawn from Trust Account for taxes</t>
  </si>
  <si>
    <t>Cash withdrawn from Trust Account for redemptions</t>
  </si>
  <si>
    <t>Net cash provided by (used in) investing activities</t>
  </si>
  <si>
    <t>Cash flows from financing activities:</t>
  </si>
  <si>
    <t>Proceeds from sale of Units</t>
  </si>
  <si>
    <t>Proceeds from sale of private placement warrants</t>
  </si>
  <si>
    <t>Proceeds from Sponsor note</t>
  </si>
  <si>
    <t>Repayment of Sponsor note</t>
  </si>
  <si>
    <t>Due from Sponsor</t>
  </si>
  <si>
    <t>Payment of due from Sponsor</t>
  </si>
  <si>
    <t>Payment of offering costs</t>
  </si>
  <si>
    <t>Proceeds From Related Party Advances</t>
  </si>
  <si>
    <t>Proceeds from issuance of Class B common stock to Sponsor</t>
  </si>
  <si>
    <t>Proceeds from convertible Sponsor note</t>
  </si>
  <si>
    <t>Proceeds from working capital loan</t>
  </si>
  <si>
    <t>(Repayment of) Proceeds from advances - related party</t>
  </si>
  <si>
    <t>Redemption of shares</t>
  </si>
  <si>
    <t>Net cash provided by financing activities</t>
  </si>
  <si>
    <t>Net change in cash</t>
  </si>
  <si>
    <t>Cash at beginning of period</t>
  </si>
  <si>
    <t>Cash at end of period</t>
  </si>
  <si>
    <t>Supplemental disclosures</t>
  </si>
  <si>
    <t>Income taxes paid</t>
  </si>
  <si>
    <t>Interest paid</t>
  </si>
  <si>
    <t>Non-cash investing and financing activities:</t>
  </si>
  <si>
    <t>Deferred underwriting fee payable</t>
  </si>
  <si>
    <t>Class B common stock redemption</t>
  </si>
  <si>
    <t>Remeasurement of Class A common stock</t>
  </si>
  <si>
    <t>Issuance of Convertible note for legal services</t>
  </si>
  <si>
    <t>Gross profit</t>
  </si>
  <si>
    <t>Mar. 31, 2024</t>
  </si>
  <si>
    <t>Jun. 30, 2024</t>
  </si>
  <si>
    <t>Regulatory settlement</t>
  </si>
  <si>
    <t>Interest income</t>
  </si>
  <si>
    <t>Loss on the extinguishment of debt</t>
  </si>
  <si>
    <t>Restricted cash</t>
  </si>
  <si>
    <t>Prepaid assets</t>
  </si>
  <si>
    <t>Related Party [Member]</t>
  </si>
  <si>
    <t xml:space="preserve">Note payable </t>
  </si>
  <si>
    <t xml:space="preserve">
Trump Media &amp; Technology Group Corp  (NASDAQ: DJT)</t>
  </si>
  <si>
    <t>Operating Costs and Expenses:</t>
  </si>
  <si>
    <t xml:space="preserve">Loss From Operations </t>
  </si>
  <si>
    <t>Other Income and Expenses:</t>
  </si>
  <si>
    <t>Balance Sheet Items:</t>
  </si>
  <si>
    <t>Income Statement Items</t>
  </si>
  <si>
    <t>In Millions</t>
  </si>
  <si>
    <t>Earnings before Interest &amp; Taxes (EBIT)</t>
  </si>
  <si>
    <t>Earnings before Taxes (EBT)</t>
  </si>
  <si>
    <t xml:space="preserve">Prepaid Assets </t>
  </si>
  <si>
    <t xml:space="preserve">Accounts payable </t>
  </si>
  <si>
    <t>Accounts payable and Accrued Expenses:</t>
  </si>
  <si>
    <t xml:space="preserve">Note Payable </t>
  </si>
  <si>
    <t>Convertible Note Payable - Sponsor</t>
  </si>
  <si>
    <t xml:space="preserve">Convertible Note Payable </t>
  </si>
  <si>
    <t>Convertible Promissory Notes</t>
  </si>
  <si>
    <t>Long-Term Liabilities</t>
  </si>
  <si>
    <t>Long-Term Debt - Other</t>
  </si>
  <si>
    <t>Preferred stock</t>
  </si>
  <si>
    <t>Class A common stock</t>
  </si>
  <si>
    <t>Class B common stock</t>
  </si>
  <si>
    <t>Cash-Flow Items:</t>
  </si>
  <si>
    <t>Non-cash interest expense on debt</t>
  </si>
  <si>
    <t>Change in fair value of derivative liability</t>
  </si>
  <si>
    <t>Loss on extinguishment of debt</t>
  </si>
  <si>
    <t>Stock based compensation</t>
  </si>
  <si>
    <t>Operating lease amortization</t>
  </si>
  <si>
    <t>Accounts receivable</t>
  </si>
  <si>
    <t>Accounts payable and operating lease liabilities</t>
  </si>
  <si>
    <t>Prepaid expenses and other current assets (1)</t>
  </si>
  <si>
    <r>
      <t xml:space="preserve">Prepaid expenses and other current assets </t>
    </r>
    <r>
      <rPr>
        <vertAlign val="superscript"/>
        <sz val="11"/>
        <color theme="1"/>
        <rFont val="Calibri"/>
        <family val="2"/>
        <scheme val="minor"/>
      </rPr>
      <t>(1)</t>
    </r>
  </si>
  <si>
    <t>Other current assets consist of receivables for proceeds from warrant exercises, deferred cost associated with the issuance of our common stock, prepaid rent, insurance and prepaid data costs. Prepaid and deferred costs are amortized proportionally to their utilization in our operations.</t>
  </si>
  <si>
    <t>Purchases of property and equipment</t>
  </si>
  <si>
    <t>Purchase of intangible asset</t>
  </si>
  <si>
    <t>Purchase of short-term investments</t>
  </si>
  <si>
    <t>Proceeds from convertible promissory notes</t>
  </si>
  <si>
    <t>Proceeds from merger</t>
  </si>
  <si>
    <t>Repurchase of Common Stock</t>
  </si>
  <si>
    <t>Proceeds from the issuance of Common Stock</t>
  </si>
  <si>
    <t>Proceeds from the exercise of Warrants</t>
  </si>
  <si>
    <t>Net change in cash and cash equivalents</t>
  </si>
  <si>
    <t>Cash and cash equivalents, beginning of period</t>
  </si>
  <si>
    <t>Cash and cash equivalents, end of period</t>
  </si>
  <si>
    <t>Shares issued for conversion of convertible notes</t>
  </si>
  <si>
    <t>Operating lease assets obtained in exchange for operating lease obligations</t>
  </si>
  <si>
    <t>Common Stock issued for business combination</t>
  </si>
  <si>
    <t>Common Stock Issued for underwriter fees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</si>
</sst>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 &quot;#,##0_);_(&quot;$ &quot;\(#,##0\)"/>
    <numFmt numFmtId="165" formatCode="#,##0.0_);\(#,##0.0\)"/>
    <numFmt numFmtId="166" formatCode="_(* #,##0_);_(* \(#,##0\);_(* &quot;-&quot;??_);_(@_)"/>
  </numFmts>
  <fonts count="2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2"/>
      <color theme="0"/>
      <name val="Calibri"/>
      <family val="2"/>
    </font>
    <font>
      <i/>
      <sz val="12"/>
      <color theme="0"/>
      <name val="Calibri"/>
      <family val="2"/>
    </font>
    <font>
      <i/>
      <sz val="11"/>
      <color theme="0"/>
      <name val="Calibri"/>
      <family val="2"/>
      <scheme val="minor"/>
    </font>
    <font>
      <b/>
      <sz val="12"/>
      <color theme="0"/>
      <name val="Calibri"/>
      <family val="2"/>
      <scheme val="minor"/>
    </font>
    <font>
      <i/>
      <sz val="11"/>
      <color theme="0"/>
      <name val="Calibri"/>
      <family val="2"/>
    </font>
    <font>
      <sz val="11"/>
      <color rgb="FF0000E1"/>
      <name val="Calibri"/>
      <family val="2"/>
      <scheme val="minor"/>
    </font>
    <font>
      <sz val="11"/>
      <color rgb="FF0000E1"/>
      <name val="Calibri"/>
      <family val="2"/>
    </font>
    <font>
      <b/>
      <sz val="11"/>
      <name val="Calibri"/>
      <family val="2"/>
    </font>
    <font>
      <sz val="11"/>
      <name val="Calibri"/>
      <family val="2"/>
    </font>
    <font>
      <i/>
      <sz val="11"/>
      <color theme="1"/>
      <name val="Calibri"/>
      <family val="2"/>
      <scheme val="minor"/>
    </font>
    <font>
      <sz val="11"/>
      <name val="Calibri"/>
      <family val="2"/>
      <scheme val="minor"/>
    </font>
    <font>
      <sz val="11"/>
      <color theme="0"/>
      <name val="Calibri"/>
      <family val="2"/>
    </font>
    <font>
      <sz val="11"/>
      <color rgb="FF0000FF"/>
      <name val="Calibri"/>
      <family val="2"/>
      <scheme val="minor"/>
    </font>
    <font>
      <b/>
      <sz val="11"/>
      <color rgb="FF0000FF"/>
      <name val="Calibri"/>
      <family val="2"/>
    </font>
    <font>
      <sz val="11"/>
      <color rgb="FF0000FF"/>
      <name val="Calibri"/>
      <family val="2"/>
    </font>
    <font>
      <sz val="12"/>
      <name val="Calibri"/>
      <family val="2"/>
    </font>
    <font>
      <sz val="11"/>
      <color theme="1"/>
      <name val="Calibri"/>
      <family val="2"/>
      <scheme val="minor"/>
    </font>
    <font>
      <sz val="11"/>
      <color theme="9" tint="-0.249977111117893"/>
      <name val="Calibri"/>
      <family val="2"/>
      <scheme val="minor"/>
    </font>
    <font>
      <b/>
      <sz val="11"/>
      <name val="Calibri"/>
      <family val="2"/>
      <scheme val="minor"/>
    </font>
    <font>
      <u/>
      <sz val="11"/>
      <color theme="1"/>
      <name val="Calibri"/>
      <family val="2"/>
      <scheme val="minor"/>
    </font>
    <font>
      <vertAlign val="superscript"/>
      <sz val="11"/>
      <color theme="1"/>
      <name val="Calibri"/>
      <family val="2"/>
      <scheme val="minor"/>
    </font>
  </fonts>
  <fills count="4">
    <fill>
      <patternFill patternType="none"/>
    </fill>
    <fill>
      <patternFill patternType="gray125"/>
    </fill>
    <fill>
      <patternFill patternType="solid">
        <fgColor rgb="FF002060"/>
        <bgColor indexed="64"/>
      </patternFill>
    </fill>
    <fill>
      <patternFill patternType="solid">
        <fgColor rgb="FFFFFF00"/>
        <bgColor indexed="64"/>
      </patternFill>
    </fill>
  </fills>
  <borders count="5">
    <border>
      <left/>
      <right/>
      <top/>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
      <left/>
      <right/>
      <top style="thin">
        <color indexed="64"/>
      </top>
      <bottom/>
      <diagonal/>
    </border>
  </borders>
  <cellStyleXfs count="3">
    <xf numFmtId="0" fontId="0" fillId="0" borderId="0"/>
    <xf numFmtId="43" fontId="21" fillId="0" borderId="0" applyFont="0" applyFill="0" applyBorder="0" applyAlignment="0" applyProtection="0"/>
    <xf numFmtId="44" fontId="21" fillId="0" borderId="0" applyFont="0" applyFill="0" applyBorder="0" applyAlignment="0" applyProtection="0"/>
  </cellStyleXfs>
  <cellXfs count="81">
    <xf numFmtId="0" fontId="0" fillId="0" borderId="0" xfId="0"/>
    <xf numFmtId="0" fontId="4" fillId="0" borderId="0" xfId="0" applyFont="1" applyAlignment="1">
      <alignment horizontal="center"/>
    </xf>
    <xf numFmtId="0" fontId="0" fillId="2" borderId="0" xfId="0" applyFill="1"/>
    <xf numFmtId="0" fontId="6" fillId="2" borderId="0" xfId="0" applyFont="1" applyFill="1"/>
    <xf numFmtId="0" fontId="7" fillId="0" borderId="0" xfId="0" applyFont="1"/>
    <xf numFmtId="0" fontId="2" fillId="0" borderId="1" xfId="0" applyFont="1" applyBorder="1" applyAlignment="1">
      <alignment horizontal="centerContinuous"/>
    </xf>
    <xf numFmtId="0" fontId="2" fillId="0" borderId="0" xfId="0" applyFont="1"/>
    <xf numFmtId="0" fontId="2" fillId="0" borderId="1" xfId="0" applyFont="1" applyBorder="1"/>
    <xf numFmtId="0" fontId="1" fillId="2" borderId="0" xfId="0" applyFont="1" applyFill="1"/>
    <xf numFmtId="0" fontId="1" fillId="2" borderId="0" xfId="0" applyFont="1" applyFill="1" applyAlignment="1">
      <alignment horizontal="center"/>
    </xf>
    <xf numFmtId="0" fontId="1" fillId="0" borderId="0" xfId="0" applyFont="1" applyAlignment="1">
      <alignment horizontal="center"/>
    </xf>
    <xf numFmtId="0" fontId="9" fillId="2" borderId="0" xfId="0" applyFont="1" applyFill="1" applyAlignment="1">
      <alignment vertical="center"/>
    </xf>
    <xf numFmtId="14" fontId="3" fillId="2" borderId="0" xfId="0" applyNumberFormat="1" applyFont="1" applyFill="1" applyAlignment="1">
      <alignment horizontal="center"/>
    </xf>
    <xf numFmtId="14" fontId="7" fillId="2" borderId="0" xfId="0" applyNumberFormat="1" applyFont="1" applyFill="1" applyAlignment="1">
      <alignment horizontal="center"/>
    </xf>
    <xf numFmtId="14" fontId="7" fillId="0" borderId="0" xfId="0" applyNumberFormat="1" applyFont="1" applyAlignment="1">
      <alignment horizontal="center"/>
    </xf>
    <xf numFmtId="37" fontId="10" fillId="0" borderId="0" xfId="0" applyNumberFormat="1" applyFont="1"/>
    <xf numFmtId="14" fontId="3" fillId="0" borderId="0" xfId="0" applyNumberFormat="1" applyFont="1" applyAlignment="1">
      <alignment horizontal="center"/>
    </xf>
    <xf numFmtId="37" fontId="11" fillId="0" borderId="0" xfId="0" applyNumberFormat="1" applyFont="1" applyAlignment="1">
      <alignment horizontal="right" vertical="top"/>
    </xf>
    <xf numFmtId="0" fontId="8" fillId="0" borderId="0" xfId="0" applyFont="1" applyAlignment="1">
      <alignment horizontal="center" vertical="center"/>
    </xf>
    <xf numFmtId="0" fontId="12" fillId="0" borderId="0" xfId="0" applyFont="1" applyAlignment="1">
      <alignment vertical="top"/>
    </xf>
    <xf numFmtId="0" fontId="13" fillId="0" borderId="0" xfId="0" applyFont="1" applyAlignment="1">
      <alignment horizontal="left" vertical="top" indent="1"/>
    </xf>
    <xf numFmtId="37" fontId="10" fillId="0" borderId="0" xfId="0" applyNumberFormat="1" applyFont="1" applyAlignment="1">
      <alignment horizontal="right"/>
    </xf>
    <xf numFmtId="0" fontId="0" fillId="0" borderId="0" xfId="0" applyAlignment="1">
      <alignment horizontal="left"/>
    </xf>
    <xf numFmtId="37" fontId="10" fillId="3" borderId="0" xfId="0" applyNumberFormat="1" applyFont="1" applyFill="1"/>
    <xf numFmtId="0" fontId="12" fillId="0" borderId="2" xfId="0" applyFont="1" applyBorder="1" applyAlignment="1">
      <alignment vertical="top"/>
    </xf>
    <xf numFmtId="0" fontId="13" fillId="0" borderId="0" xfId="0" applyFont="1" applyAlignment="1">
      <alignment vertical="top"/>
    </xf>
    <xf numFmtId="37" fontId="13" fillId="0" borderId="0" xfId="0" applyNumberFormat="1" applyFont="1" applyAlignment="1">
      <alignment vertical="top"/>
    </xf>
    <xf numFmtId="37" fontId="0" fillId="0" borderId="0" xfId="0" applyNumberFormat="1"/>
    <xf numFmtId="37" fontId="13" fillId="0" borderId="0" xfId="0" applyNumberFormat="1" applyFont="1" applyAlignment="1">
      <alignment horizontal="right" vertical="top"/>
    </xf>
    <xf numFmtId="37" fontId="15" fillId="0" borderId="0" xfId="0" applyNumberFormat="1" applyFont="1" applyAlignment="1">
      <alignment horizontal="right"/>
    </xf>
    <xf numFmtId="37" fontId="12" fillId="0" borderId="2" xfId="0" applyNumberFormat="1" applyFont="1" applyBorder="1" applyAlignment="1">
      <alignment horizontal="right" vertical="top"/>
    </xf>
    <xf numFmtId="0" fontId="9" fillId="2" borderId="0" xfId="0" applyFont="1" applyFill="1" applyAlignment="1">
      <alignment horizontal="left" vertical="center"/>
    </xf>
    <xf numFmtId="0" fontId="16" fillId="2" borderId="0" xfId="0" applyFont="1" applyFill="1" applyAlignment="1">
      <alignment horizontal="center" vertical="center"/>
    </xf>
    <xf numFmtId="0" fontId="12" fillId="0" borderId="2" xfId="0" applyFont="1" applyBorder="1" applyAlignment="1">
      <alignment horizontal="left" vertical="top"/>
    </xf>
    <xf numFmtId="0" fontId="0" fillId="0" borderId="2" xfId="0" applyBorder="1"/>
    <xf numFmtId="0" fontId="13" fillId="0" borderId="2" xfId="0" applyFont="1" applyBorder="1" applyAlignment="1">
      <alignment vertical="top"/>
    </xf>
    <xf numFmtId="0" fontId="2" fillId="0" borderId="2" xfId="0" applyFont="1" applyBorder="1"/>
    <xf numFmtId="37" fontId="2" fillId="0" borderId="0" xfId="0" applyNumberFormat="1" applyFont="1"/>
    <xf numFmtId="37" fontId="12" fillId="0" borderId="0" xfId="0" applyNumberFormat="1" applyFont="1" applyAlignment="1">
      <alignment horizontal="right" vertical="top"/>
    </xf>
    <xf numFmtId="37" fontId="2" fillId="0" borderId="2" xfId="0" applyNumberFormat="1" applyFont="1" applyBorder="1"/>
    <xf numFmtId="37" fontId="15" fillId="0" borderId="0" xfId="0" applyNumberFormat="1" applyFont="1"/>
    <xf numFmtId="0" fontId="12" fillId="0" borderId="0" xfId="0" applyFont="1" applyAlignment="1">
      <alignment vertical="top" wrapText="1"/>
    </xf>
    <xf numFmtId="0" fontId="13" fillId="0" borderId="0" xfId="0" applyFont="1" applyAlignment="1">
      <alignment horizontal="left" vertical="top" wrapText="1" indent="1"/>
    </xf>
    <xf numFmtId="37" fontId="10" fillId="0" borderId="2" xfId="0" applyNumberFormat="1" applyFont="1" applyBorder="1"/>
    <xf numFmtId="37" fontId="11" fillId="0" borderId="2" xfId="0" applyNumberFormat="1" applyFont="1" applyBorder="1" applyAlignment="1">
      <alignment horizontal="right" vertical="top"/>
    </xf>
    <xf numFmtId="0" fontId="2" fillId="0" borderId="3" xfId="0" applyFont="1" applyBorder="1"/>
    <xf numFmtId="37" fontId="12" fillId="0" borderId="3" xfId="0" applyNumberFormat="1" applyFont="1" applyBorder="1" applyAlignment="1">
      <alignment horizontal="right" vertical="top"/>
    </xf>
    <xf numFmtId="0" fontId="12" fillId="0" borderId="4" xfId="0" applyFont="1" applyBorder="1" applyAlignment="1">
      <alignment vertical="top"/>
    </xf>
    <xf numFmtId="37" fontId="2" fillId="0" borderId="4" xfId="0" applyNumberFormat="1" applyFont="1" applyBorder="1"/>
    <xf numFmtId="37" fontId="12" fillId="0" borderId="4" xfId="0" applyNumberFormat="1" applyFont="1" applyBorder="1" applyAlignment="1">
      <alignment horizontal="right" vertical="top"/>
    </xf>
    <xf numFmtId="164" fontId="12" fillId="0" borderId="2" xfId="0" applyNumberFormat="1" applyFont="1" applyBorder="1" applyAlignment="1">
      <alignment horizontal="right" vertical="top"/>
    </xf>
    <xf numFmtId="37" fontId="11" fillId="0" borderId="0" xfId="0" applyNumberFormat="1" applyFont="1" applyAlignment="1">
      <alignment vertical="top"/>
    </xf>
    <xf numFmtId="0" fontId="7" fillId="2" borderId="0" xfId="0" applyFont="1" applyFill="1"/>
    <xf numFmtId="0" fontId="2" fillId="0" borderId="4" xfId="0" applyFont="1" applyBorder="1"/>
    <xf numFmtId="37" fontId="17" fillId="0" borderId="0" xfId="0" applyNumberFormat="1" applyFont="1" applyAlignment="1">
      <alignment horizontal="center"/>
    </xf>
    <xf numFmtId="37" fontId="17" fillId="0" borderId="0" xfId="0" applyNumberFormat="1" applyFont="1"/>
    <xf numFmtId="37" fontId="17" fillId="0" borderId="0" xfId="0" applyNumberFormat="1" applyFont="1" applyAlignment="1">
      <alignment horizontal="right"/>
    </xf>
    <xf numFmtId="37" fontId="18" fillId="0" borderId="2" xfId="0" applyNumberFormat="1" applyFont="1" applyBorder="1" applyAlignment="1">
      <alignment horizontal="right" vertical="top"/>
    </xf>
    <xf numFmtId="37" fontId="19" fillId="0" borderId="0" xfId="0" applyNumberFormat="1" applyFont="1" applyAlignment="1">
      <alignment horizontal="right" vertical="top"/>
    </xf>
    <xf numFmtId="0" fontId="13" fillId="0" borderId="0" xfId="0" applyFont="1" applyAlignment="1">
      <alignment horizontal="left" vertical="top"/>
    </xf>
    <xf numFmtId="0" fontId="20" fillId="0" borderId="0" xfId="0" applyFont="1" applyAlignment="1">
      <alignment horizontal="left" vertical="top"/>
    </xf>
    <xf numFmtId="0" fontId="20" fillId="0" borderId="0" xfId="0" applyFont="1" applyAlignment="1">
      <alignment vertical="top"/>
    </xf>
    <xf numFmtId="0" fontId="5" fillId="2" borderId="0" xfId="0" applyFont="1" applyFill="1"/>
    <xf numFmtId="37" fontId="22" fillId="0" borderId="0" xfId="0" applyNumberFormat="1" applyFont="1"/>
    <xf numFmtId="37" fontId="23" fillId="0" borderId="4" xfId="0" applyNumberFormat="1" applyFont="1" applyBorder="1"/>
    <xf numFmtId="2" fontId="15" fillId="0" borderId="0" xfId="0" applyNumberFormat="1" applyFont="1" applyAlignment="1">
      <alignment horizontal="center"/>
    </xf>
    <xf numFmtId="0" fontId="0" fillId="0" borderId="0" xfId="0" applyAlignment="1">
      <alignment horizontal="left" indent="1"/>
    </xf>
    <xf numFmtId="37" fontId="23" fillId="0" borderId="2" xfId="0" applyNumberFormat="1" applyFont="1" applyBorder="1" applyAlignment="1">
      <alignment horizontal="center"/>
    </xf>
    <xf numFmtId="0" fontId="1" fillId="2" borderId="0" xfId="0" applyFont="1" applyFill="1" applyAlignment="1">
      <alignment horizontal="left"/>
    </xf>
    <xf numFmtId="0" fontId="0" fillId="0" borderId="0" xfId="0" applyAlignment="1">
      <alignment horizontal="left" indent="2"/>
    </xf>
    <xf numFmtId="0" fontId="24" fillId="0" borderId="0" xfId="0" applyFont="1"/>
    <xf numFmtId="3" fontId="17" fillId="0" borderId="0" xfId="0" applyNumberFormat="1" applyFont="1"/>
    <xf numFmtId="37" fontId="2" fillId="0" borderId="0" xfId="2" applyNumberFormat="1" applyFont="1"/>
    <xf numFmtId="165" fontId="2" fillId="0" borderId="0" xfId="2" applyNumberFormat="1" applyFont="1"/>
    <xf numFmtId="0" fontId="17" fillId="0" borderId="0" xfId="0" applyFont="1"/>
    <xf numFmtId="4" fontId="17" fillId="0" borderId="0" xfId="0" applyNumberFormat="1" applyFont="1"/>
    <xf numFmtId="49" fontId="2" fillId="0" borderId="0" xfId="0" applyNumberFormat="1" applyFont="1" applyAlignment="1">
      <alignment horizontal="right"/>
    </xf>
    <xf numFmtId="0" fontId="14" fillId="0" borderId="0" xfId="0" applyFont="1" applyAlignment="1">
      <alignment horizontal="left" indent="3"/>
    </xf>
    <xf numFmtId="166" fontId="0" fillId="0" borderId="0" xfId="1" applyNumberFormat="1" applyFont="1"/>
    <xf numFmtId="166" fontId="17" fillId="0" borderId="0" xfId="1" applyNumberFormat="1" applyFont="1"/>
    <xf numFmtId="0" fontId="8" fillId="2" borderId="0" xfId="0" applyFont="1" applyFill="1" applyAlignment="1">
      <alignment horizontal="center" vertical="center"/>
    </xf>
  </cellXfs>
  <cellStyles count="3">
    <cellStyle name="Comma" xfId="1" builtinId="3"/>
    <cellStyle name="Currency" xfId="2" builtinId="4"/>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elix Garcia" id="{BA934E89-F09A-47DE-BBBF-EE5ADFA9091F}" userId="361af505b8eb0eeb"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4" dT="2024-11-20T22:53:31.87" personId="{BA934E89-F09A-47DE-BBBF-EE5ADFA9091F}" id="{D3CE2410-4947-40B1-B96D-A63570946DFD}">
    <text>Other current assets consist of receivables for proceeds from warrant exercises, deferred cost associated with the issuance of our common stock, prepaid rent, insurance and prepaid data costs. Prepaid and deferred costs are amortized proportionally to their utilization in our operations.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FA2C9-F237-49FD-B24D-FE5C2EB4EDB3}">
  <dimension ref="A2:Z148"/>
  <sheetViews>
    <sheetView showGridLines="0" topLeftCell="A8" zoomScaleNormal="100" workbookViewId="0">
      <selection activeCell="C24" sqref="C24"/>
    </sheetView>
    <sheetView showGridLines="0" zoomScale="115" zoomScaleNormal="115" workbookViewId="1"/>
  </sheetViews>
  <sheetFormatPr defaultRowHeight="15" x14ac:dyDescent="0.25"/>
  <cols>
    <col min="1" max="1" width="8.42578125" customWidth="1"/>
    <col min="2" max="2" width="46" customWidth="1"/>
    <col min="3" max="3" width="15.7109375" bestFit="1" customWidth="1"/>
    <col min="4" max="5" width="23" bestFit="1" customWidth="1"/>
    <col min="6" max="6" width="4.7109375" customWidth="1"/>
    <col min="7" max="7" width="14.42578125" bestFit="1" customWidth="1"/>
    <col min="8" max="9" width="15.28515625" bestFit="1" customWidth="1"/>
    <col min="10" max="10" width="22.7109375" bestFit="1" customWidth="1"/>
    <col min="11" max="11" width="15.28515625" bestFit="1" customWidth="1"/>
    <col min="12" max="12" width="15.7109375" bestFit="1" customWidth="1"/>
    <col min="13" max="13" width="15.28515625" bestFit="1" customWidth="1"/>
    <col min="14" max="14" width="22.7109375" bestFit="1" customWidth="1"/>
    <col min="15" max="15" width="15.7109375" bestFit="1" customWidth="1"/>
    <col min="16" max="16" width="15.28515625" bestFit="1" customWidth="1"/>
    <col min="17" max="17" width="15.7109375" bestFit="1" customWidth="1"/>
    <col min="18" max="18" width="1.28515625" customWidth="1"/>
    <col min="21" max="21" width="2.7109375" customWidth="1"/>
    <col min="23" max="23" width="2.42578125" customWidth="1"/>
  </cols>
  <sheetData>
    <row r="2" spans="1:26" ht="15.75" x14ac:dyDescent="0.25">
      <c r="A2" s="1"/>
      <c r="B2" s="62" t="s">
        <v>160</v>
      </c>
      <c r="C2" s="2"/>
      <c r="D2" s="2"/>
      <c r="E2" s="2"/>
      <c r="F2" s="2"/>
      <c r="G2" s="2"/>
      <c r="H2" s="2"/>
      <c r="I2" s="2"/>
      <c r="J2" s="2"/>
      <c r="K2" s="2"/>
      <c r="L2" s="2"/>
      <c r="M2" s="2"/>
      <c r="N2" s="2"/>
      <c r="O2" s="2"/>
      <c r="P2" s="2"/>
      <c r="Q2" s="2"/>
      <c r="R2" s="2"/>
      <c r="S2" s="2"/>
      <c r="T2" s="2"/>
      <c r="U2" s="2"/>
      <c r="V2" s="2"/>
      <c r="W2" s="2"/>
      <c r="X2" s="2"/>
      <c r="Y2" s="2"/>
      <c r="Z2" s="2"/>
    </row>
    <row r="3" spans="1:26" ht="15.75" x14ac:dyDescent="0.25">
      <c r="A3" s="1"/>
      <c r="B3" s="3" t="s">
        <v>0</v>
      </c>
      <c r="C3" s="2"/>
      <c r="D3" s="2"/>
      <c r="E3" s="2"/>
      <c r="F3" s="2"/>
      <c r="G3" s="2"/>
      <c r="H3" s="2"/>
      <c r="I3" s="2"/>
      <c r="J3" s="2"/>
      <c r="K3" s="2"/>
      <c r="L3" s="2"/>
      <c r="M3" s="2"/>
      <c r="N3" s="2"/>
      <c r="O3" s="2"/>
      <c r="P3" s="2"/>
      <c r="Q3" s="2"/>
      <c r="R3" s="2"/>
      <c r="S3" s="2"/>
      <c r="T3" s="2"/>
      <c r="U3" s="2"/>
      <c r="V3" s="2"/>
      <c r="W3" s="2"/>
      <c r="X3" s="2"/>
      <c r="Y3" s="2"/>
      <c r="Z3" s="2"/>
    </row>
    <row r="4" spans="1:26" ht="9.75" customHeight="1" x14ac:dyDescent="0.25">
      <c r="A4" s="1"/>
      <c r="B4" s="4"/>
    </row>
    <row r="5" spans="1:26" ht="16.5" thickBot="1" x14ac:dyDescent="0.3">
      <c r="A5" s="1"/>
      <c r="B5" s="5"/>
      <c r="C5" s="5" t="s">
        <v>1</v>
      </c>
      <c r="D5" s="5"/>
      <c r="E5" s="5"/>
      <c r="G5" s="5" t="s">
        <v>2</v>
      </c>
      <c r="H5" s="5"/>
      <c r="I5" s="5"/>
      <c r="J5" s="5"/>
      <c r="K5" s="5"/>
      <c r="L5" s="5"/>
      <c r="M5" s="5"/>
      <c r="N5" s="5"/>
      <c r="O5" s="5"/>
      <c r="P5" s="5"/>
      <c r="Q5" s="5"/>
      <c r="S5" s="5" t="s">
        <v>3</v>
      </c>
      <c r="T5" s="5"/>
      <c r="U5" s="6"/>
      <c r="V5" s="7" t="s">
        <v>4</v>
      </c>
      <c r="X5" s="5" t="s">
        <v>5</v>
      </c>
      <c r="Y5" s="5"/>
      <c r="Z5" s="5"/>
    </row>
    <row r="6" spans="1:26" ht="3" customHeight="1" x14ac:dyDescent="0.25">
      <c r="A6" s="1"/>
    </row>
    <row r="7" spans="1:26" ht="15.75" x14ac:dyDescent="0.25">
      <c r="A7" s="1" t="s">
        <v>6</v>
      </c>
      <c r="B7" s="8" t="s">
        <v>7</v>
      </c>
      <c r="C7" s="9" t="s">
        <v>8</v>
      </c>
      <c r="D7" s="9" t="s">
        <v>9</v>
      </c>
      <c r="E7" s="9" t="s">
        <v>10</v>
      </c>
      <c r="G7" s="9" t="s">
        <v>11</v>
      </c>
      <c r="H7" s="9" t="s">
        <v>12</v>
      </c>
      <c r="I7" s="9" t="s">
        <v>13</v>
      </c>
      <c r="J7" s="9" t="s">
        <v>14</v>
      </c>
      <c r="K7" s="9" t="s">
        <v>15</v>
      </c>
      <c r="L7" s="9" t="s">
        <v>16</v>
      </c>
      <c r="M7" s="9" t="s">
        <v>17</v>
      </c>
      <c r="N7" s="9" t="s">
        <v>18</v>
      </c>
      <c r="O7" s="9" t="s">
        <v>19</v>
      </c>
      <c r="P7" s="9" t="s">
        <v>20</v>
      </c>
      <c r="Q7" s="9" t="s">
        <v>21</v>
      </c>
      <c r="S7" s="9" t="s">
        <v>16</v>
      </c>
      <c r="T7" s="9" t="s">
        <v>20</v>
      </c>
      <c r="U7" s="10"/>
      <c r="V7" s="80" t="s">
        <v>22</v>
      </c>
      <c r="X7" s="9" t="s">
        <v>23</v>
      </c>
      <c r="Y7" s="9" t="s">
        <v>24</v>
      </c>
      <c r="Z7" s="9" t="s">
        <v>25</v>
      </c>
    </row>
    <row r="8" spans="1:26" ht="15.75" x14ac:dyDescent="0.25">
      <c r="A8" s="1"/>
      <c r="B8" s="11" t="s">
        <v>26</v>
      </c>
      <c r="C8" s="12" t="s">
        <v>27</v>
      </c>
      <c r="D8" s="12" t="s">
        <v>28</v>
      </c>
      <c r="E8" s="12" t="s">
        <v>29</v>
      </c>
      <c r="G8" s="12"/>
      <c r="H8" s="12"/>
      <c r="I8" s="12"/>
      <c r="J8" s="12"/>
      <c r="K8" s="12"/>
      <c r="L8" s="12"/>
      <c r="M8" s="12"/>
      <c r="N8" s="12"/>
      <c r="O8" s="12" t="s">
        <v>151</v>
      </c>
      <c r="P8" s="12" t="s">
        <v>152</v>
      </c>
      <c r="Q8" s="12" t="s">
        <v>30</v>
      </c>
      <c r="S8" s="13"/>
      <c r="T8" s="13"/>
      <c r="U8" s="14"/>
      <c r="V8" s="80"/>
      <c r="X8" s="13" t="s">
        <v>31</v>
      </c>
      <c r="Y8" s="13" t="s">
        <v>32</v>
      </c>
      <c r="Z8" s="13" t="s">
        <v>31</v>
      </c>
    </row>
    <row r="9" spans="1:26" ht="15.75" x14ac:dyDescent="0.25">
      <c r="A9" s="1"/>
      <c r="B9" t="s">
        <v>33</v>
      </c>
      <c r="C9" s="15">
        <v>0</v>
      </c>
      <c r="D9" s="15">
        <v>0</v>
      </c>
      <c r="E9" s="15">
        <v>0</v>
      </c>
      <c r="G9" s="15">
        <v>0</v>
      </c>
      <c r="H9" s="15">
        <v>0</v>
      </c>
      <c r="I9" s="15">
        <v>0</v>
      </c>
      <c r="J9" s="15">
        <v>0</v>
      </c>
      <c r="K9" s="15">
        <v>0</v>
      </c>
      <c r="L9" s="15">
        <v>0</v>
      </c>
      <c r="M9" s="15">
        <v>0</v>
      </c>
      <c r="N9" s="15">
        <v>0</v>
      </c>
      <c r="O9" s="21">
        <v>770500</v>
      </c>
      <c r="P9" s="21">
        <v>836900</v>
      </c>
      <c r="Q9" s="21">
        <v>1010900</v>
      </c>
      <c r="S9" s="14"/>
      <c r="T9" s="14"/>
      <c r="U9" s="14"/>
      <c r="V9" s="18"/>
      <c r="X9" s="14"/>
      <c r="Y9" s="14"/>
      <c r="Z9" s="14"/>
    </row>
    <row r="10" spans="1:26" ht="15.75" x14ac:dyDescent="0.25">
      <c r="A10" s="1"/>
      <c r="B10" t="s">
        <v>35</v>
      </c>
      <c r="C10" s="15">
        <v>0</v>
      </c>
      <c r="D10" s="15">
        <v>0</v>
      </c>
      <c r="E10" s="15">
        <v>0</v>
      </c>
      <c r="G10" s="15">
        <v>0</v>
      </c>
      <c r="H10" s="15">
        <v>0</v>
      </c>
      <c r="I10" s="15">
        <v>0</v>
      </c>
      <c r="J10" s="15">
        <v>0</v>
      </c>
      <c r="K10" s="15">
        <v>0</v>
      </c>
      <c r="L10" s="15">
        <v>0</v>
      </c>
      <c r="M10" s="15">
        <v>0</v>
      </c>
      <c r="N10" s="15">
        <v>0</v>
      </c>
      <c r="O10" s="21">
        <v>93400</v>
      </c>
      <c r="P10" s="21">
        <v>36200</v>
      </c>
      <c r="Q10" s="21">
        <v>123300</v>
      </c>
      <c r="S10" s="14"/>
      <c r="T10" s="14"/>
      <c r="U10" s="14"/>
      <c r="V10" s="18"/>
      <c r="X10" s="14"/>
      <c r="Y10" s="14"/>
      <c r="Z10" s="14"/>
    </row>
    <row r="11" spans="1:26" ht="15.75" x14ac:dyDescent="0.25">
      <c r="A11" s="1"/>
      <c r="B11" s="53" t="s">
        <v>150</v>
      </c>
      <c r="C11" s="64">
        <f>SUM(C9-C10)</f>
        <v>0</v>
      </c>
      <c r="D11" s="64">
        <f t="shared" ref="D11:E11" si="0">SUM(D9-D10)</f>
        <v>0</v>
      </c>
      <c r="E11" s="64">
        <f t="shared" si="0"/>
        <v>0</v>
      </c>
      <c r="G11" s="64">
        <f t="shared" ref="G11" si="1">SUM(G9-G10)</f>
        <v>0</v>
      </c>
      <c r="H11" s="64">
        <f t="shared" ref="H11" si="2">SUM(H9-H10)</f>
        <v>0</v>
      </c>
      <c r="I11" s="64">
        <f t="shared" ref="I11" si="3">SUM(I9-I10)</f>
        <v>0</v>
      </c>
      <c r="J11" s="64">
        <f t="shared" ref="J11" si="4">SUM(J9-J10)</f>
        <v>0</v>
      </c>
      <c r="K11" s="64">
        <f t="shared" ref="K11" si="5">SUM(K9-K10)</f>
        <v>0</v>
      </c>
      <c r="L11" s="64">
        <f t="shared" ref="L11" si="6">SUM(L9-L10)</f>
        <v>0</v>
      </c>
      <c r="M11" s="64">
        <f t="shared" ref="M11" si="7">SUM(M9-M10)</f>
        <v>0</v>
      </c>
      <c r="N11" s="64">
        <f t="shared" ref="N11" si="8">SUM(N9-N10)</f>
        <v>0</v>
      </c>
      <c r="O11" s="64">
        <f t="shared" ref="O11" si="9">SUM(O9-O10)</f>
        <v>677100</v>
      </c>
      <c r="P11" s="64">
        <f t="shared" ref="P11" si="10">SUM(P9-P10)</f>
        <v>800700</v>
      </c>
      <c r="Q11" s="64">
        <f t="shared" ref="Q11" si="11">SUM(Q9-Q10)</f>
        <v>887600</v>
      </c>
      <c r="S11" s="14"/>
      <c r="T11" s="14"/>
      <c r="U11" s="14"/>
      <c r="V11" s="18"/>
      <c r="X11" s="14"/>
      <c r="Y11" s="14"/>
      <c r="Z11" s="14"/>
    </row>
    <row r="12" spans="1:26" ht="15.75" x14ac:dyDescent="0.25">
      <c r="A12" s="1"/>
      <c r="C12" s="15"/>
      <c r="D12" s="15"/>
      <c r="E12" s="15"/>
      <c r="G12" s="16"/>
      <c r="H12" s="16"/>
      <c r="I12" s="16"/>
      <c r="J12" s="16"/>
      <c r="K12" s="16"/>
      <c r="L12" s="16"/>
      <c r="M12" s="16"/>
      <c r="N12" s="16"/>
      <c r="O12" s="65"/>
      <c r="P12" s="16"/>
      <c r="Q12" s="17"/>
      <c r="S12" s="14"/>
      <c r="T12" s="14"/>
      <c r="U12" s="14"/>
      <c r="V12" s="18"/>
      <c r="X12" s="14"/>
      <c r="Y12" s="14"/>
      <c r="Z12" s="14"/>
    </row>
    <row r="13" spans="1:26" ht="15.75" x14ac:dyDescent="0.25">
      <c r="A13" s="1"/>
      <c r="B13" s="19" t="s">
        <v>34</v>
      </c>
      <c r="C13" s="16"/>
      <c r="D13" s="16"/>
      <c r="E13" s="16"/>
      <c r="G13" s="56"/>
      <c r="H13" s="56"/>
      <c r="I13" s="56"/>
      <c r="J13" s="56"/>
      <c r="K13" s="56"/>
      <c r="L13" s="56"/>
      <c r="M13" s="56"/>
      <c r="N13" s="56"/>
      <c r="O13" s="56"/>
      <c r="P13" s="56"/>
      <c r="Q13" s="56"/>
      <c r="S13" s="14"/>
      <c r="T13" s="14"/>
      <c r="U13" s="14"/>
      <c r="V13" s="18"/>
      <c r="X13" s="14"/>
      <c r="Y13" s="14"/>
      <c r="Z13" s="14"/>
    </row>
    <row r="14" spans="1:26" ht="15.75" x14ac:dyDescent="0.25">
      <c r="A14" s="1"/>
      <c r="B14" s="59" t="s">
        <v>35</v>
      </c>
      <c r="C14" s="16"/>
      <c r="D14" s="16"/>
      <c r="E14" s="16"/>
      <c r="G14" s="56"/>
      <c r="H14" s="56"/>
      <c r="I14" s="56"/>
      <c r="J14" s="56"/>
      <c r="K14" s="56"/>
      <c r="L14" s="56"/>
      <c r="M14" s="56"/>
      <c r="N14" s="56"/>
      <c r="O14" s="56"/>
      <c r="P14" s="56"/>
      <c r="Q14" s="56"/>
      <c r="S14" s="14"/>
      <c r="T14" s="14"/>
      <c r="U14" s="14"/>
      <c r="V14" s="18"/>
      <c r="X14" s="14"/>
      <c r="Y14" s="14"/>
      <c r="Z14" s="14"/>
    </row>
    <row r="15" spans="1:26" ht="15.75" x14ac:dyDescent="0.25">
      <c r="A15" s="1"/>
      <c r="B15" s="59" t="s">
        <v>36</v>
      </c>
      <c r="C15" s="16"/>
      <c r="D15" s="16"/>
      <c r="E15" s="16"/>
      <c r="G15" s="56"/>
      <c r="H15" s="56"/>
      <c r="I15" s="56"/>
      <c r="J15" s="56"/>
      <c r="K15" s="56"/>
      <c r="L15" s="56"/>
      <c r="M15" s="56"/>
      <c r="N15" s="56"/>
      <c r="O15" s="56">
        <v>33158600</v>
      </c>
      <c r="P15" s="56">
        <v>4861600</v>
      </c>
      <c r="Q15" s="56">
        <v>3893700</v>
      </c>
      <c r="S15" s="14"/>
      <c r="T15" s="14"/>
      <c r="U15" s="14"/>
      <c r="V15" s="18"/>
      <c r="X15" s="14"/>
      <c r="Y15" s="14"/>
      <c r="Z15" s="14"/>
    </row>
    <row r="16" spans="1:26" ht="15.75" x14ac:dyDescent="0.25">
      <c r="A16" s="1"/>
      <c r="B16" s="59" t="s">
        <v>37</v>
      </c>
      <c r="C16" s="16"/>
      <c r="D16" s="16"/>
      <c r="E16" s="16"/>
      <c r="G16" s="56"/>
      <c r="H16" s="56"/>
      <c r="I16" s="56"/>
      <c r="J16" s="56"/>
      <c r="K16" s="56"/>
      <c r="L16" s="56"/>
      <c r="M16" s="56"/>
      <c r="N16" s="56"/>
      <c r="O16" s="56">
        <v>1070400</v>
      </c>
      <c r="P16" s="56">
        <v>1175300</v>
      </c>
      <c r="Q16" s="56">
        <v>2189400</v>
      </c>
      <c r="S16" s="14"/>
      <c r="T16" s="14"/>
      <c r="U16" s="14"/>
      <c r="V16" s="18"/>
      <c r="X16" s="14"/>
      <c r="Y16" s="14"/>
      <c r="Z16" s="14"/>
    </row>
    <row r="17" spans="1:26" ht="15.75" x14ac:dyDescent="0.25">
      <c r="A17" s="1"/>
      <c r="B17" s="59" t="s">
        <v>38</v>
      </c>
      <c r="C17" s="16"/>
      <c r="D17" s="16"/>
      <c r="E17" s="16"/>
      <c r="G17" s="56"/>
      <c r="H17" s="56"/>
      <c r="I17" s="56"/>
      <c r="J17" s="56"/>
      <c r="K17" s="56"/>
      <c r="L17" s="56"/>
      <c r="M17" s="56"/>
      <c r="N17" s="56"/>
      <c r="O17" s="56">
        <v>64795100</v>
      </c>
      <c r="P17" s="56">
        <v>13418600</v>
      </c>
      <c r="Q17" s="56">
        <v>17697000</v>
      </c>
      <c r="S17" s="14"/>
      <c r="T17" s="14"/>
      <c r="U17" s="14"/>
      <c r="V17" s="18"/>
      <c r="X17" s="14"/>
      <c r="Y17" s="14"/>
      <c r="Z17" s="14"/>
    </row>
    <row r="18" spans="1:26" ht="15.75" x14ac:dyDescent="0.25">
      <c r="A18" s="1"/>
      <c r="B18" s="59" t="s">
        <v>39</v>
      </c>
      <c r="C18" s="16"/>
      <c r="D18" s="16"/>
      <c r="E18" s="16"/>
      <c r="G18" s="56"/>
      <c r="H18" s="56"/>
      <c r="I18" s="56"/>
      <c r="J18" s="56"/>
      <c r="K18" s="56"/>
      <c r="L18" s="56"/>
      <c r="M18" s="56"/>
      <c r="N18" s="56"/>
      <c r="O18" s="56">
        <v>5600</v>
      </c>
      <c r="P18" s="56">
        <v>3700</v>
      </c>
      <c r="Q18" s="56">
        <v>762200</v>
      </c>
      <c r="S18" s="14"/>
      <c r="T18" s="14"/>
      <c r="U18" s="14"/>
      <c r="V18" s="18"/>
      <c r="X18" s="14"/>
      <c r="Y18" s="14"/>
      <c r="Z18" s="14"/>
    </row>
    <row r="19" spans="1:26" ht="15.75" x14ac:dyDescent="0.25">
      <c r="A19" s="1"/>
      <c r="B19" t="s">
        <v>40</v>
      </c>
      <c r="C19" s="15">
        <v>969195</v>
      </c>
      <c r="D19" s="15">
        <v>8716023</v>
      </c>
      <c r="E19" s="15">
        <v>12240732</v>
      </c>
      <c r="G19" s="56">
        <v>1863920</v>
      </c>
      <c r="H19" s="56">
        <v>4702670</v>
      </c>
      <c r="I19" s="56">
        <v>4801532</v>
      </c>
      <c r="J19" s="29">
        <f>SUM(G19:I19)-D19</f>
        <v>2652099</v>
      </c>
      <c r="K19" s="56">
        <v>221942</v>
      </c>
      <c r="L19" s="56">
        <v>1369406</v>
      </c>
      <c r="M19" s="56">
        <v>4307852</v>
      </c>
      <c r="N19" s="29">
        <f>SUM(K19:M19)-E19</f>
        <v>-6341532</v>
      </c>
      <c r="O19" s="56"/>
      <c r="P19" s="56"/>
      <c r="Q19" s="56"/>
      <c r="S19" s="14"/>
      <c r="T19" s="14"/>
      <c r="U19" s="14"/>
      <c r="V19" s="18"/>
      <c r="X19" s="14"/>
      <c r="Y19" s="14"/>
      <c r="Z19" s="14"/>
    </row>
    <row r="20" spans="1:26" ht="15.75" x14ac:dyDescent="0.25">
      <c r="A20" s="1"/>
      <c r="B20" t="s">
        <v>153</v>
      </c>
      <c r="C20" s="15"/>
      <c r="D20" s="15"/>
      <c r="E20" s="15"/>
      <c r="G20" s="56"/>
      <c r="H20" s="56"/>
      <c r="I20" s="56"/>
      <c r="J20" s="56"/>
      <c r="K20" s="56"/>
      <c r="L20" s="56">
        <v>10000000</v>
      </c>
      <c r="M20" s="56"/>
      <c r="N20" s="56"/>
      <c r="O20" s="56"/>
      <c r="P20" s="56"/>
      <c r="Q20" s="56"/>
      <c r="S20" s="14"/>
      <c r="T20" s="14"/>
      <c r="U20" s="14"/>
      <c r="V20" s="18"/>
      <c r="X20" s="14"/>
      <c r="Y20" s="14"/>
      <c r="Z20" s="14"/>
    </row>
    <row r="21" spans="1:26" ht="15.75" x14ac:dyDescent="0.25">
      <c r="A21" s="1"/>
      <c r="B21" s="22" t="s">
        <v>41</v>
      </c>
      <c r="C21" s="15">
        <v>472789</v>
      </c>
      <c r="D21" s="15">
        <v>10004519</v>
      </c>
      <c r="E21" s="15">
        <v>20752819</v>
      </c>
      <c r="G21" s="56"/>
      <c r="H21" s="56"/>
      <c r="I21" s="56"/>
      <c r="J21" s="56"/>
      <c r="K21" s="56">
        <v>669137</v>
      </c>
      <c r="L21" s="56">
        <v>388652</v>
      </c>
      <c r="M21" s="56">
        <v>11581241</v>
      </c>
      <c r="N21" s="29">
        <f>SUM(K21:M21)-E21</f>
        <v>-8113789</v>
      </c>
      <c r="O21" s="56"/>
      <c r="P21" s="56"/>
      <c r="Q21" s="56"/>
      <c r="S21" s="14"/>
      <c r="T21" s="14"/>
      <c r="U21" s="14"/>
      <c r="V21" s="18"/>
      <c r="X21" s="14"/>
      <c r="Y21" s="14"/>
      <c r="Z21" s="14"/>
    </row>
    <row r="22" spans="1:26" ht="15.75" x14ac:dyDescent="0.25">
      <c r="A22" s="1"/>
      <c r="B22" t="s">
        <v>42</v>
      </c>
      <c r="C22" s="15"/>
      <c r="D22" s="15"/>
      <c r="E22" s="15"/>
      <c r="G22" s="56"/>
      <c r="H22" s="56"/>
      <c r="I22" s="56"/>
      <c r="J22" s="56"/>
      <c r="K22" s="56"/>
      <c r="L22" s="56"/>
      <c r="M22" s="56"/>
      <c r="N22" s="56"/>
      <c r="O22" s="56"/>
      <c r="P22" s="56"/>
      <c r="Q22" s="56"/>
      <c r="S22" s="14"/>
      <c r="T22" s="14"/>
      <c r="U22" s="14"/>
      <c r="V22" s="18"/>
      <c r="X22" s="14"/>
      <c r="Y22" s="14"/>
      <c r="Z22" s="14"/>
    </row>
    <row r="23" spans="1:26" ht="16.5" thickBot="1" x14ac:dyDescent="0.3">
      <c r="A23" s="1"/>
      <c r="B23" s="22" t="s">
        <v>43</v>
      </c>
      <c r="C23" s="23">
        <v>200000</v>
      </c>
      <c r="D23" s="15">
        <v>200000</v>
      </c>
      <c r="E23" s="15">
        <v>282500</v>
      </c>
      <c r="G23" s="56">
        <v>50000</v>
      </c>
      <c r="H23" s="56"/>
      <c r="I23" s="56"/>
      <c r="J23" s="56"/>
      <c r="K23" s="56">
        <v>132500</v>
      </c>
      <c r="L23" s="56">
        <v>50000</v>
      </c>
      <c r="M23" s="56">
        <v>50000</v>
      </c>
      <c r="N23" s="56"/>
      <c r="O23" s="56"/>
      <c r="P23" s="56"/>
      <c r="Q23" s="56"/>
      <c r="S23" s="14"/>
      <c r="T23" s="14"/>
      <c r="U23" s="14"/>
      <c r="V23" s="18"/>
      <c r="X23" s="14"/>
      <c r="Y23" s="14"/>
      <c r="Z23" s="14"/>
    </row>
    <row r="24" spans="1:26" ht="15.75" x14ac:dyDescent="0.25">
      <c r="A24" s="1"/>
      <c r="B24" s="24" t="s">
        <v>44</v>
      </c>
      <c r="C24" s="67">
        <f>SUM(C14:C23)</f>
        <v>1641984</v>
      </c>
      <c r="D24" s="67">
        <f t="shared" ref="D24:E24" si="12">SUM(D14:D23)</f>
        <v>18920542</v>
      </c>
      <c r="E24" s="67">
        <f t="shared" si="12"/>
        <v>33276051</v>
      </c>
      <c r="G24" s="67">
        <f t="shared" ref="G24:Q24" si="13">SUM(G14:G23)</f>
        <v>1913920</v>
      </c>
      <c r="H24" s="67">
        <f t="shared" si="13"/>
        <v>4702670</v>
      </c>
      <c r="I24" s="67">
        <f t="shared" si="13"/>
        <v>4801532</v>
      </c>
      <c r="J24" s="67">
        <f t="shared" si="13"/>
        <v>2652099</v>
      </c>
      <c r="K24" s="67">
        <f t="shared" si="13"/>
        <v>1023579</v>
      </c>
      <c r="L24" s="67">
        <f t="shared" si="13"/>
        <v>11808058</v>
      </c>
      <c r="M24" s="67">
        <f t="shared" si="13"/>
        <v>15939093</v>
      </c>
      <c r="N24" s="67">
        <f t="shared" si="13"/>
        <v>-14455321</v>
      </c>
      <c r="O24" s="67">
        <f t="shared" si="13"/>
        <v>99029700</v>
      </c>
      <c r="P24" s="67">
        <f t="shared" si="13"/>
        <v>19459200</v>
      </c>
      <c r="Q24" s="67">
        <f t="shared" si="13"/>
        <v>24542300</v>
      </c>
      <c r="S24" s="14"/>
      <c r="T24" s="14"/>
      <c r="U24" s="14"/>
      <c r="V24" s="18"/>
      <c r="X24" s="14"/>
      <c r="Y24" s="14"/>
      <c r="Z24" s="14"/>
    </row>
    <row r="25" spans="1:26" ht="15.75" x14ac:dyDescent="0.25">
      <c r="A25" s="1"/>
      <c r="B25" s="25"/>
      <c r="C25" s="16"/>
      <c r="D25" s="16"/>
      <c r="E25" s="16"/>
      <c r="G25" s="16"/>
      <c r="H25" s="16"/>
      <c r="I25" s="16"/>
      <c r="J25" s="16"/>
      <c r="K25" s="16"/>
      <c r="L25" s="16"/>
      <c r="M25" s="16"/>
      <c r="N25" s="16"/>
      <c r="O25" s="16"/>
      <c r="P25" s="16"/>
      <c r="Q25" s="16"/>
      <c r="S25" s="14"/>
      <c r="T25" s="14"/>
      <c r="U25" s="14"/>
      <c r="V25" s="18"/>
      <c r="X25" s="14"/>
      <c r="Y25" s="14"/>
      <c r="Z25" s="14"/>
    </row>
    <row r="26" spans="1:26" ht="15.75" x14ac:dyDescent="0.25">
      <c r="A26" s="1"/>
      <c r="B26" s="19" t="s">
        <v>45</v>
      </c>
      <c r="C26" s="54">
        <v>-1913920</v>
      </c>
      <c r="D26" s="54">
        <v>-4702670</v>
      </c>
      <c r="E26" s="54">
        <v>-4801532</v>
      </c>
      <c r="F26" s="55"/>
      <c r="G26" s="56">
        <v>-1023579</v>
      </c>
      <c r="H26" s="56">
        <v>-11808058</v>
      </c>
      <c r="I26" s="56">
        <v>-15939093</v>
      </c>
      <c r="J26" s="56"/>
      <c r="K26" s="56">
        <v>-98352600</v>
      </c>
      <c r="L26" s="56">
        <v>-18658500</v>
      </c>
      <c r="M26" s="56">
        <v>-23654700</v>
      </c>
      <c r="N26" s="56"/>
      <c r="O26" s="56"/>
      <c r="P26" s="56"/>
      <c r="Q26" s="56">
        <v>-23654700</v>
      </c>
      <c r="S26" s="14"/>
      <c r="T26" s="14"/>
      <c r="U26" s="14"/>
      <c r="V26" s="18"/>
      <c r="X26" s="14"/>
      <c r="Y26" s="14"/>
      <c r="Z26" s="14"/>
    </row>
    <row r="27" spans="1:26" ht="15.75" x14ac:dyDescent="0.25">
      <c r="A27" s="1"/>
      <c r="B27" s="25" t="s">
        <v>46</v>
      </c>
      <c r="C27" s="26"/>
      <c r="D27" s="26"/>
      <c r="E27" s="27"/>
      <c r="G27" s="56"/>
      <c r="H27" s="56"/>
      <c r="I27" s="56"/>
      <c r="J27" s="56"/>
      <c r="K27" s="56"/>
      <c r="L27" s="56"/>
      <c r="M27" s="56"/>
      <c r="N27" s="56"/>
      <c r="O27" s="56"/>
      <c r="P27" s="56"/>
      <c r="Q27" s="56"/>
      <c r="S27" s="14"/>
      <c r="T27" s="14"/>
      <c r="U27" s="14"/>
      <c r="V27" s="18"/>
      <c r="X27" s="14"/>
      <c r="Y27" s="14"/>
      <c r="Z27" s="14"/>
    </row>
    <row r="28" spans="1:26" ht="15.75" x14ac:dyDescent="0.25">
      <c r="A28" s="1"/>
      <c r="B28" s="25" t="s">
        <v>47</v>
      </c>
      <c r="C28" s="27">
        <v>0</v>
      </c>
      <c r="D28" s="28">
        <v>0</v>
      </c>
      <c r="E28" s="28">
        <v>1081238</v>
      </c>
      <c r="G28" s="56"/>
      <c r="H28" s="56"/>
      <c r="I28" s="56"/>
      <c r="J28" s="56"/>
      <c r="K28" s="56"/>
      <c r="L28" s="56"/>
      <c r="M28" s="56">
        <v>1046653</v>
      </c>
      <c r="N28" s="56"/>
      <c r="O28" s="56"/>
      <c r="P28" s="56"/>
      <c r="Q28" s="56"/>
      <c r="S28" s="14"/>
      <c r="T28" s="14"/>
      <c r="U28" s="14"/>
      <c r="V28" s="18"/>
      <c r="X28" s="14"/>
      <c r="Y28" s="14"/>
      <c r="Z28" s="14"/>
    </row>
    <row r="29" spans="1:26" ht="15.75" x14ac:dyDescent="0.25">
      <c r="A29" s="1"/>
      <c r="B29" s="25" t="s">
        <v>154</v>
      </c>
      <c r="C29" s="16"/>
      <c r="D29" s="16"/>
      <c r="E29" s="16"/>
      <c r="G29" s="56"/>
      <c r="H29" s="56"/>
      <c r="I29" s="56"/>
      <c r="J29" s="56"/>
      <c r="K29" s="56"/>
      <c r="L29" s="56"/>
      <c r="M29" s="56">
        <v>475</v>
      </c>
      <c r="N29" s="56"/>
      <c r="O29" s="56">
        <v>28800</v>
      </c>
      <c r="P29" s="56">
        <v>2132700</v>
      </c>
      <c r="Q29" s="56">
        <v>4653000</v>
      </c>
      <c r="S29" s="14"/>
      <c r="T29" s="14"/>
      <c r="U29" s="14"/>
      <c r="V29" s="18"/>
      <c r="X29" s="14"/>
      <c r="Y29" s="14"/>
      <c r="Z29" s="14"/>
    </row>
    <row r="30" spans="1:26" ht="15.75" x14ac:dyDescent="0.25">
      <c r="A30" s="1"/>
      <c r="B30" s="59" t="s">
        <v>48</v>
      </c>
      <c r="C30" s="28">
        <v>7098</v>
      </c>
      <c r="D30" s="28">
        <v>4257469</v>
      </c>
      <c r="E30" s="28">
        <v>13852774</v>
      </c>
      <c r="G30" s="56">
        <v>29531</v>
      </c>
      <c r="H30" s="56">
        <v>395996</v>
      </c>
      <c r="I30" s="56">
        <v>1326957</v>
      </c>
      <c r="J30" s="56"/>
      <c r="K30" s="56">
        <v>3186658</v>
      </c>
      <c r="L30" s="56">
        <v>3618804</v>
      </c>
      <c r="M30" s="56">
        <v>3599285</v>
      </c>
      <c r="N30" s="56"/>
      <c r="O30" s="56"/>
      <c r="P30" s="56"/>
      <c r="Q30" s="56"/>
      <c r="S30" s="14"/>
      <c r="T30" s="14"/>
      <c r="U30" s="14"/>
      <c r="V30" s="18"/>
      <c r="X30" s="14"/>
      <c r="Y30" s="14"/>
      <c r="Z30" s="14"/>
    </row>
    <row r="31" spans="1:26" ht="15.75" x14ac:dyDescent="0.25">
      <c r="A31" s="1"/>
      <c r="B31" s="25" t="s">
        <v>49</v>
      </c>
      <c r="C31" s="16"/>
      <c r="D31" s="16"/>
      <c r="E31" s="16"/>
      <c r="G31" s="56"/>
      <c r="H31" s="56"/>
      <c r="I31" s="56"/>
      <c r="J31" s="56"/>
      <c r="K31" s="56"/>
      <c r="L31" s="56"/>
      <c r="M31" s="56"/>
      <c r="N31" s="56"/>
      <c r="O31" s="56">
        <v>-2817600</v>
      </c>
      <c r="P31" s="56">
        <v>157800</v>
      </c>
      <c r="Q31" s="56">
        <v>-246700</v>
      </c>
      <c r="S31" s="14"/>
      <c r="T31" s="14"/>
      <c r="U31" s="14"/>
      <c r="V31" s="18"/>
      <c r="X31" s="14"/>
      <c r="Y31" s="14"/>
      <c r="Z31" s="14"/>
    </row>
    <row r="32" spans="1:26" ht="15.75" x14ac:dyDescent="0.25">
      <c r="A32" s="1"/>
      <c r="B32" s="25" t="s">
        <v>50</v>
      </c>
      <c r="C32" s="16"/>
      <c r="D32" s="16"/>
      <c r="E32" s="16"/>
      <c r="G32" s="56"/>
      <c r="H32" s="56"/>
      <c r="I32" s="56"/>
      <c r="J32" s="56"/>
      <c r="K32" s="56"/>
      <c r="L32" s="56"/>
      <c r="M32" s="56"/>
      <c r="N32" s="56"/>
      <c r="O32" s="56">
        <v>-225916000</v>
      </c>
      <c r="P32" s="56">
        <v>0</v>
      </c>
      <c r="Q32" s="56">
        <v>0</v>
      </c>
      <c r="S32" s="14"/>
      <c r="T32" s="14"/>
      <c r="U32" s="14"/>
      <c r="V32" s="18"/>
      <c r="X32" s="14"/>
      <c r="Y32" s="14"/>
      <c r="Z32" s="14"/>
    </row>
    <row r="33" spans="1:26" ht="15.75" x14ac:dyDescent="0.25">
      <c r="A33" s="1"/>
      <c r="B33" s="25" t="s">
        <v>155</v>
      </c>
      <c r="C33" s="16"/>
      <c r="D33" s="16"/>
      <c r="E33" s="16"/>
      <c r="G33" s="56"/>
      <c r="H33" s="56"/>
      <c r="I33" s="56"/>
      <c r="J33" s="56"/>
      <c r="K33" s="56"/>
      <c r="L33" s="56"/>
      <c r="M33" s="56"/>
      <c r="N33" s="56"/>
      <c r="O33" s="56">
        <v>-542300</v>
      </c>
      <c r="P33" s="56"/>
      <c r="Q33" s="56"/>
      <c r="S33" s="14"/>
      <c r="T33" s="14"/>
      <c r="U33" s="14"/>
      <c r="V33" s="18"/>
      <c r="X33" s="14"/>
      <c r="Y33" s="14"/>
      <c r="Z33" s="14"/>
    </row>
    <row r="34" spans="1:26" ht="15.75" x14ac:dyDescent="0.25">
      <c r="A34" s="1"/>
      <c r="B34" s="25" t="s">
        <v>51</v>
      </c>
      <c r="C34" s="16"/>
      <c r="D34" s="16"/>
      <c r="E34" s="16"/>
      <c r="G34" s="56"/>
      <c r="H34" s="56"/>
      <c r="I34" s="56"/>
      <c r="J34" s="56"/>
      <c r="K34" s="56"/>
      <c r="L34" s="56"/>
      <c r="M34" s="56"/>
      <c r="N34" s="56"/>
      <c r="O34" s="56"/>
      <c r="P34" s="56"/>
      <c r="Q34" s="56">
        <v>0</v>
      </c>
      <c r="S34" s="14"/>
      <c r="T34" s="14"/>
      <c r="U34" s="14"/>
      <c r="V34" s="18"/>
      <c r="X34" s="14"/>
      <c r="Y34" s="14"/>
      <c r="Z34" s="14"/>
    </row>
    <row r="35" spans="1:26" ht="16.5" thickBot="1" x14ac:dyDescent="0.3">
      <c r="A35" s="1"/>
      <c r="B35" s="25" t="s">
        <v>52</v>
      </c>
      <c r="C35" s="29"/>
      <c r="D35" s="29">
        <v>4257469</v>
      </c>
      <c r="E35" s="29">
        <v>14934012</v>
      </c>
      <c r="G35" s="56"/>
      <c r="H35" s="56"/>
      <c r="I35" s="56"/>
      <c r="J35" s="56"/>
      <c r="K35" s="56"/>
      <c r="L35" s="56"/>
      <c r="M35" s="56"/>
      <c r="N35" s="56"/>
      <c r="O35" s="56"/>
      <c r="P35" s="56"/>
      <c r="Q35" s="56"/>
      <c r="S35" s="14"/>
      <c r="T35" s="14"/>
      <c r="U35" s="14"/>
      <c r="V35" s="18"/>
      <c r="X35" s="14"/>
      <c r="Y35" s="14"/>
      <c r="Z35" s="14"/>
    </row>
    <row r="36" spans="1:26" ht="15.75" x14ac:dyDescent="0.25">
      <c r="A36" s="1"/>
      <c r="B36" s="24" t="s">
        <v>53</v>
      </c>
      <c r="C36" s="30">
        <v>-1951280</v>
      </c>
      <c r="D36" s="30">
        <v>-14663073</v>
      </c>
      <c r="E36" s="30">
        <v>-18342039</v>
      </c>
      <c r="G36" s="57"/>
      <c r="H36" s="57">
        <v>-4306674</v>
      </c>
      <c r="I36" s="57">
        <v>-3474575</v>
      </c>
      <c r="J36" s="57"/>
      <c r="K36" s="57">
        <v>2163079</v>
      </c>
      <c r="L36" s="57">
        <v>-8189254</v>
      </c>
      <c r="M36" s="57">
        <v>-11292680</v>
      </c>
      <c r="N36" s="57"/>
      <c r="O36" s="57">
        <v>-327599700</v>
      </c>
      <c r="P36" s="57">
        <v>-16368000</v>
      </c>
      <c r="Q36" s="57">
        <v>-19248400</v>
      </c>
      <c r="S36" s="14"/>
      <c r="T36" s="14"/>
      <c r="U36" s="14"/>
      <c r="V36" s="18"/>
      <c r="X36" s="14"/>
      <c r="Y36" s="14"/>
      <c r="Z36" s="14"/>
    </row>
    <row r="37" spans="1:26" ht="16.5" thickBot="1" x14ac:dyDescent="0.3">
      <c r="A37" s="1"/>
      <c r="B37" s="25" t="s">
        <v>54</v>
      </c>
      <c r="C37" s="27">
        <v>0</v>
      </c>
      <c r="D37" s="28">
        <v>979475</v>
      </c>
      <c r="E37" s="28">
        <v>3548602</v>
      </c>
      <c r="G37" s="58"/>
      <c r="H37" s="58">
        <v>-34713</v>
      </c>
      <c r="I37" s="58">
        <v>-322546</v>
      </c>
      <c r="J37" s="58"/>
      <c r="K37" s="58">
        <v>-883293</v>
      </c>
      <c r="L37" s="58">
        <v>-904513</v>
      </c>
      <c r="M37" s="58">
        <v>-899687</v>
      </c>
      <c r="N37" s="58"/>
      <c r="O37" s="58">
        <v>0</v>
      </c>
      <c r="P37" s="58">
        <v>0</v>
      </c>
      <c r="Q37" s="58">
        <v>0</v>
      </c>
      <c r="S37" s="14"/>
      <c r="T37" s="14"/>
      <c r="U37" s="14"/>
      <c r="V37" s="18"/>
      <c r="X37" s="14"/>
      <c r="Y37" s="14"/>
      <c r="Z37" s="14"/>
    </row>
    <row r="38" spans="1:26" ht="15.75" x14ac:dyDescent="0.25">
      <c r="A38" s="1"/>
      <c r="B38" s="24" t="s">
        <v>55</v>
      </c>
      <c r="C38" s="30">
        <v>-1951280</v>
      </c>
      <c r="D38" s="30">
        <v>-15642548</v>
      </c>
      <c r="E38" s="30">
        <v>-21890641</v>
      </c>
      <c r="G38" s="57">
        <v>-1884389</v>
      </c>
      <c r="H38" s="57">
        <v>-4341387</v>
      </c>
      <c r="I38" s="57">
        <v>-3797121</v>
      </c>
      <c r="J38" s="57"/>
      <c r="K38" s="57">
        <v>1279786</v>
      </c>
      <c r="L38" s="57">
        <v>-9093767</v>
      </c>
      <c r="M38" s="57">
        <v>-12192367</v>
      </c>
      <c r="N38" s="57"/>
      <c r="O38" s="57">
        <v>-327599700</v>
      </c>
      <c r="P38" s="57">
        <v>-16368000</v>
      </c>
      <c r="Q38" s="57">
        <v>-19248400</v>
      </c>
      <c r="S38" s="14"/>
      <c r="T38" s="14"/>
      <c r="U38" s="14"/>
      <c r="V38" s="18"/>
      <c r="X38" s="14"/>
      <c r="Y38" s="14"/>
      <c r="Z38" s="14"/>
    </row>
    <row r="39" spans="1:26" ht="15.75" x14ac:dyDescent="0.25">
      <c r="A39" s="1"/>
      <c r="B39" s="25"/>
      <c r="C39" s="16"/>
      <c r="D39" s="16"/>
      <c r="E39" s="16"/>
      <c r="G39" s="16"/>
      <c r="H39" s="16"/>
      <c r="I39" s="16"/>
      <c r="J39" s="16"/>
      <c r="K39" s="16"/>
      <c r="L39" s="16"/>
      <c r="M39" s="16"/>
      <c r="N39" s="16"/>
      <c r="O39" s="16"/>
      <c r="P39" s="16"/>
      <c r="Q39" s="16"/>
      <c r="S39" s="14"/>
      <c r="T39" s="14"/>
      <c r="U39" s="14"/>
      <c r="V39" s="18"/>
      <c r="X39" s="14"/>
      <c r="Y39" s="14"/>
      <c r="Z39" s="14"/>
    </row>
    <row r="40" spans="1:26" ht="15.75" x14ac:dyDescent="0.25">
      <c r="A40" s="1" t="s">
        <v>6</v>
      </c>
      <c r="B40" s="8" t="s">
        <v>56</v>
      </c>
      <c r="C40" s="9" t="s">
        <v>57</v>
      </c>
      <c r="D40" s="9" t="s">
        <v>8</v>
      </c>
      <c r="E40" s="9" t="s">
        <v>10</v>
      </c>
      <c r="F40" s="10"/>
      <c r="G40" s="9"/>
      <c r="H40" s="2"/>
      <c r="I40" s="2"/>
      <c r="J40" s="2"/>
      <c r="K40" s="2"/>
      <c r="L40" s="2"/>
      <c r="M40" s="2"/>
      <c r="N40" s="2"/>
      <c r="O40" s="9" t="s">
        <v>19</v>
      </c>
      <c r="P40" s="9" t="s">
        <v>20</v>
      </c>
      <c r="Q40" s="9" t="s">
        <v>21</v>
      </c>
      <c r="S40" s="2"/>
      <c r="T40" s="2"/>
      <c r="U40" s="2"/>
      <c r="V40" s="2"/>
    </row>
    <row r="41" spans="1:26" ht="15.75" x14ac:dyDescent="0.25">
      <c r="A41" s="1"/>
      <c r="B41" s="31" t="s">
        <v>58</v>
      </c>
      <c r="C41" s="32" t="s">
        <v>27</v>
      </c>
      <c r="D41" s="12" t="s">
        <v>28</v>
      </c>
      <c r="E41" s="12" t="s">
        <v>29</v>
      </c>
      <c r="F41" s="16"/>
      <c r="G41" s="12"/>
      <c r="H41" s="2"/>
      <c r="I41" s="2"/>
      <c r="J41" s="2"/>
      <c r="K41" s="2"/>
      <c r="L41" s="2"/>
      <c r="M41" s="2"/>
      <c r="N41" s="2"/>
      <c r="O41" s="12"/>
      <c r="P41" s="12"/>
      <c r="Q41" s="12" t="s">
        <v>30</v>
      </c>
      <c r="S41" s="2"/>
      <c r="T41" s="2"/>
      <c r="U41" s="2"/>
      <c r="V41" s="2"/>
    </row>
    <row r="42" spans="1:26" x14ac:dyDescent="0.25">
      <c r="B42" s="19" t="s">
        <v>59</v>
      </c>
      <c r="D42" s="25" t="s">
        <v>60</v>
      </c>
      <c r="E42" s="25" t="s">
        <v>60</v>
      </c>
    </row>
    <row r="43" spans="1:26" x14ac:dyDescent="0.25">
      <c r="B43" s="20" t="s">
        <v>61</v>
      </c>
      <c r="C43" s="15">
        <v>327731</v>
      </c>
      <c r="D43" s="17">
        <v>989</v>
      </c>
      <c r="E43" s="17">
        <v>395011</v>
      </c>
      <c r="G43" s="17"/>
      <c r="H43" s="17"/>
      <c r="I43" s="17"/>
      <c r="J43" s="17"/>
      <c r="K43" s="17"/>
      <c r="L43" s="17"/>
      <c r="M43" s="17"/>
      <c r="N43" s="17"/>
      <c r="O43" s="17"/>
      <c r="P43" s="17"/>
      <c r="Q43" s="17"/>
    </row>
    <row r="44" spans="1:26" x14ac:dyDescent="0.25">
      <c r="B44" s="20" t="s">
        <v>157</v>
      </c>
      <c r="C44" s="15"/>
      <c r="D44" s="17"/>
      <c r="E44" s="17"/>
      <c r="G44" s="17">
        <v>240972</v>
      </c>
      <c r="H44" s="17">
        <v>240972</v>
      </c>
      <c r="I44" s="17">
        <v>227768</v>
      </c>
      <c r="J44" s="17"/>
      <c r="K44" s="17">
        <v>161432</v>
      </c>
      <c r="L44" s="17">
        <v>75764</v>
      </c>
      <c r="M44" s="17"/>
      <c r="N44" s="17"/>
      <c r="O44" s="17"/>
      <c r="P44" s="17"/>
      <c r="Q44" s="17"/>
    </row>
    <row r="45" spans="1:26" x14ac:dyDescent="0.25">
      <c r="B45" s="59" t="s">
        <v>156</v>
      </c>
      <c r="C45" s="15"/>
      <c r="D45" s="17"/>
      <c r="E45" s="17"/>
      <c r="G45" s="17"/>
      <c r="H45" s="17"/>
      <c r="I45" s="17"/>
      <c r="J45" s="17"/>
      <c r="K45" s="17"/>
      <c r="L45" s="17"/>
      <c r="M45" s="17"/>
      <c r="N45" s="17"/>
      <c r="O45" s="17">
        <v>40028300</v>
      </c>
      <c r="P45" s="17"/>
      <c r="Q45" s="17"/>
    </row>
    <row r="46" spans="1:26" x14ac:dyDescent="0.25">
      <c r="B46" s="20" t="s">
        <v>62</v>
      </c>
      <c r="D46" s="25"/>
      <c r="E46" s="25"/>
      <c r="G46" s="25"/>
      <c r="H46" s="25"/>
      <c r="I46" s="25"/>
      <c r="J46" s="25"/>
      <c r="K46" s="25"/>
      <c r="L46" s="25"/>
      <c r="M46" s="25"/>
      <c r="N46" s="25"/>
      <c r="O46" s="25"/>
      <c r="P46" s="25">
        <v>0</v>
      </c>
      <c r="Q46" s="25">
        <v>300742500</v>
      </c>
    </row>
    <row r="47" spans="1:26" x14ac:dyDescent="0.25">
      <c r="B47" s="20" t="s">
        <v>63</v>
      </c>
      <c r="C47" s="15">
        <v>240972</v>
      </c>
      <c r="D47" s="17">
        <v>168350</v>
      </c>
      <c r="E47" s="17">
        <v>0</v>
      </c>
      <c r="G47" s="17"/>
      <c r="H47" s="17"/>
      <c r="I47" s="17"/>
      <c r="J47" s="17"/>
      <c r="K47" s="17"/>
      <c r="L47" s="17"/>
      <c r="M47" s="17">
        <v>0</v>
      </c>
      <c r="N47" s="17"/>
      <c r="O47" s="17">
        <v>324700</v>
      </c>
      <c r="P47" s="17">
        <v>9553400</v>
      </c>
      <c r="Q47" s="17">
        <v>9233500</v>
      </c>
    </row>
    <row r="48" spans="1:26" ht="15.75" thickBot="1" x14ac:dyDescent="0.3">
      <c r="B48" s="20" t="s">
        <v>64</v>
      </c>
      <c r="D48" s="25"/>
      <c r="E48" s="25"/>
      <c r="G48" s="25"/>
      <c r="H48" s="25"/>
      <c r="I48" s="25"/>
      <c r="J48" s="25"/>
      <c r="K48" s="25"/>
      <c r="L48" s="25"/>
      <c r="M48" s="25"/>
      <c r="N48" s="25"/>
      <c r="O48" s="25">
        <v>47200</v>
      </c>
      <c r="P48" s="25">
        <v>17500</v>
      </c>
      <c r="Q48" s="25">
        <v>14800</v>
      </c>
    </row>
    <row r="49" spans="2:17" x14ac:dyDescent="0.25">
      <c r="B49" s="33" t="s">
        <v>65</v>
      </c>
      <c r="C49" s="34"/>
      <c r="D49" s="35"/>
      <c r="E49" s="35"/>
      <c r="G49" s="35">
        <v>282464</v>
      </c>
      <c r="H49" s="35">
        <v>243940</v>
      </c>
      <c r="I49" s="35">
        <v>228780</v>
      </c>
      <c r="J49" s="35"/>
      <c r="K49" s="35">
        <v>314135</v>
      </c>
      <c r="L49" s="35">
        <v>160530</v>
      </c>
      <c r="M49" s="35">
        <v>3285587</v>
      </c>
      <c r="N49" s="35"/>
      <c r="O49" s="35">
        <v>274101100</v>
      </c>
      <c r="P49" s="35">
        <v>353525300</v>
      </c>
      <c r="Q49" s="35">
        <v>682126500</v>
      </c>
    </row>
    <row r="50" spans="2:17" x14ac:dyDescent="0.25">
      <c r="B50" s="19"/>
      <c r="D50" s="25"/>
      <c r="E50" s="25"/>
    </row>
    <row r="51" spans="2:17" x14ac:dyDescent="0.25">
      <c r="B51" s="19" t="s">
        <v>66</v>
      </c>
      <c r="C51" s="37"/>
      <c r="D51" s="38"/>
      <c r="E51" s="38"/>
      <c r="G51" s="38"/>
      <c r="H51" s="38"/>
      <c r="I51" s="38"/>
      <c r="J51" s="38"/>
      <c r="K51" s="38"/>
      <c r="L51" s="38"/>
      <c r="M51" s="38"/>
      <c r="N51" s="38"/>
      <c r="O51" s="38"/>
      <c r="P51" s="38"/>
      <c r="Q51" s="38"/>
    </row>
    <row r="52" spans="2:17" x14ac:dyDescent="0.25">
      <c r="B52" s="20" t="s">
        <v>67</v>
      </c>
      <c r="C52" s="37"/>
      <c r="D52" s="38"/>
      <c r="E52" s="38"/>
      <c r="G52" s="38"/>
      <c r="H52" s="38"/>
      <c r="I52" s="38"/>
      <c r="J52" s="38"/>
      <c r="K52" s="38"/>
      <c r="L52" s="38"/>
      <c r="M52" s="38"/>
      <c r="N52" s="38"/>
      <c r="O52" s="38">
        <v>23700</v>
      </c>
      <c r="P52" s="38">
        <v>2161900</v>
      </c>
      <c r="Q52" s="38">
        <v>4790600</v>
      </c>
    </row>
    <row r="53" spans="2:17" x14ac:dyDescent="0.25">
      <c r="B53" s="20" t="s">
        <v>68</v>
      </c>
      <c r="C53" s="37"/>
      <c r="D53" s="38"/>
      <c r="E53" s="38"/>
      <c r="G53" s="38"/>
      <c r="H53" s="38"/>
      <c r="I53" s="38"/>
      <c r="J53" s="38"/>
      <c r="K53" s="38"/>
      <c r="L53" s="38"/>
      <c r="M53" s="38"/>
      <c r="N53" s="38"/>
      <c r="O53" s="38"/>
      <c r="P53" s="38"/>
      <c r="Q53" s="38">
        <v>15811600</v>
      </c>
    </row>
    <row r="54" spans="2:17" x14ac:dyDescent="0.25">
      <c r="B54" s="20" t="s">
        <v>69</v>
      </c>
      <c r="C54" s="37"/>
      <c r="D54" s="38"/>
      <c r="E54" s="38"/>
      <c r="G54" s="38"/>
      <c r="H54" s="38"/>
      <c r="I54" s="38"/>
      <c r="J54" s="38"/>
      <c r="K54" s="38"/>
      <c r="L54" s="38"/>
      <c r="M54" s="38"/>
      <c r="N54" s="38"/>
      <c r="O54" s="38">
        <v>313800</v>
      </c>
      <c r="P54" s="38">
        <v>806600</v>
      </c>
      <c r="Q54" s="38">
        <v>2855100</v>
      </c>
    </row>
    <row r="55" spans="2:17" x14ac:dyDescent="0.25">
      <c r="B55" s="20" t="s">
        <v>70</v>
      </c>
      <c r="C55" s="37"/>
      <c r="D55" s="38"/>
      <c r="E55" s="38"/>
      <c r="G55" s="38"/>
      <c r="H55" s="38"/>
      <c r="I55" s="38"/>
      <c r="J55" s="38"/>
      <c r="K55" s="38"/>
      <c r="L55" s="38"/>
      <c r="M55" s="38"/>
      <c r="N55" s="38"/>
      <c r="O55" s="38"/>
      <c r="P55" s="38"/>
      <c r="Q55" s="38">
        <v>132171000</v>
      </c>
    </row>
    <row r="56" spans="2:17" x14ac:dyDescent="0.25">
      <c r="B56" s="20" t="s">
        <v>71</v>
      </c>
      <c r="C56" s="15">
        <v>165051</v>
      </c>
      <c r="D56" s="38"/>
      <c r="E56" s="38"/>
      <c r="G56" s="28">
        <v>105633</v>
      </c>
      <c r="H56" s="28">
        <v>46215</v>
      </c>
      <c r="I56" s="28">
        <v>0</v>
      </c>
      <c r="J56" s="38"/>
      <c r="K56" s="38"/>
      <c r="L56" s="38"/>
      <c r="M56" s="38"/>
      <c r="N56" s="38"/>
      <c r="O56" s="38"/>
      <c r="P56" s="38"/>
      <c r="Q56" s="38"/>
    </row>
    <row r="57" spans="2:17" ht="15.75" thickBot="1" x14ac:dyDescent="0.3">
      <c r="B57" s="20" t="s">
        <v>72</v>
      </c>
      <c r="C57" s="15">
        <v>293257098</v>
      </c>
      <c r="D57" s="17">
        <v>300330651</v>
      </c>
      <c r="E57" s="17">
        <v>310623083</v>
      </c>
      <c r="G57" s="17">
        <v>293286629</v>
      </c>
      <c r="H57" s="17">
        <v>293682625</v>
      </c>
      <c r="I57" s="17">
        <v>297884582</v>
      </c>
      <c r="J57" s="17"/>
      <c r="K57" s="17">
        <v>303517309</v>
      </c>
      <c r="L57" s="17">
        <v>307136113</v>
      </c>
      <c r="M57" s="17">
        <v>307195870</v>
      </c>
      <c r="N57" s="17"/>
      <c r="O57" s="17"/>
      <c r="P57" s="17"/>
      <c r="Q57" s="17"/>
    </row>
    <row r="58" spans="2:17" x14ac:dyDescent="0.25">
      <c r="B58" s="24" t="s">
        <v>73</v>
      </c>
      <c r="C58" s="39"/>
      <c r="D58" s="30"/>
      <c r="E58" s="30"/>
      <c r="G58" s="30">
        <v>293674726</v>
      </c>
      <c r="H58" s="30">
        <v>293972780</v>
      </c>
      <c r="I58" s="30">
        <v>298113362</v>
      </c>
      <c r="J58" s="30"/>
      <c r="K58" s="30">
        <v>303831444</v>
      </c>
      <c r="L58" s="30">
        <v>307296643</v>
      </c>
      <c r="M58" s="30">
        <v>310481457</v>
      </c>
      <c r="N58" s="30"/>
      <c r="O58" s="30">
        <v>274438600</v>
      </c>
      <c r="P58" s="30">
        <v>356493800</v>
      </c>
      <c r="Q58" s="30">
        <v>837754800</v>
      </c>
    </row>
    <row r="59" spans="2:17" x14ac:dyDescent="0.25">
      <c r="B59" s="19"/>
      <c r="C59" s="37"/>
      <c r="D59" s="37"/>
      <c r="E59" s="37"/>
    </row>
    <row r="60" spans="2:17" x14ac:dyDescent="0.25">
      <c r="B60" s="19" t="s">
        <v>74</v>
      </c>
      <c r="C60" s="37"/>
      <c r="D60" s="37"/>
      <c r="E60" s="37"/>
    </row>
    <row r="61" spans="2:17" ht="15.75" x14ac:dyDescent="0.25">
      <c r="B61" s="60" t="s">
        <v>75</v>
      </c>
      <c r="C61" s="15">
        <f>C62</f>
        <v>1027926</v>
      </c>
      <c r="D61" s="15">
        <f t="shared" ref="D61:E61" si="14">D62</f>
        <v>18054912</v>
      </c>
      <c r="E61" s="15">
        <f t="shared" si="14"/>
        <v>47104743</v>
      </c>
      <c r="G61" s="15"/>
      <c r="H61" s="15"/>
      <c r="I61" s="15"/>
      <c r="J61" s="15"/>
      <c r="K61" s="15"/>
      <c r="N61" s="15"/>
      <c r="O61" s="15">
        <v>9704700</v>
      </c>
      <c r="P61" s="15">
        <v>10831700</v>
      </c>
      <c r="Q61" s="15">
        <v>6657400</v>
      </c>
    </row>
    <row r="62" spans="2:17" ht="15.75" x14ac:dyDescent="0.25">
      <c r="B62" s="60" t="s">
        <v>76</v>
      </c>
      <c r="C62" s="15">
        <v>1027926</v>
      </c>
      <c r="D62" s="17">
        <v>18054912</v>
      </c>
      <c r="E62" s="17">
        <v>47104743</v>
      </c>
      <c r="G62" s="17">
        <v>1701798</v>
      </c>
      <c r="H62" s="17">
        <v>6139539</v>
      </c>
      <c r="I62" s="17">
        <v>11022242</v>
      </c>
      <c r="J62" s="17"/>
      <c r="K62" s="17">
        <v>18524787</v>
      </c>
      <c r="L62" s="15">
        <v>0</v>
      </c>
      <c r="M62" s="15">
        <v>43674679</v>
      </c>
      <c r="N62" s="17"/>
      <c r="O62" s="17"/>
      <c r="P62" s="17"/>
      <c r="Q62" s="17"/>
    </row>
    <row r="63" spans="2:17" ht="15.75" x14ac:dyDescent="0.25">
      <c r="B63" s="60" t="s">
        <v>159</v>
      </c>
      <c r="C63" s="15"/>
      <c r="D63" s="17"/>
      <c r="E63" s="17"/>
      <c r="G63" s="17"/>
      <c r="H63" s="17"/>
      <c r="I63" s="17"/>
      <c r="J63" s="17"/>
      <c r="K63" s="17"/>
      <c r="L63" s="17"/>
      <c r="M63" s="17">
        <v>500000</v>
      </c>
      <c r="N63" s="17"/>
      <c r="O63" s="17"/>
      <c r="P63" s="17"/>
      <c r="Q63" s="17"/>
    </row>
    <row r="64" spans="2:17" ht="15.75" x14ac:dyDescent="0.25">
      <c r="B64" s="60" t="s">
        <v>77</v>
      </c>
      <c r="C64" s="15">
        <v>0</v>
      </c>
      <c r="D64" s="17">
        <v>0</v>
      </c>
      <c r="E64" s="17">
        <v>0</v>
      </c>
      <c r="G64" s="17"/>
      <c r="H64" s="17"/>
      <c r="I64" s="17">
        <v>2875000</v>
      </c>
      <c r="J64" s="17"/>
      <c r="K64" s="17">
        <v>2875000</v>
      </c>
      <c r="L64" s="17">
        <v>2875000</v>
      </c>
      <c r="M64" s="17">
        <v>2875000</v>
      </c>
      <c r="N64" s="17"/>
      <c r="O64" s="17"/>
      <c r="P64" s="17"/>
      <c r="Q64" s="17"/>
    </row>
    <row r="65" spans="2:17" ht="15.75" x14ac:dyDescent="0.25">
      <c r="B65" s="60" t="s">
        <v>78</v>
      </c>
      <c r="C65" s="15">
        <v>0</v>
      </c>
      <c r="D65" s="17">
        <v>0</v>
      </c>
      <c r="E65" s="17">
        <v>0</v>
      </c>
      <c r="G65" s="17">
        <v>300000</v>
      </c>
      <c r="H65" s="17">
        <v>451700</v>
      </c>
      <c r="I65" s="17">
        <v>581700</v>
      </c>
      <c r="J65" s="17"/>
      <c r="K65" s="17">
        <v>1166700</v>
      </c>
      <c r="L65" s="17">
        <v>1275033</v>
      </c>
      <c r="M65" s="17">
        <v>2372033</v>
      </c>
      <c r="N65" s="17"/>
      <c r="O65" s="17"/>
      <c r="P65" s="17"/>
      <c r="Q65" s="17"/>
    </row>
    <row r="66" spans="2:17" ht="15.75" x14ac:dyDescent="0.25">
      <c r="B66" s="60" t="s">
        <v>95</v>
      </c>
      <c r="C66" s="15"/>
      <c r="D66" s="17"/>
      <c r="E66" s="17"/>
      <c r="G66" s="17"/>
      <c r="H66" s="17"/>
      <c r="I66" s="17"/>
      <c r="J66" s="17"/>
      <c r="K66" s="17"/>
      <c r="L66" s="17"/>
      <c r="M66" s="17">
        <v>0</v>
      </c>
      <c r="N66" s="17"/>
      <c r="O66" s="17">
        <v>50157800</v>
      </c>
      <c r="P66" s="17">
        <v>0</v>
      </c>
      <c r="Q66" s="17">
        <v>0</v>
      </c>
    </row>
    <row r="67" spans="2:17" ht="15.75" x14ac:dyDescent="0.25">
      <c r="B67" s="61" t="s">
        <v>79</v>
      </c>
      <c r="C67" s="15"/>
      <c r="D67" s="17">
        <v>2875000</v>
      </c>
      <c r="E67" s="17">
        <v>3883945</v>
      </c>
      <c r="G67" s="17"/>
      <c r="H67" s="17"/>
      <c r="I67" s="17"/>
      <c r="J67" s="17"/>
      <c r="K67" s="17"/>
      <c r="L67" s="17"/>
      <c r="M67" s="17"/>
      <c r="N67" s="17"/>
      <c r="O67" s="17"/>
      <c r="P67" s="17"/>
      <c r="Q67" s="17"/>
    </row>
    <row r="68" spans="2:17" ht="15.75" x14ac:dyDescent="0.25">
      <c r="B68" s="60" t="s">
        <v>80</v>
      </c>
      <c r="C68" s="15"/>
      <c r="D68" s="17">
        <v>0</v>
      </c>
      <c r="E68" s="17">
        <v>500000</v>
      </c>
      <c r="G68" s="17"/>
      <c r="H68" s="17"/>
      <c r="I68" s="17"/>
      <c r="J68" s="17"/>
      <c r="K68" s="17"/>
      <c r="L68" s="17"/>
      <c r="M68" s="17"/>
      <c r="N68" s="17"/>
      <c r="O68" s="17"/>
      <c r="P68" s="17"/>
      <c r="Q68" s="17"/>
    </row>
    <row r="69" spans="2:17" ht="15.75" x14ac:dyDescent="0.25">
      <c r="B69" s="60" t="s">
        <v>81</v>
      </c>
      <c r="C69" s="15">
        <v>0</v>
      </c>
      <c r="D69" s="17">
        <v>979475</v>
      </c>
      <c r="E69" s="17">
        <v>1790081</v>
      </c>
      <c r="G69" s="17"/>
      <c r="H69" s="17"/>
      <c r="I69" s="17"/>
      <c r="J69" s="17"/>
      <c r="K69" s="17">
        <v>1862768</v>
      </c>
      <c r="L69" s="17">
        <v>2767281</v>
      </c>
      <c r="M69" s="17">
        <v>3666968</v>
      </c>
      <c r="N69" s="17"/>
      <c r="O69" s="17"/>
      <c r="P69" s="17"/>
      <c r="Q69" s="17"/>
    </row>
    <row r="70" spans="2:17" ht="15.75" x14ac:dyDescent="0.25">
      <c r="B70" s="60" t="s">
        <v>82</v>
      </c>
      <c r="C70" s="15">
        <v>200000</v>
      </c>
      <c r="D70" s="17">
        <v>400000</v>
      </c>
      <c r="E70" s="17">
        <v>458226</v>
      </c>
      <c r="G70" s="17">
        <v>250000</v>
      </c>
      <c r="H70" s="17">
        <v>300000</v>
      </c>
      <c r="I70" s="17">
        <v>350000</v>
      </c>
      <c r="J70" s="17"/>
      <c r="K70" s="17">
        <v>532500</v>
      </c>
      <c r="L70" s="17">
        <v>582500</v>
      </c>
      <c r="M70" s="17">
        <v>632500</v>
      </c>
      <c r="N70" s="17"/>
      <c r="O70" s="17"/>
      <c r="P70" s="17"/>
      <c r="Q70" s="17"/>
    </row>
    <row r="71" spans="2:17" ht="15.75" x14ac:dyDescent="0.25">
      <c r="B71" s="60" t="s">
        <v>83</v>
      </c>
      <c r="C71" s="15">
        <v>0</v>
      </c>
      <c r="D71" s="17">
        <v>625700</v>
      </c>
      <c r="E71" s="17">
        <v>2398700</v>
      </c>
      <c r="G71" s="17"/>
      <c r="H71" s="17"/>
      <c r="I71" s="17"/>
      <c r="J71" s="17"/>
      <c r="K71" s="17"/>
      <c r="L71" s="17"/>
      <c r="M71" s="17"/>
      <c r="N71" s="17"/>
      <c r="O71" s="17"/>
      <c r="P71" s="17"/>
      <c r="Q71" s="17"/>
    </row>
    <row r="72" spans="2:17" ht="15.75" x14ac:dyDescent="0.25">
      <c r="B72" s="60" t="s">
        <v>84</v>
      </c>
      <c r="C72" s="40"/>
      <c r="D72" s="26"/>
      <c r="E72" s="26"/>
      <c r="G72" s="26"/>
      <c r="H72" s="26"/>
      <c r="I72" s="26"/>
      <c r="J72" s="26"/>
      <c r="K72" s="26"/>
      <c r="L72" s="26"/>
      <c r="M72" s="26"/>
      <c r="N72" s="26"/>
      <c r="O72" s="26"/>
      <c r="P72" s="26"/>
      <c r="Q72" s="26"/>
    </row>
    <row r="73" spans="2:17" ht="15.75" x14ac:dyDescent="0.25">
      <c r="B73" s="60" t="s">
        <v>85</v>
      </c>
      <c r="C73" s="15">
        <v>22394</v>
      </c>
      <c r="D73" s="17">
        <v>525835</v>
      </c>
      <c r="E73" s="17">
        <v>41000</v>
      </c>
      <c r="G73" s="17"/>
      <c r="H73" s="17"/>
      <c r="I73" s="17"/>
      <c r="J73" s="17"/>
      <c r="K73" s="17">
        <v>550835</v>
      </c>
      <c r="L73" s="17">
        <v>570835</v>
      </c>
      <c r="M73" s="17">
        <v>34585</v>
      </c>
      <c r="N73" s="17"/>
      <c r="O73" s="17"/>
      <c r="P73" s="17"/>
      <c r="Q73" s="17"/>
    </row>
    <row r="74" spans="2:17" ht="15.75" x14ac:dyDescent="0.25">
      <c r="B74" s="60" t="s">
        <v>86</v>
      </c>
      <c r="C74" s="37"/>
      <c r="D74" s="37"/>
      <c r="E74" s="37"/>
      <c r="G74" s="37"/>
      <c r="H74" s="37"/>
      <c r="I74" s="37"/>
      <c r="J74" s="37"/>
      <c r="K74" s="37"/>
      <c r="L74" s="37"/>
      <c r="M74" s="55">
        <v>0</v>
      </c>
      <c r="N74" s="55"/>
      <c r="O74" s="55">
        <v>262000</v>
      </c>
      <c r="P74" s="55">
        <v>262000</v>
      </c>
      <c r="Q74" s="55">
        <v>262000</v>
      </c>
    </row>
    <row r="75" spans="2:17" ht="15.75" x14ac:dyDescent="0.25">
      <c r="B75" s="60" t="s">
        <v>87</v>
      </c>
      <c r="C75" s="25" t="s">
        <v>158</v>
      </c>
      <c r="D75" s="25" t="s">
        <v>158</v>
      </c>
      <c r="E75" s="25" t="s">
        <v>158</v>
      </c>
      <c r="G75" s="25" t="s">
        <v>158</v>
      </c>
      <c r="H75" s="25" t="s">
        <v>158</v>
      </c>
      <c r="I75" s="25" t="s">
        <v>158</v>
      </c>
      <c r="J75" s="25" t="s">
        <v>158</v>
      </c>
      <c r="K75" s="25" t="s">
        <v>158</v>
      </c>
      <c r="L75" s="25" t="s">
        <v>158</v>
      </c>
      <c r="M75" s="25" t="s">
        <v>158</v>
      </c>
      <c r="N75" s="25" t="s">
        <v>158</v>
      </c>
      <c r="O75" s="25" t="s">
        <v>158</v>
      </c>
      <c r="P75" s="25" t="s">
        <v>158</v>
      </c>
      <c r="Q75" s="25" t="s">
        <v>158</v>
      </c>
    </row>
    <row r="76" spans="2:17" ht="15.75" x14ac:dyDescent="0.25">
      <c r="B76" s="60" t="s">
        <v>88</v>
      </c>
      <c r="C76" s="37"/>
      <c r="D76" s="37"/>
      <c r="E76" s="37"/>
      <c r="G76" s="55"/>
      <c r="H76" s="55"/>
      <c r="I76" s="55"/>
      <c r="J76" s="55"/>
      <c r="K76" s="55"/>
      <c r="L76" s="55"/>
      <c r="M76" s="55"/>
      <c r="N76" s="55"/>
      <c r="O76" s="55">
        <v>0</v>
      </c>
      <c r="P76" s="55">
        <v>0</v>
      </c>
      <c r="Q76" s="55">
        <v>0</v>
      </c>
    </row>
    <row r="77" spans="2:17" ht="15.75" x14ac:dyDescent="0.25">
      <c r="B77" s="60" t="s">
        <v>89</v>
      </c>
      <c r="C77" s="37"/>
      <c r="D77" s="37"/>
      <c r="E77" s="37"/>
      <c r="G77" s="55"/>
      <c r="H77" s="55"/>
      <c r="I77" s="55"/>
      <c r="J77" s="55"/>
      <c r="K77" s="55"/>
      <c r="L77" s="55"/>
      <c r="M77" s="55"/>
      <c r="N77" s="55"/>
      <c r="O77" s="55">
        <v>3717200</v>
      </c>
      <c r="P77" s="55">
        <v>2924600</v>
      </c>
      <c r="Q77" s="55">
        <v>1959700</v>
      </c>
    </row>
    <row r="78" spans="2:17" ht="15.75" x14ac:dyDescent="0.25">
      <c r="B78" s="60" t="s">
        <v>90</v>
      </c>
      <c r="C78" s="37"/>
      <c r="D78" s="37"/>
      <c r="E78" s="37"/>
      <c r="G78" s="55"/>
      <c r="H78" s="55"/>
      <c r="I78" s="55"/>
      <c r="J78" s="55"/>
      <c r="K78" s="55"/>
      <c r="L78" s="55"/>
      <c r="M78" s="55"/>
      <c r="N78" s="55"/>
      <c r="O78" s="55"/>
      <c r="P78" s="55">
        <v>0</v>
      </c>
      <c r="Q78" s="55">
        <v>4749900</v>
      </c>
    </row>
    <row r="79" spans="2:17" ht="16.5" thickBot="1" x14ac:dyDescent="0.3">
      <c r="B79" s="60" t="s">
        <v>91</v>
      </c>
      <c r="C79" s="37"/>
      <c r="D79" s="37"/>
      <c r="E79" s="37"/>
      <c r="G79" s="55"/>
      <c r="H79" s="55"/>
      <c r="I79" s="55"/>
      <c r="J79" s="55"/>
      <c r="K79" s="55"/>
      <c r="L79" s="55"/>
      <c r="M79" s="55"/>
      <c r="N79" s="55"/>
      <c r="O79" s="55">
        <v>163100</v>
      </c>
      <c r="P79" s="55">
        <v>276900</v>
      </c>
      <c r="Q79" s="55">
        <v>734000</v>
      </c>
    </row>
    <row r="80" spans="2:17" x14ac:dyDescent="0.25">
      <c r="B80" s="33" t="s">
        <v>92</v>
      </c>
      <c r="C80" s="39">
        <v>1250320</v>
      </c>
      <c r="D80" s="39">
        <v>23460922</v>
      </c>
      <c r="E80" s="39">
        <v>56176695</v>
      </c>
      <c r="G80" s="39"/>
      <c r="H80" s="39"/>
      <c r="I80" s="39"/>
      <c r="J80" s="39"/>
      <c r="K80" s="39"/>
      <c r="L80" s="39"/>
      <c r="M80" s="39"/>
      <c r="N80" s="39"/>
      <c r="O80" s="39"/>
      <c r="P80" s="39"/>
      <c r="Q80" s="39"/>
    </row>
    <row r="81" spans="2:17" x14ac:dyDescent="0.25">
      <c r="B81" s="19"/>
      <c r="C81" s="37"/>
      <c r="D81" s="37"/>
      <c r="E81" s="37"/>
    </row>
    <row r="82" spans="2:17" x14ac:dyDescent="0.25">
      <c r="B82" s="25" t="s">
        <v>93</v>
      </c>
      <c r="C82" s="37"/>
      <c r="D82" s="37"/>
      <c r="E82" s="37"/>
      <c r="Q82">
        <v>2175100</v>
      </c>
    </row>
    <row r="83" spans="2:17" x14ac:dyDescent="0.25">
      <c r="B83" s="25" t="s">
        <v>94</v>
      </c>
      <c r="C83" s="37"/>
      <c r="D83" s="37"/>
      <c r="E83" s="37"/>
      <c r="Q83">
        <v>4683600</v>
      </c>
    </row>
    <row r="84" spans="2:17" x14ac:dyDescent="0.25">
      <c r="B84" s="25" t="s">
        <v>95</v>
      </c>
      <c r="C84" s="37"/>
      <c r="D84" s="37"/>
      <c r="E84" s="37"/>
      <c r="Q84">
        <v>0</v>
      </c>
    </row>
    <row r="85" spans="2:17" x14ac:dyDescent="0.25">
      <c r="B85" s="25" t="s">
        <v>88</v>
      </c>
      <c r="C85" s="37"/>
      <c r="D85" s="37"/>
      <c r="E85" s="37"/>
      <c r="Q85">
        <v>0</v>
      </c>
    </row>
    <row r="86" spans="2:17" ht="15.75" thickBot="1" x14ac:dyDescent="0.3">
      <c r="B86" s="25" t="s">
        <v>96</v>
      </c>
      <c r="C86" s="15">
        <v>10062500</v>
      </c>
      <c r="D86" s="17">
        <v>10062500</v>
      </c>
      <c r="E86" s="17">
        <v>10062500</v>
      </c>
      <c r="Q86">
        <v>0</v>
      </c>
    </row>
    <row r="87" spans="2:17" x14ac:dyDescent="0.25">
      <c r="B87" s="24" t="s">
        <v>97</v>
      </c>
      <c r="C87" s="39"/>
      <c r="D87" s="39"/>
      <c r="E87" s="39"/>
      <c r="O87" s="36"/>
      <c r="P87" s="36"/>
      <c r="Q87" s="36">
        <v>21221700</v>
      </c>
    </row>
    <row r="88" spans="2:17" x14ac:dyDescent="0.25">
      <c r="B88" s="19"/>
      <c r="C88" s="37"/>
      <c r="D88" s="37"/>
      <c r="E88" s="37"/>
    </row>
    <row r="89" spans="2:17" x14ac:dyDescent="0.25">
      <c r="B89" s="41" t="s">
        <v>98</v>
      </c>
      <c r="C89" s="37"/>
      <c r="D89" s="37"/>
      <c r="E89" s="37"/>
    </row>
    <row r="90" spans="2:17" x14ac:dyDescent="0.25">
      <c r="B90" s="20" t="s">
        <v>99</v>
      </c>
      <c r="C90" s="15"/>
      <c r="D90" s="17">
        <v>298951176</v>
      </c>
      <c r="E90" s="17">
        <v>308645005</v>
      </c>
    </row>
    <row r="91" spans="2:17" x14ac:dyDescent="0.25">
      <c r="B91" s="20" t="s">
        <v>100</v>
      </c>
      <c r="C91" s="15">
        <v>0</v>
      </c>
      <c r="D91" s="17">
        <v>0</v>
      </c>
      <c r="E91" s="17">
        <v>0</v>
      </c>
    </row>
    <row r="92" spans="2:17" x14ac:dyDescent="0.25">
      <c r="B92" s="20" t="s">
        <v>101</v>
      </c>
      <c r="C92" s="15"/>
      <c r="D92" s="17"/>
      <c r="E92" s="17"/>
      <c r="Q92">
        <v>21500</v>
      </c>
    </row>
    <row r="93" spans="2:17" x14ac:dyDescent="0.25">
      <c r="B93" s="20" t="s">
        <v>102</v>
      </c>
      <c r="C93" s="15">
        <v>0</v>
      </c>
      <c r="D93" s="17">
        <v>0</v>
      </c>
      <c r="E93" s="17">
        <v>0</v>
      </c>
      <c r="Q93" s="28">
        <v>3726957300</v>
      </c>
    </row>
    <row r="94" spans="2:17" x14ac:dyDescent="0.25">
      <c r="B94" s="42" t="s">
        <v>103</v>
      </c>
      <c r="C94" s="15"/>
      <c r="D94" s="17"/>
      <c r="E94" s="17"/>
      <c r="Q94" s="28">
        <v>-2908700</v>
      </c>
    </row>
    <row r="95" spans="2:17" ht="15.75" thickBot="1" x14ac:dyDescent="0.3">
      <c r="B95" s="20" t="s">
        <v>104</v>
      </c>
      <c r="C95" s="15">
        <v>-10572814</v>
      </c>
      <c r="D95" s="17">
        <v>-31975454</v>
      </c>
      <c r="E95" s="17">
        <v>-63866949</v>
      </c>
      <c r="Q95" s="28">
        <v>-2907537000</v>
      </c>
    </row>
    <row r="96" spans="2:17" ht="15.75" thickBot="1" x14ac:dyDescent="0.3">
      <c r="B96" s="24" t="s">
        <v>105</v>
      </c>
      <c r="C96" s="43">
        <v>-10571968</v>
      </c>
      <c r="D96" s="44">
        <v>-31974608</v>
      </c>
      <c r="E96" s="44">
        <v>-63866106</v>
      </c>
      <c r="O96" s="45"/>
      <c r="P96" s="45"/>
      <c r="Q96" s="46">
        <v>816533100</v>
      </c>
    </row>
    <row r="97" spans="1:22" x14ac:dyDescent="0.25">
      <c r="B97" s="47" t="s">
        <v>106</v>
      </c>
      <c r="C97" s="48">
        <v>293990852</v>
      </c>
      <c r="D97" s="49">
        <v>300499990</v>
      </c>
      <c r="E97" s="49">
        <v>311018094</v>
      </c>
      <c r="O97" s="34"/>
      <c r="P97" s="34"/>
      <c r="Q97" s="50">
        <v>837754800</v>
      </c>
    </row>
    <row r="98" spans="1:22" x14ac:dyDescent="0.25">
      <c r="B98" s="25" t="s">
        <v>107</v>
      </c>
      <c r="C98" s="27"/>
      <c r="D98" s="26" t="s">
        <v>60</v>
      </c>
      <c r="E98" s="26" t="s">
        <v>60</v>
      </c>
    </row>
    <row r="99" spans="1:22" x14ac:dyDescent="0.25">
      <c r="B99" s="19" t="s">
        <v>108</v>
      </c>
      <c r="C99" s="27"/>
      <c r="D99" s="26" t="s">
        <v>60</v>
      </c>
      <c r="E99" s="26" t="s">
        <v>60</v>
      </c>
    </row>
    <row r="100" spans="1:22" x14ac:dyDescent="0.25">
      <c r="B100" s="25" t="s">
        <v>109</v>
      </c>
      <c r="C100" s="15">
        <v>719</v>
      </c>
      <c r="D100" s="17">
        <v>127</v>
      </c>
      <c r="E100" s="17">
        <v>127</v>
      </c>
    </row>
    <row r="101" spans="1:22" x14ac:dyDescent="0.25">
      <c r="B101" s="25" t="s">
        <v>110</v>
      </c>
      <c r="C101" s="15"/>
      <c r="D101" s="51" t="s">
        <v>60</v>
      </c>
      <c r="E101" s="51" t="s">
        <v>60</v>
      </c>
    </row>
    <row r="102" spans="1:22" x14ac:dyDescent="0.25">
      <c r="B102" s="19" t="s">
        <v>108</v>
      </c>
      <c r="C102" s="15"/>
      <c r="D102" s="51" t="s">
        <v>60</v>
      </c>
      <c r="E102" s="51" t="s">
        <v>60</v>
      </c>
    </row>
    <row r="103" spans="1:22" x14ac:dyDescent="0.25">
      <c r="B103" s="25" t="s">
        <v>109</v>
      </c>
      <c r="C103" s="15">
        <v>127</v>
      </c>
      <c r="D103" s="17">
        <v>719</v>
      </c>
      <c r="E103" s="17">
        <v>716</v>
      </c>
    </row>
    <row r="105" spans="1:22" ht="15.75" x14ac:dyDescent="0.25">
      <c r="A105" s="1" t="s">
        <v>6</v>
      </c>
      <c r="B105" s="8" t="s">
        <v>111</v>
      </c>
      <c r="C105" s="9" t="s">
        <v>8</v>
      </c>
      <c r="D105" s="9" t="s">
        <v>9</v>
      </c>
      <c r="E105" s="9" t="s">
        <v>10</v>
      </c>
      <c r="F105" s="10"/>
      <c r="G105" s="9"/>
      <c r="H105" s="2"/>
      <c r="I105" s="2"/>
      <c r="J105" s="2"/>
      <c r="K105" s="2"/>
      <c r="L105" s="2"/>
      <c r="M105" s="2"/>
      <c r="N105" s="2"/>
      <c r="O105" s="2"/>
      <c r="P105" s="2"/>
      <c r="Q105" s="2"/>
      <c r="R105" s="2"/>
      <c r="S105" s="2"/>
      <c r="T105" s="2"/>
      <c r="U105" s="2"/>
      <c r="V105" s="2"/>
    </row>
    <row r="106" spans="1:22" ht="15.75" x14ac:dyDescent="0.25">
      <c r="A106" s="1"/>
      <c r="B106" s="52" t="s">
        <v>112</v>
      </c>
      <c r="C106" s="12" t="s">
        <v>27</v>
      </c>
      <c r="D106" s="12" t="s">
        <v>28</v>
      </c>
      <c r="E106" s="12" t="s">
        <v>29</v>
      </c>
      <c r="F106" s="16"/>
      <c r="G106" s="12"/>
      <c r="H106" s="2"/>
      <c r="I106" s="2"/>
      <c r="J106" s="2"/>
      <c r="K106" s="2"/>
      <c r="L106" s="2"/>
      <c r="M106" s="2"/>
      <c r="N106" s="2"/>
      <c r="O106" s="2"/>
      <c r="P106" s="2"/>
      <c r="Q106" s="2"/>
      <c r="R106" s="2"/>
      <c r="S106" s="2"/>
      <c r="T106" s="2"/>
      <c r="U106" s="2"/>
      <c r="V106" s="2"/>
    </row>
    <row r="107" spans="1:22" x14ac:dyDescent="0.25">
      <c r="B107" s="19" t="s">
        <v>113</v>
      </c>
      <c r="D107" s="25" t="s">
        <v>60</v>
      </c>
      <c r="E107" s="25" t="s">
        <v>60</v>
      </c>
    </row>
    <row r="108" spans="1:22" x14ac:dyDescent="0.25">
      <c r="B108" s="25" t="s">
        <v>55</v>
      </c>
      <c r="C108" s="27">
        <v>-1951280</v>
      </c>
      <c r="D108" s="28">
        <v>-15642548</v>
      </c>
      <c r="E108" s="28">
        <v>-21890641</v>
      </c>
    </row>
    <row r="109" spans="1:22" x14ac:dyDescent="0.25">
      <c r="B109" s="19" t="s">
        <v>114</v>
      </c>
      <c r="C109" s="27"/>
      <c r="D109" s="26" t="s">
        <v>60</v>
      </c>
      <c r="E109" s="26" t="s">
        <v>60</v>
      </c>
    </row>
    <row r="110" spans="1:22" x14ac:dyDescent="0.25">
      <c r="B110" s="25" t="s">
        <v>115</v>
      </c>
      <c r="C110" s="28">
        <v>-7098</v>
      </c>
      <c r="D110" s="28">
        <v>-4257469</v>
      </c>
      <c r="E110" s="28">
        <v>-13831960</v>
      </c>
    </row>
    <row r="111" spans="1:22" x14ac:dyDescent="0.25">
      <c r="B111" s="19" t="s">
        <v>116</v>
      </c>
      <c r="C111" s="27"/>
      <c r="D111" s="26" t="s">
        <v>60</v>
      </c>
      <c r="E111" s="26" t="s">
        <v>60</v>
      </c>
    </row>
    <row r="112" spans="1:22" x14ac:dyDescent="0.25">
      <c r="B112" s="25" t="s">
        <v>76</v>
      </c>
      <c r="C112" s="27">
        <v>1027926</v>
      </c>
      <c r="D112" s="28">
        <v>17026986</v>
      </c>
      <c r="E112" s="28">
        <v>29549831</v>
      </c>
    </row>
    <row r="113" spans="2:5" x14ac:dyDescent="0.25">
      <c r="B113" s="25" t="s">
        <v>81</v>
      </c>
      <c r="C113" s="27">
        <v>0</v>
      </c>
      <c r="D113" s="28">
        <v>979475</v>
      </c>
      <c r="E113" s="28">
        <v>810606</v>
      </c>
    </row>
    <row r="114" spans="2:5" x14ac:dyDescent="0.25">
      <c r="B114" s="25" t="s">
        <v>117</v>
      </c>
      <c r="C114" s="27">
        <v>-406023</v>
      </c>
      <c r="D114" s="28">
        <v>237673</v>
      </c>
      <c r="E114" s="28">
        <v>168350</v>
      </c>
    </row>
    <row r="115" spans="2:5" ht="15.75" thickBot="1" x14ac:dyDescent="0.3">
      <c r="B115" s="25" t="s">
        <v>82</v>
      </c>
      <c r="C115" s="27">
        <v>200000</v>
      </c>
      <c r="D115" s="28">
        <v>200000</v>
      </c>
      <c r="E115" s="28">
        <v>58226</v>
      </c>
    </row>
    <row r="116" spans="2:5" x14ac:dyDescent="0.25">
      <c r="B116" s="24" t="s">
        <v>118</v>
      </c>
      <c r="C116" s="39">
        <v>-923354</v>
      </c>
      <c r="D116" s="30">
        <v>-1455883</v>
      </c>
      <c r="E116" s="30">
        <v>-5135588</v>
      </c>
    </row>
    <row r="117" spans="2:5" x14ac:dyDescent="0.25">
      <c r="B117" s="19"/>
      <c r="C117" s="37"/>
      <c r="D117" s="38"/>
      <c r="E117" s="38"/>
    </row>
    <row r="118" spans="2:5" x14ac:dyDescent="0.25">
      <c r="B118" s="19" t="s">
        <v>119</v>
      </c>
      <c r="C118" s="27" t="s">
        <v>60</v>
      </c>
      <c r="D118" s="26" t="s">
        <v>60</v>
      </c>
      <c r="E118" s="26" t="s">
        <v>60</v>
      </c>
    </row>
    <row r="119" spans="2:5" x14ac:dyDescent="0.25">
      <c r="B119" s="25" t="s">
        <v>120</v>
      </c>
      <c r="C119" s="27">
        <v>-293250000</v>
      </c>
      <c r="D119" s="28">
        <v>-2875000</v>
      </c>
      <c r="E119" s="28">
        <v>0</v>
      </c>
    </row>
    <row r="120" spans="2:5" x14ac:dyDescent="0.25">
      <c r="B120" s="25" t="s">
        <v>121</v>
      </c>
      <c r="C120" s="27"/>
      <c r="D120" s="26" t="s">
        <v>60</v>
      </c>
      <c r="E120" s="28">
        <v>3232500</v>
      </c>
    </row>
    <row r="121" spans="2:5" ht="15.75" thickBot="1" x14ac:dyDescent="0.3">
      <c r="B121" s="25" t="s">
        <v>122</v>
      </c>
      <c r="C121" s="27"/>
      <c r="D121" s="28">
        <v>58916</v>
      </c>
      <c r="E121" s="28">
        <v>307028</v>
      </c>
    </row>
    <row r="122" spans="2:5" x14ac:dyDescent="0.25">
      <c r="B122" s="24" t="s">
        <v>123</v>
      </c>
      <c r="C122" s="30">
        <v>-293250000</v>
      </c>
      <c r="D122" s="30">
        <v>-2816084</v>
      </c>
      <c r="E122" s="30">
        <v>3539528</v>
      </c>
    </row>
    <row r="123" spans="2:5" x14ac:dyDescent="0.25">
      <c r="B123" s="19" t="s">
        <v>124</v>
      </c>
      <c r="C123" s="27"/>
      <c r="D123" s="26" t="s">
        <v>60</v>
      </c>
      <c r="E123" s="26" t="s">
        <v>60</v>
      </c>
    </row>
    <row r="124" spans="2:5" x14ac:dyDescent="0.25">
      <c r="B124" t="s">
        <v>125</v>
      </c>
      <c r="C124" s="28">
        <v>287500000</v>
      </c>
      <c r="D124" s="26">
        <v>0</v>
      </c>
      <c r="E124" s="26">
        <v>0</v>
      </c>
    </row>
    <row r="125" spans="2:5" x14ac:dyDescent="0.25">
      <c r="B125" t="s">
        <v>126</v>
      </c>
      <c r="C125" s="28">
        <v>11334840</v>
      </c>
      <c r="D125" s="26">
        <v>0</v>
      </c>
      <c r="E125" s="26">
        <v>0</v>
      </c>
    </row>
    <row r="126" spans="2:5" x14ac:dyDescent="0.25">
      <c r="B126" t="s">
        <v>127</v>
      </c>
      <c r="C126" s="28">
        <v>223557</v>
      </c>
      <c r="D126" s="26">
        <v>0</v>
      </c>
      <c r="E126" s="26">
        <v>0</v>
      </c>
    </row>
    <row r="127" spans="2:5" x14ac:dyDescent="0.25">
      <c r="B127" t="s">
        <v>128</v>
      </c>
      <c r="C127" s="28">
        <v>-223557</v>
      </c>
      <c r="D127" s="26">
        <v>0</v>
      </c>
      <c r="E127" s="26">
        <v>0</v>
      </c>
    </row>
    <row r="128" spans="2:5" x14ac:dyDescent="0.25">
      <c r="B128" t="s">
        <v>129</v>
      </c>
      <c r="C128" s="28">
        <v>-1702958</v>
      </c>
      <c r="D128" s="26">
        <v>0</v>
      </c>
      <c r="E128" s="26">
        <v>0</v>
      </c>
    </row>
    <row r="129" spans="2:5" x14ac:dyDescent="0.25">
      <c r="B129" t="s">
        <v>130</v>
      </c>
      <c r="C129" s="28">
        <v>1702958</v>
      </c>
      <c r="D129" s="26">
        <v>0</v>
      </c>
      <c r="E129" s="26">
        <v>0</v>
      </c>
    </row>
    <row r="130" spans="2:5" x14ac:dyDescent="0.25">
      <c r="B130" t="s">
        <v>131</v>
      </c>
      <c r="C130" s="28">
        <v>-4168028</v>
      </c>
      <c r="D130" s="26">
        <v>0</v>
      </c>
      <c r="E130" s="26">
        <v>0</v>
      </c>
    </row>
    <row r="131" spans="2:5" x14ac:dyDescent="0.25">
      <c r="B131" t="s">
        <v>132</v>
      </c>
      <c r="C131" s="28">
        <v>22394</v>
      </c>
      <c r="D131" s="26">
        <v>0</v>
      </c>
      <c r="E131" s="26">
        <v>0</v>
      </c>
    </row>
    <row r="132" spans="2:5" x14ac:dyDescent="0.25">
      <c r="B132" t="s">
        <v>133</v>
      </c>
      <c r="C132" s="28">
        <v>25000</v>
      </c>
      <c r="D132" s="26">
        <v>0</v>
      </c>
      <c r="E132" s="26">
        <v>0</v>
      </c>
    </row>
    <row r="133" spans="2:5" x14ac:dyDescent="0.25">
      <c r="B133" s="25" t="s">
        <v>134</v>
      </c>
      <c r="C133" s="27"/>
      <c r="D133" s="28">
        <v>2875000</v>
      </c>
      <c r="E133" s="28">
        <v>1008945</v>
      </c>
    </row>
    <row r="134" spans="2:5" x14ac:dyDescent="0.25">
      <c r="B134" s="25" t="s">
        <v>135</v>
      </c>
      <c r="C134" s="27">
        <v>0</v>
      </c>
      <c r="D134" s="28">
        <v>503441</v>
      </c>
      <c r="E134" s="28">
        <v>1773000</v>
      </c>
    </row>
    <row r="135" spans="2:5" x14ac:dyDescent="0.25">
      <c r="B135" s="25" t="s">
        <v>136</v>
      </c>
      <c r="C135" s="27"/>
      <c r="D135" s="28">
        <v>625700</v>
      </c>
      <c r="E135" s="28">
        <v>-484835</v>
      </c>
    </row>
    <row r="136" spans="2:5" ht="15.75" thickBot="1" x14ac:dyDescent="0.3">
      <c r="B136" s="25" t="s">
        <v>137</v>
      </c>
      <c r="C136" s="27">
        <v>0</v>
      </c>
      <c r="D136" s="28">
        <v>-58916</v>
      </c>
      <c r="E136" s="28">
        <v>-307028</v>
      </c>
    </row>
    <row r="137" spans="2:5" x14ac:dyDescent="0.25">
      <c r="B137" s="24" t="s">
        <v>138</v>
      </c>
      <c r="C137" s="30">
        <v>22394</v>
      </c>
      <c r="D137" s="30">
        <v>3945225</v>
      </c>
      <c r="E137" s="30">
        <v>1990082</v>
      </c>
    </row>
    <row r="138" spans="2:5" x14ac:dyDescent="0.25">
      <c r="B138" s="25" t="s">
        <v>139</v>
      </c>
      <c r="C138" s="28">
        <v>327731</v>
      </c>
      <c r="D138" s="28">
        <v>-326742</v>
      </c>
      <c r="E138" s="28">
        <v>394022</v>
      </c>
    </row>
    <row r="139" spans="2:5" x14ac:dyDescent="0.25">
      <c r="B139" s="25" t="s">
        <v>140</v>
      </c>
      <c r="C139" s="28">
        <v>0</v>
      </c>
      <c r="D139" s="28">
        <v>327731</v>
      </c>
      <c r="E139" s="28">
        <v>989</v>
      </c>
    </row>
    <row r="140" spans="2:5" x14ac:dyDescent="0.25">
      <c r="B140" s="25" t="s">
        <v>141</v>
      </c>
      <c r="C140" s="28">
        <v>327731</v>
      </c>
      <c r="D140" s="28">
        <v>989</v>
      </c>
      <c r="E140" s="28">
        <v>395011</v>
      </c>
    </row>
    <row r="141" spans="2:5" x14ac:dyDescent="0.25">
      <c r="B141" s="19" t="s">
        <v>142</v>
      </c>
      <c r="C141" s="27"/>
      <c r="D141" s="26" t="s">
        <v>60</v>
      </c>
      <c r="E141" s="26" t="s">
        <v>60</v>
      </c>
    </row>
    <row r="142" spans="2:5" x14ac:dyDescent="0.25">
      <c r="B142" s="25" t="s">
        <v>143</v>
      </c>
      <c r="C142" s="27"/>
      <c r="D142" s="28">
        <v>0</v>
      </c>
      <c r="E142" s="28">
        <v>2737997</v>
      </c>
    </row>
    <row r="143" spans="2:5" x14ac:dyDescent="0.25">
      <c r="B143" s="25" t="s">
        <v>144</v>
      </c>
      <c r="C143" s="27"/>
      <c r="D143" s="28">
        <v>0</v>
      </c>
      <c r="E143" s="28">
        <v>0</v>
      </c>
    </row>
    <row r="144" spans="2:5" x14ac:dyDescent="0.25">
      <c r="B144" s="19" t="s">
        <v>145</v>
      </c>
      <c r="C144" s="27"/>
      <c r="D144" s="26" t="s">
        <v>60</v>
      </c>
      <c r="E144" s="26" t="s">
        <v>60</v>
      </c>
    </row>
    <row r="145" spans="2:5" x14ac:dyDescent="0.25">
      <c r="B145" s="25" t="s">
        <v>146</v>
      </c>
      <c r="C145" s="28">
        <v>10062500</v>
      </c>
      <c r="D145" s="26">
        <v>0</v>
      </c>
      <c r="E145" s="26">
        <v>0</v>
      </c>
    </row>
    <row r="146" spans="2:5" x14ac:dyDescent="0.25">
      <c r="B146" s="25" t="s">
        <v>147</v>
      </c>
      <c r="C146" s="27"/>
      <c r="D146" s="28">
        <v>0</v>
      </c>
      <c r="E146" s="28">
        <v>3</v>
      </c>
    </row>
    <row r="147" spans="2:5" x14ac:dyDescent="0.25">
      <c r="B147" s="25" t="s">
        <v>148</v>
      </c>
      <c r="C147" s="27">
        <v>0</v>
      </c>
      <c r="D147" s="28">
        <v>5760092</v>
      </c>
      <c r="E147" s="28">
        <v>10000857</v>
      </c>
    </row>
    <row r="148" spans="2:5" x14ac:dyDescent="0.25">
      <c r="B148" s="25" t="s">
        <v>149</v>
      </c>
      <c r="C148" s="27"/>
      <c r="D148" s="28">
        <v>0</v>
      </c>
      <c r="E148" s="28">
        <v>500000</v>
      </c>
    </row>
  </sheetData>
  <mergeCells count="1">
    <mergeCell ref="V7:V8"/>
  </mergeCells>
  <conditionalFormatting sqref="C8:Q8 F9:F11 F12:Q12 Q14:Q23 C24:Q39 O41:Q41 C106:G106">
    <cfRule type="timePeriod" dxfId="5" priority="2" timePeriod="lastWeek">
      <formula>AND(TODAY()-ROUNDDOWN(C8,0)&gt;=(WEEKDAY(TODAY())),TODAY()-ROUNDDOWN(C8,0)&lt;(WEEKDAY(TODAY())+7))</formula>
    </cfRule>
  </conditionalFormatting>
  <conditionalFormatting sqref="C13:Q18 H13:P23 F19:F23">
    <cfRule type="timePeriod" dxfId="4" priority="4" timePeriod="lastWeek">
      <formula>AND(TODAY()-ROUNDDOWN(C13,0)&gt;=(WEEKDAY(TODAY())),TODAY()-ROUNDDOWN(C13,0)&lt;(WEEKDAY(TODAY())+7))</formula>
    </cfRule>
  </conditionalFormatting>
  <conditionalFormatting sqref="D41:G41">
    <cfRule type="timePeriod" dxfId="3" priority="3" timePeriod="lastWeek">
      <formula>AND(TODAY()-ROUNDDOWN(D41,0)&gt;=(WEEKDAY(TODAY())),TODAY()-ROUNDDOWN(D41,0)&lt;(WEEKDAY(TODAY())+7))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0A704-4D53-4638-A46D-813021AB6464}">
  <dimension ref="A2:XFD175"/>
  <sheetViews>
    <sheetView showGridLines="0" tabSelected="1" topLeftCell="O1" zoomScaleNormal="100" workbookViewId="0">
      <selection activeCell="W18" sqref="W18"/>
    </sheetView>
    <sheetView showGridLines="0" tabSelected="1" zoomScale="145" zoomScaleNormal="145" workbookViewId="1">
      <selection activeCell="W18" sqref="W18"/>
    </sheetView>
  </sheetViews>
  <sheetFormatPr defaultRowHeight="15" x14ac:dyDescent="0.25"/>
  <cols>
    <col min="1" max="1" width="2.28515625" bestFit="1" customWidth="1"/>
    <col min="2" max="2" width="70" customWidth="1"/>
    <col min="3" max="3" width="15.140625" bestFit="1" customWidth="1"/>
    <col min="4" max="5" width="12.85546875" bestFit="1" customWidth="1"/>
    <col min="6" max="6" width="2.42578125" customWidth="1"/>
    <col min="7" max="9" width="12.85546875" bestFit="1" customWidth="1"/>
    <col min="10" max="10" width="12.28515625" bestFit="1" customWidth="1"/>
    <col min="11" max="13" width="12.85546875" bestFit="1" customWidth="1"/>
    <col min="14" max="14" width="11.7109375" bestFit="1" customWidth="1"/>
    <col min="15" max="15" width="13.28515625" bestFit="1" customWidth="1"/>
    <col min="16" max="16" width="12.28515625" bestFit="1" customWidth="1"/>
    <col min="17" max="17" width="15.140625" bestFit="1" customWidth="1"/>
    <col min="18" max="18" width="2.5703125" customWidth="1"/>
    <col min="19" max="19" width="11.5703125" bestFit="1" customWidth="1"/>
    <col min="20" max="20" width="12.5703125" bestFit="1" customWidth="1"/>
    <col min="21" max="21" width="1.5703125" customWidth="1"/>
    <col min="22" max="22" width="8.85546875" bestFit="1" customWidth="1"/>
    <col min="24" max="24" width="16.140625" bestFit="1" customWidth="1"/>
    <col min="25" max="25" width="17.140625" bestFit="1" customWidth="1"/>
    <col min="26" max="26" width="16.140625" bestFit="1" customWidth="1"/>
  </cols>
  <sheetData>
    <row r="2" spans="1:26" ht="15.75" x14ac:dyDescent="0.25">
      <c r="A2" s="1"/>
      <c r="B2" s="62" t="s">
        <v>160</v>
      </c>
      <c r="C2" s="2"/>
      <c r="D2" s="2"/>
      <c r="E2" s="2"/>
      <c r="F2" s="2"/>
      <c r="G2" s="2"/>
      <c r="H2" s="2"/>
      <c r="I2" s="2"/>
      <c r="J2" s="2"/>
      <c r="K2" s="2"/>
      <c r="L2" s="2"/>
      <c r="M2" s="2"/>
      <c r="N2" s="2"/>
      <c r="O2" s="2"/>
      <c r="P2" s="2"/>
      <c r="Q2" s="2"/>
      <c r="R2" s="2"/>
      <c r="S2" s="2"/>
      <c r="T2" s="2"/>
      <c r="U2" s="2"/>
      <c r="V2" s="2"/>
      <c r="W2" s="2"/>
      <c r="X2" s="2"/>
      <c r="Y2" s="2"/>
      <c r="Z2" s="2"/>
    </row>
    <row r="3" spans="1:26" ht="15.75" x14ac:dyDescent="0.25">
      <c r="A3" s="1"/>
      <c r="B3" s="3" t="s">
        <v>0</v>
      </c>
      <c r="C3" s="2"/>
      <c r="D3" s="2"/>
      <c r="E3" s="2"/>
      <c r="F3" s="2"/>
      <c r="G3" s="2"/>
      <c r="H3" s="2"/>
      <c r="I3" s="2"/>
      <c r="J3" s="2"/>
      <c r="K3" s="2"/>
      <c r="L3" s="2"/>
      <c r="M3" s="2"/>
      <c r="N3" s="2"/>
      <c r="O3" s="2"/>
      <c r="P3" s="2"/>
      <c r="Q3" s="2"/>
      <c r="R3" s="2"/>
      <c r="S3" s="2"/>
      <c r="T3" s="2"/>
      <c r="U3" s="2"/>
      <c r="V3" s="2"/>
      <c r="W3" s="2"/>
      <c r="X3" s="2"/>
      <c r="Y3" s="2"/>
      <c r="Z3" s="2"/>
    </row>
    <row r="4" spans="1:26" ht="9.75" customHeight="1" x14ac:dyDescent="0.25">
      <c r="A4" s="1"/>
      <c r="B4" s="4"/>
    </row>
    <row r="5" spans="1:26" ht="16.5" thickBot="1" x14ac:dyDescent="0.3">
      <c r="A5" s="1"/>
      <c r="B5" s="5"/>
      <c r="C5" s="5" t="s">
        <v>1</v>
      </c>
      <c r="D5" s="5"/>
      <c r="E5" s="5"/>
      <c r="G5" s="5" t="s">
        <v>2</v>
      </c>
      <c r="H5" s="5"/>
      <c r="I5" s="5"/>
      <c r="J5" s="5"/>
      <c r="K5" s="5"/>
      <c r="L5" s="5"/>
      <c r="M5" s="5"/>
      <c r="N5" s="5"/>
      <c r="O5" s="5"/>
      <c r="P5" s="5"/>
      <c r="Q5" s="5"/>
      <c r="S5" s="5" t="s">
        <v>3</v>
      </c>
      <c r="T5" s="5"/>
      <c r="U5" s="6"/>
      <c r="V5" s="7" t="s">
        <v>4</v>
      </c>
      <c r="X5" s="5" t="s">
        <v>5</v>
      </c>
      <c r="Y5" s="5"/>
      <c r="Z5" s="5"/>
    </row>
    <row r="6" spans="1:26" ht="3" customHeight="1" x14ac:dyDescent="0.25">
      <c r="A6" s="1"/>
    </row>
    <row r="7" spans="1:26" x14ac:dyDescent="0.25">
      <c r="A7" t="s">
        <v>6</v>
      </c>
      <c r="B7" s="8" t="s">
        <v>165</v>
      </c>
      <c r="C7" s="9" t="s">
        <v>8</v>
      </c>
      <c r="D7" s="9" t="s">
        <v>9</v>
      </c>
      <c r="E7" s="9" t="s">
        <v>10</v>
      </c>
      <c r="G7" s="9" t="s">
        <v>11</v>
      </c>
      <c r="H7" s="9" t="s">
        <v>12</v>
      </c>
      <c r="I7" s="9" t="s">
        <v>13</v>
      </c>
      <c r="J7" s="9" t="s">
        <v>14</v>
      </c>
      <c r="K7" s="9" t="s">
        <v>15</v>
      </c>
      <c r="L7" s="9" t="s">
        <v>16</v>
      </c>
      <c r="M7" s="9" t="s">
        <v>17</v>
      </c>
      <c r="N7" s="9" t="s">
        <v>18</v>
      </c>
      <c r="O7" s="9" t="s">
        <v>19</v>
      </c>
      <c r="P7" s="9" t="s">
        <v>20</v>
      </c>
      <c r="Q7" s="9" t="s">
        <v>21</v>
      </c>
      <c r="S7" s="9" t="s">
        <v>17</v>
      </c>
      <c r="T7" s="9" t="s">
        <v>21</v>
      </c>
      <c r="U7" s="10"/>
      <c r="V7" s="80" t="s">
        <v>22</v>
      </c>
      <c r="X7" s="9" t="s">
        <v>23</v>
      </c>
      <c r="Y7" s="9" t="s">
        <v>24</v>
      </c>
      <c r="Z7" s="9" t="s">
        <v>25</v>
      </c>
    </row>
    <row r="8" spans="1:26" ht="15.75" x14ac:dyDescent="0.25">
      <c r="A8" s="1"/>
      <c r="B8" s="11" t="s">
        <v>166</v>
      </c>
      <c r="C8" s="12" t="s">
        <v>27</v>
      </c>
      <c r="D8" s="12" t="s">
        <v>28</v>
      </c>
      <c r="E8" s="12" t="s">
        <v>29</v>
      </c>
      <c r="G8" s="12"/>
      <c r="H8" s="12"/>
      <c r="I8" s="12"/>
      <c r="J8" s="12"/>
      <c r="K8" s="12"/>
      <c r="L8" s="12"/>
      <c r="M8" s="12"/>
      <c r="N8" s="12"/>
      <c r="O8" s="12" t="s">
        <v>151</v>
      </c>
      <c r="P8" s="12" t="s">
        <v>152</v>
      </c>
      <c r="Q8" s="12" t="s">
        <v>30</v>
      </c>
      <c r="S8" s="13"/>
      <c r="T8" s="13"/>
      <c r="U8" s="14"/>
      <c r="V8" s="80"/>
      <c r="X8" s="13" t="s">
        <v>31</v>
      </c>
      <c r="Y8" s="13" t="s">
        <v>32</v>
      </c>
      <c r="Z8" s="13" t="s">
        <v>31</v>
      </c>
    </row>
    <row r="9" spans="1:26" x14ac:dyDescent="0.25">
      <c r="B9" t="s">
        <v>33</v>
      </c>
      <c r="C9" s="63">
        <f>'DJT Financials'!C9</f>
        <v>0</v>
      </c>
      <c r="D9" s="63">
        <f>'DJT Financials'!D9</f>
        <v>0</v>
      </c>
      <c r="E9" s="63">
        <f>'DJT Financials'!E9</f>
        <v>0</v>
      </c>
      <c r="G9" s="63">
        <f>'DJT Financials'!G9</f>
        <v>0</v>
      </c>
      <c r="H9" s="63">
        <f>'DJT Financials'!H9</f>
        <v>0</v>
      </c>
      <c r="I9" s="63">
        <f>'DJT Financials'!I9</f>
        <v>0</v>
      </c>
      <c r="J9" s="40">
        <f>SUM(C9-SUM(G9:I9))</f>
        <v>0</v>
      </c>
      <c r="K9" s="63">
        <f>'DJT Financials'!K9</f>
        <v>0</v>
      </c>
      <c r="L9" s="63">
        <f>'DJT Financials'!L9</f>
        <v>0</v>
      </c>
      <c r="M9" s="63">
        <f>'DJT Financials'!M9</f>
        <v>0</v>
      </c>
      <c r="N9" s="40">
        <f>SUM(E9-SUM(K9:M9))</f>
        <v>0</v>
      </c>
      <c r="O9" s="63">
        <f>'DJT Financials'!O9</f>
        <v>770500</v>
      </c>
      <c r="P9" s="63">
        <f>'DJT Financials'!P9</f>
        <v>836900</v>
      </c>
      <c r="Q9" s="63">
        <f>'DJT Financials'!Q9</f>
        <v>1010900</v>
      </c>
      <c r="S9" s="27">
        <f>SUM(J9:M9)</f>
        <v>0</v>
      </c>
      <c r="T9" s="27">
        <f>SUM(N9:Q9)</f>
        <v>2618300</v>
      </c>
    </row>
    <row r="10" spans="1:26" x14ac:dyDescent="0.25">
      <c r="B10" s="66" t="s">
        <v>35</v>
      </c>
      <c r="C10" s="63">
        <f>'DJT Financials'!C10</f>
        <v>0</v>
      </c>
      <c r="D10" s="63">
        <f>'DJT Financials'!D10</f>
        <v>0</v>
      </c>
      <c r="E10" s="63">
        <f>'DJT Financials'!E10</f>
        <v>0</v>
      </c>
      <c r="F10" s="63"/>
      <c r="G10" s="63">
        <f>'DJT Financials'!G10</f>
        <v>0</v>
      </c>
      <c r="H10" s="63">
        <f>'DJT Financials'!H10</f>
        <v>0</v>
      </c>
      <c r="I10" s="63">
        <f>'DJT Financials'!I10</f>
        <v>0</v>
      </c>
      <c r="J10" s="40">
        <f>SUM(C10-SUM(G10:I10))</f>
        <v>0</v>
      </c>
      <c r="K10" s="63">
        <f>'DJT Financials'!K10</f>
        <v>0</v>
      </c>
      <c r="L10" s="63">
        <f>'DJT Financials'!L10</f>
        <v>0</v>
      </c>
      <c r="M10" s="63">
        <f>'DJT Financials'!M10</f>
        <v>0</v>
      </c>
      <c r="N10" s="40">
        <f>SUM(E10-SUM(K10:M10))</f>
        <v>0</v>
      </c>
      <c r="O10" s="63">
        <f>'DJT Financials'!O10</f>
        <v>93400</v>
      </c>
      <c r="P10" s="63">
        <f>'DJT Financials'!P10</f>
        <v>36200</v>
      </c>
      <c r="Q10" s="63">
        <f>'DJT Financials'!Q10</f>
        <v>123300</v>
      </c>
      <c r="S10" s="27">
        <f t="shared" ref="S10" si="0">SUM(J10:M10)</f>
        <v>0</v>
      </c>
      <c r="T10" s="27">
        <f t="shared" ref="T10" si="1">SUM(N10:Q10)</f>
        <v>252900</v>
      </c>
    </row>
    <row r="11" spans="1:26" x14ac:dyDescent="0.25">
      <c r="B11" s="53" t="s">
        <v>150</v>
      </c>
      <c r="C11" s="64">
        <f>SUM(C9-C10)</f>
        <v>0</v>
      </c>
      <c r="D11" s="64">
        <f t="shared" ref="D11:E11" si="2">SUM(D9-D10)</f>
        <v>0</v>
      </c>
      <c r="E11" s="64">
        <f t="shared" si="2"/>
        <v>0</v>
      </c>
      <c r="F11" s="63"/>
      <c r="G11" s="64">
        <f t="shared" ref="G11:P11" si="3">SUM(G9-G10)</f>
        <v>0</v>
      </c>
      <c r="H11" s="64">
        <f t="shared" si="3"/>
        <v>0</v>
      </c>
      <c r="I11" s="64">
        <f t="shared" si="3"/>
        <v>0</v>
      </c>
      <c r="J11" s="64">
        <f t="shared" si="3"/>
        <v>0</v>
      </c>
      <c r="K11" s="64">
        <f t="shared" si="3"/>
        <v>0</v>
      </c>
      <c r="L11" s="64">
        <f t="shared" si="3"/>
        <v>0</v>
      </c>
      <c r="M11" s="64">
        <f t="shared" si="3"/>
        <v>0</v>
      </c>
      <c r="N11" s="64">
        <f t="shared" si="3"/>
        <v>0</v>
      </c>
      <c r="O11" s="64">
        <f t="shared" si="3"/>
        <v>677100</v>
      </c>
      <c r="P11" s="64">
        <f t="shared" si="3"/>
        <v>800700</v>
      </c>
      <c r="Q11" s="64">
        <f>SUM(Q9-Q10)</f>
        <v>887600</v>
      </c>
      <c r="S11" s="64">
        <f>SUM(S9-S10)</f>
        <v>0</v>
      </c>
      <c r="T11" s="64">
        <f>SUM(T9-T10)</f>
        <v>2365400</v>
      </c>
    </row>
    <row r="12" spans="1:26" ht="7.5" customHeight="1" x14ac:dyDescent="0.25"/>
    <row r="13" spans="1:26" x14ac:dyDescent="0.25">
      <c r="B13" s="6" t="s">
        <v>161</v>
      </c>
    </row>
    <row r="14" spans="1:26" x14ac:dyDescent="0.25">
      <c r="B14" s="66" t="s">
        <v>36</v>
      </c>
      <c r="C14" s="63">
        <f>'DJT Financials'!C15</f>
        <v>0</v>
      </c>
      <c r="D14" s="63">
        <f>'DJT Financials'!D15</f>
        <v>0</v>
      </c>
      <c r="E14" s="63">
        <f>'DJT Financials'!E15</f>
        <v>0</v>
      </c>
      <c r="G14" s="63">
        <f>'DJT Financials'!G15</f>
        <v>0</v>
      </c>
      <c r="H14" s="63">
        <f>'DJT Financials'!H15</f>
        <v>0</v>
      </c>
      <c r="I14" s="63">
        <f>'DJT Financials'!I15</f>
        <v>0</v>
      </c>
      <c r="J14" s="40"/>
      <c r="K14" s="63">
        <f>'DJT Financials'!K15</f>
        <v>0</v>
      </c>
      <c r="L14" s="63">
        <f>'DJT Financials'!L15</f>
        <v>0</v>
      </c>
      <c r="M14" s="63">
        <f>'DJT Financials'!M15</f>
        <v>0</v>
      </c>
      <c r="N14" s="40"/>
      <c r="O14" s="63">
        <f>'DJT Financials'!O15</f>
        <v>33158600</v>
      </c>
      <c r="P14" s="63">
        <f>'DJT Financials'!P15</f>
        <v>4861600</v>
      </c>
      <c r="Q14" s="63">
        <f>'DJT Financials'!Q15</f>
        <v>3893700</v>
      </c>
      <c r="S14" s="27">
        <f t="shared" ref="S14" si="4">SUM(J14:M14)</f>
        <v>0</v>
      </c>
      <c r="T14" s="27">
        <f t="shared" ref="T14" si="5">SUM(N14:Q14)</f>
        <v>41913900</v>
      </c>
    </row>
    <row r="15" spans="1:26" x14ac:dyDescent="0.25">
      <c r="B15" s="66" t="s">
        <v>37</v>
      </c>
      <c r="C15" s="63">
        <f>'DJT Financials'!C16</f>
        <v>0</v>
      </c>
      <c r="D15" s="63">
        <f>'DJT Financials'!D16</f>
        <v>0</v>
      </c>
      <c r="E15" s="63">
        <f>'DJT Financials'!E16</f>
        <v>0</v>
      </c>
      <c r="G15" s="63">
        <f>'DJT Financials'!G16</f>
        <v>0</v>
      </c>
      <c r="H15" s="63">
        <f>'DJT Financials'!H16</f>
        <v>0</v>
      </c>
      <c r="I15" s="63">
        <f>'DJT Financials'!I16</f>
        <v>0</v>
      </c>
      <c r="J15" s="40"/>
      <c r="K15" s="63">
        <f>'DJT Financials'!K16</f>
        <v>0</v>
      </c>
      <c r="L15" s="63">
        <f>'DJT Financials'!L16</f>
        <v>0</v>
      </c>
      <c r="M15" s="63">
        <f>'DJT Financials'!M16</f>
        <v>0</v>
      </c>
      <c r="N15" s="40"/>
      <c r="O15" s="63">
        <f>'DJT Financials'!O16</f>
        <v>1070400</v>
      </c>
      <c r="P15" s="63">
        <f>'DJT Financials'!P16</f>
        <v>1175300</v>
      </c>
      <c r="Q15" s="63">
        <f>'DJT Financials'!Q16</f>
        <v>2189400</v>
      </c>
      <c r="S15" s="27">
        <f t="shared" ref="S15:S21" si="6">SUM(J15:M15)</f>
        <v>0</v>
      </c>
      <c r="T15" s="27">
        <f t="shared" ref="T15:T21" si="7">SUM(N15:Q15)</f>
        <v>4435100</v>
      </c>
    </row>
    <row r="16" spans="1:26" x14ac:dyDescent="0.25">
      <c r="B16" s="66" t="s">
        <v>38</v>
      </c>
      <c r="C16" s="63">
        <f>'DJT Financials'!C17</f>
        <v>0</v>
      </c>
      <c r="D16" s="63">
        <f>'DJT Financials'!D17</f>
        <v>0</v>
      </c>
      <c r="E16" s="63">
        <f>'DJT Financials'!E17</f>
        <v>0</v>
      </c>
      <c r="G16" s="63">
        <f>'DJT Financials'!G17</f>
        <v>0</v>
      </c>
      <c r="H16" s="63">
        <f>'DJT Financials'!H17</f>
        <v>0</v>
      </c>
      <c r="I16" s="63">
        <f>'DJT Financials'!I17</f>
        <v>0</v>
      </c>
      <c r="J16" s="40"/>
      <c r="K16" s="63">
        <f>'DJT Financials'!K17</f>
        <v>0</v>
      </c>
      <c r="L16" s="63">
        <f>'DJT Financials'!L17</f>
        <v>0</v>
      </c>
      <c r="M16" s="63">
        <f>'DJT Financials'!M17</f>
        <v>0</v>
      </c>
      <c r="N16" s="40"/>
      <c r="O16" s="63">
        <f>'DJT Financials'!O17</f>
        <v>64795100</v>
      </c>
      <c r="P16" s="63">
        <f>'DJT Financials'!P17</f>
        <v>13418600</v>
      </c>
      <c r="Q16" s="63">
        <f>'DJT Financials'!Q17</f>
        <v>17697000</v>
      </c>
      <c r="S16" s="27">
        <f t="shared" si="6"/>
        <v>0</v>
      </c>
      <c r="T16" s="27">
        <f t="shared" si="7"/>
        <v>95910700</v>
      </c>
    </row>
    <row r="17" spans="2:20" x14ac:dyDescent="0.25">
      <c r="B17" s="66" t="s">
        <v>39</v>
      </c>
      <c r="C17" s="63">
        <f>'DJT Financials'!C18</f>
        <v>0</v>
      </c>
      <c r="D17" s="63">
        <f>'DJT Financials'!D18</f>
        <v>0</v>
      </c>
      <c r="E17" s="63">
        <f>'DJT Financials'!E18</f>
        <v>0</v>
      </c>
      <c r="G17" s="63">
        <f>'DJT Financials'!G18</f>
        <v>0</v>
      </c>
      <c r="H17" s="63">
        <f>'DJT Financials'!H18</f>
        <v>0</v>
      </c>
      <c r="I17" s="63">
        <f>'DJT Financials'!I18</f>
        <v>0</v>
      </c>
      <c r="J17" s="40"/>
      <c r="K17" s="63">
        <f>'DJT Financials'!K18</f>
        <v>0</v>
      </c>
      <c r="L17" s="63">
        <f>'DJT Financials'!L18</f>
        <v>0</v>
      </c>
      <c r="M17" s="63">
        <f>'DJT Financials'!M18</f>
        <v>0</v>
      </c>
      <c r="N17" s="40"/>
      <c r="O17" s="63">
        <f>'DJT Financials'!O18</f>
        <v>5600</v>
      </c>
      <c r="P17" s="63">
        <f>'DJT Financials'!P18</f>
        <v>3700</v>
      </c>
      <c r="Q17" s="63">
        <f>'DJT Financials'!Q18</f>
        <v>762200</v>
      </c>
      <c r="S17" s="27">
        <f t="shared" si="6"/>
        <v>0</v>
      </c>
      <c r="T17" s="27">
        <f t="shared" si="7"/>
        <v>771500</v>
      </c>
    </row>
    <row r="18" spans="2:20" x14ac:dyDescent="0.25">
      <c r="B18" s="66" t="s">
        <v>40</v>
      </c>
      <c r="C18" s="63">
        <f>'DJT Financials'!C19</f>
        <v>969195</v>
      </c>
      <c r="D18" s="63">
        <f>'DJT Financials'!D19</f>
        <v>8716023</v>
      </c>
      <c r="E18" s="63">
        <f>'DJT Financials'!E19</f>
        <v>12240732</v>
      </c>
      <c r="G18" s="63">
        <f>'DJT Financials'!G19</f>
        <v>1863920</v>
      </c>
      <c r="H18" s="63">
        <f>'DJT Financials'!H19</f>
        <v>4702670</v>
      </c>
      <c r="I18" s="63">
        <f>'DJT Financials'!I19</f>
        <v>4801532</v>
      </c>
      <c r="J18" s="40"/>
      <c r="K18" s="63">
        <f>'DJT Financials'!K19</f>
        <v>221942</v>
      </c>
      <c r="L18" s="63">
        <f>'DJT Financials'!L19</f>
        <v>1369406</v>
      </c>
      <c r="M18" s="63">
        <f>'DJT Financials'!M19</f>
        <v>4307852</v>
      </c>
      <c r="N18" s="40"/>
      <c r="O18" s="63">
        <f>'DJT Financials'!O19</f>
        <v>0</v>
      </c>
      <c r="P18" s="63">
        <f>'DJT Financials'!P19</f>
        <v>0</v>
      </c>
      <c r="Q18" s="63">
        <f>'DJT Financials'!Q19</f>
        <v>0</v>
      </c>
      <c r="S18" s="27">
        <f t="shared" si="6"/>
        <v>5899200</v>
      </c>
      <c r="T18" s="27">
        <f t="shared" si="7"/>
        <v>0</v>
      </c>
    </row>
    <row r="19" spans="2:20" x14ac:dyDescent="0.25">
      <c r="B19" s="66" t="s">
        <v>153</v>
      </c>
      <c r="C19" s="63">
        <f>'DJT Financials'!C20</f>
        <v>0</v>
      </c>
      <c r="D19" s="63">
        <f>'DJT Financials'!D20</f>
        <v>0</v>
      </c>
      <c r="E19" s="63">
        <f>'DJT Financials'!E20</f>
        <v>0</v>
      </c>
      <c r="G19" s="63">
        <f>'DJT Financials'!G20</f>
        <v>0</v>
      </c>
      <c r="H19" s="63">
        <f>'DJT Financials'!H20</f>
        <v>0</v>
      </c>
      <c r="I19" s="63">
        <f>'DJT Financials'!I20</f>
        <v>0</v>
      </c>
      <c r="J19" s="63"/>
      <c r="K19" s="63">
        <f>'DJT Financials'!K20</f>
        <v>0</v>
      </c>
      <c r="L19" s="63">
        <f>'DJT Financials'!L20</f>
        <v>10000000</v>
      </c>
      <c r="M19" s="63">
        <f>'DJT Financials'!M20</f>
        <v>0</v>
      </c>
      <c r="N19" s="40"/>
      <c r="O19" s="63">
        <f>'DJT Financials'!O20</f>
        <v>0</v>
      </c>
      <c r="P19" s="63">
        <f>'DJT Financials'!P20</f>
        <v>0</v>
      </c>
      <c r="Q19" s="63">
        <f>'DJT Financials'!Q20</f>
        <v>0</v>
      </c>
      <c r="S19" s="27">
        <f t="shared" si="6"/>
        <v>10000000</v>
      </c>
      <c r="T19" s="27">
        <f t="shared" si="7"/>
        <v>0</v>
      </c>
    </row>
    <row r="20" spans="2:20" x14ac:dyDescent="0.25">
      <c r="B20" s="66" t="s">
        <v>41</v>
      </c>
      <c r="C20" s="63">
        <f>'DJT Financials'!C21</f>
        <v>472789</v>
      </c>
      <c r="D20" s="63">
        <f>'DJT Financials'!D21</f>
        <v>10004519</v>
      </c>
      <c r="E20" s="63">
        <f>'DJT Financials'!E21</f>
        <v>20752819</v>
      </c>
      <c r="G20" s="63">
        <f>'DJT Financials'!G21</f>
        <v>0</v>
      </c>
      <c r="H20" s="63">
        <f>'DJT Financials'!H21</f>
        <v>0</v>
      </c>
      <c r="I20" s="63">
        <f>'DJT Financials'!I21</f>
        <v>0</v>
      </c>
      <c r="J20" s="63"/>
      <c r="K20" s="63">
        <f>'DJT Financials'!K21</f>
        <v>669137</v>
      </c>
      <c r="L20" s="63">
        <f>'DJT Financials'!L21</f>
        <v>388652</v>
      </c>
      <c r="M20" s="63">
        <f>'DJT Financials'!M21</f>
        <v>11581241</v>
      </c>
      <c r="N20" s="40"/>
      <c r="O20" s="63">
        <f>'DJT Financials'!O21</f>
        <v>0</v>
      </c>
      <c r="P20" s="63">
        <f>'DJT Financials'!P21</f>
        <v>0</v>
      </c>
      <c r="Q20" s="63">
        <f>'DJT Financials'!Q21</f>
        <v>0</v>
      </c>
      <c r="S20" s="27">
        <f t="shared" si="6"/>
        <v>12639030</v>
      </c>
      <c r="T20" s="27">
        <f t="shared" si="7"/>
        <v>0</v>
      </c>
    </row>
    <row r="21" spans="2:20" x14ac:dyDescent="0.25">
      <c r="B21" s="66" t="s">
        <v>43</v>
      </c>
      <c r="C21" s="63">
        <f>'DJT Financials'!C23</f>
        <v>200000</v>
      </c>
      <c r="D21" s="63">
        <f>'DJT Financials'!D23</f>
        <v>200000</v>
      </c>
      <c r="E21" s="63">
        <f>'DJT Financials'!E23</f>
        <v>282500</v>
      </c>
      <c r="G21" s="63">
        <f>'DJT Financials'!G23</f>
        <v>50000</v>
      </c>
      <c r="H21" s="63">
        <f>'DJT Financials'!H23</f>
        <v>0</v>
      </c>
      <c r="I21" s="63">
        <f>'DJT Financials'!I23</f>
        <v>0</v>
      </c>
      <c r="J21" s="63"/>
      <c r="K21" s="63">
        <f>'DJT Financials'!K23</f>
        <v>132500</v>
      </c>
      <c r="L21" s="63">
        <f>'DJT Financials'!L23</f>
        <v>50000</v>
      </c>
      <c r="M21" s="63">
        <f>'DJT Financials'!M23</f>
        <v>50000</v>
      </c>
      <c r="N21" s="40"/>
      <c r="O21" s="63">
        <f>'DJT Financials'!O23</f>
        <v>0</v>
      </c>
      <c r="P21" s="63">
        <f>'DJT Financials'!P23</f>
        <v>0</v>
      </c>
      <c r="Q21" s="63">
        <f>'DJT Financials'!Q23</f>
        <v>0</v>
      </c>
      <c r="S21" s="27">
        <f t="shared" si="6"/>
        <v>232500</v>
      </c>
      <c r="T21" s="27">
        <f t="shared" si="7"/>
        <v>0</v>
      </c>
    </row>
    <row r="22" spans="2:20" x14ac:dyDescent="0.25">
      <c r="B22" s="53" t="s">
        <v>162</v>
      </c>
      <c r="C22" s="48">
        <f>SUM(C11-SUM(C14:C21))</f>
        <v>-1641984</v>
      </c>
      <c r="D22" s="48">
        <f t="shared" ref="D22:G22" si="8">SUM(D11-SUM(D14:D21))</f>
        <v>-18920542</v>
      </c>
      <c r="E22" s="48">
        <f t="shared" si="8"/>
        <v>-33276051</v>
      </c>
      <c r="G22" s="48">
        <f t="shared" si="8"/>
        <v>-1913920</v>
      </c>
      <c r="H22" s="48">
        <f t="shared" ref="H22" si="9">SUM(H11-SUM(H14:H21))</f>
        <v>-4702670</v>
      </c>
      <c r="I22" s="48">
        <f t="shared" ref="I22" si="10">SUM(I11-SUM(I14:I21))</f>
        <v>-4801532</v>
      </c>
      <c r="J22" s="48">
        <f t="shared" ref="J22" si="11">SUM(J11-SUM(J14:J21))</f>
        <v>0</v>
      </c>
      <c r="K22" s="48">
        <f t="shared" ref="K22" si="12">SUM(K11-SUM(K14:K21))</f>
        <v>-1023579</v>
      </c>
      <c r="L22" s="48">
        <f t="shared" ref="L22" si="13">SUM(L11-SUM(L14:L21))</f>
        <v>-11808058</v>
      </c>
      <c r="M22" s="48">
        <f t="shared" ref="M22" si="14">SUM(M11-SUM(M14:M21))</f>
        <v>-15939093</v>
      </c>
      <c r="N22" s="48">
        <f t="shared" ref="N22" si="15">SUM(N11-SUM(N14:N21))</f>
        <v>0</v>
      </c>
      <c r="O22" s="48">
        <f t="shared" ref="O22" si="16">SUM(O11-SUM(O14:O21))</f>
        <v>-98352600</v>
      </c>
      <c r="P22" s="48">
        <f t="shared" ref="P22" si="17">SUM(P11-SUM(P14:P21))</f>
        <v>-18658500</v>
      </c>
      <c r="Q22" s="48">
        <f>SUM(Q11-SUM(Q14:Q21))</f>
        <v>-23654700</v>
      </c>
      <c r="S22" s="48">
        <f t="shared" ref="S22:T22" si="18">SUM(S11-SUM(S14:S21))</f>
        <v>-28770730</v>
      </c>
      <c r="T22" s="48">
        <f t="shared" si="18"/>
        <v>-140665800</v>
      </c>
    </row>
    <row r="24" spans="2:20" x14ac:dyDescent="0.25">
      <c r="B24" s="19" t="s">
        <v>163</v>
      </c>
    </row>
    <row r="25" spans="2:20" x14ac:dyDescent="0.25">
      <c r="B25" s="66" t="s">
        <v>47</v>
      </c>
      <c r="D25" s="63">
        <f>'DJT Financials'!D28</f>
        <v>0</v>
      </c>
      <c r="E25" s="63">
        <f>'DJT Financials'!E28</f>
        <v>1081238</v>
      </c>
      <c r="G25" s="63">
        <f>'DJT Financials'!G28</f>
        <v>0</v>
      </c>
      <c r="H25" s="63">
        <f>'DJT Financials'!H28</f>
        <v>0</v>
      </c>
      <c r="I25" s="63">
        <f>'DJT Financials'!I28</f>
        <v>0</v>
      </c>
      <c r="J25" s="63"/>
      <c r="K25" s="63">
        <f>'DJT Financials'!K28</f>
        <v>0</v>
      </c>
      <c r="L25" s="63">
        <f>'DJT Financials'!L28</f>
        <v>0</v>
      </c>
      <c r="M25" s="63">
        <f>'DJT Financials'!M28</f>
        <v>1046653</v>
      </c>
      <c r="N25" s="63"/>
      <c r="O25" s="63">
        <f>'DJT Financials'!O28</f>
        <v>0</v>
      </c>
      <c r="P25" s="63">
        <f>'DJT Financials'!P28</f>
        <v>0</v>
      </c>
      <c r="Q25" s="63">
        <f>'DJT Financials'!Q28</f>
        <v>0</v>
      </c>
      <c r="S25" s="27">
        <f t="shared" ref="S25:S31" si="19">SUM(J25:M25)</f>
        <v>1046653</v>
      </c>
      <c r="T25" s="27">
        <f t="shared" ref="T25:T31" si="20">SUM(N25:Q25)</f>
        <v>0</v>
      </c>
    </row>
    <row r="26" spans="2:20" x14ac:dyDescent="0.25">
      <c r="B26" s="66" t="s">
        <v>154</v>
      </c>
      <c r="C26" s="63">
        <f>'DJT Financials'!C29</f>
        <v>0</v>
      </c>
      <c r="D26" s="63">
        <f>'DJT Financials'!D29</f>
        <v>0</v>
      </c>
      <c r="E26" s="63">
        <f>'DJT Financials'!E29</f>
        <v>0</v>
      </c>
      <c r="G26" s="63">
        <f>'DJT Financials'!G29</f>
        <v>0</v>
      </c>
      <c r="H26" s="63">
        <f>'DJT Financials'!H29</f>
        <v>0</v>
      </c>
      <c r="I26" s="63">
        <f>'DJT Financials'!I29</f>
        <v>0</v>
      </c>
      <c r="J26" s="63"/>
      <c r="K26" s="63">
        <f>'DJT Financials'!K29</f>
        <v>0</v>
      </c>
      <c r="L26" s="63">
        <f>'DJT Financials'!L29</f>
        <v>0</v>
      </c>
      <c r="M26" s="63">
        <f>'DJT Financials'!M29</f>
        <v>475</v>
      </c>
      <c r="N26" s="63"/>
      <c r="O26" s="63">
        <f>'DJT Financials'!O29</f>
        <v>28800</v>
      </c>
      <c r="P26" s="63">
        <f>'DJT Financials'!P29</f>
        <v>2132700</v>
      </c>
      <c r="Q26" s="63">
        <f>'DJT Financials'!Q29</f>
        <v>4653000</v>
      </c>
      <c r="S26" s="27">
        <f t="shared" si="19"/>
        <v>475</v>
      </c>
      <c r="T26" s="27">
        <f t="shared" si="20"/>
        <v>6814500</v>
      </c>
    </row>
    <row r="27" spans="2:20" x14ac:dyDescent="0.25">
      <c r="B27" s="66" t="s">
        <v>48</v>
      </c>
      <c r="C27" s="63">
        <f>'DJT Financials'!C30</f>
        <v>7098</v>
      </c>
      <c r="D27" s="63">
        <f>'DJT Financials'!D30</f>
        <v>4257469</v>
      </c>
      <c r="E27" s="63">
        <f>'DJT Financials'!E30</f>
        <v>13852774</v>
      </c>
      <c r="G27" s="63">
        <f>'DJT Financials'!G30</f>
        <v>29531</v>
      </c>
      <c r="H27" s="63">
        <f>'DJT Financials'!H30</f>
        <v>395996</v>
      </c>
      <c r="I27" s="63">
        <f>'DJT Financials'!I30</f>
        <v>1326957</v>
      </c>
      <c r="J27" s="63"/>
      <c r="K27" s="63">
        <f>'DJT Financials'!K30</f>
        <v>3186658</v>
      </c>
      <c r="L27" s="63">
        <f>'DJT Financials'!L30</f>
        <v>3618804</v>
      </c>
      <c r="M27" s="63">
        <f>'DJT Financials'!M30</f>
        <v>3599285</v>
      </c>
      <c r="N27" s="63"/>
      <c r="O27" s="63">
        <f>'DJT Financials'!O30</f>
        <v>0</v>
      </c>
      <c r="P27" s="63">
        <f>'DJT Financials'!P30</f>
        <v>0</v>
      </c>
      <c r="Q27" s="63">
        <f>'DJT Financials'!Q30</f>
        <v>0</v>
      </c>
      <c r="S27" s="27">
        <f t="shared" si="19"/>
        <v>10404747</v>
      </c>
      <c r="T27" s="27">
        <f t="shared" si="20"/>
        <v>0</v>
      </c>
    </row>
    <row r="28" spans="2:20" x14ac:dyDescent="0.25">
      <c r="B28" s="66" t="s">
        <v>50</v>
      </c>
      <c r="C28" s="63">
        <f>'DJT Financials'!C32</f>
        <v>0</v>
      </c>
      <c r="D28" s="63">
        <f>'DJT Financials'!D32</f>
        <v>0</v>
      </c>
      <c r="E28" s="63">
        <f>'DJT Financials'!E32</f>
        <v>0</v>
      </c>
      <c r="G28" s="63">
        <f>'DJT Financials'!G32</f>
        <v>0</v>
      </c>
      <c r="H28" s="63">
        <f>'DJT Financials'!H32</f>
        <v>0</v>
      </c>
      <c r="I28" s="63">
        <f>'DJT Financials'!I32</f>
        <v>0</v>
      </c>
      <c r="J28" s="63"/>
      <c r="K28" s="63">
        <f>'DJT Financials'!K32</f>
        <v>0</v>
      </c>
      <c r="L28" s="63">
        <f>'DJT Financials'!L32</f>
        <v>0</v>
      </c>
      <c r="M28" s="63">
        <f>'DJT Financials'!M32</f>
        <v>0</v>
      </c>
      <c r="N28" s="63"/>
      <c r="O28" s="63">
        <f>'DJT Financials'!O32</f>
        <v>-225916000</v>
      </c>
      <c r="P28" s="63">
        <f>'DJT Financials'!P32</f>
        <v>0</v>
      </c>
      <c r="Q28" s="63">
        <f>'DJT Financials'!Q32</f>
        <v>0</v>
      </c>
      <c r="S28" s="27">
        <f t="shared" si="19"/>
        <v>0</v>
      </c>
      <c r="T28" s="27">
        <f t="shared" si="20"/>
        <v>-225916000</v>
      </c>
    </row>
    <row r="29" spans="2:20" x14ac:dyDescent="0.25">
      <c r="B29" s="66" t="s">
        <v>155</v>
      </c>
      <c r="C29" s="63">
        <f>'DJT Financials'!C33</f>
        <v>0</v>
      </c>
      <c r="D29" s="63">
        <f>'DJT Financials'!D33</f>
        <v>0</v>
      </c>
      <c r="E29" s="63">
        <f>'DJT Financials'!E33</f>
        <v>0</v>
      </c>
      <c r="G29" s="63">
        <f>'DJT Financials'!G33</f>
        <v>0</v>
      </c>
      <c r="H29" s="63">
        <f>'DJT Financials'!H33</f>
        <v>0</v>
      </c>
      <c r="I29" s="63">
        <f>'DJT Financials'!I33</f>
        <v>0</v>
      </c>
      <c r="J29" s="63"/>
      <c r="K29" s="63">
        <f>'DJT Financials'!K33</f>
        <v>0</v>
      </c>
      <c r="L29" s="63">
        <f>'DJT Financials'!L33</f>
        <v>0</v>
      </c>
      <c r="M29" s="63">
        <f>'DJT Financials'!M33</f>
        <v>0</v>
      </c>
      <c r="N29" s="63"/>
      <c r="O29" s="63">
        <f>'DJT Financials'!O33</f>
        <v>-542300</v>
      </c>
      <c r="P29" s="63">
        <f>'DJT Financials'!P33</f>
        <v>0</v>
      </c>
      <c r="Q29" s="63">
        <f>'DJT Financials'!Q33</f>
        <v>0</v>
      </c>
      <c r="S29" s="27">
        <f t="shared" si="19"/>
        <v>0</v>
      </c>
      <c r="T29" s="27">
        <f t="shared" si="20"/>
        <v>-542300</v>
      </c>
    </row>
    <row r="30" spans="2:20" x14ac:dyDescent="0.25">
      <c r="B30" s="66" t="s">
        <v>51</v>
      </c>
      <c r="C30" s="63">
        <f>'DJT Financials'!C34</f>
        <v>0</v>
      </c>
      <c r="D30" s="63">
        <f>'DJT Financials'!D34</f>
        <v>0</v>
      </c>
      <c r="E30" s="63">
        <f>'DJT Financials'!E34</f>
        <v>0</v>
      </c>
      <c r="G30" s="63">
        <f>'DJT Financials'!G34</f>
        <v>0</v>
      </c>
      <c r="H30" s="63">
        <f>'DJT Financials'!H34</f>
        <v>0</v>
      </c>
      <c r="I30" s="63">
        <f>'DJT Financials'!I34</f>
        <v>0</v>
      </c>
      <c r="J30" s="63"/>
      <c r="K30" s="63">
        <f>'DJT Financials'!K34</f>
        <v>0</v>
      </c>
      <c r="L30" s="63">
        <f>'DJT Financials'!L34</f>
        <v>0</v>
      </c>
      <c r="M30" s="63">
        <f>'DJT Financials'!M34</f>
        <v>0</v>
      </c>
      <c r="N30" s="63"/>
      <c r="O30" s="63">
        <f>'DJT Financials'!O34</f>
        <v>0</v>
      </c>
      <c r="P30" s="63">
        <f>'DJT Financials'!P34</f>
        <v>0</v>
      </c>
      <c r="Q30" s="63">
        <f>'DJT Financials'!Q34</f>
        <v>0</v>
      </c>
      <c r="S30" s="27">
        <f t="shared" si="19"/>
        <v>0</v>
      </c>
      <c r="T30" s="27">
        <f t="shared" si="20"/>
        <v>0</v>
      </c>
    </row>
    <row r="31" spans="2:20" x14ac:dyDescent="0.25">
      <c r="B31" s="66" t="s">
        <v>52</v>
      </c>
      <c r="C31" s="63">
        <f>'DJT Financials'!C35</f>
        <v>0</v>
      </c>
      <c r="D31" s="63">
        <f>'DJT Financials'!D35</f>
        <v>4257469</v>
      </c>
      <c r="E31" s="63">
        <f>'DJT Financials'!E35</f>
        <v>14934012</v>
      </c>
      <c r="G31" s="63">
        <f>'DJT Financials'!G35</f>
        <v>0</v>
      </c>
      <c r="H31" s="63">
        <f>'DJT Financials'!H35</f>
        <v>0</v>
      </c>
      <c r="I31" s="63">
        <f>'DJT Financials'!I35</f>
        <v>0</v>
      </c>
      <c r="J31" s="63"/>
      <c r="K31" s="63">
        <f>'DJT Financials'!K35</f>
        <v>0</v>
      </c>
      <c r="L31" s="63">
        <f>'DJT Financials'!L35</f>
        <v>0</v>
      </c>
      <c r="M31" s="63">
        <f>'DJT Financials'!M35</f>
        <v>0</v>
      </c>
      <c r="N31" s="63"/>
      <c r="O31" s="63">
        <f>'DJT Financials'!O35</f>
        <v>0</v>
      </c>
      <c r="P31" s="63">
        <f>'DJT Financials'!P35</f>
        <v>0</v>
      </c>
      <c r="Q31" s="63">
        <f>'DJT Financials'!Q35</f>
        <v>0</v>
      </c>
      <c r="S31" s="27">
        <f t="shared" si="19"/>
        <v>0</v>
      </c>
      <c r="T31" s="27">
        <f t="shared" si="20"/>
        <v>0</v>
      </c>
    </row>
    <row r="32" spans="2:20" x14ac:dyDescent="0.25">
      <c r="B32" s="53" t="s">
        <v>167</v>
      </c>
      <c r="C32" s="48">
        <f>SUM(C22+SUM(C25:C31))</f>
        <v>-1634886</v>
      </c>
      <c r="D32" s="48">
        <f t="shared" ref="D32:E32" si="21">SUM(D22+SUM(D25:D31))</f>
        <v>-10405604</v>
      </c>
      <c r="E32" s="48">
        <f t="shared" si="21"/>
        <v>-3408027</v>
      </c>
      <c r="G32" s="48">
        <f t="shared" ref="G32" si="22">SUM(G22+SUM(G25:G31))</f>
        <v>-1884389</v>
      </c>
      <c r="H32" s="48">
        <f t="shared" ref="H32" si="23">SUM(H22+SUM(H25:H31))</f>
        <v>-4306674</v>
      </c>
      <c r="I32" s="48">
        <f t="shared" ref="I32" si="24">SUM(I22+SUM(I25:I31))</f>
        <v>-3474575</v>
      </c>
      <c r="J32" s="48">
        <f t="shared" ref="J32" si="25">SUM(J22+SUM(J25:J31))</f>
        <v>0</v>
      </c>
      <c r="K32" s="48">
        <f t="shared" ref="K32" si="26">SUM(K22+SUM(K25:K31))</f>
        <v>2163079</v>
      </c>
      <c r="L32" s="48">
        <f t="shared" ref="L32" si="27">SUM(L22+SUM(L25:L31))</f>
        <v>-8189254</v>
      </c>
      <c r="M32" s="48">
        <f t="shared" ref="M32" si="28">SUM(M22+SUM(M25:M31))</f>
        <v>-11292680</v>
      </c>
      <c r="N32" s="48">
        <f t="shared" ref="N32" si="29">SUM(N22+SUM(N25:N31))</f>
        <v>0</v>
      </c>
      <c r="O32" s="48">
        <f t="shared" ref="O32" si="30">SUM(O22+SUM(O25:O31))</f>
        <v>-324782100</v>
      </c>
      <c r="P32" s="48">
        <f t="shared" ref="P32" si="31">SUM(P22+SUM(P25:P31))</f>
        <v>-16525800</v>
      </c>
      <c r="Q32" s="48">
        <f t="shared" ref="Q32" si="32">SUM(Q22+SUM(Q25:Q31))</f>
        <v>-19001700</v>
      </c>
      <c r="S32" s="48">
        <f t="shared" ref="S32" si="33">SUM(S22+SUM(S25:S31))</f>
        <v>-17318855</v>
      </c>
      <c r="T32" s="48">
        <f t="shared" ref="T32" si="34">SUM(T22+SUM(T25:T31))</f>
        <v>-360309600</v>
      </c>
    </row>
    <row r="33" spans="1:20 16384:16384" x14ac:dyDescent="0.25">
      <c r="B33" s="66" t="s">
        <v>49</v>
      </c>
      <c r="C33" s="63">
        <f>'DJT Financials'!C31</f>
        <v>0</v>
      </c>
      <c r="D33" s="63">
        <f>'DJT Financials'!D31</f>
        <v>0</v>
      </c>
      <c r="E33" s="63">
        <f>'DJT Financials'!E31</f>
        <v>0</v>
      </c>
      <c r="G33" s="63">
        <f>'DJT Financials'!G31</f>
        <v>0</v>
      </c>
      <c r="H33" s="63">
        <f>'DJT Financials'!H31</f>
        <v>0</v>
      </c>
      <c r="I33" s="63">
        <f>'DJT Financials'!I31</f>
        <v>0</v>
      </c>
      <c r="J33" s="63"/>
      <c r="K33" s="63">
        <f>'DJT Financials'!K31</f>
        <v>0</v>
      </c>
      <c r="L33" s="63">
        <f>'DJT Financials'!L31</f>
        <v>0</v>
      </c>
      <c r="M33" s="63">
        <f>'DJT Financials'!M31</f>
        <v>0</v>
      </c>
      <c r="N33" s="63"/>
      <c r="O33" s="63">
        <f>'DJT Financials'!O31</f>
        <v>-2817600</v>
      </c>
      <c r="P33" s="63">
        <f>'DJT Financials'!P31</f>
        <v>157800</v>
      </c>
      <c r="Q33" s="63">
        <f>'DJT Financials'!Q31</f>
        <v>-246700</v>
      </c>
      <c r="S33" s="27">
        <f t="shared" ref="S33" si="35">SUM(J33:M33)</f>
        <v>0</v>
      </c>
      <c r="T33" s="27">
        <f t="shared" ref="T33" si="36">SUM(N33:Q33)</f>
        <v>-2906500</v>
      </c>
    </row>
    <row r="34" spans="1:20 16384:16384" x14ac:dyDescent="0.25">
      <c r="B34" s="53" t="s">
        <v>168</v>
      </c>
      <c r="C34" s="48">
        <f>SUM(C32-C33)</f>
        <v>-1634886</v>
      </c>
      <c r="D34" s="48">
        <f t="shared" ref="D34" si="37">SUM(D32-D33)</f>
        <v>-10405604</v>
      </c>
      <c r="E34" s="48">
        <f>SUM(E32-E33)</f>
        <v>-3408027</v>
      </c>
      <c r="G34" s="48">
        <f t="shared" ref="G34:Q34" si="38">SUM(G32-G33)</f>
        <v>-1884389</v>
      </c>
      <c r="H34" s="48">
        <f t="shared" si="38"/>
        <v>-4306674</v>
      </c>
      <c r="I34" s="48">
        <f t="shared" si="38"/>
        <v>-3474575</v>
      </c>
      <c r="J34" s="48">
        <f t="shared" si="38"/>
        <v>0</v>
      </c>
      <c r="K34" s="48">
        <f t="shared" si="38"/>
        <v>2163079</v>
      </c>
      <c r="L34" s="48">
        <f t="shared" si="38"/>
        <v>-8189254</v>
      </c>
      <c r="M34" s="48">
        <f t="shared" si="38"/>
        <v>-11292680</v>
      </c>
      <c r="N34" s="48">
        <f t="shared" si="38"/>
        <v>0</v>
      </c>
      <c r="O34" s="48">
        <f t="shared" si="38"/>
        <v>-321964500</v>
      </c>
      <c r="P34" s="48">
        <f t="shared" si="38"/>
        <v>-16683600</v>
      </c>
      <c r="Q34" s="48">
        <f t="shared" si="38"/>
        <v>-18755000</v>
      </c>
      <c r="R34" s="37"/>
      <c r="S34" s="48">
        <f>SUM(S32-S33)</f>
        <v>-17318855</v>
      </c>
      <c r="T34" s="48">
        <f>SUM(T32-T33)</f>
        <v>-357403100</v>
      </c>
      <c r="XFD34" s="37"/>
    </row>
    <row r="35" spans="1:20 16384:16384" x14ac:dyDescent="0.25">
      <c r="B35" s="25" t="s">
        <v>54</v>
      </c>
      <c r="C35" s="63">
        <f>'DJT Financials'!C37</f>
        <v>0</v>
      </c>
      <c r="D35" s="63">
        <f>'DJT Financials'!D37</f>
        <v>979475</v>
      </c>
      <c r="E35" s="63">
        <f>'DJT Financials'!E37</f>
        <v>3548602</v>
      </c>
      <c r="G35" s="63">
        <f>'DJT Financials'!G37</f>
        <v>0</v>
      </c>
      <c r="H35" s="63">
        <f>'DJT Financials'!H37</f>
        <v>-34713</v>
      </c>
      <c r="I35" s="63">
        <f>'DJT Financials'!I37</f>
        <v>-322546</v>
      </c>
      <c r="J35" s="63"/>
      <c r="K35" s="63">
        <f>'DJT Financials'!K37</f>
        <v>-883293</v>
      </c>
      <c r="L35" s="63">
        <f>'DJT Financials'!L37</f>
        <v>-904513</v>
      </c>
      <c r="M35" s="63">
        <f>'DJT Financials'!M37</f>
        <v>-899687</v>
      </c>
      <c r="N35" s="63"/>
      <c r="O35" s="63">
        <f>'DJT Financials'!O37</f>
        <v>0</v>
      </c>
      <c r="P35" s="63">
        <f>'DJT Financials'!P37</f>
        <v>0</v>
      </c>
      <c r="Q35" s="63">
        <f>'DJT Financials'!Q37</f>
        <v>0</v>
      </c>
      <c r="R35" s="37"/>
      <c r="S35" s="37"/>
      <c r="T35" s="37"/>
      <c r="XFD35" s="37"/>
    </row>
    <row r="36" spans="1:20 16384:16384" x14ac:dyDescent="0.25">
      <c r="B36" s="47" t="s">
        <v>55</v>
      </c>
      <c r="C36" s="48">
        <f>C34-C35</f>
        <v>-1634886</v>
      </c>
      <c r="D36" s="48">
        <f t="shared" ref="D36:E36" si="39">D34-D35</f>
        <v>-11385079</v>
      </c>
      <c r="E36" s="48">
        <f t="shared" si="39"/>
        <v>-6956629</v>
      </c>
      <c r="G36" s="48">
        <f t="shared" ref="G36:Q36" si="40">G34-G35</f>
        <v>-1884389</v>
      </c>
      <c r="H36" s="48">
        <f t="shared" si="40"/>
        <v>-4271961</v>
      </c>
      <c r="I36" s="48">
        <f t="shared" si="40"/>
        <v>-3152029</v>
      </c>
      <c r="J36" s="48">
        <f t="shared" si="40"/>
        <v>0</v>
      </c>
      <c r="K36" s="48">
        <f t="shared" si="40"/>
        <v>3046372</v>
      </c>
      <c r="L36" s="48">
        <f t="shared" si="40"/>
        <v>-7284741</v>
      </c>
      <c r="M36" s="48">
        <f t="shared" si="40"/>
        <v>-10392993</v>
      </c>
      <c r="N36" s="48">
        <f t="shared" si="40"/>
        <v>0</v>
      </c>
      <c r="O36" s="48">
        <f t="shared" si="40"/>
        <v>-321964500</v>
      </c>
      <c r="P36" s="48">
        <f t="shared" si="40"/>
        <v>-16683600</v>
      </c>
      <c r="Q36" s="48">
        <f t="shared" si="40"/>
        <v>-18755000</v>
      </c>
      <c r="R36" s="37"/>
      <c r="S36" s="37"/>
      <c r="T36" s="37"/>
      <c r="XFD36" s="37"/>
    </row>
    <row r="37" spans="1:20 16384:16384" x14ac:dyDescent="0.25">
      <c r="B37" s="6"/>
      <c r="C37" s="37"/>
      <c r="D37" s="37"/>
      <c r="E37" s="37"/>
      <c r="G37" s="37"/>
      <c r="H37" s="37"/>
      <c r="I37" s="37"/>
      <c r="J37" s="37"/>
      <c r="K37" s="37"/>
      <c r="L37" s="37"/>
      <c r="M37" s="37"/>
      <c r="N37" s="37"/>
      <c r="O37" s="37"/>
      <c r="P37" s="37"/>
      <c r="Q37" s="37"/>
      <c r="R37" s="37"/>
      <c r="S37" s="37"/>
      <c r="T37" s="37"/>
      <c r="XFD37" s="37"/>
    </row>
    <row r="38" spans="1:20 16384:16384" ht="15.75" x14ac:dyDescent="0.25">
      <c r="A38" s="1" t="s">
        <v>6</v>
      </c>
      <c r="B38" s="68" t="s">
        <v>164</v>
      </c>
      <c r="C38" s="2"/>
      <c r="D38" s="2"/>
      <c r="E38" s="2"/>
      <c r="G38" s="9" t="s">
        <v>11</v>
      </c>
      <c r="H38" s="9" t="s">
        <v>12</v>
      </c>
      <c r="I38" s="9" t="s">
        <v>13</v>
      </c>
      <c r="J38" s="9" t="s">
        <v>14</v>
      </c>
      <c r="K38" s="9" t="s">
        <v>15</v>
      </c>
      <c r="L38" s="9" t="s">
        <v>16</v>
      </c>
      <c r="M38" s="9" t="s">
        <v>17</v>
      </c>
      <c r="N38" s="9" t="s">
        <v>18</v>
      </c>
      <c r="O38" s="9" t="s">
        <v>19</v>
      </c>
      <c r="P38" s="9" t="s">
        <v>20</v>
      </c>
      <c r="Q38" s="9" t="s">
        <v>21</v>
      </c>
    </row>
    <row r="39" spans="1:20 16384:16384" x14ac:dyDescent="0.25">
      <c r="B39" s="11" t="s">
        <v>166</v>
      </c>
      <c r="C39" s="2"/>
      <c r="D39" s="2"/>
      <c r="E39" s="2"/>
      <c r="G39" s="12"/>
      <c r="H39" s="12"/>
      <c r="I39" s="12"/>
      <c r="J39" s="12"/>
      <c r="K39" s="12"/>
      <c r="L39" s="12"/>
      <c r="M39" s="12"/>
      <c r="N39" s="12"/>
      <c r="O39" s="12" t="s">
        <v>151</v>
      </c>
      <c r="P39" s="12" t="s">
        <v>152</v>
      </c>
      <c r="Q39" s="12" t="s">
        <v>30</v>
      </c>
    </row>
    <row r="40" spans="1:20 16384:16384" x14ac:dyDescent="0.25">
      <c r="B40" s="6" t="s">
        <v>59</v>
      </c>
    </row>
    <row r="41" spans="1:20 16384:16384" x14ac:dyDescent="0.25">
      <c r="B41" s="66" t="s">
        <v>61</v>
      </c>
      <c r="C41" s="63">
        <f>'DJT Financials'!C43</f>
        <v>327731</v>
      </c>
      <c r="D41" s="63">
        <f>'DJT Financials'!D43</f>
        <v>989</v>
      </c>
      <c r="E41" s="63">
        <f>'DJT Financials'!E43</f>
        <v>395011</v>
      </c>
      <c r="G41" s="63">
        <f>'DJT Financials'!G43</f>
        <v>0</v>
      </c>
      <c r="H41" s="63">
        <f>'DJT Financials'!H43</f>
        <v>0</v>
      </c>
      <c r="I41" s="63">
        <f>'DJT Financials'!I43</f>
        <v>0</v>
      </c>
      <c r="J41" s="63"/>
      <c r="K41" s="63">
        <f>'DJT Financials'!K43</f>
        <v>0</v>
      </c>
      <c r="L41" s="63">
        <f>'DJT Financials'!L43</f>
        <v>0</v>
      </c>
      <c r="M41" s="63">
        <f>'DJT Financials'!M43</f>
        <v>0</v>
      </c>
      <c r="N41" s="63"/>
      <c r="O41" s="63">
        <f>'DJT Financials'!O43</f>
        <v>0</v>
      </c>
      <c r="P41" s="63">
        <f>'DJT Financials'!P43</f>
        <v>0</v>
      </c>
      <c r="Q41" s="63">
        <f>'DJT Financials'!Q43</f>
        <v>0</v>
      </c>
    </row>
    <row r="42" spans="1:20 16384:16384" x14ac:dyDescent="0.25">
      <c r="B42" s="66" t="s">
        <v>62</v>
      </c>
      <c r="C42" s="63">
        <f>'DJT Financials'!C46</f>
        <v>0</v>
      </c>
      <c r="D42" s="63">
        <f>'DJT Financials'!D46</f>
        <v>0</v>
      </c>
      <c r="E42" s="63">
        <f>'DJT Financials'!E46</f>
        <v>0</v>
      </c>
      <c r="G42" s="63">
        <f>'DJT Financials'!G46</f>
        <v>0</v>
      </c>
      <c r="H42" s="63">
        <f>'DJT Financials'!H46</f>
        <v>0</v>
      </c>
      <c r="I42" s="63">
        <f>'DJT Financials'!I46</f>
        <v>0</v>
      </c>
      <c r="J42" s="63"/>
      <c r="K42" s="63">
        <f>'DJT Financials'!K46</f>
        <v>0</v>
      </c>
      <c r="L42" s="63">
        <f>'DJT Financials'!L46</f>
        <v>0</v>
      </c>
      <c r="M42" s="63">
        <f>'DJT Financials'!M46</f>
        <v>0</v>
      </c>
      <c r="N42" s="63"/>
      <c r="O42" s="63">
        <f>'DJT Financials'!O46</f>
        <v>0</v>
      </c>
      <c r="P42" s="63">
        <f>'DJT Financials'!P46</f>
        <v>0</v>
      </c>
      <c r="Q42" s="63">
        <f>'DJT Financials'!Q46</f>
        <v>300742500</v>
      </c>
    </row>
    <row r="43" spans="1:20 16384:16384" x14ac:dyDescent="0.25">
      <c r="B43" s="66" t="s">
        <v>64</v>
      </c>
      <c r="C43" s="63">
        <f>'DJT Financials'!C48</f>
        <v>0</v>
      </c>
      <c r="D43" s="63">
        <f>'DJT Financials'!D48</f>
        <v>0</v>
      </c>
      <c r="E43" s="63">
        <f>'DJT Financials'!E48</f>
        <v>0</v>
      </c>
      <c r="G43" s="63">
        <f>'DJT Financials'!G48</f>
        <v>0</v>
      </c>
      <c r="H43" s="63">
        <f>'DJT Financials'!H48</f>
        <v>0</v>
      </c>
      <c r="I43" s="63">
        <f>'DJT Financials'!I48</f>
        <v>0</v>
      </c>
      <c r="J43" s="63"/>
      <c r="K43" s="63">
        <f>'DJT Financials'!K48</f>
        <v>0</v>
      </c>
      <c r="L43" s="63">
        <f>'DJT Financials'!L48</f>
        <v>0</v>
      </c>
      <c r="M43" s="63">
        <f>'DJT Financials'!M48</f>
        <v>0</v>
      </c>
      <c r="N43" s="63"/>
      <c r="O43" s="63">
        <f>'DJT Financials'!O48</f>
        <v>47200</v>
      </c>
      <c r="P43" s="63">
        <f>'DJT Financials'!P48</f>
        <v>17500</v>
      </c>
      <c r="Q43" s="63">
        <f>'DJT Financials'!Q48</f>
        <v>14800</v>
      </c>
    </row>
    <row r="44" spans="1:20 16384:16384" x14ac:dyDescent="0.25">
      <c r="B44" s="66" t="s">
        <v>156</v>
      </c>
      <c r="C44" s="63">
        <f>'DJT Financials'!C45</f>
        <v>0</v>
      </c>
      <c r="D44" s="63">
        <f>'DJT Financials'!D45</f>
        <v>0</v>
      </c>
      <c r="E44" s="63">
        <f>'DJT Financials'!E45</f>
        <v>0</v>
      </c>
      <c r="G44" s="63">
        <f>'DJT Financials'!G45</f>
        <v>0</v>
      </c>
      <c r="H44" s="63">
        <f>'DJT Financials'!H45</f>
        <v>0</v>
      </c>
      <c r="I44" s="63">
        <f>'DJT Financials'!I45</f>
        <v>0</v>
      </c>
      <c r="J44" s="63"/>
      <c r="K44" s="63">
        <f>'DJT Financials'!K45</f>
        <v>0</v>
      </c>
      <c r="L44" s="63">
        <f>'DJT Financials'!L45</f>
        <v>0</v>
      </c>
      <c r="M44" s="63">
        <f>'DJT Financials'!M45</f>
        <v>0</v>
      </c>
      <c r="N44" s="63"/>
      <c r="O44" s="63">
        <f>'DJT Financials'!O45</f>
        <v>40028300</v>
      </c>
      <c r="P44" s="63">
        <f>'DJT Financials'!P45</f>
        <v>0</v>
      </c>
      <c r="Q44" s="63">
        <f>'DJT Financials'!Q45</f>
        <v>0</v>
      </c>
    </row>
    <row r="45" spans="1:20 16384:16384" x14ac:dyDescent="0.25">
      <c r="B45" s="66" t="s">
        <v>157</v>
      </c>
      <c r="C45" s="55">
        <v>240972</v>
      </c>
      <c r="D45" s="55">
        <v>168350</v>
      </c>
      <c r="E45" s="55">
        <v>0</v>
      </c>
      <c r="G45" s="63">
        <f>'DJT Financials'!G44</f>
        <v>240972</v>
      </c>
      <c r="H45" s="63">
        <f>'DJT Financials'!H44</f>
        <v>240972</v>
      </c>
      <c r="I45" s="63">
        <f>'DJT Financials'!I44</f>
        <v>227768</v>
      </c>
      <c r="J45" s="63"/>
      <c r="K45" s="63">
        <f>'DJT Financials'!K44</f>
        <v>161432</v>
      </c>
      <c r="L45" s="63">
        <f>'DJT Financials'!L44</f>
        <v>75764</v>
      </c>
      <c r="M45" s="63">
        <f>'DJT Financials'!M44</f>
        <v>0</v>
      </c>
      <c r="N45" s="63"/>
      <c r="O45" s="63">
        <f>'DJT Financials'!O44</f>
        <v>0</v>
      </c>
      <c r="P45" s="63">
        <f>'DJT Financials'!P44</f>
        <v>0</v>
      </c>
      <c r="Q45" s="63">
        <f>'DJT Financials'!Q44</f>
        <v>0</v>
      </c>
    </row>
    <row r="46" spans="1:20 16384:16384" x14ac:dyDescent="0.25">
      <c r="B46" s="66" t="s">
        <v>63</v>
      </c>
      <c r="C46" s="55">
        <v>0</v>
      </c>
      <c r="D46" s="55">
        <v>0</v>
      </c>
      <c r="E46" s="55">
        <v>0</v>
      </c>
      <c r="G46" s="63">
        <f>'DJT Financials'!G47</f>
        <v>0</v>
      </c>
      <c r="H46" s="63">
        <f>'DJT Financials'!H47</f>
        <v>0</v>
      </c>
      <c r="I46" s="63">
        <f>'DJT Financials'!I47</f>
        <v>0</v>
      </c>
      <c r="J46" s="63"/>
      <c r="K46" s="63">
        <f>'DJT Financials'!K47</f>
        <v>0</v>
      </c>
      <c r="L46" s="63">
        <f>'DJT Financials'!L47</f>
        <v>0</v>
      </c>
      <c r="M46" s="63">
        <f>'DJT Financials'!M47</f>
        <v>0</v>
      </c>
      <c r="N46" s="63"/>
      <c r="O46" s="63">
        <f>'DJT Financials'!O47</f>
        <v>324700</v>
      </c>
      <c r="P46" s="63">
        <f>'DJT Financials'!P47</f>
        <v>9553400</v>
      </c>
      <c r="Q46" s="63">
        <f>'DJT Financials'!Q47</f>
        <v>9233500</v>
      </c>
    </row>
    <row r="47" spans="1:20 16384:16384" x14ac:dyDescent="0.25">
      <c r="B47" s="53" t="s">
        <v>65</v>
      </c>
      <c r="C47" s="48">
        <f>SUM(C41:C46)</f>
        <v>568703</v>
      </c>
      <c r="D47" s="48">
        <f>SUM(D41:D46)</f>
        <v>169339</v>
      </c>
      <c r="E47" s="48">
        <f>SUM(E41:E46)</f>
        <v>395011</v>
      </c>
      <c r="G47" s="48">
        <f t="shared" ref="G47:Q47" si="41">SUM(G41:G46)</f>
        <v>240972</v>
      </c>
      <c r="H47" s="48">
        <f t="shared" si="41"/>
        <v>240972</v>
      </c>
      <c r="I47" s="48">
        <f t="shared" si="41"/>
        <v>227768</v>
      </c>
      <c r="J47" s="48">
        <f t="shared" si="41"/>
        <v>0</v>
      </c>
      <c r="K47" s="48">
        <f t="shared" si="41"/>
        <v>161432</v>
      </c>
      <c r="L47" s="48">
        <f t="shared" si="41"/>
        <v>75764</v>
      </c>
      <c r="M47" s="48">
        <f t="shared" si="41"/>
        <v>0</v>
      </c>
      <c r="N47" s="48">
        <f t="shared" si="41"/>
        <v>0</v>
      </c>
      <c r="O47" s="48">
        <f t="shared" si="41"/>
        <v>40400200</v>
      </c>
      <c r="P47" s="48">
        <f t="shared" si="41"/>
        <v>9570900</v>
      </c>
      <c r="Q47" s="48">
        <f t="shared" si="41"/>
        <v>309990800</v>
      </c>
    </row>
    <row r="49" spans="2:17" x14ac:dyDescent="0.25">
      <c r="B49" s="6" t="s">
        <v>66</v>
      </c>
    </row>
    <row r="50" spans="2:17" x14ac:dyDescent="0.25">
      <c r="B50" s="66" t="s">
        <v>67</v>
      </c>
      <c r="C50" s="63">
        <f>'DJT Financials'!C52</f>
        <v>0</v>
      </c>
      <c r="D50" s="63">
        <f>'DJT Financials'!D52</f>
        <v>0</v>
      </c>
      <c r="E50" s="63">
        <f>'DJT Financials'!E52</f>
        <v>0</v>
      </c>
      <c r="G50" s="63">
        <f>'DJT Financials'!G52</f>
        <v>0</v>
      </c>
      <c r="H50" s="63">
        <f>'DJT Financials'!H52</f>
        <v>0</v>
      </c>
      <c r="I50" s="63">
        <f>'DJT Financials'!I52</f>
        <v>0</v>
      </c>
      <c r="J50" s="63"/>
      <c r="K50" s="63">
        <f>'DJT Financials'!K52</f>
        <v>0</v>
      </c>
      <c r="L50" s="63">
        <f>'DJT Financials'!L52</f>
        <v>0</v>
      </c>
      <c r="M50" s="63">
        <f>'DJT Financials'!M52</f>
        <v>0</v>
      </c>
      <c r="N50" s="63"/>
      <c r="O50" s="63">
        <f>'DJT Financials'!O52</f>
        <v>23700</v>
      </c>
      <c r="P50" s="63">
        <f>'DJT Financials'!P52</f>
        <v>2161900</v>
      </c>
      <c r="Q50" s="63">
        <f>'DJT Financials'!Q52</f>
        <v>4790600</v>
      </c>
    </row>
    <row r="51" spans="2:17" x14ac:dyDescent="0.25">
      <c r="B51" s="66" t="s">
        <v>68</v>
      </c>
      <c r="C51" s="63">
        <f>'DJT Financials'!C53</f>
        <v>0</v>
      </c>
      <c r="D51" s="63">
        <f>'DJT Financials'!D53</f>
        <v>0</v>
      </c>
      <c r="E51" s="63">
        <f>'DJT Financials'!E53</f>
        <v>0</v>
      </c>
      <c r="G51" s="63">
        <f>'DJT Financials'!G53</f>
        <v>0</v>
      </c>
      <c r="H51" s="63">
        <f>'DJT Financials'!H53</f>
        <v>0</v>
      </c>
      <c r="I51" s="63">
        <f>'DJT Financials'!I53</f>
        <v>0</v>
      </c>
      <c r="J51" s="63"/>
      <c r="K51" s="63">
        <f>'DJT Financials'!K53</f>
        <v>0</v>
      </c>
      <c r="L51" s="63">
        <f>'DJT Financials'!L53</f>
        <v>0</v>
      </c>
      <c r="M51" s="63">
        <f>'DJT Financials'!M53</f>
        <v>0</v>
      </c>
      <c r="N51" s="63"/>
      <c r="O51" s="63">
        <f>'DJT Financials'!O53</f>
        <v>0</v>
      </c>
      <c r="P51" s="63">
        <f>'DJT Financials'!P53</f>
        <v>0</v>
      </c>
      <c r="Q51" s="63">
        <f>'DJT Financials'!Q53</f>
        <v>15811600</v>
      </c>
    </row>
    <row r="52" spans="2:17" x14ac:dyDescent="0.25">
      <c r="B52" s="66" t="s">
        <v>69</v>
      </c>
      <c r="C52" s="63">
        <f>'DJT Financials'!C54</f>
        <v>0</v>
      </c>
      <c r="D52" s="63">
        <f>'DJT Financials'!D54</f>
        <v>0</v>
      </c>
      <c r="E52" s="63">
        <f>'DJT Financials'!E54</f>
        <v>0</v>
      </c>
      <c r="G52" s="63">
        <f>'DJT Financials'!G54</f>
        <v>0</v>
      </c>
      <c r="H52" s="63">
        <f>'DJT Financials'!H54</f>
        <v>0</v>
      </c>
      <c r="I52" s="63">
        <f>'DJT Financials'!I54</f>
        <v>0</v>
      </c>
      <c r="J52" s="63"/>
      <c r="K52" s="63">
        <f>'DJT Financials'!K54</f>
        <v>0</v>
      </c>
      <c r="L52" s="63">
        <f>'DJT Financials'!L54</f>
        <v>0</v>
      </c>
      <c r="M52" s="63">
        <f>'DJT Financials'!M54</f>
        <v>0</v>
      </c>
      <c r="N52" s="63"/>
      <c r="O52" s="63">
        <f>'DJT Financials'!O54</f>
        <v>313800</v>
      </c>
      <c r="P52" s="63">
        <f>'DJT Financials'!P54</f>
        <v>806600</v>
      </c>
      <c r="Q52" s="63">
        <f>'DJT Financials'!Q54</f>
        <v>2855100</v>
      </c>
    </row>
    <row r="53" spans="2:17" x14ac:dyDescent="0.25">
      <c r="B53" s="66" t="s">
        <v>70</v>
      </c>
      <c r="C53" s="63">
        <f>'DJT Financials'!C55</f>
        <v>0</v>
      </c>
      <c r="D53" s="63">
        <f>'DJT Financials'!D55</f>
        <v>0</v>
      </c>
      <c r="E53" s="63">
        <f>'DJT Financials'!E55</f>
        <v>0</v>
      </c>
      <c r="G53" s="63">
        <f>'DJT Financials'!G55</f>
        <v>0</v>
      </c>
      <c r="H53" s="63">
        <f>'DJT Financials'!H55</f>
        <v>0</v>
      </c>
      <c r="I53" s="63">
        <f>'DJT Financials'!I55</f>
        <v>0</v>
      </c>
      <c r="J53" s="63"/>
      <c r="K53" s="63">
        <f>'DJT Financials'!K55</f>
        <v>0</v>
      </c>
      <c r="L53" s="63">
        <f>'DJT Financials'!L55</f>
        <v>0</v>
      </c>
      <c r="M53" s="63">
        <f>'DJT Financials'!M55</f>
        <v>0</v>
      </c>
      <c r="N53" s="63"/>
      <c r="O53" s="63">
        <f>'DJT Financials'!O55</f>
        <v>0</v>
      </c>
      <c r="P53" s="63">
        <f>'DJT Financials'!P55</f>
        <v>0</v>
      </c>
      <c r="Q53" s="63">
        <f>'DJT Financials'!Q55</f>
        <v>132171000</v>
      </c>
    </row>
    <row r="54" spans="2:17" x14ac:dyDescent="0.25">
      <c r="B54" s="66" t="s">
        <v>169</v>
      </c>
      <c r="C54" s="55">
        <v>165051</v>
      </c>
      <c r="D54" s="55">
        <v>0</v>
      </c>
      <c r="E54" s="63">
        <f>'DJT Financials'!E56</f>
        <v>0</v>
      </c>
      <c r="G54" s="63">
        <f>'DJT Financials'!G56</f>
        <v>105633</v>
      </c>
      <c r="H54" s="63">
        <f>'DJT Financials'!H56</f>
        <v>46215</v>
      </c>
      <c r="I54" s="63">
        <f>'DJT Financials'!I56</f>
        <v>0</v>
      </c>
      <c r="J54" s="63"/>
      <c r="K54" s="63">
        <f>'DJT Financials'!K56</f>
        <v>0</v>
      </c>
      <c r="L54" s="63">
        <f>'DJT Financials'!L56</f>
        <v>0</v>
      </c>
      <c r="M54" s="63">
        <f>'DJT Financials'!M56</f>
        <v>0</v>
      </c>
      <c r="N54" s="63"/>
      <c r="O54" s="63">
        <f>'DJT Financials'!O56</f>
        <v>0</v>
      </c>
      <c r="P54" s="63">
        <f>'DJT Financials'!P56</f>
        <v>0</v>
      </c>
      <c r="Q54" s="63">
        <f>'DJT Financials'!Q56</f>
        <v>0</v>
      </c>
    </row>
    <row r="55" spans="2:17" x14ac:dyDescent="0.25">
      <c r="B55" s="66" t="s">
        <v>72</v>
      </c>
      <c r="C55" s="63">
        <f>'DJT Financials'!C57</f>
        <v>293257098</v>
      </c>
      <c r="D55" s="63">
        <f>'DJT Financials'!D57</f>
        <v>300330651</v>
      </c>
      <c r="E55" s="63">
        <f>'DJT Financials'!E57</f>
        <v>310623083</v>
      </c>
      <c r="G55" s="63">
        <f>'DJT Financials'!G57</f>
        <v>293286629</v>
      </c>
      <c r="H55" s="63">
        <f>'DJT Financials'!H57</f>
        <v>293682625</v>
      </c>
      <c r="I55" s="63">
        <f>'DJT Financials'!I57</f>
        <v>297884582</v>
      </c>
      <c r="J55" s="63"/>
      <c r="K55" s="63">
        <f>'DJT Financials'!K57</f>
        <v>303517309</v>
      </c>
      <c r="L55" s="63">
        <f>'DJT Financials'!L57</f>
        <v>307136113</v>
      </c>
      <c r="M55" s="63">
        <f>'DJT Financials'!M57</f>
        <v>307195870</v>
      </c>
      <c r="N55" s="63"/>
      <c r="O55" s="63">
        <f>'DJT Financials'!O57</f>
        <v>0</v>
      </c>
      <c r="P55" s="63">
        <f>'DJT Financials'!P57</f>
        <v>0</v>
      </c>
      <c r="Q55" s="63">
        <f>'DJT Financials'!Q57</f>
        <v>0</v>
      </c>
    </row>
    <row r="56" spans="2:17" x14ac:dyDescent="0.25">
      <c r="B56" s="53" t="s">
        <v>73</v>
      </c>
      <c r="C56" s="48">
        <f>SUM(C50:C55)+C47</f>
        <v>293990852</v>
      </c>
      <c r="D56" s="48">
        <f t="shared" ref="D56:E56" si="42">SUM(D50:D55)+D47</f>
        <v>300499990</v>
      </c>
      <c r="E56" s="48">
        <f t="shared" si="42"/>
        <v>311018094</v>
      </c>
      <c r="G56" s="48">
        <f t="shared" ref="G56" si="43">SUM(G50:G55)+G47</f>
        <v>293633234</v>
      </c>
      <c r="H56" s="48">
        <f t="shared" ref="H56" si="44">SUM(H50:H55)+H47</f>
        <v>293969812</v>
      </c>
      <c r="I56" s="48">
        <f t="shared" ref="I56" si="45">SUM(I50:I55)+I47</f>
        <v>298112350</v>
      </c>
      <c r="J56" s="48">
        <f t="shared" ref="J56" si="46">SUM(J50:J55)+J47</f>
        <v>0</v>
      </c>
      <c r="K56" s="48">
        <f t="shared" ref="K56" si="47">SUM(K50:K55)+K47</f>
        <v>303678741</v>
      </c>
      <c r="L56" s="48">
        <f t="shared" ref="L56" si="48">SUM(L50:L55)+L47</f>
        <v>307211877</v>
      </c>
      <c r="M56" s="48">
        <f t="shared" ref="M56" si="49">SUM(M50:M55)+M47</f>
        <v>307195870</v>
      </c>
      <c r="N56" s="48">
        <f t="shared" ref="N56" si="50">SUM(N50:N55)+N47</f>
        <v>0</v>
      </c>
      <c r="O56" s="48">
        <f t="shared" ref="O56" si="51">SUM(O50:O55)+O47</f>
        <v>40737700</v>
      </c>
      <c r="P56" s="48">
        <f t="shared" ref="P56" si="52">SUM(P50:P55)+P47</f>
        <v>12539400</v>
      </c>
      <c r="Q56" s="48">
        <f t="shared" ref="Q56" si="53">SUM(Q50:Q55)+Q47</f>
        <v>465619100</v>
      </c>
    </row>
    <row r="58" spans="2:17" x14ac:dyDescent="0.25">
      <c r="B58" s="6" t="s">
        <v>74</v>
      </c>
    </row>
    <row r="59" spans="2:17" x14ac:dyDescent="0.25">
      <c r="B59" s="70" t="s">
        <v>171</v>
      </c>
      <c r="C59" s="72">
        <f>SUM(C60:C63)</f>
        <v>1227926</v>
      </c>
      <c r="D59" s="72">
        <f t="shared" ref="D59:E59" si="54">SUM(D60:D63)</f>
        <v>19434387</v>
      </c>
      <c r="E59" s="72">
        <f t="shared" si="54"/>
        <v>49353050</v>
      </c>
      <c r="F59" s="6"/>
      <c r="G59" s="72">
        <f t="shared" ref="G59" si="55">SUM(G60:G63)</f>
        <v>1951798</v>
      </c>
      <c r="H59" s="72">
        <f t="shared" ref="H59" si="56">SUM(H60:H63)</f>
        <v>6439539</v>
      </c>
      <c r="I59" s="72">
        <f t="shared" ref="I59" si="57">SUM(I60:I63)</f>
        <v>11372242</v>
      </c>
      <c r="J59" s="72">
        <f t="shared" ref="J59" si="58">SUM(J60:J63)</f>
        <v>0</v>
      </c>
      <c r="K59" s="72">
        <f t="shared" ref="K59" si="59">SUM(K60:K63)</f>
        <v>20920055</v>
      </c>
      <c r="L59" s="72">
        <f t="shared" ref="L59" si="60">SUM(L60:L63)</f>
        <v>3349781</v>
      </c>
      <c r="M59" s="72">
        <f t="shared" ref="M59" si="61">SUM(M60:M63)</f>
        <v>47974147</v>
      </c>
      <c r="N59" s="72">
        <f t="shared" ref="N59" si="62">SUM(N60:N63)</f>
        <v>0</v>
      </c>
      <c r="O59" s="72">
        <f t="shared" ref="O59" si="63">SUM(O60:O63)</f>
        <v>9704.7000000000007</v>
      </c>
      <c r="P59" s="72">
        <f t="shared" ref="P59" si="64">SUM(P60:P63)</f>
        <v>10831.7</v>
      </c>
      <c r="Q59" s="73">
        <f t="shared" ref="Q59" si="65">SUM(Q60:Q63)</f>
        <v>6657.4000000000005</v>
      </c>
    </row>
    <row r="60" spans="2:17" x14ac:dyDescent="0.25">
      <c r="B60" s="66" t="s">
        <v>170</v>
      </c>
      <c r="M60" s="71">
        <v>0</v>
      </c>
      <c r="O60" s="71">
        <v>1147.7</v>
      </c>
      <c r="P60" s="71">
        <v>1948</v>
      </c>
      <c r="Q60" s="71">
        <v>1495.9</v>
      </c>
    </row>
    <row r="61" spans="2:17" x14ac:dyDescent="0.25">
      <c r="B61" s="66" t="s">
        <v>76</v>
      </c>
      <c r="C61" s="63">
        <f>'DJT Financials'!C62</f>
        <v>1027926</v>
      </c>
      <c r="D61" s="63">
        <f>'DJT Financials'!D62</f>
        <v>18054912</v>
      </c>
      <c r="E61" s="63">
        <f>'DJT Financials'!E62</f>
        <v>47104743</v>
      </c>
      <c r="G61" s="63">
        <f>'DJT Financials'!G62</f>
        <v>1701798</v>
      </c>
      <c r="H61" s="63">
        <f>'DJT Financials'!H62</f>
        <v>6139539</v>
      </c>
      <c r="I61" s="63">
        <f>'DJT Financials'!I62</f>
        <v>11022242</v>
      </c>
      <c r="J61" s="63"/>
      <c r="K61" s="63">
        <f>'DJT Financials'!K62</f>
        <v>18524787</v>
      </c>
      <c r="L61" s="63">
        <f>'DJT Financials'!L62</f>
        <v>0</v>
      </c>
      <c r="M61" s="63">
        <f>'DJT Financials'!M62</f>
        <v>43674679</v>
      </c>
      <c r="N61" s="63"/>
      <c r="O61" s="56">
        <v>5526.1</v>
      </c>
      <c r="P61" s="56">
        <v>7642.9</v>
      </c>
      <c r="Q61" s="56">
        <v>3920.7</v>
      </c>
    </row>
    <row r="62" spans="2:17" x14ac:dyDescent="0.25">
      <c r="B62" s="66" t="s">
        <v>81</v>
      </c>
      <c r="C62" s="63">
        <f>'DJT Financials'!C69</f>
        <v>0</v>
      </c>
      <c r="D62" s="63">
        <f>'DJT Financials'!D69</f>
        <v>979475</v>
      </c>
      <c r="E62" s="63">
        <f>'DJT Financials'!E69</f>
        <v>1790081</v>
      </c>
      <c r="G62" s="63">
        <f>'DJT Financials'!G69</f>
        <v>0</v>
      </c>
      <c r="H62" s="63">
        <f>'DJT Financials'!H69</f>
        <v>0</v>
      </c>
      <c r="I62" s="63">
        <f>'DJT Financials'!I69</f>
        <v>0</v>
      </c>
      <c r="J62" s="63"/>
      <c r="K62" s="63">
        <f>'DJT Financials'!K69</f>
        <v>1862768</v>
      </c>
      <c r="L62" s="63">
        <f>'DJT Financials'!L69</f>
        <v>2767281</v>
      </c>
      <c r="M62" s="63">
        <f>'DJT Financials'!M69</f>
        <v>3666968</v>
      </c>
      <c r="N62" s="63"/>
      <c r="O62" s="55">
        <v>2522.6999999999998</v>
      </c>
      <c r="P62" s="55">
        <v>732.6</v>
      </c>
      <c r="Q62" s="55">
        <v>732.6</v>
      </c>
    </row>
    <row r="63" spans="2:17" x14ac:dyDescent="0.25">
      <c r="B63" s="66" t="s">
        <v>82</v>
      </c>
      <c r="C63" s="63">
        <f>'DJT Financials'!C70</f>
        <v>200000</v>
      </c>
      <c r="D63" s="63">
        <f>'DJT Financials'!D70</f>
        <v>400000</v>
      </c>
      <c r="E63" s="63">
        <f>'DJT Financials'!E70</f>
        <v>458226</v>
      </c>
      <c r="G63" s="63">
        <f>'DJT Financials'!G70</f>
        <v>250000</v>
      </c>
      <c r="H63" s="63">
        <f>'DJT Financials'!H70</f>
        <v>300000</v>
      </c>
      <c r="I63" s="63">
        <f>'DJT Financials'!I70</f>
        <v>350000</v>
      </c>
      <c r="J63" s="63"/>
      <c r="K63" s="63">
        <f>'DJT Financials'!K70</f>
        <v>532500</v>
      </c>
      <c r="L63" s="63">
        <f>'DJT Financials'!L70</f>
        <v>582500</v>
      </c>
      <c r="M63" s="63">
        <f>'DJT Financials'!M70</f>
        <v>632500</v>
      </c>
      <c r="N63" s="63"/>
      <c r="O63" s="55">
        <v>508.2</v>
      </c>
      <c r="P63" s="55">
        <v>508.2</v>
      </c>
      <c r="Q63" s="55">
        <v>508.2</v>
      </c>
    </row>
    <row r="64" spans="2:17" x14ac:dyDescent="0.25">
      <c r="B64" s="66"/>
      <c r="C64" s="63"/>
      <c r="D64" s="63"/>
      <c r="E64" s="63"/>
      <c r="G64" s="63"/>
      <c r="H64" s="63"/>
      <c r="I64" s="63"/>
      <c r="J64" s="63"/>
      <c r="K64" s="63"/>
      <c r="L64" s="63"/>
      <c r="M64" s="63"/>
      <c r="N64" s="63"/>
      <c r="O64" s="55"/>
      <c r="P64" s="55"/>
      <c r="Q64" s="55"/>
    </row>
    <row r="65" spans="2:17" x14ac:dyDescent="0.25">
      <c r="B65" t="s">
        <v>173</v>
      </c>
      <c r="C65" s="63">
        <f>'DJT Financials'!C67</f>
        <v>0</v>
      </c>
      <c r="D65" s="63">
        <f>'DJT Financials'!D67</f>
        <v>2875000</v>
      </c>
      <c r="E65" s="63">
        <f>'DJT Financials'!E67</f>
        <v>3883945</v>
      </c>
      <c r="G65" s="63">
        <f>'DJT Financials'!G67</f>
        <v>0</v>
      </c>
      <c r="H65" s="63">
        <f>'DJT Financials'!H67</f>
        <v>0</v>
      </c>
      <c r="I65" s="63">
        <f>'DJT Financials'!I67</f>
        <v>0</v>
      </c>
      <c r="J65" s="63"/>
      <c r="K65" s="63">
        <f>'DJT Financials'!K67</f>
        <v>0</v>
      </c>
      <c r="L65" s="63">
        <f>'DJT Financials'!L67</f>
        <v>0</v>
      </c>
      <c r="M65" s="63">
        <f>'DJT Financials'!M67</f>
        <v>0</v>
      </c>
      <c r="N65" s="63"/>
      <c r="O65" s="63">
        <f>'DJT Financials'!O67</f>
        <v>0</v>
      </c>
      <c r="P65" s="63">
        <f>'DJT Financials'!P67</f>
        <v>0</v>
      </c>
      <c r="Q65" s="63">
        <f>'DJT Financials'!Q67</f>
        <v>0</v>
      </c>
    </row>
    <row r="66" spans="2:17" x14ac:dyDescent="0.25">
      <c r="B66" t="s">
        <v>174</v>
      </c>
      <c r="C66" s="63">
        <f>'DJT Financials'!C68</f>
        <v>0</v>
      </c>
      <c r="D66" s="63">
        <f>'DJT Financials'!D68</f>
        <v>0</v>
      </c>
      <c r="E66" s="63">
        <f>'DJT Financials'!E68</f>
        <v>500000</v>
      </c>
      <c r="G66" s="63">
        <f>'DJT Financials'!G68</f>
        <v>0</v>
      </c>
      <c r="H66" s="63">
        <f>'DJT Financials'!H68</f>
        <v>0</v>
      </c>
      <c r="I66" s="63">
        <f>'DJT Financials'!I68</f>
        <v>0</v>
      </c>
      <c r="J66" s="63"/>
      <c r="K66" s="63">
        <f>'DJT Financials'!K68</f>
        <v>0</v>
      </c>
      <c r="L66" s="63">
        <f>'DJT Financials'!L68</f>
        <v>0</v>
      </c>
      <c r="M66" s="63">
        <f>'DJT Financials'!M68</f>
        <v>0</v>
      </c>
      <c r="N66" s="63"/>
      <c r="O66" s="63">
        <f>'DJT Financials'!O68</f>
        <v>0</v>
      </c>
      <c r="P66" s="63">
        <f>'DJT Financials'!P68</f>
        <v>0</v>
      </c>
      <c r="Q66" s="63">
        <f>'DJT Financials'!Q68</f>
        <v>0</v>
      </c>
    </row>
    <row r="67" spans="2:17" x14ac:dyDescent="0.25">
      <c r="B67" t="s">
        <v>175</v>
      </c>
      <c r="C67" s="63">
        <f>'DJT Financials'!C66</f>
        <v>0</v>
      </c>
      <c r="D67" s="63">
        <f>'DJT Financials'!D66</f>
        <v>0</v>
      </c>
      <c r="E67" s="63">
        <f>'DJT Financials'!E66</f>
        <v>0</v>
      </c>
      <c r="G67" s="63">
        <f>'DJT Financials'!G66</f>
        <v>0</v>
      </c>
      <c r="H67" s="63">
        <f>'DJT Financials'!H66</f>
        <v>0</v>
      </c>
      <c r="I67" s="63">
        <f>'DJT Financials'!I66</f>
        <v>0</v>
      </c>
      <c r="J67" s="63"/>
      <c r="K67" s="63">
        <f>'DJT Financials'!K66</f>
        <v>0</v>
      </c>
      <c r="L67" s="63">
        <f>'DJT Financials'!L66</f>
        <v>0</v>
      </c>
      <c r="M67" s="63">
        <f>'DJT Financials'!M66</f>
        <v>0</v>
      </c>
      <c r="N67" s="63"/>
      <c r="O67" s="63">
        <f>'DJT Financials'!O66</f>
        <v>50157800</v>
      </c>
      <c r="P67" s="63">
        <f>'DJT Financials'!P66</f>
        <v>0</v>
      </c>
      <c r="Q67" s="63">
        <f>'DJT Financials'!Q66</f>
        <v>0</v>
      </c>
    </row>
    <row r="68" spans="2:17" x14ac:dyDescent="0.25">
      <c r="B68" t="s">
        <v>86</v>
      </c>
      <c r="C68" s="63">
        <f>'DJT Financials'!C74</f>
        <v>0</v>
      </c>
      <c r="D68" s="63">
        <f>'DJT Financials'!D74</f>
        <v>0</v>
      </c>
      <c r="E68" s="63">
        <f>'DJT Financials'!E74</f>
        <v>0</v>
      </c>
      <c r="G68" s="63">
        <f>'DJT Financials'!G74</f>
        <v>0</v>
      </c>
      <c r="H68" s="63">
        <f>'DJT Financials'!H74</f>
        <v>0</v>
      </c>
      <c r="I68" s="63">
        <f>'DJT Financials'!I74</f>
        <v>0</v>
      </c>
      <c r="J68" s="63"/>
      <c r="K68" s="63">
        <f>'DJT Financials'!K74</f>
        <v>0</v>
      </c>
      <c r="L68" s="63">
        <f>'DJT Financials'!L74</f>
        <v>0</v>
      </c>
      <c r="M68" s="63">
        <f>'DJT Financials'!M74</f>
        <v>0</v>
      </c>
      <c r="N68" s="63"/>
      <c r="O68" s="63">
        <f>'DJT Financials'!O74</f>
        <v>262000</v>
      </c>
      <c r="P68" s="63">
        <f>'DJT Financials'!P74</f>
        <v>262000</v>
      </c>
      <c r="Q68" s="63">
        <f>'DJT Financials'!Q74</f>
        <v>262000</v>
      </c>
    </row>
    <row r="69" spans="2:17" x14ac:dyDescent="0.25">
      <c r="B69" t="s">
        <v>78</v>
      </c>
      <c r="C69" s="63">
        <f>'DJT Financials'!C65</f>
        <v>0</v>
      </c>
      <c r="D69" s="63">
        <f>'DJT Financials'!D65</f>
        <v>0</v>
      </c>
      <c r="E69" s="63">
        <f>'DJT Financials'!E65</f>
        <v>0</v>
      </c>
      <c r="G69" s="63">
        <f>'DJT Financials'!G65</f>
        <v>300000</v>
      </c>
      <c r="H69" s="63">
        <f>'DJT Financials'!H65</f>
        <v>451700</v>
      </c>
      <c r="I69" s="63">
        <f>'DJT Financials'!I65</f>
        <v>581700</v>
      </c>
      <c r="J69" s="63"/>
      <c r="K69" s="63">
        <f>'DJT Financials'!K65</f>
        <v>1166700</v>
      </c>
      <c r="L69" s="63">
        <f>'DJT Financials'!L65</f>
        <v>1275033</v>
      </c>
      <c r="M69" s="63">
        <f>'DJT Financials'!M65</f>
        <v>2372033</v>
      </c>
      <c r="N69" s="63"/>
      <c r="O69" s="63">
        <f>'DJT Financials'!O65</f>
        <v>0</v>
      </c>
      <c r="P69" s="63">
        <f>'DJT Financials'!P65</f>
        <v>0</v>
      </c>
      <c r="Q69" s="63">
        <f>'DJT Financials'!Q65</f>
        <v>0</v>
      </c>
    </row>
    <row r="70" spans="2:17" x14ac:dyDescent="0.25">
      <c r="B70" t="s">
        <v>83</v>
      </c>
      <c r="C70" s="63">
        <f>'DJT Financials'!C71</f>
        <v>0</v>
      </c>
      <c r="D70" s="63">
        <f>'DJT Financials'!D71</f>
        <v>625700</v>
      </c>
      <c r="E70" s="63">
        <f>'DJT Financials'!E71</f>
        <v>2398700</v>
      </c>
      <c r="G70" s="63">
        <f>'DJT Financials'!G71</f>
        <v>0</v>
      </c>
      <c r="H70" s="63">
        <f>'DJT Financials'!H71</f>
        <v>0</v>
      </c>
      <c r="I70" s="63">
        <f>'DJT Financials'!I71</f>
        <v>0</v>
      </c>
      <c r="J70" s="63"/>
      <c r="K70" s="63">
        <f>'DJT Financials'!K71</f>
        <v>0</v>
      </c>
      <c r="L70" s="63">
        <f>'DJT Financials'!L71</f>
        <v>0</v>
      </c>
      <c r="M70" s="63">
        <f>'DJT Financials'!M71</f>
        <v>0</v>
      </c>
      <c r="N70" s="63"/>
      <c r="O70" s="63">
        <f>'DJT Financials'!O71</f>
        <v>0</v>
      </c>
      <c r="P70" s="63">
        <f>'DJT Financials'!P71</f>
        <v>0</v>
      </c>
      <c r="Q70" s="63">
        <f>'DJT Financials'!Q71</f>
        <v>0</v>
      </c>
    </row>
    <row r="71" spans="2:17" x14ac:dyDescent="0.25">
      <c r="C71" s="63"/>
      <c r="D71" s="63"/>
      <c r="E71" s="63"/>
      <c r="G71" s="63"/>
      <c r="H71" s="63"/>
      <c r="I71" s="63"/>
      <c r="J71" s="63"/>
      <c r="K71" s="63"/>
      <c r="L71" s="63"/>
      <c r="M71" s="63"/>
      <c r="N71" s="63"/>
      <c r="O71" s="63"/>
      <c r="P71" s="63"/>
      <c r="Q71" s="63"/>
    </row>
    <row r="72" spans="2:17" x14ac:dyDescent="0.25">
      <c r="B72" t="s">
        <v>88</v>
      </c>
      <c r="C72" s="63">
        <f>'DJT Financials'!C76</f>
        <v>0</v>
      </c>
      <c r="D72" s="63">
        <f>'DJT Financials'!D76</f>
        <v>0</v>
      </c>
      <c r="E72" s="63">
        <f>'DJT Financials'!E76</f>
        <v>0</v>
      </c>
      <c r="G72" s="63">
        <f>'DJT Financials'!G76</f>
        <v>0</v>
      </c>
      <c r="H72" s="63">
        <f>'DJT Financials'!H76</f>
        <v>0</v>
      </c>
      <c r="I72" s="63">
        <f>'DJT Financials'!I76</f>
        <v>0</v>
      </c>
      <c r="J72" s="63"/>
      <c r="K72" s="63">
        <f>'DJT Financials'!K76</f>
        <v>0</v>
      </c>
      <c r="L72" s="63">
        <f>'DJT Financials'!L76</f>
        <v>0</v>
      </c>
      <c r="M72" s="63">
        <f>'DJT Financials'!M76</f>
        <v>0</v>
      </c>
      <c r="N72" s="63"/>
      <c r="O72" s="63">
        <f>'DJT Financials'!O76</f>
        <v>0</v>
      </c>
      <c r="P72" s="63">
        <f>'DJT Financials'!P76</f>
        <v>0</v>
      </c>
      <c r="Q72" s="63">
        <f>'DJT Financials'!Q76</f>
        <v>0</v>
      </c>
    </row>
    <row r="73" spans="2:17" x14ac:dyDescent="0.25">
      <c r="B73" t="s">
        <v>89</v>
      </c>
      <c r="C73" s="63">
        <f>'DJT Financials'!C77</f>
        <v>0</v>
      </c>
      <c r="D73" s="63">
        <f>'DJT Financials'!D77</f>
        <v>0</v>
      </c>
      <c r="E73" s="63">
        <f>'DJT Financials'!E77</f>
        <v>0</v>
      </c>
      <c r="G73" s="63">
        <f>'DJT Financials'!G77</f>
        <v>0</v>
      </c>
      <c r="H73" s="63">
        <f>'DJT Financials'!H77</f>
        <v>0</v>
      </c>
      <c r="I73" s="63">
        <f>'DJT Financials'!I77</f>
        <v>0</v>
      </c>
      <c r="J73" s="63"/>
      <c r="K73" s="63">
        <f>'DJT Financials'!K77</f>
        <v>0</v>
      </c>
      <c r="L73" s="63">
        <f>'DJT Financials'!L77</f>
        <v>0</v>
      </c>
      <c r="M73" s="63">
        <f>'DJT Financials'!M77</f>
        <v>0</v>
      </c>
      <c r="N73" s="63"/>
      <c r="O73" s="63">
        <f>'DJT Financials'!O77</f>
        <v>3717200</v>
      </c>
      <c r="P73" s="63">
        <f>'DJT Financials'!P77</f>
        <v>2924600</v>
      </c>
      <c r="Q73" s="63">
        <f>'DJT Financials'!Q77</f>
        <v>1959700</v>
      </c>
    </row>
    <row r="74" spans="2:17" x14ac:dyDescent="0.25">
      <c r="B74" t="s">
        <v>90</v>
      </c>
      <c r="C74" s="63">
        <f>'DJT Financials'!C78</f>
        <v>0</v>
      </c>
      <c r="D74" s="63">
        <f>'DJT Financials'!D78</f>
        <v>0</v>
      </c>
      <c r="E74" s="63">
        <f>'DJT Financials'!E78</f>
        <v>0</v>
      </c>
      <c r="G74" s="63">
        <f>'DJT Financials'!G78</f>
        <v>0</v>
      </c>
      <c r="H74" s="63">
        <f>'DJT Financials'!H78</f>
        <v>0</v>
      </c>
      <c r="I74" s="63">
        <f>'DJT Financials'!I78</f>
        <v>0</v>
      </c>
      <c r="J74" s="63"/>
      <c r="K74" s="63">
        <f>'DJT Financials'!K78</f>
        <v>0</v>
      </c>
      <c r="L74" s="63">
        <f>'DJT Financials'!L78</f>
        <v>0</v>
      </c>
      <c r="M74" s="63">
        <f>'DJT Financials'!M78</f>
        <v>0</v>
      </c>
      <c r="N74" s="63"/>
      <c r="O74" s="63">
        <f>'DJT Financials'!O78</f>
        <v>0</v>
      </c>
      <c r="P74" s="63">
        <f>'DJT Financials'!P78</f>
        <v>0</v>
      </c>
      <c r="Q74" s="63">
        <f>'DJT Financials'!Q78</f>
        <v>4749900</v>
      </c>
    </row>
    <row r="75" spans="2:17" x14ac:dyDescent="0.25">
      <c r="B75" t="s">
        <v>91</v>
      </c>
      <c r="C75" s="63">
        <f>'DJT Financials'!C79</f>
        <v>0</v>
      </c>
      <c r="D75" s="63">
        <f>'DJT Financials'!D79</f>
        <v>0</v>
      </c>
      <c r="E75" s="63">
        <f>'DJT Financials'!E79</f>
        <v>0</v>
      </c>
      <c r="G75" s="63">
        <f>'DJT Financials'!G79</f>
        <v>0</v>
      </c>
      <c r="H75" s="63">
        <f>'DJT Financials'!H79</f>
        <v>0</v>
      </c>
      <c r="I75" s="63">
        <f>'DJT Financials'!I79</f>
        <v>0</v>
      </c>
      <c r="J75" s="63"/>
      <c r="K75" s="63">
        <f>'DJT Financials'!K79</f>
        <v>0</v>
      </c>
      <c r="L75" s="63">
        <f>'DJT Financials'!L79</f>
        <v>0</v>
      </c>
      <c r="M75" s="63">
        <f>'DJT Financials'!M79</f>
        <v>0</v>
      </c>
      <c r="N75" s="63"/>
      <c r="O75" s="63">
        <f>'DJT Financials'!O79</f>
        <v>163100</v>
      </c>
      <c r="P75" s="63">
        <f>'DJT Financials'!P79</f>
        <v>276900</v>
      </c>
      <c r="Q75" s="63">
        <f>'DJT Financials'!Q79</f>
        <v>734000</v>
      </c>
    </row>
    <row r="77" spans="2:17" x14ac:dyDescent="0.25">
      <c r="B77" t="s">
        <v>84</v>
      </c>
      <c r="C77" s="63">
        <f>'DJT Financials'!C72</f>
        <v>0</v>
      </c>
      <c r="D77" s="63">
        <f>'DJT Financials'!D72</f>
        <v>0</v>
      </c>
      <c r="E77" s="63">
        <f>'DJT Financials'!E72</f>
        <v>0</v>
      </c>
      <c r="G77" s="63">
        <f>'DJT Financials'!G72</f>
        <v>0</v>
      </c>
      <c r="H77" s="63">
        <f>'DJT Financials'!H72</f>
        <v>0</v>
      </c>
      <c r="I77" s="63">
        <f>'DJT Financials'!I72</f>
        <v>0</v>
      </c>
      <c r="J77" s="63"/>
      <c r="K77" s="63">
        <f>'DJT Financials'!K72</f>
        <v>0</v>
      </c>
      <c r="L77" s="63">
        <f>'DJT Financials'!L72</f>
        <v>0</v>
      </c>
      <c r="M77" s="63">
        <f>'DJT Financials'!M72</f>
        <v>0</v>
      </c>
      <c r="N77" s="63"/>
      <c r="O77" s="63">
        <f>'DJT Financials'!O72</f>
        <v>0</v>
      </c>
      <c r="P77" s="63">
        <f>'DJT Financials'!P72</f>
        <v>0</v>
      </c>
      <c r="Q77" s="63">
        <f>'DJT Financials'!Q72</f>
        <v>0</v>
      </c>
    </row>
    <row r="78" spans="2:17" x14ac:dyDescent="0.25">
      <c r="B78" t="s">
        <v>85</v>
      </c>
      <c r="C78" s="63">
        <f>'DJT Financials'!C73</f>
        <v>22394</v>
      </c>
      <c r="D78" s="63">
        <f>'DJT Financials'!D73</f>
        <v>525835</v>
      </c>
      <c r="E78" s="63">
        <f>'DJT Financials'!E73</f>
        <v>41000</v>
      </c>
      <c r="G78" s="63">
        <f>'DJT Financials'!G73</f>
        <v>0</v>
      </c>
      <c r="H78" s="63">
        <f>'DJT Financials'!H73</f>
        <v>0</v>
      </c>
      <c r="I78" s="63">
        <f>'DJT Financials'!I73</f>
        <v>0</v>
      </c>
      <c r="J78" s="63"/>
      <c r="K78" s="63">
        <f>'DJT Financials'!K73</f>
        <v>550835</v>
      </c>
      <c r="L78" s="63">
        <f>'DJT Financials'!L73</f>
        <v>570835</v>
      </c>
      <c r="M78" s="63">
        <f>'DJT Financials'!M73</f>
        <v>34585</v>
      </c>
      <c r="N78" s="63"/>
      <c r="O78" s="63">
        <f>'DJT Financials'!O73</f>
        <v>0</v>
      </c>
      <c r="P78" s="63">
        <f>'DJT Financials'!P73</f>
        <v>0</v>
      </c>
      <c r="Q78" s="63">
        <f>'DJT Financials'!Q73</f>
        <v>0</v>
      </c>
    </row>
    <row r="80" spans="2:17" x14ac:dyDescent="0.25">
      <c r="B80" t="s">
        <v>172</v>
      </c>
      <c r="C80" s="63">
        <f>'DJT Financials'!C63</f>
        <v>0</v>
      </c>
      <c r="D80" s="63">
        <f>'DJT Financials'!D63</f>
        <v>0</v>
      </c>
      <c r="E80" s="63">
        <f>'DJT Financials'!E63</f>
        <v>0</v>
      </c>
      <c r="G80" s="63">
        <f>'DJT Financials'!G63</f>
        <v>0</v>
      </c>
      <c r="H80" s="63">
        <f>'DJT Financials'!H63</f>
        <v>0</v>
      </c>
      <c r="I80" s="63">
        <f>'DJT Financials'!I63</f>
        <v>0</v>
      </c>
      <c r="J80" s="63"/>
      <c r="K80" s="63">
        <f>'DJT Financials'!K63</f>
        <v>0</v>
      </c>
      <c r="L80" s="63">
        <f>'DJT Financials'!L63</f>
        <v>0</v>
      </c>
      <c r="M80" s="63">
        <f>'DJT Financials'!M63</f>
        <v>500000</v>
      </c>
      <c r="N80" s="63"/>
      <c r="O80" s="63">
        <f>'DJT Financials'!O63</f>
        <v>0</v>
      </c>
      <c r="P80" s="63">
        <f>'DJT Financials'!P63</f>
        <v>0</v>
      </c>
      <c r="Q80" s="63">
        <f>'DJT Financials'!Q63</f>
        <v>0</v>
      </c>
    </row>
    <row r="81" spans="2:17" x14ac:dyDescent="0.25">
      <c r="B81" t="s">
        <v>77</v>
      </c>
      <c r="D81" s="71">
        <v>2875000</v>
      </c>
    </row>
    <row r="82" spans="2:17" x14ac:dyDescent="0.25">
      <c r="B82" s="53" t="s">
        <v>92</v>
      </c>
      <c r="C82" s="48">
        <f>SUM(C61:C81)</f>
        <v>1250320</v>
      </c>
      <c r="D82" s="48">
        <f>SUM(D61:D81)</f>
        <v>26335922</v>
      </c>
      <c r="E82" s="48">
        <f>SUM(E61:E81)</f>
        <v>56176695</v>
      </c>
      <c r="G82" s="48">
        <f t="shared" ref="G82:Q82" si="66">SUM(G61:G81)</f>
        <v>2251798</v>
      </c>
      <c r="H82" s="48">
        <f t="shared" si="66"/>
        <v>6891239</v>
      </c>
      <c r="I82" s="48">
        <f t="shared" si="66"/>
        <v>11953942</v>
      </c>
      <c r="J82" s="48">
        <f t="shared" si="66"/>
        <v>0</v>
      </c>
      <c r="K82" s="48">
        <f t="shared" si="66"/>
        <v>22637590</v>
      </c>
      <c r="L82" s="48">
        <f t="shared" si="66"/>
        <v>5195649</v>
      </c>
      <c r="M82" s="48">
        <f t="shared" si="66"/>
        <v>50880765</v>
      </c>
      <c r="N82" s="48">
        <f t="shared" si="66"/>
        <v>0</v>
      </c>
      <c r="O82" s="48">
        <f t="shared" si="66"/>
        <v>54308657</v>
      </c>
      <c r="P82" s="48">
        <f t="shared" si="66"/>
        <v>3472383.7</v>
      </c>
      <c r="Q82" s="48">
        <f t="shared" si="66"/>
        <v>7710761.5</v>
      </c>
    </row>
    <row r="84" spans="2:17" x14ac:dyDescent="0.25">
      <c r="B84" s="6" t="s">
        <v>176</v>
      </c>
    </row>
    <row r="85" spans="2:17" x14ac:dyDescent="0.25">
      <c r="B85" t="s">
        <v>93</v>
      </c>
      <c r="C85" s="63">
        <f>'DJT Financials'!C82</f>
        <v>0</v>
      </c>
      <c r="D85" s="63">
        <f>'DJT Financials'!D82</f>
        <v>0</v>
      </c>
      <c r="E85" s="63">
        <f>'DJT Financials'!E82</f>
        <v>0</v>
      </c>
      <c r="G85" s="63">
        <f>'DJT Financials'!G82</f>
        <v>0</v>
      </c>
      <c r="H85" s="63">
        <f>'DJT Financials'!H82</f>
        <v>0</v>
      </c>
      <c r="I85" s="63">
        <f>'DJT Financials'!I82</f>
        <v>0</v>
      </c>
      <c r="J85" s="63"/>
      <c r="K85" s="63">
        <f>'DJT Financials'!K82</f>
        <v>0</v>
      </c>
      <c r="L85" s="63">
        <f>'DJT Financials'!L82</f>
        <v>0</v>
      </c>
      <c r="M85" s="63">
        <f>'DJT Financials'!M82</f>
        <v>0</v>
      </c>
      <c r="N85" s="63">
        <f>'DJT Financials'!N82</f>
        <v>0</v>
      </c>
      <c r="O85" s="55">
        <v>159.80000000000001</v>
      </c>
      <c r="P85" s="55">
        <v>530.29999999999995</v>
      </c>
      <c r="Q85" s="55">
        <v>2175.1</v>
      </c>
    </row>
    <row r="86" spans="2:17" x14ac:dyDescent="0.25">
      <c r="B86" t="s">
        <v>177</v>
      </c>
      <c r="C86" s="63">
        <f>'DJT Financials'!C83</f>
        <v>0</v>
      </c>
      <c r="D86" s="63">
        <f>'DJT Financials'!D83</f>
        <v>0</v>
      </c>
      <c r="E86" s="63">
        <f>'DJT Financials'!E83</f>
        <v>0</v>
      </c>
      <c r="G86" s="63">
        <f>'DJT Financials'!G83</f>
        <v>0</v>
      </c>
      <c r="H86" s="63">
        <f>'DJT Financials'!H83</f>
        <v>0</v>
      </c>
      <c r="I86" s="63">
        <f>'DJT Financials'!I83</f>
        <v>0</v>
      </c>
      <c r="J86" s="63"/>
      <c r="K86" s="63">
        <f>'DJT Financials'!K83</f>
        <v>0</v>
      </c>
      <c r="L86" s="63">
        <f>'DJT Financials'!L83</f>
        <v>0</v>
      </c>
      <c r="M86" s="63">
        <f>'DJT Financials'!M83</f>
        <v>0</v>
      </c>
      <c r="N86" s="63">
        <f>'DJT Financials'!N83</f>
        <v>0</v>
      </c>
      <c r="O86" s="55">
        <v>0</v>
      </c>
      <c r="P86" s="55">
        <v>0</v>
      </c>
      <c r="Q86" s="55">
        <v>4683.6000000000004</v>
      </c>
    </row>
    <row r="87" spans="2:17" x14ac:dyDescent="0.25">
      <c r="B87" t="s">
        <v>95</v>
      </c>
      <c r="C87" s="63">
        <f>'DJT Financials'!C84</f>
        <v>0</v>
      </c>
      <c r="D87" s="63">
        <f>'DJT Financials'!D84</f>
        <v>0</v>
      </c>
      <c r="E87" s="63">
        <f>'DJT Financials'!E84</f>
        <v>0</v>
      </c>
      <c r="G87" s="63">
        <f>'DJT Financials'!G84</f>
        <v>0</v>
      </c>
      <c r="H87" s="63">
        <f>'DJT Financials'!H84</f>
        <v>0</v>
      </c>
      <c r="I87" s="63">
        <f>'DJT Financials'!I84</f>
        <v>0</v>
      </c>
      <c r="J87" s="63"/>
      <c r="K87" s="63">
        <f>'DJT Financials'!K84</f>
        <v>0</v>
      </c>
      <c r="L87" s="63">
        <f>'DJT Financials'!L84</f>
        <v>0</v>
      </c>
      <c r="M87" s="63">
        <f>'DJT Financials'!M84</f>
        <v>0</v>
      </c>
      <c r="N87" s="63">
        <f>'DJT Financials'!N84</f>
        <v>0</v>
      </c>
      <c r="O87" s="55">
        <v>0</v>
      </c>
      <c r="P87" s="55">
        <v>0</v>
      </c>
      <c r="Q87" s="55">
        <v>0</v>
      </c>
    </row>
    <row r="88" spans="2:17" x14ac:dyDescent="0.25">
      <c r="B88" t="s">
        <v>88</v>
      </c>
      <c r="C88" s="63">
        <f>'DJT Financials'!C85</f>
        <v>0</v>
      </c>
      <c r="D88" s="63">
        <f>'DJT Financials'!D85</f>
        <v>0</v>
      </c>
      <c r="E88" s="63">
        <f>'DJT Financials'!E85</f>
        <v>0</v>
      </c>
      <c r="G88" s="63">
        <f>'DJT Financials'!G85</f>
        <v>0</v>
      </c>
      <c r="H88" s="63">
        <f>'DJT Financials'!H85</f>
        <v>0</v>
      </c>
      <c r="I88" s="63">
        <f>'DJT Financials'!I85</f>
        <v>0</v>
      </c>
      <c r="J88" s="63"/>
      <c r="K88" s="63">
        <f>'DJT Financials'!K85</f>
        <v>0</v>
      </c>
      <c r="L88" s="63">
        <f>'DJT Financials'!L85</f>
        <v>0</v>
      </c>
      <c r="M88" s="63">
        <f>'DJT Financials'!M85</f>
        <v>0</v>
      </c>
      <c r="N88" s="63">
        <f>'DJT Financials'!N85</f>
        <v>0</v>
      </c>
      <c r="O88" s="55">
        <v>0</v>
      </c>
      <c r="P88" s="55">
        <v>0</v>
      </c>
      <c r="Q88" s="55">
        <v>0</v>
      </c>
    </row>
    <row r="89" spans="2:17" x14ac:dyDescent="0.25">
      <c r="B89" t="s">
        <v>96</v>
      </c>
      <c r="C89" s="63">
        <f>'DJT Financials'!C86</f>
        <v>10062500</v>
      </c>
      <c r="D89" s="63">
        <f>'DJT Financials'!D86</f>
        <v>10062500</v>
      </c>
      <c r="E89" s="63">
        <f>'DJT Financials'!E86</f>
        <v>10062500</v>
      </c>
      <c r="G89" s="63">
        <f>'DJT Financials'!G86</f>
        <v>0</v>
      </c>
      <c r="H89" s="63">
        <f>'DJT Financials'!H86</f>
        <v>0</v>
      </c>
      <c r="I89" s="63">
        <f>'DJT Financials'!I86</f>
        <v>0</v>
      </c>
      <c r="J89" s="63"/>
      <c r="K89" s="63">
        <f>'DJT Financials'!K86</f>
        <v>0</v>
      </c>
      <c r="L89" s="63">
        <f>'DJT Financials'!L86</f>
        <v>0</v>
      </c>
      <c r="M89" s="63">
        <f>'DJT Financials'!M86</f>
        <v>0</v>
      </c>
      <c r="N89" s="63">
        <f>'DJT Financials'!N86</f>
        <v>0</v>
      </c>
      <c r="O89" s="55">
        <v>0</v>
      </c>
      <c r="P89" s="55">
        <v>0</v>
      </c>
      <c r="Q89" s="55">
        <v>0</v>
      </c>
    </row>
    <row r="90" spans="2:17" x14ac:dyDescent="0.25">
      <c r="B90" s="53" t="s">
        <v>97</v>
      </c>
      <c r="C90" s="48">
        <f>SUM(C85:C89)</f>
        <v>10062500</v>
      </c>
      <c r="D90" s="48">
        <f t="shared" ref="D90:E90" si="67">SUM(D85:D89)</f>
        <v>10062500</v>
      </c>
      <c r="E90" s="48">
        <f t="shared" si="67"/>
        <v>10062500</v>
      </c>
      <c r="G90" s="48">
        <f t="shared" ref="G90" si="68">SUM(G85:G89)</f>
        <v>0</v>
      </c>
      <c r="H90" s="48">
        <f t="shared" ref="H90" si="69">SUM(H85:H89)</f>
        <v>0</v>
      </c>
      <c r="I90" s="48">
        <f t="shared" ref="I90" si="70">SUM(I85:I89)</f>
        <v>0</v>
      </c>
      <c r="J90" s="48">
        <f t="shared" ref="J90" si="71">SUM(J85:J89)</f>
        <v>0</v>
      </c>
      <c r="K90" s="48">
        <f t="shared" ref="K90" si="72">SUM(K85:K89)</f>
        <v>0</v>
      </c>
      <c r="L90" s="48">
        <f t="shared" ref="L90" si="73">SUM(L85:L89)</f>
        <v>0</v>
      </c>
      <c r="M90" s="48">
        <f t="shared" ref="M90" si="74">SUM(M85:M89)</f>
        <v>0</v>
      </c>
      <c r="N90" s="48">
        <f t="shared" ref="N90" si="75">SUM(N85:N89)</f>
        <v>0</v>
      </c>
      <c r="O90" s="48">
        <f t="shared" ref="O90" si="76">SUM(O85:O89)</f>
        <v>159.80000000000001</v>
      </c>
      <c r="P90" s="48">
        <f t="shared" ref="P90" si="77">SUM(P85:P89)</f>
        <v>530.29999999999995</v>
      </c>
      <c r="Q90" s="48">
        <f t="shared" ref="Q90" si="78">SUM(Q85:Q89)</f>
        <v>6858.7000000000007</v>
      </c>
    </row>
    <row r="92" spans="2:17" x14ac:dyDescent="0.25">
      <c r="B92" s="41" t="s">
        <v>98</v>
      </c>
    </row>
    <row r="93" spans="2:17" x14ac:dyDescent="0.25">
      <c r="B93" t="s">
        <v>178</v>
      </c>
      <c r="C93" s="63">
        <f>'DJT Financials'!C91</f>
        <v>0</v>
      </c>
      <c r="D93" s="63">
        <f>'DJT Financials'!D91</f>
        <v>0</v>
      </c>
      <c r="E93" s="63">
        <f>'DJT Financials'!E91</f>
        <v>0</v>
      </c>
    </row>
    <row r="94" spans="2:17" x14ac:dyDescent="0.25">
      <c r="B94" t="s">
        <v>179</v>
      </c>
    </row>
    <row r="95" spans="2:17" x14ac:dyDescent="0.25">
      <c r="B95" t="s">
        <v>180</v>
      </c>
    </row>
    <row r="96" spans="2:17" x14ac:dyDescent="0.25">
      <c r="B96" t="s">
        <v>103</v>
      </c>
    </row>
    <row r="97" spans="1:17" x14ac:dyDescent="0.25">
      <c r="B97" t="s">
        <v>102</v>
      </c>
    </row>
    <row r="98" spans="1:17" x14ac:dyDescent="0.25">
      <c r="B98" t="s">
        <v>104</v>
      </c>
      <c r="C98" s="63">
        <f>'DJT Financials'!C95</f>
        <v>-10572814</v>
      </c>
      <c r="D98" s="63">
        <f>'DJT Financials'!D95</f>
        <v>-31975454</v>
      </c>
      <c r="E98" s="63">
        <f>'DJT Financials'!E95</f>
        <v>-63866949</v>
      </c>
      <c r="G98" s="63">
        <f>'DJT Financials'!G95</f>
        <v>0</v>
      </c>
      <c r="H98" s="63">
        <f>'DJT Financials'!H95</f>
        <v>0</v>
      </c>
      <c r="I98" s="63">
        <f>'DJT Financials'!I95</f>
        <v>0</v>
      </c>
      <c r="J98" s="63"/>
      <c r="K98" s="63">
        <f>'DJT Financials'!K95</f>
        <v>0</v>
      </c>
      <c r="L98" s="63">
        <f>'DJT Financials'!L95</f>
        <v>0</v>
      </c>
      <c r="M98" s="63">
        <f>'DJT Financials'!M95</f>
        <v>0</v>
      </c>
      <c r="N98" s="63">
        <f>'DJT Financials'!N95</f>
        <v>0</v>
      </c>
      <c r="O98" s="63">
        <f>'DJT Financials'!O95</f>
        <v>0</v>
      </c>
      <c r="P98" s="63">
        <f>'DJT Financials'!P95</f>
        <v>0</v>
      </c>
      <c r="Q98" s="63">
        <f>'DJT Financials'!Q95</f>
        <v>-2907537000</v>
      </c>
    </row>
    <row r="99" spans="1:17" x14ac:dyDescent="0.25">
      <c r="B99" s="53" t="s">
        <v>105</v>
      </c>
      <c r="C99" s="48">
        <f>SUM(C93:C98)</f>
        <v>-10572814</v>
      </c>
      <c r="D99" s="48">
        <f t="shared" ref="D99" si="79">SUM(D94:D98)</f>
        <v>-31975454</v>
      </c>
      <c r="E99" s="48">
        <f t="shared" ref="E99" si="80">SUM(E94:E98)</f>
        <v>-63866949</v>
      </c>
      <c r="G99" s="48">
        <f t="shared" ref="G99" si="81">SUM(G94:G98)</f>
        <v>0</v>
      </c>
      <c r="H99" s="48">
        <f t="shared" ref="H99" si="82">SUM(H94:H98)</f>
        <v>0</v>
      </c>
      <c r="I99" s="48">
        <f t="shared" ref="I99" si="83">SUM(I94:I98)</f>
        <v>0</v>
      </c>
      <c r="J99" s="48">
        <f t="shared" ref="J99" si="84">SUM(J94:J98)</f>
        <v>0</v>
      </c>
      <c r="K99" s="48">
        <f t="shared" ref="K99" si="85">SUM(K94:K98)</f>
        <v>0</v>
      </c>
      <c r="L99" s="48">
        <f t="shared" ref="L99" si="86">SUM(L94:L98)</f>
        <v>0</v>
      </c>
      <c r="M99" s="48">
        <f t="shared" ref="M99" si="87">SUM(M94:M98)</f>
        <v>0</v>
      </c>
      <c r="N99" s="48">
        <f t="shared" ref="N99" si="88">SUM(N94:N98)</f>
        <v>0</v>
      </c>
      <c r="O99" s="48">
        <f t="shared" ref="O99" si="89">SUM(O94:O98)</f>
        <v>0</v>
      </c>
      <c r="P99" s="48">
        <f t="shared" ref="P99" si="90">SUM(P94:P98)</f>
        <v>0</v>
      </c>
      <c r="Q99" s="48">
        <f t="shared" ref="Q99" si="91">SUM(Q94:Q98)</f>
        <v>-2907537000</v>
      </c>
    </row>
    <row r="101" spans="1:17" ht="15.75" x14ac:dyDescent="0.25">
      <c r="A101" s="1" t="s">
        <v>6</v>
      </c>
      <c r="B101" s="68" t="s">
        <v>181</v>
      </c>
      <c r="C101" s="2"/>
      <c r="D101" s="2"/>
      <c r="E101" s="2"/>
      <c r="G101" s="2"/>
      <c r="H101" s="2"/>
      <c r="I101" s="2"/>
      <c r="J101" s="2"/>
      <c r="K101" s="2"/>
      <c r="L101" s="2"/>
      <c r="M101" s="2"/>
      <c r="N101" s="2"/>
      <c r="O101" s="2"/>
      <c r="P101" s="2"/>
      <c r="Q101" s="2"/>
    </row>
    <row r="102" spans="1:17" x14ac:dyDescent="0.25">
      <c r="B102" s="11" t="s">
        <v>166</v>
      </c>
      <c r="C102" s="2"/>
      <c r="D102" s="2"/>
      <c r="E102" s="2"/>
      <c r="G102" s="2"/>
      <c r="H102" s="2"/>
      <c r="I102" s="2"/>
      <c r="J102" s="2"/>
      <c r="K102" s="2"/>
      <c r="L102" s="2"/>
      <c r="M102" s="2"/>
      <c r="N102" s="2"/>
      <c r="O102" s="2"/>
      <c r="P102" s="2"/>
      <c r="Q102" s="2"/>
    </row>
    <row r="103" spans="1:17" x14ac:dyDescent="0.25">
      <c r="B103" s="6" t="s">
        <v>113</v>
      </c>
    </row>
    <row r="104" spans="1:17" x14ac:dyDescent="0.25">
      <c r="B104" s="66" t="s">
        <v>55</v>
      </c>
      <c r="C104" s="63">
        <f>'DJT Financials'!C108</f>
        <v>-1951280</v>
      </c>
      <c r="D104" s="63">
        <f>'DJT Financials'!D108</f>
        <v>-15642548</v>
      </c>
      <c r="E104" s="63">
        <f>'DJT Financials'!E108</f>
        <v>-21890641</v>
      </c>
    </row>
    <row r="105" spans="1:17" x14ac:dyDescent="0.25">
      <c r="B105" s="6" t="s">
        <v>114</v>
      </c>
    </row>
    <row r="106" spans="1:17" x14ac:dyDescent="0.25">
      <c r="B106" s="66" t="s">
        <v>182</v>
      </c>
      <c r="Q106" s="75">
        <v>2780.1</v>
      </c>
    </row>
    <row r="107" spans="1:17" x14ac:dyDescent="0.25">
      <c r="B107" s="66" t="s">
        <v>183</v>
      </c>
      <c r="Q107" s="75">
        <v>225916</v>
      </c>
    </row>
    <row r="108" spans="1:17" x14ac:dyDescent="0.25">
      <c r="B108" s="66" t="s">
        <v>39</v>
      </c>
      <c r="Q108" s="74">
        <v>771.5</v>
      </c>
    </row>
    <row r="109" spans="1:17" x14ac:dyDescent="0.25">
      <c r="B109" s="66" t="s">
        <v>184</v>
      </c>
      <c r="Q109" s="74">
        <v>542.29999999999995</v>
      </c>
    </row>
    <row r="110" spans="1:17" x14ac:dyDescent="0.25">
      <c r="B110" s="66" t="s">
        <v>185</v>
      </c>
      <c r="Q110" s="75">
        <v>84633.7</v>
      </c>
    </row>
    <row r="111" spans="1:17" x14ac:dyDescent="0.25">
      <c r="B111" s="66" t="s">
        <v>186</v>
      </c>
      <c r="Q111" s="74">
        <v>201.2</v>
      </c>
    </row>
    <row r="112" spans="1:17" x14ac:dyDescent="0.25">
      <c r="B112" s="66" t="s">
        <v>115</v>
      </c>
      <c r="C112" s="63">
        <f>'DJT Financials'!C110</f>
        <v>-7098</v>
      </c>
      <c r="D112" s="63">
        <f>'DJT Financials'!D110</f>
        <v>-4257469</v>
      </c>
      <c r="E112" s="63">
        <f>'DJT Financials'!E110</f>
        <v>-13831960</v>
      </c>
    </row>
    <row r="113" spans="2:17" x14ac:dyDescent="0.25">
      <c r="B113" s="6" t="s">
        <v>116</v>
      </c>
      <c r="Q113" s="74"/>
    </row>
    <row r="114" spans="2:17" ht="17.25" x14ac:dyDescent="0.25">
      <c r="B114" s="69" t="s">
        <v>190</v>
      </c>
      <c r="Q114" s="75">
        <v>-3751.4</v>
      </c>
    </row>
    <row r="115" spans="2:17" x14ac:dyDescent="0.25">
      <c r="B115" s="77" t="s">
        <v>117</v>
      </c>
      <c r="Q115" s="75"/>
    </row>
    <row r="116" spans="2:17" x14ac:dyDescent="0.25">
      <c r="B116" s="69" t="s">
        <v>187</v>
      </c>
      <c r="Q116" s="74">
        <v>66.099999999999994</v>
      </c>
    </row>
    <row r="117" spans="2:17" x14ac:dyDescent="0.25">
      <c r="B117" s="69" t="s">
        <v>89</v>
      </c>
      <c r="Q117" s="75">
        <v>2453.5</v>
      </c>
    </row>
    <row r="118" spans="2:17" x14ac:dyDescent="0.25">
      <c r="B118" s="69" t="s">
        <v>188</v>
      </c>
      <c r="Q118" s="75">
        <v>1870.1</v>
      </c>
    </row>
    <row r="119" spans="2:17" x14ac:dyDescent="0.25">
      <c r="B119" s="69"/>
      <c r="Q119" s="74"/>
    </row>
    <row r="120" spans="2:17" x14ac:dyDescent="0.25">
      <c r="B120" s="69" t="s">
        <v>76</v>
      </c>
      <c r="C120" s="63">
        <f>'DJT Financials'!C112</f>
        <v>1027926</v>
      </c>
      <c r="D120" s="63">
        <f>'DJT Financials'!D112</f>
        <v>17026986</v>
      </c>
      <c r="E120" s="63">
        <f>'DJT Financials'!E112</f>
        <v>29549831</v>
      </c>
      <c r="Q120" s="74"/>
    </row>
    <row r="121" spans="2:17" x14ac:dyDescent="0.25">
      <c r="B121" s="69" t="s">
        <v>81</v>
      </c>
      <c r="C121" s="63">
        <f>'DJT Financials'!C113</f>
        <v>0</v>
      </c>
      <c r="D121" s="63">
        <f>'DJT Financials'!D113</f>
        <v>979475</v>
      </c>
      <c r="E121" s="63">
        <f>'DJT Financials'!E113</f>
        <v>810606</v>
      </c>
    </row>
    <row r="122" spans="2:17" x14ac:dyDescent="0.25">
      <c r="B122" s="69" t="s">
        <v>82</v>
      </c>
      <c r="C122" s="63">
        <f>'DJT Financials'!C115</f>
        <v>200000</v>
      </c>
      <c r="D122" s="63">
        <f>'DJT Financials'!D115</f>
        <v>200000</v>
      </c>
      <c r="E122" s="63">
        <f>'DJT Financials'!E115</f>
        <v>58226</v>
      </c>
    </row>
    <row r="123" spans="2:17" x14ac:dyDescent="0.25">
      <c r="B123" s="53" t="s">
        <v>118</v>
      </c>
      <c r="C123" s="53"/>
      <c r="D123" s="53"/>
      <c r="E123" s="53"/>
      <c r="G123" s="53"/>
      <c r="H123" s="53"/>
      <c r="I123" s="53"/>
      <c r="J123" s="53"/>
      <c r="K123" s="53"/>
      <c r="L123" s="53"/>
      <c r="M123" s="53"/>
      <c r="N123" s="53"/>
      <c r="O123" s="53"/>
      <c r="P123" s="53"/>
      <c r="Q123" s="53"/>
    </row>
    <row r="125" spans="2:17" x14ac:dyDescent="0.25">
      <c r="B125" s="76" t="s">
        <v>189</v>
      </c>
      <c r="C125" t="s">
        <v>191</v>
      </c>
    </row>
    <row r="128" spans="2:17" x14ac:dyDescent="0.25">
      <c r="B128" s="19" t="s">
        <v>119</v>
      </c>
    </row>
    <row r="129" spans="2:17" x14ac:dyDescent="0.25">
      <c r="B129" s="66" t="s">
        <v>192</v>
      </c>
      <c r="C129" s="78"/>
      <c r="D129" s="78"/>
      <c r="E129" s="78"/>
      <c r="F129" s="78"/>
      <c r="G129" s="78"/>
      <c r="H129" s="78"/>
      <c r="I129" s="78"/>
      <c r="J129" s="78"/>
      <c r="K129" s="78"/>
      <c r="L129" s="78"/>
      <c r="M129" s="78"/>
      <c r="N129" s="78"/>
      <c r="O129" s="78"/>
      <c r="P129" s="78"/>
      <c r="Q129" s="79">
        <v>-5031.2</v>
      </c>
    </row>
    <row r="130" spans="2:17" x14ac:dyDescent="0.25">
      <c r="B130" s="66" t="s">
        <v>193</v>
      </c>
      <c r="C130" s="78"/>
      <c r="D130" s="78"/>
      <c r="E130" s="78"/>
      <c r="F130" s="78"/>
      <c r="G130" s="78"/>
      <c r="H130" s="78"/>
      <c r="I130" s="78"/>
      <c r="J130" s="78"/>
      <c r="K130" s="78"/>
      <c r="L130" s="78"/>
      <c r="M130" s="78"/>
      <c r="N130" s="78"/>
      <c r="O130" s="78"/>
      <c r="P130" s="78"/>
      <c r="Q130" s="79">
        <v>-7000</v>
      </c>
    </row>
    <row r="131" spans="2:17" x14ac:dyDescent="0.25">
      <c r="B131" s="66" t="s">
        <v>194</v>
      </c>
      <c r="C131" s="78"/>
      <c r="D131" s="78"/>
      <c r="E131" s="78"/>
      <c r="F131" s="78"/>
      <c r="G131" s="78"/>
      <c r="H131" s="78"/>
      <c r="I131" s="78"/>
      <c r="J131" s="78"/>
      <c r="K131" s="78"/>
      <c r="L131" s="78"/>
      <c r="M131" s="78"/>
      <c r="N131" s="78"/>
      <c r="O131" s="78"/>
      <c r="P131" s="78"/>
      <c r="Q131" s="79">
        <v>-300742.5</v>
      </c>
    </row>
    <row r="132" spans="2:17" x14ac:dyDescent="0.25">
      <c r="B132" s="66" t="s">
        <v>120</v>
      </c>
      <c r="C132" s="63">
        <f>'DJT Financials'!C119</f>
        <v>-293250000</v>
      </c>
      <c r="D132" s="63">
        <f>'DJT Financials'!D119</f>
        <v>-2875000</v>
      </c>
      <c r="E132" s="63">
        <f>'DJT Financials'!E119</f>
        <v>0</v>
      </c>
      <c r="F132" s="78"/>
      <c r="G132" s="78"/>
      <c r="H132" s="78"/>
      <c r="I132" s="78"/>
      <c r="J132" s="78"/>
      <c r="K132" s="78"/>
      <c r="L132" s="78"/>
      <c r="M132" s="78"/>
      <c r="N132" s="78"/>
      <c r="O132" s="78"/>
      <c r="P132" s="78"/>
      <c r="Q132" s="78"/>
    </row>
    <row r="133" spans="2:17" x14ac:dyDescent="0.25">
      <c r="B133" s="66" t="s">
        <v>121</v>
      </c>
      <c r="C133" s="63">
        <f>'DJT Financials'!C120</f>
        <v>0</v>
      </c>
      <c r="D133" s="63" t="str">
        <f>'DJT Financials'!D120</f>
        <v> </v>
      </c>
      <c r="E133" s="63">
        <f>'DJT Financials'!E120</f>
        <v>3232500</v>
      </c>
      <c r="F133" s="78"/>
      <c r="G133" s="78"/>
      <c r="H133" s="78"/>
      <c r="I133" s="78"/>
      <c r="J133" s="78"/>
      <c r="K133" s="78"/>
      <c r="L133" s="78"/>
      <c r="M133" s="78"/>
      <c r="N133" s="78"/>
      <c r="O133" s="78"/>
      <c r="P133" s="78"/>
      <c r="Q133" s="78"/>
    </row>
    <row r="134" spans="2:17" x14ac:dyDescent="0.25">
      <c r="B134" s="66" t="s">
        <v>122</v>
      </c>
      <c r="C134" s="63">
        <f>'DJT Financials'!C121</f>
        <v>0</v>
      </c>
      <c r="D134" s="63">
        <f>'DJT Financials'!D121</f>
        <v>58916</v>
      </c>
      <c r="E134" s="63">
        <f>'DJT Financials'!E121</f>
        <v>307028</v>
      </c>
      <c r="F134" s="78"/>
      <c r="G134" s="78"/>
      <c r="H134" s="78"/>
      <c r="I134" s="78"/>
      <c r="J134" s="78"/>
      <c r="K134" s="78"/>
      <c r="L134" s="78"/>
      <c r="M134" s="78"/>
      <c r="N134" s="78"/>
      <c r="O134" s="78"/>
      <c r="P134" s="78"/>
      <c r="Q134" s="78"/>
    </row>
    <row r="135" spans="2:17" x14ac:dyDescent="0.25">
      <c r="B135" s="47" t="s">
        <v>123</v>
      </c>
      <c r="C135" s="48">
        <f>SUM(C129:C134)</f>
        <v>-293250000</v>
      </c>
      <c r="D135" s="48">
        <f t="shared" ref="D135:E135" si="92">SUM(D129:D134)</f>
        <v>-2816084</v>
      </c>
      <c r="E135" s="48">
        <f t="shared" si="92"/>
        <v>3539528</v>
      </c>
      <c r="F135" s="27"/>
      <c r="G135" s="48">
        <f t="shared" ref="G135" si="93">SUM(G129:G134)</f>
        <v>0</v>
      </c>
      <c r="H135" s="48">
        <f t="shared" ref="H135" si="94">SUM(H129:H134)</f>
        <v>0</v>
      </c>
      <c r="I135" s="48">
        <f t="shared" ref="I135" si="95">SUM(I129:I134)</f>
        <v>0</v>
      </c>
      <c r="J135" s="48">
        <f t="shared" ref="J135" si="96">SUM(J129:J134)</f>
        <v>0</v>
      </c>
      <c r="K135" s="48">
        <f t="shared" ref="K135" si="97">SUM(K129:K134)</f>
        <v>0</v>
      </c>
      <c r="L135" s="48">
        <f t="shared" ref="L135" si="98">SUM(L129:L134)</f>
        <v>0</v>
      </c>
      <c r="M135" s="48">
        <f t="shared" ref="M135" si="99">SUM(M129:M134)</f>
        <v>0</v>
      </c>
      <c r="N135" s="48">
        <f t="shared" ref="N135" si="100">SUM(N129:N134)</f>
        <v>0</v>
      </c>
      <c r="O135" s="48">
        <f t="shared" ref="O135" si="101">SUM(O129:O134)</f>
        <v>0</v>
      </c>
      <c r="P135" s="48">
        <f t="shared" ref="P135" si="102">SUM(P129:P134)</f>
        <v>0</v>
      </c>
      <c r="Q135" s="48">
        <f t="shared" ref="Q135" si="103">SUM(Q129:Q134)</f>
        <v>-312773.7</v>
      </c>
    </row>
    <row r="137" spans="2:17" x14ac:dyDescent="0.25">
      <c r="B137" s="19" t="s">
        <v>124</v>
      </c>
    </row>
    <row r="138" spans="2:17" x14ac:dyDescent="0.25">
      <c r="B138" s="66" t="s">
        <v>195</v>
      </c>
      <c r="Q138" s="79">
        <v>47455</v>
      </c>
    </row>
    <row r="139" spans="2:17" x14ac:dyDescent="0.25">
      <c r="B139" s="66" t="s">
        <v>196</v>
      </c>
      <c r="Q139" s="79">
        <v>233017.5</v>
      </c>
    </row>
    <row r="140" spans="2:17" x14ac:dyDescent="0.25">
      <c r="B140" s="66" t="s">
        <v>197</v>
      </c>
      <c r="Q140" s="79">
        <v>-2908.7</v>
      </c>
    </row>
    <row r="141" spans="2:17" x14ac:dyDescent="0.25">
      <c r="B141" s="66" t="s">
        <v>198</v>
      </c>
      <c r="Q141" s="79">
        <v>339463.1</v>
      </c>
    </row>
    <row r="142" spans="2:17" x14ac:dyDescent="0.25">
      <c r="B142" s="66" t="s">
        <v>199</v>
      </c>
      <c r="Q142" s="79">
        <v>117949.8</v>
      </c>
    </row>
    <row r="143" spans="2:17" x14ac:dyDescent="0.25">
      <c r="B143" s="66"/>
    </row>
    <row r="144" spans="2:17" x14ac:dyDescent="0.25">
      <c r="B144" s="66" t="s">
        <v>125</v>
      </c>
      <c r="C144" s="63">
        <f>'DJT Financials'!C124</f>
        <v>287500000</v>
      </c>
      <c r="D144" s="63">
        <f>'DJT Financials'!D124</f>
        <v>0</v>
      </c>
      <c r="E144" s="63">
        <f>'DJT Financials'!E124</f>
        <v>0</v>
      </c>
    </row>
    <row r="145" spans="2:17" x14ac:dyDescent="0.25">
      <c r="B145" s="66" t="s">
        <v>126</v>
      </c>
      <c r="C145" s="63">
        <f>'DJT Financials'!C125</f>
        <v>11334840</v>
      </c>
      <c r="D145" s="63">
        <f>'DJT Financials'!D125</f>
        <v>0</v>
      </c>
      <c r="E145" s="63">
        <f>'DJT Financials'!E125</f>
        <v>0</v>
      </c>
    </row>
    <row r="146" spans="2:17" x14ac:dyDescent="0.25">
      <c r="B146" s="66" t="s">
        <v>127</v>
      </c>
      <c r="C146" s="63">
        <f>'DJT Financials'!C126</f>
        <v>223557</v>
      </c>
      <c r="D146" s="63">
        <f>'DJT Financials'!D126</f>
        <v>0</v>
      </c>
      <c r="E146" s="63">
        <f>'DJT Financials'!E126</f>
        <v>0</v>
      </c>
    </row>
    <row r="147" spans="2:17" x14ac:dyDescent="0.25">
      <c r="B147" s="66" t="s">
        <v>128</v>
      </c>
      <c r="C147" s="63">
        <f>'DJT Financials'!C127</f>
        <v>-223557</v>
      </c>
      <c r="D147" s="63">
        <f>'DJT Financials'!D127</f>
        <v>0</v>
      </c>
      <c r="E147" s="63">
        <f>'DJT Financials'!E127</f>
        <v>0</v>
      </c>
    </row>
    <row r="148" spans="2:17" x14ac:dyDescent="0.25">
      <c r="B148" s="66" t="s">
        <v>129</v>
      </c>
      <c r="C148" s="63">
        <f>'DJT Financials'!C128</f>
        <v>-1702958</v>
      </c>
      <c r="D148" s="63">
        <f>'DJT Financials'!D128</f>
        <v>0</v>
      </c>
      <c r="E148" s="63">
        <f>'DJT Financials'!E128</f>
        <v>0</v>
      </c>
    </row>
    <row r="149" spans="2:17" x14ac:dyDescent="0.25">
      <c r="B149" s="66" t="s">
        <v>130</v>
      </c>
      <c r="C149" s="63">
        <f>'DJT Financials'!C129</f>
        <v>1702958</v>
      </c>
      <c r="D149" s="63">
        <f>'DJT Financials'!D129</f>
        <v>0</v>
      </c>
      <c r="E149" s="63">
        <f>'DJT Financials'!E129</f>
        <v>0</v>
      </c>
    </row>
    <row r="150" spans="2:17" x14ac:dyDescent="0.25">
      <c r="B150" s="66" t="s">
        <v>131</v>
      </c>
      <c r="C150" s="63">
        <f>'DJT Financials'!C130</f>
        <v>-4168028</v>
      </c>
      <c r="D150" s="63">
        <f>'DJT Financials'!D130</f>
        <v>0</v>
      </c>
      <c r="E150" s="63">
        <f>'DJT Financials'!E130</f>
        <v>0</v>
      </c>
    </row>
    <row r="151" spans="2:17" x14ac:dyDescent="0.25">
      <c r="B151" s="66" t="s">
        <v>132</v>
      </c>
      <c r="C151" s="63">
        <f>'DJT Financials'!C131</f>
        <v>22394</v>
      </c>
      <c r="D151" s="63">
        <f>'DJT Financials'!D131</f>
        <v>0</v>
      </c>
      <c r="E151" s="63">
        <f>'DJT Financials'!E131</f>
        <v>0</v>
      </c>
    </row>
    <row r="152" spans="2:17" x14ac:dyDescent="0.25">
      <c r="B152" s="66" t="s">
        <v>133</v>
      </c>
      <c r="C152" s="63">
        <f>'DJT Financials'!C132</f>
        <v>25000</v>
      </c>
      <c r="D152" s="63">
        <f>'DJT Financials'!D132</f>
        <v>0</v>
      </c>
      <c r="E152" s="63">
        <f>'DJT Financials'!E132</f>
        <v>0</v>
      </c>
    </row>
    <row r="153" spans="2:17" x14ac:dyDescent="0.25">
      <c r="B153" s="66" t="s">
        <v>134</v>
      </c>
      <c r="C153" s="63">
        <f>'DJT Financials'!C133</f>
        <v>0</v>
      </c>
      <c r="D153" s="63">
        <f>'DJT Financials'!D133</f>
        <v>2875000</v>
      </c>
      <c r="E153" s="63">
        <f>'DJT Financials'!E133</f>
        <v>1008945</v>
      </c>
    </row>
    <row r="154" spans="2:17" x14ac:dyDescent="0.25">
      <c r="B154" s="66" t="s">
        <v>135</v>
      </c>
      <c r="C154" s="63">
        <f>'DJT Financials'!C134</f>
        <v>0</v>
      </c>
      <c r="D154" s="63">
        <f>'DJT Financials'!D134</f>
        <v>503441</v>
      </c>
      <c r="E154" s="63">
        <f>'DJT Financials'!E134</f>
        <v>1773000</v>
      </c>
    </row>
    <row r="155" spans="2:17" x14ac:dyDescent="0.25">
      <c r="B155" s="66" t="s">
        <v>136</v>
      </c>
      <c r="C155" s="63">
        <f>'DJT Financials'!C135</f>
        <v>0</v>
      </c>
      <c r="D155" s="63">
        <f>'DJT Financials'!D135</f>
        <v>625700</v>
      </c>
      <c r="E155" s="63">
        <f>'DJT Financials'!E135</f>
        <v>-484835</v>
      </c>
    </row>
    <row r="156" spans="2:17" x14ac:dyDescent="0.25">
      <c r="B156" s="66" t="s">
        <v>137</v>
      </c>
      <c r="C156" s="63">
        <f>'DJT Financials'!C136</f>
        <v>0</v>
      </c>
      <c r="D156" s="63">
        <f>'DJT Financials'!D136</f>
        <v>-58916</v>
      </c>
      <c r="E156" s="63">
        <f>'DJT Financials'!E136</f>
        <v>-307028</v>
      </c>
    </row>
    <row r="157" spans="2:17" x14ac:dyDescent="0.25">
      <c r="B157" s="53" t="s">
        <v>138</v>
      </c>
      <c r="C157" s="48">
        <f>SUM(C137:C156)</f>
        <v>294714206</v>
      </c>
      <c r="D157" s="48">
        <f>SUM(D137:D156)</f>
        <v>3945225</v>
      </c>
      <c r="E157" s="48">
        <f>SUM(E137:E156)</f>
        <v>1990082</v>
      </c>
      <c r="G157" s="48">
        <f>SUM(G137:G156)</f>
        <v>0</v>
      </c>
      <c r="H157" s="48">
        <f t="shared" ref="H157:Q157" si="104">SUM(H137:H156)</f>
        <v>0</v>
      </c>
      <c r="I157" s="48">
        <f t="shared" si="104"/>
        <v>0</v>
      </c>
      <c r="J157" s="48">
        <f t="shared" si="104"/>
        <v>0</v>
      </c>
      <c r="K157" s="48">
        <f t="shared" si="104"/>
        <v>0</v>
      </c>
      <c r="L157" s="48">
        <f t="shared" si="104"/>
        <v>0</v>
      </c>
      <c r="M157" s="48">
        <f t="shared" si="104"/>
        <v>0</v>
      </c>
      <c r="N157" s="48">
        <f t="shared" si="104"/>
        <v>0</v>
      </c>
      <c r="O157" s="48">
        <f t="shared" si="104"/>
        <v>0</v>
      </c>
      <c r="P157" s="48">
        <f t="shared" si="104"/>
        <v>0</v>
      </c>
      <c r="Q157" s="48">
        <f t="shared" si="104"/>
        <v>734976.7</v>
      </c>
    </row>
    <row r="159" spans="2:17" x14ac:dyDescent="0.25">
      <c r="B159" s="6" t="s">
        <v>200</v>
      </c>
      <c r="C159" s="63">
        <f>'DJT Financials'!C138</f>
        <v>327731</v>
      </c>
      <c r="D159" s="63">
        <f>'DJT Financials'!D138</f>
        <v>-326742</v>
      </c>
      <c r="E159" s="63">
        <f>'DJT Financials'!E138</f>
        <v>394022</v>
      </c>
      <c r="Q159" s="79">
        <v>369563</v>
      </c>
    </row>
    <row r="160" spans="2:17" x14ac:dyDescent="0.25">
      <c r="B160" t="s">
        <v>201</v>
      </c>
      <c r="C160" s="63">
        <f>'DJT Financials'!C139</f>
        <v>0</v>
      </c>
      <c r="D160" s="63">
        <f>'DJT Financials'!D139</f>
        <v>327731</v>
      </c>
      <c r="E160" s="63">
        <f>'DJT Financials'!E139</f>
        <v>989</v>
      </c>
      <c r="Q160" s="79">
        <v>2572.6999999999998</v>
      </c>
    </row>
    <row r="161" spans="2:17" x14ac:dyDescent="0.25">
      <c r="B161" t="s">
        <v>202</v>
      </c>
      <c r="C161" s="63">
        <f>'DJT Financials'!C140</f>
        <v>327731</v>
      </c>
      <c r="D161" s="63">
        <f>'DJT Financials'!D140</f>
        <v>989</v>
      </c>
      <c r="E161" s="63">
        <f>'DJT Financials'!E140</f>
        <v>395011</v>
      </c>
      <c r="Q161" s="79">
        <v>372135.7</v>
      </c>
    </row>
    <row r="163" spans="2:17" x14ac:dyDescent="0.25">
      <c r="B163" s="19" t="s">
        <v>142</v>
      </c>
    </row>
    <row r="164" spans="2:17" x14ac:dyDescent="0.25">
      <c r="B164" t="s">
        <v>143</v>
      </c>
      <c r="C164" s="63">
        <f>'DJT Financials'!C142</f>
        <v>0</v>
      </c>
      <c r="D164" s="63">
        <f>'DJT Financials'!D142</f>
        <v>0</v>
      </c>
      <c r="E164" s="63">
        <f>'DJT Financials'!E142</f>
        <v>2737997</v>
      </c>
      <c r="Q164" s="79">
        <v>126.4</v>
      </c>
    </row>
    <row r="165" spans="2:17" x14ac:dyDescent="0.25">
      <c r="B165" t="s">
        <v>144</v>
      </c>
      <c r="C165" s="63">
        <f>'DJT Financials'!C143</f>
        <v>0</v>
      </c>
      <c r="D165" s="63">
        <f>'DJT Financials'!D143</f>
        <v>0</v>
      </c>
      <c r="E165" s="63">
        <f>'DJT Financials'!E143</f>
        <v>0</v>
      </c>
      <c r="Q165" s="79">
        <v>1897.7</v>
      </c>
    </row>
    <row r="167" spans="2:17" x14ac:dyDescent="0.25">
      <c r="B167" s="19" t="s">
        <v>145</v>
      </c>
    </row>
    <row r="168" spans="2:17" x14ac:dyDescent="0.25">
      <c r="B168" s="25" t="s">
        <v>203</v>
      </c>
      <c r="Q168" s="71">
        <v>350426</v>
      </c>
    </row>
    <row r="169" spans="2:17" x14ac:dyDescent="0.25">
      <c r="B169" s="25" t="s">
        <v>204</v>
      </c>
      <c r="Q169" s="71">
        <v>2703</v>
      </c>
    </row>
    <row r="170" spans="2:17" x14ac:dyDescent="0.25">
      <c r="B170" s="25" t="s">
        <v>205</v>
      </c>
      <c r="Q170" s="71">
        <v>132171</v>
      </c>
    </row>
    <row r="171" spans="2:17" x14ac:dyDescent="0.25">
      <c r="B171" s="25" t="s">
        <v>206</v>
      </c>
      <c r="Q171" s="71">
        <v>10107.5</v>
      </c>
    </row>
    <row r="172" spans="2:17" x14ac:dyDescent="0.25">
      <c r="B172" t="s">
        <v>146</v>
      </c>
      <c r="C172" s="63">
        <f>'DJT Financials'!C145</f>
        <v>10062500</v>
      </c>
      <c r="D172" s="63">
        <f>'DJT Financials'!D145</f>
        <v>0</v>
      </c>
      <c r="E172" s="63">
        <f>'DJT Financials'!E145</f>
        <v>0</v>
      </c>
    </row>
    <row r="173" spans="2:17" x14ac:dyDescent="0.25">
      <c r="B173" t="s">
        <v>147</v>
      </c>
      <c r="C173" s="63">
        <f>'DJT Financials'!C146</f>
        <v>0</v>
      </c>
      <c r="D173" s="63">
        <f>'DJT Financials'!D146</f>
        <v>0</v>
      </c>
      <c r="E173" s="63">
        <f>'DJT Financials'!E146</f>
        <v>3</v>
      </c>
    </row>
    <row r="174" spans="2:17" x14ac:dyDescent="0.25">
      <c r="B174" t="s">
        <v>148</v>
      </c>
      <c r="C174" s="63">
        <f>'DJT Financials'!C147</f>
        <v>0</v>
      </c>
      <c r="D174" s="63">
        <f>'DJT Financials'!D147</f>
        <v>5760092</v>
      </c>
      <c r="E174" s="63">
        <f>'DJT Financials'!E147</f>
        <v>10000857</v>
      </c>
    </row>
    <row r="175" spans="2:17" x14ac:dyDescent="0.25">
      <c r="B175" t="s">
        <v>149</v>
      </c>
      <c r="C175" s="63">
        <f>'DJT Financials'!C148</f>
        <v>0</v>
      </c>
      <c r="D175" s="63">
        <f>'DJT Financials'!D148</f>
        <v>0</v>
      </c>
      <c r="E175" s="63">
        <f>'DJT Financials'!E148</f>
        <v>500000</v>
      </c>
    </row>
  </sheetData>
  <mergeCells count="1">
    <mergeCell ref="V7:V8"/>
  </mergeCells>
  <conditionalFormatting sqref="C8:Q8">
    <cfRule type="timePeriod" dxfId="2" priority="3" timePeriod="lastWeek">
      <formula>AND(TODAY()-ROUNDDOWN(C8,0)&gt;=(WEEKDAY(TODAY())),TODAY()-ROUNDDOWN(C8,0)&lt;(WEEKDAY(TODAY())+7))</formula>
    </cfRule>
  </conditionalFormatting>
  <conditionalFormatting sqref="F9 F11">
    <cfRule type="timePeriod" dxfId="1" priority="2" timePeriod="lastWeek">
      <formula>AND(TODAY()-ROUNDDOWN(F9,0)&gt;=(WEEKDAY(TODAY())),TODAY()-ROUNDDOWN(F9,0)&lt;(WEEKDAY(TODAY())+7))</formula>
    </cfRule>
  </conditionalFormatting>
  <conditionalFormatting sqref="G39:Q39">
    <cfRule type="timePeriod" dxfId="0" priority="1" timePeriod="lastWeek">
      <formula>AND(TODAY()-ROUNDDOWN(G39,0)&gt;=(WEEKDAY(TODAY())),TODAY()-ROUNDDOWN(G39,0)&lt;(WEEKDAY(TODAY())+7))</formula>
    </cfRule>
  </conditionalFormatting>
  <pageMargins left="0.7" right="0.7" top="0.75" bottom="0.75" header="0.3" footer="0.3"/>
  <ignoredErrors>
    <ignoredError xmlns:x16r3="http://schemas.microsoft.com/office/spreadsheetml/2018/08/main" sqref="C14:E17 C26:E31 C33:E33" x16r3:misleadingFormat="1"/>
  </ignoredErrors>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DJT Financials</vt:lpstr>
      <vt:lpstr>FCF Analysis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Garcia</dc:creator>
  <cp:lastModifiedBy>Felix Garcia</cp:lastModifiedBy>
  <dcterms:created xsi:type="dcterms:W3CDTF">2024-11-19T19:38:25Z</dcterms:created>
  <dcterms:modified xsi:type="dcterms:W3CDTF">2025-01-21T06:34:30Z</dcterms:modified>
</cp:coreProperties>
</file>