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Vishal Kathpalia\Documents\"/>
    </mc:Choice>
  </mc:AlternateContent>
  <xr:revisionPtr revIDLastSave="0" documentId="13_ncr:1_{0EF605A0-9B6F-4F6A-B429-186FDE212735}" xr6:coauthVersionLast="45" xr6:coauthVersionMax="45" xr10:uidLastSave="{00000000-0000-0000-0000-000000000000}"/>
  <bookViews>
    <workbookView xWindow="216" yWindow="624" windowWidth="22824" windowHeight="12336" xr2:uid="{48AB30BC-AEBE-4020-9E0D-B970957B34A7}"/>
  </bookViews>
  <sheets>
    <sheet name="Dashboard" sheetId="13" r:id="rId1"/>
    <sheet name="Actives" sheetId="1" r:id="rId2"/>
    <sheet name="Ethinicity" sheetId="3" r:id="rId3"/>
    <sheet name="Tenure" sheetId="5" r:id="rId4"/>
    <sheet name="Seperations" sheetId="8" r:id="rId5"/>
    <sheet name="Term Reason" sheetId="9" r:id="rId6"/>
    <sheet name="Headline" sheetId="11" r:id="rId7"/>
    <sheet name="Sheet1" sheetId="14" r:id="rId8"/>
    <sheet name="Region" sheetId="6" r:id="rId9"/>
    <sheet name="Sheet2" sheetId="15"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299" r:id="rId11"/>
    <pivotCache cacheId="302" r:id="rId12"/>
    <pivotCache cacheId="305" r:id="rId13"/>
    <pivotCache cacheId="308" r:id="rId14"/>
    <pivotCache cacheId="311" r:id="rId15"/>
    <pivotCache cacheId="314" r:id="rId16"/>
    <pivotCache cacheId="320" r:id="rId17"/>
    <pivotCache cacheId="326" r:id="rId18"/>
    <pivotCache cacheId="329" r:id="rId19"/>
    <pivotCache cacheId="332" r:id="rId20"/>
    <pivotCache cacheId="335" r:id="rId21"/>
  </pivotCaches>
  <extLst>
    <ext xmlns:x14="http://schemas.microsoft.com/office/spreadsheetml/2009/9/main" uri="{876F7934-8845-4945-9796-88D515C7AA90}">
      <x14:pivotCaches>
        <pivotCache cacheId="104"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714d7d1-14d8-447d-9fb0-1ba27d38003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3" l="1"/>
  <c r="U5" i="13"/>
  <c r="T5" i="13"/>
  <c r="O5" i="13"/>
  <c r="O4" i="13"/>
  <c r="N5" i="13"/>
  <c r="N4" i="13"/>
  <c r="L5" i="13"/>
  <c r="L4" i="13"/>
  <c r="K5" i="13"/>
  <c r="K4" i="13"/>
  <c r="H5" i="13"/>
  <c r="G5" i="13"/>
  <c r="I5" i="13"/>
  <c r="I2" i="13" l="1"/>
  <c r="H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6C8A8-E0F2-416E-9093-F9DDCECB78B0}" name="Query - HR Data" description="Connection to the 'HR Data' query in the workbook." type="100" refreshedVersion="6" minRefreshableVersion="5">
    <extLst>
      <ext xmlns:x15="http://schemas.microsoft.com/office/spreadsheetml/2010/11/main" uri="{DE250136-89BD-433C-8126-D09CA5730AF9}">
        <x15:connection id="8504c2a5-3f6e-458b-950d-a084c517187b"/>
      </ext>
    </extLst>
  </connection>
  <connection id="2" xr16:uid="{5F6DE76E-C9BD-4200-8391-2D647522AA3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45F2A62-F32C-4098-B85C-3DE31D5694C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28E7E7D-47D9-422A-A736-11FB2ACB6C0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3BDEC13-803B-4823-A15F-6852D2C5E31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8BA9596-4297-440F-9178-F9066320D2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<sst xmlns="http://schemas.openxmlformats.org/spreadsheetml/2006/main" count="234" uniqueCount="68">
  <si>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</si>
  <si>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</si>
  <si>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</si>
  <si>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</si>
  <si>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</si>
  <si>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</si>
  <si>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</si>
  <si>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</si>
  <si>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</si>
  <si>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</si>
  <si>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</si>
  <si>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</si>
  <si>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</si>
  <si>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</si>
  <si>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</si>
  <si>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</si>
  <si>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</si>
  <si>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</si>
  <si>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</si>
  <si>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</si>
  <si>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</si>
  <si>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</si>
  <si>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</si>
  <si>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</si>
  <si>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</si>
  <si>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</si>
  <si>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</si>
  <si>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</si>
  <si>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</si>
  <si>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</si>
  <si>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</si>
  <si>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</si>
  <si>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 xml:space="preserve"> </t>
  </si>
  <si>
    <t>Group A</t>
  </si>
  <si>
    <t>Group B</t>
  </si>
  <si>
    <t>Group C</t>
  </si>
  <si>
    <t>Group D</t>
  </si>
  <si>
    <t>Group E</t>
  </si>
  <si>
    <t>Group F</t>
  </si>
  <si>
    <t>Group G</t>
  </si>
  <si>
    <t>F</t>
  </si>
  <si>
    <t>M</t>
  </si>
  <si>
    <t>Column Labels</t>
  </si>
  <si>
    <t>FT</t>
  </si>
  <si>
    <t>PT</t>
  </si>
  <si>
    <t>Average Tenure Months</t>
  </si>
  <si>
    <t>Central</t>
  </si>
  <si>
    <t>East</t>
  </si>
  <si>
    <t>Midwest</t>
  </si>
  <si>
    <t>North</t>
  </si>
  <si>
    <t>Northwest</t>
  </si>
  <si>
    <t>South</t>
  </si>
  <si>
    <t>West</t>
  </si>
  <si>
    <t>Seperations</t>
  </si>
  <si>
    <t>Bad Hires</t>
  </si>
  <si>
    <t>Involuntary</t>
  </si>
  <si>
    <t>Voluntary</t>
  </si>
  <si>
    <t>HR MANAGEMENT DASHBOARD</t>
  </si>
  <si>
    <t>Total EMP</t>
  </si>
  <si>
    <t>Salary</t>
  </si>
  <si>
    <t>Hourly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</si>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</sst>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0%;0.00%"/>
  </numFmts>
  <fonts count="7" x14ac:knownFonts="1">
    <font>
      <sz val="11"/>
      <color theme="1"/>
      <name val="Calibri"/>
      <family val="2"/>
      <scheme val="minor"/>
    </font>
    <font>
      <b/>
      <sz val="11"/>
      <color theme="1"/>
      <name val="Calibri"/>
      <family val="2"/>
      <scheme val="minor"/>
    </font>
    <font>
      <b/>
      <sz val="16"/>
      <color theme="4" tint="-0.249977111117893"/>
      <name val="Times New Roman"/>
      <family val="1"/>
    </font>
    <font>
      <b/>
      <sz val="15"/>
      <color theme="4"/>
      <name val="Times New Roman"/>
      <family val="1"/>
    </font>
    <font>
      <sz val="11"/>
      <color theme="3"/>
      <name val="Calibri"/>
      <family val="2"/>
      <scheme val="minor"/>
    </font>
    <font>
      <b/>
      <sz val="15"/>
      <color theme="3"/>
      <name val="Times New Roman"/>
      <family val="1"/>
    </font>
    <font>
      <b/>
      <sz val="11"/>
      <color theme="3"/>
      <name val="Times New Roman"/>
      <family val="1"/>
    </font>
  </fonts>
  <fills count="3">
    <fill>
      <patternFill patternType="none"/>
    </fill>
    <fill>
      <patternFill patternType="gray125"/>
    </fill>
    <fill>
      <patternFill patternType="solid">
        <fgColor theme="4"/>
        <bgColor indexed="64"/>
      </patternFill>
    </fill>
  </fills>
  <borders count="2">
    <border>
      <left/>
      <right/>
      <top/>
      <bottom/>
      <diagonal/>
    </border>
    <border>
      <left/>
      <right/>
      <top style="thin">
        <color theme="4" tint="0.39997558519241921"/>
      </top>
      <bottom style="thin">
        <color indexed="64"/>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2" fillId="0" borderId="0" xfId="0" applyFont="1"/>
    <xf numFmtId="10" fontId="0" fillId="0" borderId="0" xfId="0" applyNumberFormat="1"/>
    <xf numFmtId="172" fontId="0" fillId="0" borderId="0" xfId="0" applyNumberFormat="1"/>
    <xf numFmtId="0" fontId="1" fillId="0" borderId="0" xfId="0" applyFont="1"/>
    <xf numFmtId="0" fontId="3" fillId="0" borderId="0" xfId="0" applyFont="1" applyFill="1"/>
    <xf numFmtId="0" fontId="5" fillId="0" borderId="0" xfId="0" applyFont="1" applyFill="1"/>
    <xf numFmtId="0" fontId="4" fillId="2" borderId="0" xfId="0" applyFont="1" applyFill="1"/>
    <xf numFmtId="0" fontId="5" fillId="2" borderId="0" xfId="0" applyFont="1" applyFill="1"/>
    <xf numFmtId="1" fontId="5" fillId="0" borderId="1" xfId="0" applyNumberFormat="1" applyFont="1" applyFill="1" applyBorder="1" applyAlignment="1">
      <alignment horizontal="center"/>
    </xf>
    <xf numFmtId="0" fontId="5" fillId="0" borderId="0" xfId="0" applyFont="1" applyFill="1" applyAlignment="1">
      <alignment horizontal="center"/>
    </xf>
    <xf numFmtId="0" fontId="6" fillId="0" borderId="0" xfId="0" applyFont="1" applyFill="1"/>
    <xf numFmtId="9" fontId="5" fillId="0" borderId="0" xfId="0" applyNumberFormat="1" applyFont="1" applyFill="1" applyAlignment="1">
      <alignment horizontal="center"/>
    </xf>
    <xf numFmtId="9" fontId="5"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onnections" Target="connections.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[Project_HRDASHBOARD.xlsx]Headline!BarChartMaleFemale</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manualLayout>
          <c:layoutTarget val="inner"/>
          <c:xMode val="edge"/>
          <c:yMode val="edge"/>
          <c:x val="7.4410756794935544E-3"/>
          <c:y val="2.1750406199225095E-2"/>
          <c:w val="0.99255892432050641"/>
          <c:h val="0.72337171088908003"/>
        </c:manualLayout>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172</c:v>
                </c:pt>
                <c:pt idx="1">
                  <c:v>81</c:v>
                </c:pt>
                <c:pt idx="2">
                  <c:v>44</c:v>
                </c:pt>
              </c:numCache>
            </c:numRef>
          </c:val>
          <c:extLst>
            <c:ext xmlns:c16="http://schemas.microsoft.com/office/drawing/2014/chart" uri="{C3380CC4-5D6E-409C-BE32-E72D297353CC}">
              <c16:uniqueId val="{00000000-833C-4391-A28E-77E9CDAB69C3}"/>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33C-4391-A28E-77E9CDAB69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33C-4391-A28E-77E9CDAB69C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833C-4391-A28E-77E9CDAB69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165</c:v>
                </c:pt>
                <c:pt idx="1">
                  <c:v>105</c:v>
                </c:pt>
                <c:pt idx="2">
                  <c:v>83</c:v>
                </c:pt>
              </c:numCache>
            </c:numRef>
          </c:val>
          <c:extLst>
            <c:ext xmlns:c16="http://schemas.microsoft.com/office/drawing/2014/chart" uri="{C3380CC4-5D6E-409C-BE32-E72D297353CC}">
              <c16:uniqueId val="{00000001-833C-4391-A28E-77E9CDAB69C3}"/>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72302921913940565"/>
          <c:y val="5.6217191601049869E-2"/>
          <c:w val="0.25515429757326852"/>
          <c:h val="0.27486049537925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BDD-4AF5-9383-40DF1155989A}"/>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6BDD-4AF5-9383-40DF1155989A}"/>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[Project_HRDASHBOARD.xlsx]Seperations!Seperations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Sepearations</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269-41CB-B82A-ACAAF6C880A5}"/>
            </c:ext>
          </c:extLst>
        </c:ser>
        <c:ser>
          <c:idx val="1"/>
          <c:order val="1"/>
          <c:tx>
            <c:strRef>
              <c:f>Seperations!$C$3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269-41CB-B82A-ACAAF6C880A5}"/>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32634448818897638"/>
          <c:h val="0.12905147273257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[Project_HRDASHBOARD.xlsx]Term Reason!Term 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396-4CAF-9A98-C8DACBD48654}"/>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3396-4CAF-9A98-C8DACBD48654}"/>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19360355765245943"/>
          <c:h val="0.19573704449734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[Project_HRDASHBOARD.xlsx]Headline!BarChartMaleFemale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172</c:v>
                </c:pt>
                <c:pt idx="1">
                  <c:v>81</c:v>
                </c:pt>
                <c:pt idx="2">
                  <c:v>44</c:v>
                </c:pt>
              </c:numCache>
            </c:numRef>
          </c:val>
          <c:extLst>
            <c:ext xmlns:c16="http://schemas.microsoft.com/office/drawing/2014/chart" uri="{C3380CC4-5D6E-409C-BE32-E72D297353CC}">
              <c16:uniqueId val="{00000000-AFEE-4320-BD65-1239020E90C9}"/>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165</c:v>
                </c:pt>
                <c:pt idx="1">
                  <c:v>105</c:v>
                </c:pt>
                <c:pt idx="2">
                  <c:v>83</c:v>
                </c:pt>
              </c:numCache>
            </c:numRef>
          </c:val>
          <c:extLst>
            <c:ext xmlns:c16="http://schemas.microsoft.com/office/drawing/2014/chart" uri="{C3380CC4-5D6E-409C-BE32-E72D297353CC}">
              <c16:uniqueId val="{00000001-AFEE-4320-BD65-1239020E90C9}"/>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83343919510061237"/>
          <c:y val="4.6296296296296294E-2"/>
          <c:w val="0.16656058236622862"/>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s By Region</a:t>
            </a:r>
          </a:p>
        </c:rich>
      </c:tx>
      <c:layout>
        <c:manualLayout>
          <c:xMode val="edge"/>
          <c:yMode val="edge"/>
          <c:x val="3.671522309711285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4927580927384076"/>
          <c:y val="0.13872739865850103"/>
          <c:w val="0.80116863517060366"/>
          <c:h val="0.7538732137649460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1AA-479A-9F76-0A99AAB871DB}"/>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1AA-479A-9F76-0A99AAB871DB}"/>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[Project_HRDASHBOARD.xlsx]Actives!Actives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p>
        </c:rich>
      </c:tx>
      <c:layout>
        <c:manualLayout>
          <c:xMode val="edge"/>
          <c:yMode val="edge"/>
          <c:x val="1.3218328454904711E-2"/>
          <c:y val="2.2555205610497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37987822436142E-2"/>
          <c:y val="0.11162878077304748"/>
          <c:w val="0.94599832087989477"/>
          <c:h val="0.62344471363999288"/>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8BAE-47F6-AA04-D2B22EC2CDA3}"/>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8BAE-47F6-AA04-D2B22EC2CDA3}"/>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1849587669230819"/>
          <c:y val="3.691873056278288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[Project_HRDASHBOARD.xlsx]Ethinicity!Ethinicity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p>
        </c:rich>
      </c:tx>
      <c:layout>
        <c:manualLayout>
          <c:xMode val="edge"/>
          <c:yMode val="edge"/>
          <c:x val="0.10472073263979716"/>
          <c:y val="1.9323881795867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0193858512471725"/>
          <c:w val="0.92391398203161945"/>
          <c:h val="0.6750565207460939"/>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4E7-4995-ABCD-D343CDD1DF89}"/>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E4E7-4995-ABCD-D343CDD1DF89}"/>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1286997838337727"/>
          <c:y val="4.1442448888351482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C04D-409F-AE09-DE39B3570131}"/>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C04D-409F-AE09-DE39B3570131}"/>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[Project_HRDASHBOARD.xlsx]Region!Region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s By Region</a:t>
            </a:r>
          </a:p>
        </c:rich>
      </c:tx>
      <c:layout>
        <c:manualLayout>
          <c:xMode val="edge"/>
          <c:yMode val="edge"/>
          <c:x val="3.671522309711285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3872739865850103"/>
          <c:w val="0.82925643073393973"/>
          <c:h val="0.8307501519884404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B131-4E05-BB27-5286BDAEA85A}"/>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B131-4E05-BB27-5286BDAEA85A}"/>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[Project_HRDASHBOARD.xlsx]Seperations!Seperations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Sepearations</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AF41-48D4-8491-B3D6B41B4DB2}"/>
            </c:ext>
          </c:extLst>
        </c:ser>
        <c:ser>
          <c:idx val="1"/>
          <c:order val="1"/>
          <c:tx>
            <c:strRef>
              <c:f>Seperations!$C$3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AF41-48D4-8491-B3D6B41B4DB2}"/>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32634448818897638"/>
          <c:h val="0.12905147273257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[Project_HRDASHBOARD.xlsx]Term Reason!Term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A153-4370-9C3B-CF1CA99B85F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A153-4370-9C3B-CF1CA99B85FF}"/>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19360355765245943"/>
          <c:h val="0.19573704449734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[Project_HRDASHBOARD.xlsx]Actives!Actives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p>
        </c:rich>
      </c:tx>
      <c:layout>
        <c:manualLayout>
          <c:xMode val="edge"/>
          <c:yMode val="edge"/>
          <c:x val="1.321837336448835E-2"/>
          <c:y val="3.6507930233920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12028059740745E-2"/>
          <c:y val="0.12906947537948796"/>
          <c:w val="0.93652419318130098"/>
          <c:h val="0.5501933125621401"/>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D516-416A-8D5C-8E39CA566E0F}"/>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D516-416A-8D5C-8E39CA566E0F}"/>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5368536978874279"/>
          <c:y val="3.6918644449051873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[Project_HRDASHBOARD.xlsx]Ethinicity!Ethinicity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0F9A-4119-B762-1F930B4D379D}"/>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0F9A-4119-B762-1F930B4D379D}"/>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93681</xdr:colOff>
      <xdr:row>2</xdr:row>
      <xdr:rowOff>34514</xdr:rowOff>
    </xdr:from>
    <xdr:to>
      <xdr:col>7</xdr:col>
      <xdr:colOff>629019</xdr:colOff>
      <xdr:row>3</xdr:row>
      <xdr:rowOff>215153</xdr:rowOff>
    </xdr:to>
    <xdr:pic>
      <xdr:nvPicPr>
        <xdr:cNvPr id="8" name="Graphic 7" descr="Man">
          <a:extLst>
            <a:ext uri="{FF2B5EF4-FFF2-40B4-BE49-F238E27FC236}">
              <a16:creationId xmlns:a16="http://schemas.microsoft.com/office/drawing/2014/main" id="{F943DB81-CE09-460E-82E8-76D22A066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289163" y="348279"/>
          <a:ext cx="535338" cy="458545"/>
        </a:xfrm>
        <a:prstGeom prst="rect">
          <a:avLst/>
        </a:prstGeom>
      </xdr:spPr>
    </xdr:pic>
    <xdr:clientData/>
  </xdr:twoCellAnchor>
  <xdr:twoCellAnchor editAs="oneCell">
    <xdr:from>
      <xdr:col>8</xdr:col>
      <xdr:colOff>41238</xdr:colOff>
      <xdr:row>2</xdr:row>
      <xdr:rowOff>25548</xdr:rowOff>
    </xdr:from>
    <xdr:to>
      <xdr:col>8</xdr:col>
      <xdr:colOff>519954</xdr:colOff>
      <xdr:row>3</xdr:row>
      <xdr:rowOff>222763</xdr:rowOff>
    </xdr:to>
    <xdr:pic>
      <xdr:nvPicPr>
        <xdr:cNvPr id="10" name="Graphic 9" descr="Woman">
          <a:extLst>
            <a:ext uri="{FF2B5EF4-FFF2-40B4-BE49-F238E27FC236}">
              <a16:creationId xmlns:a16="http://schemas.microsoft.com/office/drawing/2014/main" id="{33CDAE6F-A617-44F0-A698-4AA95C80D91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891144" y="339313"/>
          <a:ext cx="478716" cy="475121"/>
        </a:xfrm>
        <a:prstGeom prst="rect">
          <a:avLst/>
        </a:prstGeom>
      </xdr:spPr>
    </xdr:pic>
    <xdr:clientData/>
  </xdr:twoCellAnchor>
  <xdr:twoCellAnchor editAs="oneCell">
    <xdr:from>
      <xdr:col>6</xdr:col>
      <xdr:colOff>89647</xdr:colOff>
      <xdr:row>2</xdr:row>
      <xdr:rowOff>41685</xdr:rowOff>
    </xdr:from>
    <xdr:to>
      <xdr:col>6</xdr:col>
      <xdr:colOff>690282</xdr:colOff>
      <xdr:row>3</xdr:row>
      <xdr:rowOff>242047</xdr:rowOff>
    </xdr:to>
    <xdr:pic>
      <xdr:nvPicPr>
        <xdr:cNvPr id="12" name="Graphic 11" descr="Office worker">
          <a:extLst>
            <a:ext uri="{FF2B5EF4-FFF2-40B4-BE49-F238E27FC236}">
              <a16:creationId xmlns:a16="http://schemas.microsoft.com/office/drawing/2014/main" id="{DA95B02D-AF91-4046-8986-21004FEBDD9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67953" y="355450"/>
          <a:ext cx="600635" cy="478268"/>
        </a:xfrm>
        <a:prstGeom prst="rect">
          <a:avLst/>
        </a:prstGeom>
      </xdr:spPr>
    </xdr:pic>
    <xdr:clientData/>
  </xdr:twoCellAnchor>
  <xdr:twoCellAnchor editAs="oneCell">
    <xdr:from>
      <xdr:col>9</xdr:col>
      <xdr:colOff>83820</xdr:colOff>
      <xdr:row>1</xdr:row>
      <xdr:rowOff>77805</xdr:rowOff>
    </xdr:from>
    <xdr:to>
      <xdr:col>9</xdr:col>
      <xdr:colOff>533400</xdr:colOff>
      <xdr:row>3</xdr:row>
      <xdr:rowOff>5215</xdr:rowOff>
    </xdr:to>
    <xdr:pic>
      <xdr:nvPicPr>
        <xdr:cNvPr id="14" name="Graphic 13" descr="Coins">
          <a:extLst>
            <a:ext uri="{FF2B5EF4-FFF2-40B4-BE49-F238E27FC236}">
              <a16:creationId xmlns:a16="http://schemas.microsoft.com/office/drawing/2014/main" id="{A5040924-0DD1-4008-B066-5057841FC2E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48162" y="97858"/>
          <a:ext cx="449580" cy="448778"/>
        </a:xfrm>
        <a:prstGeom prst="rect">
          <a:avLst/>
        </a:prstGeom>
      </xdr:spPr>
    </xdr:pic>
    <xdr:clientData/>
  </xdr:twoCellAnchor>
  <xdr:twoCellAnchor editAs="oneCell">
    <xdr:from>
      <xdr:col>10</xdr:col>
      <xdr:colOff>99059</xdr:colOff>
      <xdr:row>1</xdr:row>
      <xdr:rowOff>73959</xdr:rowOff>
    </xdr:from>
    <xdr:to>
      <xdr:col>11</xdr:col>
      <xdr:colOff>26894</xdr:colOff>
      <xdr:row>3</xdr:row>
      <xdr:rowOff>8157</xdr:rowOff>
    </xdr:to>
    <xdr:pic>
      <xdr:nvPicPr>
        <xdr:cNvPr id="15" name="Graphic 14" descr="Man">
          <a:extLst>
            <a:ext uri="{FF2B5EF4-FFF2-40B4-BE49-F238E27FC236}">
              <a16:creationId xmlns:a16="http://schemas.microsoft.com/office/drawing/2014/main" id="{ED8B7A43-A4AB-4C97-B191-49FE19EB7B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68165" y="91888"/>
          <a:ext cx="537435" cy="463116"/>
        </a:xfrm>
        <a:prstGeom prst="rect">
          <a:avLst/>
        </a:prstGeom>
      </xdr:spPr>
    </xdr:pic>
    <xdr:clientData/>
  </xdr:twoCellAnchor>
  <xdr:twoCellAnchor editAs="oneCell">
    <xdr:from>
      <xdr:col>11</xdr:col>
      <xdr:colOff>60111</xdr:colOff>
      <xdr:row>1</xdr:row>
      <xdr:rowOff>63650</xdr:rowOff>
    </xdr:from>
    <xdr:to>
      <xdr:col>11</xdr:col>
      <xdr:colOff>543914</xdr:colOff>
      <xdr:row>3</xdr:row>
      <xdr:rowOff>17930</xdr:rowOff>
    </xdr:to>
    <xdr:pic>
      <xdr:nvPicPr>
        <xdr:cNvPr id="16" name="Graphic 15" descr="Woman">
          <a:extLst>
            <a:ext uri="{FF2B5EF4-FFF2-40B4-BE49-F238E27FC236}">
              <a16:creationId xmlns:a16="http://schemas.microsoft.com/office/drawing/2014/main" id="{009EA568-1599-4D96-BE2C-1332A08442A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47664" y="83703"/>
          <a:ext cx="483803" cy="475648"/>
        </a:xfrm>
        <a:prstGeom prst="rect">
          <a:avLst/>
        </a:prstGeom>
      </xdr:spPr>
    </xdr:pic>
    <xdr:clientData/>
  </xdr:twoCellAnchor>
  <xdr:twoCellAnchor editAs="oneCell">
    <xdr:from>
      <xdr:col>12</xdr:col>
      <xdr:colOff>68580</xdr:colOff>
      <xdr:row>0</xdr:row>
      <xdr:rowOff>53340</xdr:rowOff>
    </xdr:from>
    <xdr:to>
      <xdr:col>12</xdr:col>
      <xdr:colOff>582706</xdr:colOff>
      <xdr:row>2</xdr:row>
      <xdr:rowOff>261937</xdr:rowOff>
    </xdr:to>
    <xdr:pic>
      <xdr:nvPicPr>
        <xdr:cNvPr id="18" name="Graphic 17" descr="Clock">
          <a:extLst>
            <a:ext uri="{FF2B5EF4-FFF2-40B4-BE49-F238E27FC236}">
              <a16:creationId xmlns:a16="http://schemas.microsoft.com/office/drawing/2014/main" id="{A843280F-090D-452D-9E17-D6D8C2DC7F4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356886" y="53340"/>
          <a:ext cx="514126" cy="515638"/>
        </a:xfrm>
        <a:prstGeom prst="rect">
          <a:avLst/>
        </a:prstGeom>
      </xdr:spPr>
    </xdr:pic>
    <xdr:clientData/>
  </xdr:twoCellAnchor>
  <xdr:twoCellAnchor editAs="oneCell">
    <xdr:from>
      <xdr:col>13</xdr:col>
      <xdr:colOff>38996</xdr:colOff>
      <xdr:row>1</xdr:row>
      <xdr:rowOff>31825</xdr:rowOff>
    </xdr:from>
    <xdr:to>
      <xdr:col>13</xdr:col>
      <xdr:colOff>605458</xdr:colOff>
      <xdr:row>2</xdr:row>
      <xdr:rowOff>268941</xdr:rowOff>
    </xdr:to>
    <xdr:pic>
      <xdr:nvPicPr>
        <xdr:cNvPr id="19" name="Graphic 18" descr="Man">
          <a:extLst>
            <a:ext uri="{FF2B5EF4-FFF2-40B4-BE49-F238E27FC236}">
              <a16:creationId xmlns:a16="http://schemas.microsoft.com/office/drawing/2014/main" id="{FC8589B3-F8FE-4734-AFDC-953F5DDD3F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936902" y="94578"/>
          <a:ext cx="566462" cy="488128"/>
        </a:xfrm>
        <a:prstGeom prst="rect">
          <a:avLst/>
        </a:prstGeom>
      </xdr:spPr>
    </xdr:pic>
    <xdr:clientData/>
  </xdr:twoCellAnchor>
  <xdr:twoCellAnchor editAs="oneCell">
    <xdr:from>
      <xdr:col>14</xdr:col>
      <xdr:colOff>50202</xdr:colOff>
      <xdr:row>1</xdr:row>
      <xdr:rowOff>35410</xdr:rowOff>
    </xdr:from>
    <xdr:to>
      <xdr:col>14</xdr:col>
      <xdr:colOff>519952</xdr:colOff>
      <xdr:row>2</xdr:row>
      <xdr:rowOff>253560</xdr:rowOff>
    </xdr:to>
    <xdr:pic>
      <xdr:nvPicPr>
        <xdr:cNvPr id="20" name="Graphic 19" descr="Woman">
          <a:extLst>
            <a:ext uri="{FF2B5EF4-FFF2-40B4-BE49-F238E27FC236}">
              <a16:creationId xmlns:a16="http://schemas.microsoft.com/office/drawing/2014/main" id="{AFF637BB-4E98-4B82-93C7-EB6DC25C109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57708" y="98163"/>
          <a:ext cx="469750" cy="469162"/>
        </a:xfrm>
        <a:prstGeom prst="rect">
          <a:avLst/>
        </a:prstGeom>
      </xdr:spPr>
    </xdr:pic>
    <xdr:clientData/>
  </xdr:twoCellAnchor>
  <xdr:twoCellAnchor>
    <xdr:from>
      <xdr:col>15</xdr:col>
      <xdr:colOff>37700</xdr:colOff>
      <xdr:row>1</xdr:row>
      <xdr:rowOff>30079</xdr:rowOff>
    </xdr:from>
    <xdr:to>
      <xdr:col>18</xdr:col>
      <xdr:colOff>571501</xdr:colOff>
      <xdr:row>6</xdr:row>
      <xdr:rowOff>27673</xdr:rowOff>
    </xdr:to>
    <xdr:graphicFrame macro="">
      <xdr:nvGraphicFramePr>
        <xdr:cNvPr id="21" name="Chart 20">
          <a:extLst>
            <a:ext uri="{FF2B5EF4-FFF2-40B4-BE49-F238E27FC236}">
              <a16:creationId xmlns:a16="http://schemas.microsoft.com/office/drawing/2014/main" id="{F7D5AE08-49BD-48F4-B470-1FE9FABC0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8069</xdr:colOff>
      <xdr:row>1</xdr:row>
      <xdr:rowOff>222324</xdr:rowOff>
    </xdr:from>
    <xdr:to>
      <xdr:col>20</xdr:col>
      <xdr:colOff>1</xdr:colOff>
      <xdr:row>4</xdr:row>
      <xdr:rowOff>13307</xdr:rowOff>
    </xdr:to>
    <xdr:pic>
      <xdr:nvPicPr>
        <xdr:cNvPr id="22" name="Graphic 21" descr="Office worker">
          <a:extLst>
            <a:ext uri="{FF2B5EF4-FFF2-40B4-BE49-F238E27FC236}">
              <a16:creationId xmlns:a16="http://schemas.microsoft.com/office/drawing/2014/main" id="{4C5EA1FC-8DE5-423D-A1D8-A9953A5E484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563575" y="285077"/>
          <a:ext cx="601532" cy="597807"/>
        </a:xfrm>
        <a:prstGeom prst="rect">
          <a:avLst/>
        </a:prstGeom>
      </xdr:spPr>
    </xdr:pic>
    <xdr:clientData/>
  </xdr:twoCellAnchor>
  <xdr:twoCellAnchor editAs="oneCell">
    <xdr:from>
      <xdr:col>19</xdr:col>
      <xdr:colOff>601531</xdr:colOff>
      <xdr:row>2</xdr:row>
      <xdr:rowOff>30031</xdr:rowOff>
    </xdr:from>
    <xdr:to>
      <xdr:col>20</xdr:col>
      <xdr:colOff>591670</xdr:colOff>
      <xdr:row>3</xdr:row>
      <xdr:rowOff>265833</xdr:rowOff>
    </xdr:to>
    <xdr:pic>
      <xdr:nvPicPr>
        <xdr:cNvPr id="23" name="Graphic 22" descr="Man">
          <a:extLst>
            <a:ext uri="{FF2B5EF4-FFF2-40B4-BE49-F238E27FC236}">
              <a16:creationId xmlns:a16="http://schemas.microsoft.com/office/drawing/2014/main" id="{D650E893-FF78-47AF-BDFB-4FBFFB1909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157037" y="343796"/>
          <a:ext cx="599739" cy="513708"/>
        </a:xfrm>
        <a:prstGeom prst="rect">
          <a:avLst/>
        </a:prstGeom>
      </xdr:spPr>
    </xdr:pic>
    <xdr:clientData/>
  </xdr:twoCellAnchor>
  <xdr:twoCellAnchor editAs="oneCell">
    <xdr:from>
      <xdr:col>21</xdr:col>
      <xdr:colOff>30031</xdr:colOff>
      <xdr:row>2</xdr:row>
      <xdr:rowOff>28688</xdr:rowOff>
    </xdr:from>
    <xdr:to>
      <xdr:col>21</xdr:col>
      <xdr:colOff>546847</xdr:colOff>
      <xdr:row>3</xdr:row>
      <xdr:rowOff>263716</xdr:rowOff>
    </xdr:to>
    <xdr:pic>
      <xdr:nvPicPr>
        <xdr:cNvPr id="24" name="Graphic 23" descr="Woman">
          <a:extLst>
            <a:ext uri="{FF2B5EF4-FFF2-40B4-BE49-F238E27FC236}">
              <a16:creationId xmlns:a16="http://schemas.microsoft.com/office/drawing/2014/main" id="{97E4FE29-A6C3-468D-A6C1-D086DA963A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804737" y="342453"/>
          <a:ext cx="516816" cy="512934"/>
        </a:xfrm>
        <a:prstGeom prst="rect">
          <a:avLst/>
        </a:prstGeom>
      </xdr:spPr>
    </xdr:pic>
    <xdr:clientData/>
  </xdr:twoCellAnchor>
  <xdr:twoCellAnchor>
    <xdr:from>
      <xdr:col>2</xdr:col>
      <xdr:colOff>390295</xdr:colOff>
      <xdr:row>6</xdr:row>
      <xdr:rowOff>27710</xdr:rowOff>
    </xdr:from>
    <xdr:to>
      <xdr:col>17</xdr:col>
      <xdr:colOff>520391</xdr:colOff>
      <xdr:row>24</xdr:row>
      <xdr:rowOff>148684</xdr:rowOff>
    </xdr:to>
    <xdr:graphicFrame macro="">
      <xdr:nvGraphicFramePr>
        <xdr:cNvPr id="27" name="Chart 26">
          <a:extLst>
            <a:ext uri="{FF2B5EF4-FFF2-40B4-BE49-F238E27FC236}">
              <a16:creationId xmlns:a16="http://schemas.microsoft.com/office/drawing/2014/main" id="{EF4F94A3-CC69-4C04-9B30-2BB037D93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529220</xdr:colOff>
      <xdr:row>6</xdr:row>
      <xdr:rowOff>25433</xdr:rowOff>
    </xdr:from>
    <xdr:to>
      <xdr:col>28</xdr:col>
      <xdr:colOff>250633</xdr:colOff>
      <xdr:row>24</xdr:row>
      <xdr:rowOff>170448</xdr:rowOff>
    </xdr:to>
    <xdr:graphicFrame macro="">
      <xdr:nvGraphicFramePr>
        <xdr:cNvPr id="28" name="Chart 27">
          <a:extLst>
            <a:ext uri="{FF2B5EF4-FFF2-40B4-BE49-F238E27FC236}">
              <a16:creationId xmlns:a16="http://schemas.microsoft.com/office/drawing/2014/main" id="{286788BB-2F24-4E32-9A0A-0529F8E8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432953</xdr:colOff>
      <xdr:row>24</xdr:row>
      <xdr:rowOff>154480</xdr:rowOff>
    </xdr:from>
    <xdr:to>
      <xdr:col>28</xdr:col>
      <xdr:colOff>247650</xdr:colOff>
      <xdr:row>45</xdr:row>
      <xdr:rowOff>39414</xdr:rowOff>
    </xdr:to>
    <xdr:graphicFrame macro="">
      <xdr:nvGraphicFramePr>
        <xdr:cNvPr id="29" name="Chart 28">
          <a:extLst>
            <a:ext uri="{FF2B5EF4-FFF2-40B4-BE49-F238E27FC236}">
              <a16:creationId xmlns:a16="http://schemas.microsoft.com/office/drawing/2014/main" id="{37DA7EE2-F778-4142-85B0-E74D53974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589067</xdr:colOff>
      <xdr:row>24</xdr:row>
      <xdr:rowOff>157596</xdr:rowOff>
    </xdr:from>
    <xdr:to>
      <xdr:col>17</xdr:col>
      <xdr:colOff>438151</xdr:colOff>
      <xdr:row>45</xdr:row>
      <xdr:rowOff>105103</xdr:rowOff>
    </xdr:to>
    <xdr:graphicFrame macro="">
      <xdr:nvGraphicFramePr>
        <xdr:cNvPr id="30" name="Chart 29">
          <a:extLst>
            <a:ext uri="{FF2B5EF4-FFF2-40B4-BE49-F238E27FC236}">
              <a16:creationId xmlns:a16="http://schemas.microsoft.com/office/drawing/2014/main" id="{0809A46B-6BAE-48A4-8559-D73706F7E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390648</xdr:colOff>
      <xdr:row>24</xdr:row>
      <xdr:rowOff>171450</xdr:rowOff>
    </xdr:from>
    <xdr:to>
      <xdr:col>10</xdr:col>
      <xdr:colOff>571500</xdr:colOff>
      <xdr:row>35</xdr:row>
      <xdr:rowOff>65690</xdr:rowOff>
    </xdr:to>
    <xdr:graphicFrame macro="">
      <xdr:nvGraphicFramePr>
        <xdr:cNvPr id="31" name="Chart 30">
          <a:extLst>
            <a:ext uri="{FF2B5EF4-FFF2-40B4-BE49-F238E27FC236}">
              <a16:creationId xmlns:a16="http://schemas.microsoft.com/office/drawing/2014/main" id="{9C6037A7-E3B9-4DA6-871D-F03971616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401535</xdr:colOff>
      <xdr:row>35</xdr:row>
      <xdr:rowOff>62595</xdr:rowOff>
    </xdr:from>
    <xdr:to>
      <xdr:col>10</xdr:col>
      <xdr:colOff>552450</xdr:colOff>
      <xdr:row>45</xdr:row>
      <xdr:rowOff>110290</xdr:rowOff>
    </xdr:to>
    <xdr:graphicFrame macro="">
      <xdr:nvGraphicFramePr>
        <xdr:cNvPr id="32" name="Chart 31">
          <a:extLst>
            <a:ext uri="{FF2B5EF4-FFF2-40B4-BE49-F238E27FC236}">
              <a16:creationId xmlns:a16="http://schemas.microsoft.com/office/drawing/2014/main" id="{620C0057-8C6D-4C01-87BC-92F9ED853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385482</xdr:colOff>
      <xdr:row>1</xdr:row>
      <xdr:rowOff>143436</xdr:rowOff>
    </xdr:from>
    <xdr:to>
      <xdr:col>5</xdr:col>
      <xdr:colOff>385482</xdr:colOff>
      <xdr:row>4</xdr:row>
      <xdr:rowOff>107576</xdr:rowOff>
    </xdr:to>
    <xdr:cxnSp macro="">
      <xdr:nvCxnSpPr>
        <xdr:cNvPr id="34" name="Straight Connector 33">
          <a:extLst>
            <a:ext uri="{FF2B5EF4-FFF2-40B4-BE49-F238E27FC236}">
              <a16:creationId xmlns:a16="http://schemas.microsoft.com/office/drawing/2014/main" id="{B53D9322-2607-49E4-A823-8B97627A456B}"/>
            </a:ext>
          </a:extLst>
        </xdr:cNvPr>
        <xdr:cNvCxnSpPr/>
      </xdr:nvCxnSpPr>
      <xdr:spPr>
        <a:xfrm>
          <a:off x="3433482" y="161365"/>
          <a:ext cx="0" cy="7709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65114</xdr:colOff>
      <xdr:row>14</xdr:row>
      <xdr:rowOff>28403</xdr:rowOff>
    </xdr:from>
    <xdr:to>
      <xdr:col>2</xdr:col>
      <xdr:colOff>371707</xdr:colOff>
      <xdr:row>26</xdr:row>
      <xdr:rowOff>160022</xdr:rowOff>
    </xdr:to>
    <mc:AlternateContent xmlns:mc="http://schemas.openxmlformats.org/markup-compatibility/2006">
      <mc:Choice xmlns:a14="http://schemas.microsoft.com/office/drawing/2010/main" Requires="a14">
        <xdr:graphicFrame macro="">
          <xdr:nvGraphicFramePr>
            <xdr:cNvPr id="36" name="BU Region">
              <a:extLst>
                <a:ext uri="{FF2B5EF4-FFF2-40B4-BE49-F238E27FC236}">
                  <a16:creationId xmlns:a16="http://schemas.microsoft.com/office/drawing/2014/main" id="{F95D1DF1-B86E-4262-982D-DD2A92EFD0A7}"/>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65114" y="2555035"/>
              <a:ext cx="1529804" cy="2297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27818</xdr:colOff>
      <xdr:row>1</xdr:row>
      <xdr:rowOff>17681</xdr:rowOff>
    </xdr:from>
    <xdr:to>
      <xdr:col>26</xdr:col>
      <xdr:colOff>480169</xdr:colOff>
      <xdr:row>4</xdr:row>
      <xdr:rowOff>220579</xdr:rowOff>
    </xdr:to>
    <mc:AlternateContent xmlns:mc="http://schemas.openxmlformats.org/markup-compatibility/2006">
      <mc:Choice xmlns:a14="http://schemas.microsoft.com/office/drawing/2010/main" Requires="a14">
        <xdr:graphicFrame macro="">
          <xdr:nvGraphicFramePr>
            <xdr:cNvPr id="37" name="Year">
              <a:extLst>
                <a:ext uri="{FF2B5EF4-FFF2-40B4-BE49-F238E27FC236}">
                  <a16:creationId xmlns:a16="http://schemas.microsoft.com/office/drawing/2014/main" id="{372AAFDD-2D47-4AE5-A0CE-4D10AEB350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443029" y="37734"/>
              <a:ext cx="2898772" cy="994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69274</xdr:colOff>
      <xdr:row>27</xdr:row>
      <xdr:rowOff>11085</xdr:rowOff>
    </xdr:from>
    <xdr:to>
      <xdr:col>2</xdr:col>
      <xdr:colOff>362416</xdr:colOff>
      <xdr:row>39</xdr:row>
      <xdr:rowOff>166255</xdr:rowOff>
    </xdr:to>
    <mc:AlternateContent xmlns:mc="http://schemas.openxmlformats.org/markup-compatibility/2006">
      <mc:Choice xmlns:a14="http://schemas.microsoft.com/office/drawing/2010/main" Requires="a14">
        <xdr:graphicFrame macro="">
          <xdr:nvGraphicFramePr>
            <xdr:cNvPr id="38" name="EthnicGroup">
              <a:extLst>
                <a:ext uri="{FF2B5EF4-FFF2-40B4-BE49-F238E27FC236}">
                  <a16:creationId xmlns:a16="http://schemas.microsoft.com/office/drawing/2014/main" id="{91D9E946-686D-4325-8C56-0441F624B12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69274" y="4883874"/>
              <a:ext cx="1516353" cy="2320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50569</xdr:colOff>
      <xdr:row>10</xdr:row>
      <xdr:rowOff>31173</xdr:rowOff>
    </xdr:from>
    <xdr:to>
      <xdr:col>2</xdr:col>
      <xdr:colOff>362415</xdr:colOff>
      <xdr:row>13</xdr:row>
      <xdr:rowOff>177339</xdr:rowOff>
    </xdr:to>
    <mc:AlternateContent xmlns:mc="http://schemas.openxmlformats.org/markup-compatibility/2006">
      <mc:Choice xmlns:a14="http://schemas.microsoft.com/office/drawing/2010/main" Requires="a14">
        <xdr:graphicFrame macro="">
          <xdr:nvGraphicFramePr>
            <xdr:cNvPr id="39" name="FP">
              <a:extLst>
                <a:ext uri="{FF2B5EF4-FFF2-40B4-BE49-F238E27FC236}">
                  <a16:creationId xmlns:a16="http://schemas.microsoft.com/office/drawing/2014/main" id="{005A88C3-4A4F-48A9-BEBC-AE5CB822614F}"/>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50569" y="1835910"/>
              <a:ext cx="1535057" cy="687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31864</xdr:colOff>
      <xdr:row>6</xdr:row>
      <xdr:rowOff>27710</xdr:rowOff>
    </xdr:from>
    <xdr:to>
      <xdr:col>2</xdr:col>
      <xdr:colOff>362415</xdr:colOff>
      <xdr:row>10</xdr:row>
      <xdr:rowOff>0</xdr:rowOff>
    </xdr:to>
    <mc:AlternateContent xmlns:mc="http://schemas.openxmlformats.org/markup-compatibility/2006">
      <mc:Choice xmlns:a14="http://schemas.microsoft.com/office/drawing/2010/main" Requires="a14">
        <xdr:graphicFrame macro="">
          <xdr:nvGraphicFramePr>
            <xdr:cNvPr id="40" name="Gender">
              <a:extLst>
                <a:ext uri="{FF2B5EF4-FFF2-40B4-BE49-F238E27FC236}">
                  <a16:creationId xmlns:a16="http://schemas.microsoft.com/office/drawing/2014/main" id="{ECA1C117-BF40-465C-B44C-100EC0E999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864" y="1110552"/>
              <a:ext cx="1553762" cy="694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40105</xdr:colOff>
      <xdr:row>1</xdr:row>
      <xdr:rowOff>100263</xdr:rowOff>
    </xdr:from>
    <xdr:to>
      <xdr:col>15</xdr:col>
      <xdr:colOff>50131</xdr:colOff>
      <xdr:row>4</xdr:row>
      <xdr:rowOff>170447</xdr:rowOff>
    </xdr:to>
    <xdr:cxnSp macro="">
      <xdr:nvCxnSpPr>
        <xdr:cNvPr id="42" name="Straight Connector 41">
          <a:extLst>
            <a:ext uri="{FF2B5EF4-FFF2-40B4-BE49-F238E27FC236}">
              <a16:creationId xmlns:a16="http://schemas.microsoft.com/office/drawing/2014/main" id="{4AD48711-A805-4F01-9B66-DB6E027AD7B7}"/>
            </a:ext>
          </a:extLst>
        </xdr:cNvPr>
        <xdr:cNvCxnSpPr/>
      </xdr:nvCxnSpPr>
      <xdr:spPr>
        <a:xfrm flipH="1">
          <a:off x="9174079" y="120316"/>
          <a:ext cx="10026" cy="8622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xdr:row>
      <xdr:rowOff>160421</xdr:rowOff>
    </xdr:from>
    <xdr:to>
      <xdr:col>22</xdr:col>
      <xdr:colOff>10026</xdr:colOff>
      <xdr:row>4</xdr:row>
      <xdr:rowOff>100263</xdr:rowOff>
    </xdr:to>
    <xdr:cxnSp macro="">
      <xdr:nvCxnSpPr>
        <xdr:cNvPr id="44" name="Straight Connector 43">
          <a:extLst>
            <a:ext uri="{FF2B5EF4-FFF2-40B4-BE49-F238E27FC236}">
              <a16:creationId xmlns:a16="http://schemas.microsoft.com/office/drawing/2014/main" id="{4B87D1BF-99A0-468C-AE45-21A598BF88F5}"/>
            </a:ext>
          </a:extLst>
        </xdr:cNvPr>
        <xdr:cNvCxnSpPr/>
      </xdr:nvCxnSpPr>
      <xdr:spPr>
        <a:xfrm flipH="1">
          <a:off x="13415211" y="180474"/>
          <a:ext cx="10026" cy="7319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591552</xdr:colOff>
      <xdr:row>1</xdr:row>
      <xdr:rowOff>130342</xdr:rowOff>
    </xdr:from>
    <xdr:to>
      <xdr:col>8</xdr:col>
      <xdr:colOff>591552</xdr:colOff>
      <xdr:row>4</xdr:row>
      <xdr:rowOff>100263</xdr:rowOff>
    </xdr:to>
    <xdr:cxnSp macro="">
      <xdr:nvCxnSpPr>
        <xdr:cNvPr id="49" name="Straight Connector 48">
          <a:extLst>
            <a:ext uri="{FF2B5EF4-FFF2-40B4-BE49-F238E27FC236}">
              <a16:creationId xmlns:a16="http://schemas.microsoft.com/office/drawing/2014/main" id="{23F741A5-5E97-41B1-944C-3D8F8F105DE8}"/>
            </a:ext>
          </a:extLst>
        </xdr:cNvPr>
        <xdr:cNvCxnSpPr/>
      </xdr:nvCxnSpPr>
      <xdr:spPr>
        <a:xfrm>
          <a:off x="5444289" y="150395"/>
          <a:ext cx="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541421</xdr:colOff>
      <xdr:row>1</xdr:row>
      <xdr:rowOff>150394</xdr:rowOff>
    </xdr:from>
    <xdr:to>
      <xdr:col>11</xdr:col>
      <xdr:colOff>551447</xdr:colOff>
      <xdr:row>4</xdr:row>
      <xdr:rowOff>70184</xdr:rowOff>
    </xdr:to>
    <xdr:cxnSp macro="">
      <xdr:nvCxnSpPr>
        <xdr:cNvPr id="51" name="Straight Connector 50">
          <a:extLst>
            <a:ext uri="{FF2B5EF4-FFF2-40B4-BE49-F238E27FC236}">
              <a16:creationId xmlns:a16="http://schemas.microsoft.com/office/drawing/2014/main" id="{C608834F-20C2-47BA-8C07-12520350F9C1}"/>
            </a:ext>
          </a:extLst>
        </xdr:cNvPr>
        <xdr:cNvCxnSpPr/>
      </xdr:nvCxnSpPr>
      <xdr:spPr>
        <a:xfrm flipH="1">
          <a:off x="7228974" y="170447"/>
          <a:ext cx="10026" cy="711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188730</xdr:colOff>
      <xdr:row>1</xdr:row>
      <xdr:rowOff>172279</xdr:rowOff>
    </xdr:from>
    <xdr:to>
      <xdr:col>16</xdr:col>
      <xdr:colOff>106509</xdr:colOff>
      <xdr:row>22</xdr:row>
      <xdr:rowOff>6626</xdr:rowOff>
    </xdr:to>
    <xdr:graphicFrame macro="">
      <xdr:nvGraphicFramePr>
        <xdr:cNvPr id="3" name="Chart 2">
          <a:extLst>
            <a:ext uri="{FF2B5EF4-FFF2-40B4-BE49-F238E27FC236}">
              <a16:creationId xmlns:a16="http://schemas.microsoft.com/office/drawing/2014/main" id="{86D3D4B3-BA5D-46F0-90B0-AD9BB5E0C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4</xdr:row>
      <xdr:rowOff>7620</xdr:rowOff>
    </xdr:from>
    <xdr:to>
      <xdr:col>14</xdr:col>
      <xdr:colOff>365760</xdr:colOff>
      <xdr:row>22</xdr:row>
      <xdr:rowOff>114300</xdr:rowOff>
    </xdr:to>
    <xdr:graphicFrame macro="">
      <xdr:nvGraphicFramePr>
        <xdr:cNvPr id="2" name="Chart 1">
          <a:extLst>
            <a:ext uri="{FF2B5EF4-FFF2-40B4-BE49-F238E27FC236}">
              <a16:creationId xmlns:a16="http://schemas.microsoft.com/office/drawing/2014/main" id="{C2A0B5A1-D902-4FB3-A3DA-F29A976AC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167640</xdr:colOff>
      <xdr:row>2</xdr:row>
      <xdr:rowOff>30480</xdr:rowOff>
    </xdr:from>
    <xdr:to>
      <xdr:col>8</xdr:col>
      <xdr:colOff>381000</xdr:colOff>
      <xdr:row>20</xdr:row>
      <xdr:rowOff>137160</xdr:rowOff>
    </xdr:to>
    <xdr:graphicFrame macro="">
      <xdr:nvGraphicFramePr>
        <xdr:cNvPr id="2" name="Chart 1">
          <a:extLst>
            <a:ext uri="{FF2B5EF4-FFF2-40B4-BE49-F238E27FC236}">
              <a16:creationId xmlns:a16="http://schemas.microsoft.com/office/drawing/2014/main" id="{6076EF87-2001-4FBA-A2D0-44B04ADE3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220980</xdr:colOff>
      <xdr:row>1</xdr:row>
      <xdr:rowOff>137160</xdr:rowOff>
    </xdr:from>
    <xdr:to>
      <xdr:col>10</xdr:col>
      <xdr:colOff>525780</xdr:colOff>
      <xdr:row>15</xdr:row>
      <xdr:rowOff>34290</xdr:rowOff>
    </xdr:to>
    <xdr:graphicFrame macro="">
      <xdr:nvGraphicFramePr>
        <xdr:cNvPr id="2" name="Chart 1">
          <a:extLst>
            <a:ext uri="{FF2B5EF4-FFF2-40B4-BE49-F238E27FC236}">
              <a16:creationId xmlns:a16="http://schemas.microsoft.com/office/drawing/2014/main" id="{8B59DA72-EE5E-4A9C-A314-A16AF709C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1</xdr:row>
      <xdr:rowOff>38100</xdr:rowOff>
    </xdr:from>
    <xdr:to>
      <xdr:col>10</xdr:col>
      <xdr:colOff>297180</xdr:colOff>
      <xdr:row>14</xdr:row>
      <xdr:rowOff>118110</xdr:rowOff>
    </xdr:to>
    <xdr:graphicFrame macro="">
      <xdr:nvGraphicFramePr>
        <xdr:cNvPr id="2" name="Chart 1">
          <a:extLst>
            <a:ext uri="{FF2B5EF4-FFF2-40B4-BE49-F238E27FC236}">
              <a16:creationId xmlns:a16="http://schemas.microsoft.com/office/drawing/2014/main" id="{97EB4BF5-00A0-45E1-B35A-9AECC058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30480</xdr:colOff>
      <xdr:row>20</xdr:row>
      <xdr:rowOff>91440</xdr:rowOff>
    </xdr:from>
    <xdr:to>
      <xdr:col>8</xdr:col>
      <xdr:colOff>388620</xdr:colOff>
      <xdr:row>28</xdr:row>
      <xdr:rowOff>68580</xdr:rowOff>
    </xdr:to>
    <xdr:graphicFrame macro="">
      <xdr:nvGraphicFramePr>
        <xdr:cNvPr id="2" name="Chart 1">
          <a:extLst>
            <a:ext uri="{FF2B5EF4-FFF2-40B4-BE49-F238E27FC236}">
              <a16:creationId xmlns:a16="http://schemas.microsoft.com/office/drawing/2014/main" id="{74BF2D9E-0B76-49C0-8D1A-8AD582B9D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502920</xdr:colOff>
      <xdr:row>2</xdr:row>
      <xdr:rowOff>87630</xdr:rowOff>
    </xdr:from>
    <xdr:to>
      <xdr:col>12</xdr:col>
      <xdr:colOff>198120</xdr:colOff>
      <xdr:row>19</xdr:row>
      <xdr:rowOff>45720</xdr:rowOff>
    </xdr:to>
    <xdr:graphicFrame macro="">
      <xdr:nvGraphicFramePr>
        <xdr:cNvPr id="2" name="Chart 1">
          <a:extLst>
            <a:ext uri="{FF2B5EF4-FFF2-40B4-BE49-F238E27FC236}">
              <a16:creationId xmlns:a16="http://schemas.microsoft.com/office/drawing/2014/main" id="{78CF097F-E778-4C16-B612-6A444BCD0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78125002" backgroundQuery="1" createdVersion="6" refreshedVersion="6" minRefreshableVersion="3" recordCount="0" supportSubquery="1" supportAdvancedDrill="1" xr:uid="{2D10A6FC-3313-449A-84D9-5DA187FC0150}">
  <cacheSource type="external" connectionId="6"/>
  <cacheFields count="5">
    <cacheField name="[Measures].[Active Employees]" caption="Active Employees" numFmtId="0" hierarchy="26" level="32767"/>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314814811" backgroundQuery="1" createdVersion="6" refreshedVersion="6" minRefreshableVersion="3" recordCount="0" supportSubquery="1" supportAdvancedDrill="1" xr:uid="{B07488EE-6722-4361-B4CF-836CFDA0FAA2}">
  <cacheSource type="external" connectionId="6"/>
  <cacheFields count="4">
    <cacheField name="[Measures].[Seperations]" caption="Sepe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315624996" backgroundQuery="1" createdVersion="6" refreshedVersion="6" minRefreshableVersion="3" recordCount="0" supportSubquery="1" supportAdvancedDrill="1" xr:uid="{A6EECD83-B669-433E-A6B0-F0C7FEDED2B9}">
  <cacheSource type="external" connectionId="6"/>
  <cacheFields count="4">
    <cacheField name="[Measures].[Seperations]" caption="Sepe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54135069442" backgroundQuery="1" createdVersion="3" refreshedVersion="6" minRefreshableVersion="3" recordCount="0" supportSubquery="1" supportAdvancedDrill="1" xr:uid="{125AEFE4-4F1F-4C89-AB1A-FA4CFEF6753B}">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46225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78935187" backgroundQuery="1" createdVersion="6" refreshedVersion="6" minRefreshableVersion="3" recordCount="0" supportSubquery="1" supportAdvancedDrill="1" xr:uid="{D8EC8FE0-AF83-4443-B4F9-0562F7DCEC34}">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79745372" backgroundQuery="1" createdVersion="6" refreshedVersion="6" minRefreshableVersion="3" recordCount="0" supportSubquery="1" supportAdvancedDrill="1" xr:uid="{0C267C8C-2EF3-4B8C-8CF0-5CD75A7F8202}">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80439811" backgroundQuery="1" createdVersion="6" refreshedVersion="6" minRefreshableVersion="3" recordCount="0" supportSubquery="1" supportAdvancedDrill="1" xr:uid="{E67AEDDC-51A0-43EA-B619-744C23D05C82}">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81134258" backgroundQuery="1" createdVersion="6" refreshedVersion="6" minRefreshableVersion="3" recordCount="0" supportSubquery="1" supportAdvancedDrill="1" xr:uid="{802EA68C-857E-44B7-BC81-6155707804BC}">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81828704" backgroundQuery="1" createdVersion="6" refreshedVersion="6" minRefreshableVersion="3" recordCount="0" supportSubquery="1" supportAdvancedDrill="1" xr:uid="{1DEBDDC9-3FC1-429E-BEA8-3AD37244C8E2}">
  <cacheSource type="external" connectionId="6"/>
  <cacheFields count="4">
    <cacheField name="[Measures].[TO %]" caption="TO %"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284027775" backgroundQuery="1" createdVersion="6" refreshedVersion="6" minRefreshableVersion="3" recordCount="0" supportSubquery="1" supportAdvancedDrill="1" xr:uid="{3F55E982-BFF8-42D9-87AD-C856F56B560F}">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Tenure Months]" caption="Average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312731479" backgroundQuery="1" createdVersion="6" refreshedVersion="6" minRefreshableVersion="3" recordCount="0" supportSubquery="1" supportAdvancedDrill="1" xr:uid="{E6AA7BF9-29CD-4A9E-AA82-73107C834953}">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89313888887" backgroundQuery="1" createdVersion="6" refreshedVersion="6" minRefreshableVersion="3" recordCount="0" supportSubquery="1" supportAdvancedDrill="1" xr:uid="{8644E544-A1A6-463D-9D6C-1ED75D8CCDA8}">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F76C9-75CA-4CBC-BE8B-0964E8D697E2}" name="Actives" cacheId="326" applyNumberFormats="0" applyBorderFormats="0" applyFontFormats="0" applyPatternFormats="0" applyAlignmentFormats="0" applyWidthHeightFormats="1" dataCaption="Values" tag="8dc207f5-3d9c-42d1-96e1-7818e03ccf2b" updatedVersion="6" minRefreshableVersion="3" useAutoFormatting="1" subtotalHiddenItems="1" itemPrintTitles="1" createdVersion="6" indent="0" outline="1" outlineData="1" multipleFieldFilters="0" chartFormat="14">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238716-10C0-4707-8A88-F3F7533556A5}" name="Gender" cacheId="305" applyNumberFormats="0" applyBorderFormats="0" applyFontFormats="0" applyPatternFormats="0" applyAlignmentFormats="0" applyWidthHeightFormats="1" dataCaption="Values" tag="86c2d29f-2e7b-40e8-bb88-78e6bda08d90"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FB75EA-DAE4-47DE-AD17-D9D146389EE9}" name="Region" cacheId="329" applyNumberFormats="0" applyBorderFormats="0" applyFontFormats="0" applyPatternFormats="0" applyAlignmentFormats="0" applyWidthHeightFormats="1" dataCaption="Values" tag="9671326e-ae8f-4ab1-9cc5-9cff2cc8e97c" updatedVersion="6" minRefreshableVersion="3" useAutoFormatting="1" itemPrintTitles="1" createdVersion="6" indent="0" outline="1" outlineData="1" multipleFieldFilters="0" chartFormat="7">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289A6-E407-41C1-A4A8-2CC090CAB8D8}" name="Ethinicity" cacheId="299" applyNumberFormats="0" applyBorderFormats="0" applyFontFormats="0" applyPatternFormats="0" applyAlignmentFormats="0" applyWidthHeightFormats="1" dataCaption="Values" tag="a16dc86b-e68a-4e2e-9c6c-2279234f927b" updatedVersion="6" minRefreshableVersion="3" useAutoFormatting="1" itemPrintTitles="1" createdVersion="6" indent="0" outline="1" outlineData="1" multipleFieldFilters="0" chartFormat="10">
  <location ref="A3:D26" firstHeaderRow="1" firstDataRow="2"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F4325-9C7D-4749-872D-2DD6F10C728A}" name="Tenure" cacheId="320" applyNumberFormats="0" applyBorderFormats="0" applyFontFormats="0" applyPatternFormats="0" applyAlignmentFormats="0" applyWidthHeightFormats="1" dataCaption="Values" tag="563de8b1-4eba-42f7-97d7-c250ebb53257" updatedVersion="6" minRefreshableVersion="3" useAutoFormatting="1" itemPrintTitles="1" createdVersion="6"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3F14B-3947-4A2D-B3AC-54E1A56F247D}" name="Seperations" cacheId="332" applyNumberFormats="0" applyBorderFormats="0" applyFontFormats="0" applyPatternFormats="0" applyAlignmentFormats="0" applyWidthHeightFormats="1" dataCaption="Values" tag="49afbec7-29d4-4731-85b2-0f9e21141515" updatedVersion="6" minRefreshableVersion="3" useAutoFormatting="1" itemPrintTitles="1" createdVersion="6" indent="0" outline="1" outlineData="1" multipleFieldFilters="0" chartFormat="6">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E4073-F1DC-4B0D-AC2C-679723134EF6}" name="Term Region" cacheId="335" applyNumberFormats="0" applyBorderFormats="0" applyFontFormats="0" applyPatternFormats="0" applyAlignmentFormats="0" applyWidthHeightFormats="1" dataCaption="Values" tag="fa7817f9-addf-4ece-a2c9-57a5f8bd9aaf" updatedVersion="6" minRefreshableVersion="3" useAutoFormatting="1" itemPrintTitles="1" createdVersion="6" indent="0" outline="1" outlineData="1" multipleFieldFilters="0" chartFormat="7">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DDDC46-638B-4155-8E34-C6A046D84666}" name="Turnover" cacheId="314" applyNumberFormats="0" applyBorderFormats="0" applyFontFormats="0" applyPatternFormats="0" applyAlignmentFormats="0" applyWidthHeightFormats="1" dataCaption="Values" tag="12fd63d1-fcf4-48da-b91a-fc2aab34494b" updatedVersion="6" minRefreshableVersion="3" useAutoFormatting="1" subtotalHiddenItems="1" itemPrintTitles="1" createdVersion="6" indent="0" outline="1" outlineData="1" multipleFieldFilters="0">
  <location ref="A31:D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FB3236-C1B9-479E-B5E4-B3AA5982D408}" name="BarChartMaleFemale" cacheId="302" applyNumberFormats="0" applyBorderFormats="0" applyFontFormats="0" applyPatternFormats="0" applyAlignmentFormats="0" applyWidthHeightFormats="1" dataCaption="Values" tag="05b3a165-e9da-4560-92a6-256f28790511" updatedVersion="6" minRefreshableVersion="3" useAutoFormatting="1" itemPrintTitles="1" createdVersion="6" indent="0" outline="1" outlineData="1" multipleFieldFilters="0" chartFormat="7">
  <location ref="A24:D2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1" count="1" selected="0">
            <x v="0"/>
          </reference>
        </references>
      </pivotArea>
    </chartFormat>
    <chartFormat chart="6" format="7">
      <pivotArea type="data" outline="0" fieldPosition="0">
        <references count="3">
          <reference field="4294967294" count="1" selected="0">
            <x v="0"/>
          </reference>
          <reference field="0" count="1" selected="0">
            <x v="1"/>
          </reference>
          <reference field="1" count="1" selected="0">
            <x v="1"/>
          </reference>
        </references>
      </pivotArea>
    </chartFormat>
    <chartFormat chart="6" format="8">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F4AC06-CA1A-44C3-8EF9-CBF60005D8DF}" name="PartFullTime" cacheId="3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634072-AB3C-498D-9DAE-C234D6ACED1E}" name="Paytype" cacheId="3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E7954EBA-4B7E-4CA7-907B-54A4B62E2459}" sourceName="[HR Data].[BU Region]">
  <pivotTables>
    <pivotTable tabId="1" name="Actives"/>
    <pivotTable tabId="3" name="Ethinicity"/>
    <pivotTable tabId="11" name="BarChartMaleFemale"/>
    <pivotTable tabId="11" name="Gender"/>
    <pivotTable tabId="11" name="PartFullTime"/>
    <pivotTable tabId="11" name="Paytype"/>
    <pivotTable tabId="11" name="Turnover"/>
    <pivotTable tabId="8" name="Seperations"/>
    <pivotTable tabId="5" name="Tenure"/>
    <pivotTable tabId="9" name="Term Region"/>
  </pivotTables>
  <data>
    <olap pivotCacheId="69462252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D26290F-35F9-4D69-9A72-E4A82EA4A621}" sourceName="[HR Data].[Date (Year)]">
  <pivotTables>
    <pivotTable tabId="3" name="Ethinicity"/>
    <pivotTable tabId="11" name="BarChartMaleFemale"/>
    <pivotTable tabId="11" name="Gender"/>
    <pivotTable tabId="11" name="PartFullTime"/>
    <pivotTable tabId="11" name="Paytype"/>
    <pivotTable tabId="11" name="Turnover"/>
    <pivotTable tabId="6" name="Region"/>
    <pivotTable tabId="8" name="Seperations"/>
    <pivotTable tabId="5" name="Tenure"/>
    <pivotTable tabId="9" name="Term Region"/>
  </pivotTables>
  <data>
    <olap pivotCacheId="69462252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E7CA587D-58B4-42B8-9E90-B8E990699E23}" sourceName="[HR Data].[EthnicGroup]">
  <pivotTables>
    <pivotTable tabId="1" name="Actives"/>
    <pivotTable tabId="11" name="BarChartMaleFemale"/>
    <pivotTable tabId="11" name="Gender"/>
    <pivotTable tabId="11" name="PartFullTime"/>
    <pivotTable tabId="11" name="Paytype"/>
    <pivotTable tabId="11" name="Turnover"/>
    <pivotTable tabId="6" name="Region"/>
    <pivotTable tabId="8" name="Seperations"/>
    <pivotTable tabId="9" name="Term Region"/>
  </pivotTables>
  <data>
    <olap pivotCacheId="69462252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9FC5DFF5-7117-4B79-82FF-74CAD5415DE0}" sourceName="[HR Data].[FP]">
  <pivotTables>
    <pivotTable tabId="1" name="Actives"/>
    <pivotTable tabId="11" name="BarChartMaleFemale"/>
    <pivotTable tabId="11" name="Gender"/>
    <pivotTable tabId="11" name="Paytype"/>
    <pivotTable tabId="8" name="Seperations"/>
    <pivotTable tabId="9" name="Term Region"/>
  </pivotTables>
  <data>
    <olap pivotCacheId="69462252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3F63DE-A5AC-41B1-85E6-5A3379D65D0E}" sourceName="[HR Data].[Gender]">
  <pivotTables>
    <pivotTable tabId="1" name="Actives"/>
    <pivotTable tabId="6" name="Region"/>
    <pivotTable tabId="8" name="Seperations"/>
    <pivotTable tabId="9" name="Term Region"/>
  </pivotTables>
  <data>
    <olap pivotCacheId="69462252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E1406FB6-33CB-4A2C-9DDF-408902006E8B}" cache="Slicer_BU_Region" caption="Region" level="1" rowHeight="234950"/>
  <slicer name="Year" xr10:uid="{D3541413-2727-4CBB-82C5-1B2E40ED4C38}" cache="Slicer_Date__Year" caption="Year" columnCount="2" level="1" rowHeight="234950"/>
  <slicer name="EthnicGroup" xr10:uid="{2FEA3CAE-A579-4E18-94D1-FE7BF2EE69AC}" cache="Slicer_EthnicGroup" caption="Ethinicity" level="1" rowHeight="234950"/>
  <slicer name="FP" xr10:uid="{4F7AB05C-2AC4-4403-BBDC-710025D9E674}" cache="Slicer_FP" caption="Full/Part Time" columnCount="2" level="1" rowHeight="234950"/>
  <slicer name="Gender" xr10:uid="{CB0A0A06-FB44-413D-8997-C10079F51C09}" cache="Slicer_Gender" caption="Gender"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7.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D535-1999-4A6C-A70A-2E16675FC42C}">
  <dimension ref="A1:AL28"/>
  <sheetViews>
    <sheetView showGridLines="0" tabSelected="1" zoomScale="76" zoomScaleNormal="76" workbookViewId="0">
      <selection activeCell="D4" sqref="D4"/>
    </sheetView>
  </sheetViews>
  <sheetFormatPr defaultRowHeight="14.4" x14ac:dyDescent="0.3"/>
  <cols>
    <col min="6" max="6" width="6.33203125" customWidth="1"/>
    <col min="7" max="7" width="10.44140625" customWidth="1"/>
    <col min="8" max="8" width="9.5546875" bestFit="1" customWidth="1"/>
  </cols>
  <sheetData>
    <row r="1" spans="1:38" ht="1.2" customHeight="1"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row>
    <row r="2" spans="1:38" ht="19.8" customHeight="1" x14ac:dyDescent="0.35">
      <c r="A2" s="8" t="s">
        <v>57</v>
      </c>
      <c r="F2" s="12"/>
      <c r="G2" s="18" t="s">
        <v>58</v>
      </c>
      <c r="H2" s="19">
        <f>$H$5/$G$5</f>
        <v>0.54307692307692312</v>
      </c>
      <c r="I2" s="19">
        <f>$I$5/$G$5</f>
        <v>0.45692307692307693</v>
      </c>
      <c r="J2" s="12"/>
      <c r="K2" s="12"/>
      <c r="L2" s="12"/>
      <c r="M2" s="12"/>
      <c r="N2" s="12"/>
      <c r="O2" s="12"/>
      <c r="P2" s="12"/>
      <c r="Q2" s="12"/>
      <c r="R2" s="12"/>
      <c r="S2" s="12"/>
      <c r="T2" s="13"/>
      <c r="U2" s="12" t="s">
        <v>67</v>
      </c>
      <c r="V2" s="12"/>
    </row>
    <row r="3" spans="1:38" ht="21.6" customHeight="1" x14ac:dyDescent="0.3">
      <c r="F3" s="12"/>
      <c r="G3" s="12"/>
      <c r="H3" s="12"/>
      <c r="I3" s="12"/>
      <c r="J3" s="12"/>
      <c r="K3" s="12"/>
      <c r="L3" s="12"/>
      <c r="M3" s="12"/>
      <c r="N3" s="12"/>
      <c r="O3" s="12"/>
      <c r="P3" s="12"/>
      <c r="Q3" s="12"/>
      <c r="R3" s="12"/>
      <c r="S3" s="12"/>
      <c r="T3" s="12"/>
      <c r="U3" s="12"/>
      <c r="V3" s="12"/>
    </row>
    <row r="4" spans="1:38" ht="21.6" customHeight="1" x14ac:dyDescent="0.3">
      <c r="F4" s="12"/>
      <c r="G4" s="12"/>
      <c r="H4" s="12"/>
      <c r="I4" s="12"/>
      <c r="J4" s="13" t="s">
        <v>60</v>
      </c>
      <c r="K4" s="19">
        <f>GETPIVOTDATA("[Measures].[Active Employees]",Headline!$A$10,"[HR Data].[Gender]","[HR Data].[Gender].&amp;[M]","[HR Data].[PayType]","[HR Data].[PayType].&amp;[Hourly]")</f>
        <v>0.91501416430594906</v>
      </c>
      <c r="L4" s="19">
        <f>GETPIVOTDATA("[Measures].[Active Employees]",Headline!$A$10,"[HR Data].[Gender]","[HR Data].[Gender].&amp;[M]","[HR Data].[PayType]","[HR Data].[PayType].&amp;[Hourly]")</f>
        <v>0.91501416430594906</v>
      </c>
      <c r="M4" s="18" t="s">
        <v>61</v>
      </c>
      <c r="N4" s="20">
        <f>GETPIVOTDATA("[Measures].[Active Employees]",Headline!$A$17,"[HR Data].[Gender]","[HR Data].[Gender].&amp;[M]","[HR Data].[FP]","[HR Data].[FP].&amp;[FT]")</f>
        <v>0.27762039660056659</v>
      </c>
      <c r="O4" s="20">
        <f>GETPIVOTDATA("[Measures].[Active Employees]",Headline!$A$17,"[HR Data].[Gender]","[HR Data].[Gender].&amp;[F]","[HR Data].[FP]","[HR Data].[FP].&amp;[FT]")</f>
        <v>0.50168350168350173</v>
      </c>
      <c r="P4" s="12"/>
      <c r="Q4" s="12"/>
      <c r="R4" s="12"/>
      <c r="S4" s="12"/>
      <c r="T4" s="12"/>
      <c r="U4" s="12"/>
      <c r="V4" s="12"/>
    </row>
    <row r="5" spans="1:38" ht="18.600000000000001" customHeight="1" x14ac:dyDescent="0.3">
      <c r="F5" s="12"/>
      <c r="G5" s="16">
        <f>GETPIVOTDATA("[Measures].[Active Employees]",Headline!$A$3)</f>
        <v>650</v>
      </c>
      <c r="H5" s="17">
        <f>+GETPIVOTDATA("[Measures].[Active Employees]",Headline!$A$3,"[HR Data].[Gender]","[HR Data].[Gender].&amp;[M]")</f>
        <v>353</v>
      </c>
      <c r="I5" s="17">
        <f>+GETPIVOTDATA("[Measures].[Active Employees]",Headline!$A$3,"[HR Data].[Gender]","[HR Data].[Gender].&amp;[F]")</f>
        <v>297</v>
      </c>
      <c r="J5" s="13" t="s">
        <v>59</v>
      </c>
      <c r="K5" s="19">
        <f>GETPIVOTDATA("[Measures].[Active Employees]",Headline!$A$10,"[HR Data].[Gender]","[HR Data].[Gender].&amp;[F]","[HR Data].[PayType]","[HR Data].[PayType].&amp;[Salary]")</f>
        <v>0.18181818181818182</v>
      </c>
      <c r="L5" s="19">
        <f>GETPIVOTDATA("[Measures].[Active Employees]",Headline!$A$10,"[HR Data].[Gender]","[HR Data].[Gender].&amp;[M]","[HR Data].[PayType]","[HR Data].[PayType].&amp;[Salary]")</f>
        <v>8.4985835694050993E-2</v>
      </c>
      <c r="M5" s="18" t="s">
        <v>62</v>
      </c>
      <c r="N5" s="20">
        <f>GETPIVOTDATA("[Measures].[Active Employees]",Headline!$A$17,"[HR Data].[Gender]","[HR Data].[Gender].&amp;[M]","[HR Data].[FP]","[HR Data].[FP].&amp;[PT]")</f>
        <v>0.72237960339943341</v>
      </c>
      <c r="O5" s="20">
        <f>GETPIVOTDATA("[Measures].[Active Employees]",Headline!$A$17,"[HR Data].[Gender]","[HR Data].[Gender].&amp;[F]","[HR Data].[FP]","[HR Data].[FP].&amp;[PT]")</f>
        <v>0.49831649831649832</v>
      </c>
      <c r="P5" s="12"/>
      <c r="Q5" s="12"/>
      <c r="R5" s="12"/>
      <c r="S5" s="12"/>
      <c r="T5" s="20">
        <f>GETPIVOTDATA("[Measures].[TO %]",Headline!$A$31)</f>
        <v>2.5476923076923077</v>
      </c>
      <c r="U5" s="20">
        <f>GETPIVOTDATA("[Measures].[TO %]",Headline!$A$31,"[HR Data].[Gender]","[HR Data].[Gender].&amp;[M]")</f>
        <v>2.5552407932011332</v>
      </c>
      <c r="V5" s="20">
        <f>GETPIVOTDATA("[Measures].[TO %]",Headline!$A$31,"[HR Data].[Gender]","[HR Data].[Gender].&amp;[F]")</f>
        <v>2.5387205387205389</v>
      </c>
    </row>
    <row r="6" spans="1:38" ht="2.4" customHeight="1" x14ac:dyDescent="0.3">
      <c r="A6" s="14"/>
      <c r="B6" s="14"/>
      <c r="C6" s="14"/>
      <c r="D6" s="14"/>
      <c r="E6" s="14"/>
      <c r="F6" s="15"/>
      <c r="G6" s="15"/>
      <c r="H6" s="15"/>
      <c r="I6" s="15"/>
      <c r="J6" s="15"/>
      <c r="K6" s="15"/>
      <c r="L6" s="15"/>
      <c r="M6" s="15"/>
      <c r="N6" s="15"/>
      <c r="O6" s="15"/>
      <c r="P6" s="15"/>
      <c r="Q6" s="15"/>
      <c r="R6" s="15"/>
      <c r="S6" s="15"/>
      <c r="T6" s="15"/>
      <c r="U6" s="15"/>
      <c r="V6" s="15"/>
      <c r="W6" s="14"/>
      <c r="X6" s="14"/>
      <c r="Y6" s="14"/>
      <c r="Z6" s="14"/>
      <c r="AA6" s="14"/>
      <c r="AB6" s="14"/>
      <c r="AC6" s="14"/>
      <c r="AD6" s="14"/>
      <c r="AE6" s="14"/>
      <c r="AF6" s="14"/>
      <c r="AG6" s="14"/>
      <c r="AH6" s="14"/>
      <c r="AI6" s="14"/>
      <c r="AJ6" s="14"/>
      <c r="AK6" s="14"/>
      <c r="AL6" s="14"/>
    </row>
    <row r="28" spans="7:7" x14ac:dyDescent="0.3">
      <c r="G28" s="11"/>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A92F-9F6D-4862-9B0E-B4EEE4EC43E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ABC5-61FE-45EA-BCED-AB9A49B833D5}">
  <dimension ref="A3:M92"/>
  <sheetViews>
    <sheetView zoomScale="85" zoomScaleNormal="85" workbookViewId="0">
      <selection activeCell="L2" sqref="K2:L4"/>
    </sheetView>
  </sheetViews>
  <sheetFormatPr defaultRowHeight="14.4" x14ac:dyDescent="0.3"/>
  <cols>
    <col min="1" max="1" width="13.44140625" bestFit="1" customWidth="1"/>
    <col min="2" max="2" width="16.6640625" bestFit="1" customWidth="1"/>
    <col min="3" max="3" width="9.88671875" bestFit="1" customWidth="1"/>
    <col min="4" max="5" width="9.33203125" bestFit="1" customWidth="1"/>
  </cols>
  <sheetData>
    <row r="3" spans="1:3" x14ac:dyDescent="0.3">
      <c r="A3" s="1" t="s">
        <v>0</v>
      </c>
      <c r="B3" t="s">
        <v>30</v>
      </c>
      <c r="C3" t="s">
        <v>31</v>
      </c>
    </row>
    <row r="4" spans="1:3" x14ac:dyDescent="0.3">
      <c r="A4" s="2" t="s">
        <v>2</v>
      </c>
      <c r="B4" s="3"/>
      <c r="C4" s="3"/>
    </row>
    <row r="5" spans="1:3" x14ac:dyDescent="0.3">
      <c r="A5" s="4" t="s">
        <v>3</v>
      </c>
      <c r="B5" s="3"/>
      <c r="C5" s="3"/>
    </row>
    <row r="6" spans="1:3" x14ac:dyDescent="0.3">
      <c r="A6" s="5" t="s">
        <v>4</v>
      </c>
      <c r="B6" s="7">
        <v>228</v>
      </c>
      <c r="C6" s="6">
        <v>1</v>
      </c>
    </row>
    <row r="7" spans="1:3" x14ac:dyDescent="0.3">
      <c r="A7" s="5" t="s">
        <v>5</v>
      </c>
      <c r="B7" s="7">
        <v>229</v>
      </c>
      <c r="C7" s="6">
        <v>1</v>
      </c>
    </row>
    <row r="8" spans="1:3" x14ac:dyDescent="0.3">
      <c r="A8" s="5" t="s">
        <v>6</v>
      </c>
      <c r="B8" s="7">
        <v>229</v>
      </c>
      <c r="C8" s="6">
        <v>1</v>
      </c>
    </row>
    <row r="9" spans="1:3" x14ac:dyDescent="0.3">
      <c r="A9" s="4" t="s">
        <v>22</v>
      </c>
      <c r="B9" s="7">
        <v>229</v>
      </c>
      <c r="C9" s="6">
        <v>3</v>
      </c>
    </row>
    <row r="10" spans="1:3" x14ac:dyDescent="0.3">
      <c r="A10" s="4" t="s">
        <v>7</v>
      </c>
      <c r="B10" s="3"/>
      <c r="C10" s="3"/>
    </row>
    <row r="11" spans="1:3" x14ac:dyDescent="0.3">
      <c r="A11" s="5" t="s">
        <v>8</v>
      </c>
      <c r="B11" s="7">
        <v>233</v>
      </c>
      <c r="C11" s="6">
        <v>4</v>
      </c>
    </row>
    <row r="12" spans="1:3" x14ac:dyDescent="0.3">
      <c r="A12" s="5" t="s">
        <v>9</v>
      </c>
      <c r="B12" s="7">
        <v>242</v>
      </c>
      <c r="C12" s="6">
        <v>8</v>
      </c>
    </row>
    <row r="13" spans="1:3" x14ac:dyDescent="0.3">
      <c r="A13" s="5" t="s">
        <v>10</v>
      </c>
      <c r="B13" s="7">
        <v>251</v>
      </c>
      <c r="C13" s="6">
        <v>9</v>
      </c>
    </row>
    <row r="14" spans="1:3" x14ac:dyDescent="0.3">
      <c r="A14" s="4" t="s">
        <v>23</v>
      </c>
      <c r="B14" s="7">
        <v>251</v>
      </c>
      <c r="C14" s="6">
        <v>21</v>
      </c>
    </row>
    <row r="15" spans="1:3" x14ac:dyDescent="0.3">
      <c r="A15" s="4" t="s">
        <v>11</v>
      </c>
      <c r="B15" s="3"/>
      <c r="C15" s="3"/>
    </row>
    <row r="16" spans="1:3" x14ac:dyDescent="0.3">
      <c r="A16" s="5" t="s">
        <v>12</v>
      </c>
      <c r="B16" s="7">
        <v>258</v>
      </c>
      <c r="C16" s="6">
        <v>7</v>
      </c>
    </row>
    <row r="17" spans="1:13" x14ac:dyDescent="0.3">
      <c r="A17" s="5" t="s">
        <v>13</v>
      </c>
      <c r="B17" s="7">
        <v>269</v>
      </c>
      <c r="C17" s="6">
        <v>11</v>
      </c>
    </row>
    <row r="18" spans="1:13" x14ac:dyDescent="0.3">
      <c r="A18" s="5" t="s">
        <v>14</v>
      </c>
      <c r="B18" s="7">
        <v>275</v>
      </c>
      <c r="C18" s="6">
        <v>6</v>
      </c>
    </row>
    <row r="19" spans="1:13" x14ac:dyDescent="0.3">
      <c r="A19" s="4" t="s">
        <v>24</v>
      </c>
      <c r="B19" s="7">
        <v>275</v>
      </c>
      <c r="C19" s="6">
        <v>24</v>
      </c>
    </row>
    <row r="20" spans="1:13" x14ac:dyDescent="0.3">
      <c r="A20" s="4" t="s">
        <v>15</v>
      </c>
      <c r="B20" s="3"/>
      <c r="C20" s="3"/>
    </row>
    <row r="21" spans="1:13" x14ac:dyDescent="0.3">
      <c r="A21" s="5" t="s">
        <v>16</v>
      </c>
      <c r="B21" s="7">
        <v>289</v>
      </c>
      <c r="C21" s="6">
        <v>14</v>
      </c>
    </row>
    <row r="22" spans="1:13" x14ac:dyDescent="0.3">
      <c r="A22" s="5" t="s">
        <v>17</v>
      </c>
      <c r="B22" s="7">
        <v>291</v>
      </c>
      <c r="C22" s="6">
        <v>9</v>
      </c>
    </row>
    <row r="23" spans="1:13" x14ac:dyDescent="0.3">
      <c r="A23" s="5" t="s">
        <v>18</v>
      </c>
      <c r="B23" s="7">
        <v>300</v>
      </c>
      <c r="C23" s="6">
        <v>7</v>
      </c>
    </row>
    <row r="24" spans="1:13" x14ac:dyDescent="0.3">
      <c r="A24" s="4" t="s">
        <v>25</v>
      </c>
      <c r="B24" s="7">
        <v>300</v>
      </c>
      <c r="C24" s="6">
        <v>30</v>
      </c>
      <c r="M24" t="s">
        <v>32</v>
      </c>
    </row>
    <row r="25" spans="1:13" x14ac:dyDescent="0.3">
      <c r="A25" s="2" t="s">
        <v>26</v>
      </c>
      <c r="B25" s="7">
        <v>300</v>
      </c>
      <c r="C25" s="6">
        <v>78</v>
      </c>
    </row>
    <row r="26" spans="1:13" x14ac:dyDescent="0.3">
      <c r="A26" s="2" t="s">
        <v>19</v>
      </c>
      <c r="B26" s="3"/>
      <c r="C26" s="3"/>
    </row>
    <row r="27" spans="1:13" x14ac:dyDescent="0.3">
      <c r="A27" s="4" t="s">
        <v>3</v>
      </c>
      <c r="B27" s="3"/>
      <c r="C27" s="3"/>
    </row>
    <row r="28" spans="1:13" x14ac:dyDescent="0.3">
      <c r="A28" s="5" t="s">
        <v>4</v>
      </c>
      <c r="B28" s="7">
        <v>312</v>
      </c>
      <c r="C28" s="6">
        <v>10</v>
      </c>
    </row>
    <row r="29" spans="1:13" x14ac:dyDescent="0.3">
      <c r="A29" s="5" t="s">
        <v>5</v>
      </c>
      <c r="B29" s="7">
        <v>322</v>
      </c>
      <c r="C29" s="6">
        <v>9</v>
      </c>
    </row>
    <row r="30" spans="1:13" x14ac:dyDescent="0.3">
      <c r="A30" s="5" t="s">
        <v>6</v>
      </c>
      <c r="B30" s="7">
        <v>338</v>
      </c>
      <c r="C30" s="6">
        <v>18</v>
      </c>
    </row>
    <row r="31" spans="1:13" x14ac:dyDescent="0.3">
      <c r="A31" s="4" t="s">
        <v>22</v>
      </c>
      <c r="B31" s="7">
        <v>338</v>
      </c>
      <c r="C31" s="6">
        <v>37</v>
      </c>
    </row>
    <row r="32" spans="1:13" x14ac:dyDescent="0.3">
      <c r="A32" s="4" t="s">
        <v>7</v>
      </c>
      <c r="B32" s="3"/>
      <c r="C32" s="3"/>
    </row>
    <row r="33" spans="1:3" x14ac:dyDescent="0.3">
      <c r="A33" s="5" t="s">
        <v>8</v>
      </c>
      <c r="B33" s="7">
        <v>343</v>
      </c>
      <c r="C33" s="6">
        <v>8</v>
      </c>
    </row>
    <row r="34" spans="1:3" x14ac:dyDescent="0.3">
      <c r="A34" s="5" t="s">
        <v>9</v>
      </c>
      <c r="B34" s="7">
        <v>351</v>
      </c>
      <c r="C34" s="6">
        <v>7</v>
      </c>
    </row>
    <row r="35" spans="1:3" x14ac:dyDescent="0.3">
      <c r="A35" s="5" t="s">
        <v>10</v>
      </c>
      <c r="B35" s="7">
        <v>361</v>
      </c>
      <c r="C35" s="6">
        <v>7</v>
      </c>
    </row>
    <row r="36" spans="1:3" x14ac:dyDescent="0.3">
      <c r="A36" s="4" t="s">
        <v>23</v>
      </c>
      <c r="B36" s="7">
        <v>361</v>
      </c>
      <c r="C36" s="6">
        <v>22</v>
      </c>
    </row>
    <row r="37" spans="1:3" x14ac:dyDescent="0.3">
      <c r="A37" s="4" t="s">
        <v>11</v>
      </c>
      <c r="B37" s="3"/>
      <c r="C37" s="3"/>
    </row>
    <row r="38" spans="1:3" x14ac:dyDescent="0.3">
      <c r="A38" s="5" t="s">
        <v>12</v>
      </c>
      <c r="B38" s="7">
        <v>370</v>
      </c>
      <c r="C38" s="6">
        <v>8</v>
      </c>
    </row>
    <row r="39" spans="1:3" x14ac:dyDescent="0.3">
      <c r="A39" s="5" t="s">
        <v>13</v>
      </c>
      <c r="B39" s="7">
        <v>386</v>
      </c>
      <c r="C39" s="6">
        <v>18</v>
      </c>
    </row>
    <row r="40" spans="1:3" x14ac:dyDescent="0.3">
      <c r="A40" s="5" t="s">
        <v>14</v>
      </c>
      <c r="B40" s="7">
        <v>403</v>
      </c>
      <c r="C40" s="6">
        <v>21</v>
      </c>
    </row>
    <row r="41" spans="1:3" x14ac:dyDescent="0.3">
      <c r="A41" s="4" t="s">
        <v>24</v>
      </c>
      <c r="B41" s="7">
        <v>403</v>
      </c>
      <c r="C41" s="6">
        <v>47</v>
      </c>
    </row>
    <row r="42" spans="1:3" x14ac:dyDescent="0.3">
      <c r="A42" s="4" t="s">
        <v>15</v>
      </c>
      <c r="B42" s="3"/>
      <c r="C42" s="3"/>
    </row>
    <row r="43" spans="1:3" x14ac:dyDescent="0.3">
      <c r="A43" s="5" t="s">
        <v>16</v>
      </c>
      <c r="B43" s="7">
        <v>426</v>
      </c>
      <c r="C43" s="6">
        <v>24</v>
      </c>
    </row>
    <row r="44" spans="1:3" x14ac:dyDescent="0.3">
      <c r="A44" s="5" t="s">
        <v>17</v>
      </c>
      <c r="B44" s="7">
        <v>453</v>
      </c>
      <c r="C44" s="6">
        <v>33</v>
      </c>
    </row>
    <row r="45" spans="1:3" x14ac:dyDescent="0.3">
      <c r="A45" s="5" t="s">
        <v>18</v>
      </c>
      <c r="B45" s="7">
        <v>467</v>
      </c>
      <c r="C45" s="6">
        <v>17</v>
      </c>
    </row>
    <row r="46" spans="1:3" x14ac:dyDescent="0.3">
      <c r="A46" s="4" t="s">
        <v>25</v>
      </c>
      <c r="B46" s="7">
        <v>467</v>
      </c>
      <c r="C46" s="6">
        <v>74</v>
      </c>
    </row>
    <row r="47" spans="1:3" x14ac:dyDescent="0.3">
      <c r="A47" s="2" t="s">
        <v>27</v>
      </c>
      <c r="B47" s="7">
        <v>467</v>
      </c>
      <c r="C47" s="6">
        <v>180</v>
      </c>
    </row>
    <row r="48" spans="1:3" x14ac:dyDescent="0.3">
      <c r="A48" s="2" t="s">
        <v>20</v>
      </c>
      <c r="B48" s="3"/>
      <c r="C48" s="3"/>
    </row>
    <row r="49" spans="1:3" x14ac:dyDescent="0.3">
      <c r="A49" s="4" t="s">
        <v>3</v>
      </c>
      <c r="B49" s="3"/>
      <c r="C49" s="3"/>
    </row>
    <row r="50" spans="1:3" x14ac:dyDescent="0.3">
      <c r="A50" s="5" t="s">
        <v>4</v>
      </c>
      <c r="B50" s="7">
        <v>455</v>
      </c>
      <c r="C50" s="6">
        <v>18</v>
      </c>
    </row>
    <row r="51" spans="1:3" x14ac:dyDescent="0.3">
      <c r="A51" s="5" t="s">
        <v>5</v>
      </c>
      <c r="B51" s="7">
        <v>454</v>
      </c>
      <c r="C51" s="6">
        <v>27</v>
      </c>
    </row>
    <row r="52" spans="1:3" x14ac:dyDescent="0.3">
      <c r="A52" s="5" t="s">
        <v>6</v>
      </c>
      <c r="B52" s="7">
        <v>449</v>
      </c>
      <c r="C52" s="6">
        <v>21</v>
      </c>
    </row>
    <row r="53" spans="1:3" x14ac:dyDescent="0.3">
      <c r="A53" s="4" t="s">
        <v>22</v>
      </c>
      <c r="B53" s="7">
        <v>449</v>
      </c>
      <c r="C53" s="6">
        <v>66</v>
      </c>
    </row>
    <row r="54" spans="1:3" x14ac:dyDescent="0.3">
      <c r="A54" s="4" t="s">
        <v>7</v>
      </c>
      <c r="B54" s="3"/>
      <c r="C54" s="3"/>
    </row>
    <row r="55" spans="1:3" x14ac:dyDescent="0.3">
      <c r="A55" s="5" t="s">
        <v>8</v>
      </c>
      <c r="B55" s="7">
        <v>448</v>
      </c>
      <c r="C55" s="6">
        <v>31</v>
      </c>
    </row>
    <row r="56" spans="1:3" x14ac:dyDescent="0.3">
      <c r="A56" s="5" t="s">
        <v>9</v>
      </c>
      <c r="B56" s="7">
        <v>454</v>
      </c>
      <c r="C56" s="6">
        <v>47</v>
      </c>
    </row>
    <row r="57" spans="1:3" x14ac:dyDescent="0.3">
      <c r="A57" s="5" t="s">
        <v>10</v>
      </c>
      <c r="B57" s="7">
        <v>458</v>
      </c>
      <c r="C57" s="6">
        <v>36</v>
      </c>
    </row>
    <row r="58" spans="1:3" x14ac:dyDescent="0.3">
      <c r="A58" s="4" t="s">
        <v>23</v>
      </c>
      <c r="B58" s="7">
        <v>458</v>
      </c>
      <c r="C58" s="6">
        <v>114</v>
      </c>
    </row>
    <row r="59" spans="1:3" x14ac:dyDescent="0.3">
      <c r="A59" s="4" t="s">
        <v>11</v>
      </c>
      <c r="B59" s="3"/>
      <c r="C59" s="3"/>
    </row>
    <row r="60" spans="1:3" x14ac:dyDescent="0.3">
      <c r="A60" s="5" t="s">
        <v>12</v>
      </c>
      <c r="B60" s="7">
        <v>462</v>
      </c>
      <c r="C60" s="6">
        <v>53</v>
      </c>
    </row>
    <row r="61" spans="1:3" x14ac:dyDescent="0.3">
      <c r="A61" s="5" t="s">
        <v>13</v>
      </c>
      <c r="B61" s="7">
        <v>488</v>
      </c>
      <c r="C61" s="6">
        <v>76</v>
      </c>
    </row>
    <row r="62" spans="1:3" x14ac:dyDescent="0.3">
      <c r="A62" s="5" t="s">
        <v>14</v>
      </c>
      <c r="B62" s="7">
        <v>494</v>
      </c>
      <c r="C62" s="6">
        <v>47</v>
      </c>
    </row>
    <row r="63" spans="1:3" x14ac:dyDescent="0.3">
      <c r="A63" s="4" t="s">
        <v>24</v>
      </c>
      <c r="B63" s="7">
        <v>494</v>
      </c>
      <c r="C63" s="6">
        <v>176</v>
      </c>
    </row>
    <row r="64" spans="1:3" x14ac:dyDescent="0.3">
      <c r="A64" s="4" t="s">
        <v>15</v>
      </c>
      <c r="B64" s="3"/>
      <c r="C64" s="3"/>
    </row>
    <row r="65" spans="1:3" x14ac:dyDescent="0.3">
      <c r="A65" s="5" t="s">
        <v>16</v>
      </c>
      <c r="B65" s="7">
        <v>504</v>
      </c>
      <c r="C65" s="6">
        <v>65</v>
      </c>
    </row>
    <row r="66" spans="1:3" x14ac:dyDescent="0.3">
      <c r="A66" s="5" t="s">
        <v>17</v>
      </c>
      <c r="B66" s="7">
        <v>517</v>
      </c>
      <c r="C66" s="6">
        <v>55</v>
      </c>
    </row>
    <row r="67" spans="1:3" x14ac:dyDescent="0.3">
      <c r="A67" s="5" t="s">
        <v>18</v>
      </c>
      <c r="B67" s="7">
        <v>505</v>
      </c>
      <c r="C67" s="6">
        <v>10</v>
      </c>
    </row>
    <row r="68" spans="1:3" x14ac:dyDescent="0.3">
      <c r="A68" s="4" t="s">
        <v>25</v>
      </c>
      <c r="B68" s="7">
        <v>505</v>
      </c>
      <c r="C68" s="6">
        <v>130</v>
      </c>
    </row>
    <row r="69" spans="1:3" x14ac:dyDescent="0.3">
      <c r="A69" s="2" t="s">
        <v>28</v>
      </c>
      <c r="B69" s="7">
        <v>505</v>
      </c>
      <c r="C69" s="6">
        <v>486</v>
      </c>
    </row>
    <row r="70" spans="1:3" x14ac:dyDescent="0.3">
      <c r="A70" s="2" t="s">
        <v>21</v>
      </c>
      <c r="B70" s="3"/>
      <c r="C70" s="3"/>
    </row>
    <row r="71" spans="1:3" x14ac:dyDescent="0.3">
      <c r="A71" s="4" t="s">
        <v>3</v>
      </c>
      <c r="B71" s="3"/>
      <c r="C71" s="3"/>
    </row>
    <row r="72" spans="1:3" x14ac:dyDescent="0.3">
      <c r="A72" s="5" t="s">
        <v>4</v>
      </c>
      <c r="B72" s="7">
        <v>506</v>
      </c>
      <c r="C72" s="6">
        <v>39</v>
      </c>
    </row>
    <row r="73" spans="1:3" x14ac:dyDescent="0.3">
      <c r="A73" s="5" t="s">
        <v>5</v>
      </c>
      <c r="B73" s="7">
        <v>505</v>
      </c>
      <c r="C73" s="6">
        <v>34</v>
      </c>
    </row>
    <row r="74" spans="1:3" x14ac:dyDescent="0.3">
      <c r="A74" s="5" t="s">
        <v>6</v>
      </c>
      <c r="B74" s="7">
        <v>525</v>
      </c>
      <c r="C74" s="6">
        <v>54</v>
      </c>
    </row>
    <row r="75" spans="1:3" x14ac:dyDescent="0.3">
      <c r="A75" s="4" t="s">
        <v>22</v>
      </c>
      <c r="B75" s="7">
        <v>525</v>
      </c>
      <c r="C75" s="6">
        <v>127</v>
      </c>
    </row>
    <row r="76" spans="1:3" x14ac:dyDescent="0.3">
      <c r="A76" s="4" t="s">
        <v>7</v>
      </c>
      <c r="B76" s="3"/>
      <c r="C76" s="3"/>
    </row>
    <row r="77" spans="1:3" x14ac:dyDescent="0.3">
      <c r="A77" s="5" t="s">
        <v>8</v>
      </c>
      <c r="B77" s="7">
        <v>537</v>
      </c>
      <c r="C77" s="6">
        <v>72</v>
      </c>
    </row>
    <row r="78" spans="1:3" x14ac:dyDescent="0.3">
      <c r="A78" s="5" t="s">
        <v>9</v>
      </c>
      <c r="B78" s="7">
        <v>571</v>
      </c>
      <c r="C78" s="6">
        <v>108</v>
      </c>
    </row>
    <row r="79" spans="1:3" x14ac:dyDescent="0.3">
      <c r="A79" s="5" t="s">
        <v>10</v>
      </c>
      <c r="B79" s="7">
        <v>633</v>
      </c>
      <c r="C79" s="6">
        <v>118</v>
      </c>
    </row>
    <row r="80" spans="1:3" x14ac:dyDescent="0.3">
      <c r="A80" s="4" t="s">
        <v>23</v>
      </c>
      <c r="B80" s="7">
        <v>633</v>
      </c>
      <c r="C80" s="6">
        <v>298</v>
      </c>
    </row>
    <row r="81" spans="1:3" x14ac:dyDescent="0.3">
      <c r="A81" s="4" t="s">
        <v>11</v>
      </c>
      <c r="B81" s="3"/>
      <c r="C81" s="3"/>
    </row>
    <row r="82" spans="1:3" x14ac:dyDescent="0.3">
      <c r="A82" s="5" t="s">
        <v>12</v>
      </c>
      <c r="B82" s="7">
        <v>635</v>
      </c>
      <c r="C82" s="6">
        <v>102</v>
      </c>
    </row>
    <row r="83" spans="1:3" x14ac:dyDescent="0.3">
      <c r="A83" s="5" t="s">
        <v>13</v>
      </c>
      <c r="B83" s="7">
        <v>634</v>
      </c>
      <c r="C83" s="6">
        <v>96</v>
      </c>
    </row>
    <row r="84" spans="1:3" x14ac:dyDescent="0.3">
      <c r="A84" s="5" t="s">
        <v>14</v>
      </c>
      <c r="B84" s="7">
        <v>648</v>
      </c>
      <c r="C84" s="6">
        <v>80</v>
      </c>
    </row>
    <row r="85" spans="1:3" x14ac:dyDescent="0.3">
      <c r="A85" s="4" t="s">
        <v>24</v>
      </c>
      <c r="B85" s="7">
        <v>648</v>
      </c>
      <c r="C85" s="6">
        <v>278</v>
      </c>
    </row>
    <row r="86" spans="1:3" x14ac:dyDescent="0.3">
      <c r="A86" s="4" t="s">
        <v>15</v>
      </c>
      <c r="B86" s="3"/>
      <c r="C86" s="3"/>
    </row>
    <row r="87" spans="1:3" x14ac:dyDescent="0.3">
      <c r="A87" s="5" t="s">
        <v>16</v>
      </c>
      <c r="B87" s="7">
        <v>658</v>
      </c>
      <c r="C87" s="6">
        <v>102</v>
      </c>
    </row>
    <row r="88" spans="1:3" x14ac:dyDescent="0.3">
      <c r="A88" s="5" t="s">
        <v>17</v>
      </c>
      <c r="B88" s="7">
        <v>657</v>
      </c>
      <c r="C88" s="6">
        <v>45</v>
      </c>
    </row>
    <row r="89" spans="1:3" x14ac:dyDescent="0.3">
      <c r="A89" s="5" t="s">
        <v>18</v>
      </c>
      <c r="B89" s="7">
        <v>650</v>
      </c>
      <c r="C89" s="6">
        <v>2</v>
      </c>
    </row>
    <row r="90" spans="1:3" x14ac:dyDescent="0.3">
      <c r="A90" s="4" t="s">
        <v>25</v>
      </c>
      <c r="B90" s="7">
        <v>650</v>
      </c>
      <c r="C90" s="6">
        <v>149</v>
      </c>
    </row>
    <row r="91" spans="1:3" x14ac:dyDescent="0.3">
      <c r="A91" s="2" t="s">
        <v>29</v>
      </c>
      <c r="B91" s="7">
        <v>650</v>
      </c>
      <c r="C91" s="6">
        <v>852</v>
      </c>
    </row>
    <row r="92" spans="1:3" x14ac:dyDescent="0.3">
      <c r="A92" s="2" t="s">
        <v>1</v>
      </c>
      <c r="B92" s="7">
        <v>650</v>
      </c>
      <c r="C92" s="6">
        <v>1596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9EA4-7C24-4C9C-A680-C83492999270}">
  <dimension ref="A3:D26"/>
  <sheetViews>
    <sheetView workbookViewId="0">
      <selection activeCell="B15" sqref="A3:D26"/>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30</v>
      </c>
      <c r="B3" s="1" t="s">
        <v>42</v>
      </c>
    </row>
    <row r="4" spans="1:4" x14ac:dyDescent="0.3">
      <c r="A4" s="1" t="s">
        <v>0</v>
      </c>
      <c r="B4" t="s">
        <v>43</v>
      </c>
      <c r="C4" t="s">
        <v>44</v>
      </c>
      <c r="D4" t="s">
        <v>1</v>
      </c>
    </row>
    <row r="5" spans="1:4" x14ac:dyDescent="0.3">
      <c r="A5" s="2" t="s">
        <v>33</v>
      </c>
      <c r="B5" s="3"/>
      <c r="C5" s="3"/>
      <c r="D5" s="3"/>
    </row>
    <row r="6" spans="1:4" x14ac:dyDescent="0.3">
      <c r="A6" s="4" t="s">
        <v>40</v>
      </c>
      <c r="B6" s="7">
        <v>20</v>
      </c>
      <c r="C6" s="7">
        <v>25</v>
      </c>
      <c r="D6" s="7">
        <v>45</v>
      </c>
    </row>
    <row r="7" spans="1:4" x14ac:dyDescent="0.3">
      <c r="A7" s="4" t="s">
        <v>41</v>
      </c>
      <c r="B7" s="7">
        <v>14</v>
      </c>
      <c r="C7" s="7">
        <v>35</v>
      </c>
      <c r="D7" s="7">
        <v>49</v>
      </c>
    </row>
    <row r="8" spans="1:4" x14ac:dyDescent="0.3">
      <c r="A8" s="2" t="s">
        <v>34</v>
      </c>
      <c r="B8" s="3"/>
      <c r="C8" s="3"/>
      <c r="D8" s="3"/>
    </row>
    <row r="9" spans="1:4" x14ac:dyDescent="0.3">
      <c r="A9" s="4" t="s">
        <v>40</v>
      </c>
      <c r="B9" s="7">
        <v>25</v>
      </c>
      <c r="C9" s="7">
        <v>17</v>
      </c>
      <c r="D9" s="7">
        <v>42</v>
      </c>
    </row>
    <row r="10" spans="1:4" x14ac:dyDescent="0.3">
      <c r="A10" s="4" t="s">
        <v>41</v>
      </c>
      <c r="B10" s="7">
        <v>15</v>
      </c>
      <c r="C10" s="7">
        <v>35</v>
      </c>
      <c r="D10" s="7">
        <v>50</v>
      </c>
    </row>
    <row r="11" spans="1:4" x14ac:dyDescent="0.3">
      <c r="A11" s="2" t="s">
        <v>35</v>
      </c>
      <c r="B11" s="3"/>
      <c r="C11" s="3"/>
      <c r="D11" s="3"/>
    </row>
    <row r="12" spans="1:4" x14ac:dyDescent="0.3">
      <c r="A12" s="4" t="s">
        <v>40</v>
      </c>
      <c r="B12" s="7">
        <v>14</v>
      </c>
      <c r="C12" s="7">
        <v>16</v>
      </c>
      <c r="D12" s="7">
        <v>30</v>
      </c>
    </row>
    <row r="13" spans="1:4" x14ac:dyDescent="0.3">
      <c r="A13" s="4" t="s">
        <v>41</v>
      </c>
      <c r="B13" s="7">
        <v>11</v>
      </c>
      <c r="C13" s="7">
        <v>50</v>
      </c>
      <c r="D13" s="7">
        <v>61</v>
      </c>
    </row>
    <row r="14" spans="1:4" x14ac:dyDescent="0.3">
      <c r="A14" s="2" t="s">
        <v>36</v>
      </c>
      <c r="B14" s="3"/>
      <c r="C14" s="3"/>
      <c r="D14" s="3"/>
    </row>
    <row r="15" spans="1:4" x14ac:dyDescent="0.3">
      <c r="A15" s="4" t="s">
        <v>40</v>
      </c>
      <c r="B15" s="7">
        <v>19</v>
      </c>
      <c r="C15" s="7">
        <v>24</v>
      </c>
      <c r="D15" s="7">
        <v>43</v>
      </c>
    </row>
    <row r="16" spans="1:4" x14ac:dyDescent="0.3">
      <c r="A16" s="4" t="s">
        <v>41</v>
      </c>
      <c r="B16" s="7">
        <v>13</v>
      </c>
      <c r="C16" s="7">
        <v>35</v>
      </c>
      <c r="D16" s="7">
        <v>48</v>
      </c>
    </row>
    <row r="17" spans="1:4" x14ac:dyDescent="0.3">
      <c r="A17" s="2" t="s">
        <v>37</v>
      </c>
      <c r="B17" s="3"/>
      <c r="C17" s="3"/>
      <c r="D17" s="3"/>
    </row>
    <row r="18" spans="1:4" x14ac:dyDescent="0.3">
      <c r="A18" s="4" t="s">
        <v>40</v>
      </c>
      <c r="B18" s="7">
        <v>27</v>
      </c>
      <c r="C18" s="7">
        <v>22</v>
      </c>
      <c r="D18" s="7">
        <v>49</v>
      </c>
    </row>
    <row r="19" spans="1:4" x14ac:dyDescent="0.3">
      <c r="A19" s="4" t="s">
        <v>41</v>
      </c>
      <c r="B19" s="7">
        <v>13</v>
      </c>
      <c r="C19" s="7">
        <v>30</v>
      </c>
      <c r="D19" s="7">
        <v>43</v>
      </c>
    </row>
    <row r="20" spans="1:4" x14ac:dyDescent="0.3">
      <c r="A20" s="2" t="s">
        <v>38</v>
      </c>
      <c r="B20" s="3"/>
      <c r="C20" s="3"/>
      <c r="D20" s="3"/>
    </row>
    <row r="21" spans="1:4" x14ac:dyDescent="0.3">
      <c r="A21" s="4" t="s">
        <v>40</v>
      </c>
      <c r="B21" s="7">
        <v>23</v>
      </c>
      <c r="C21" s="7">
        <v>25</v>
      </c>
      <c r="D21" s="7">
        <v>48</v>
      </c>
    </row>
    <row r="22" spans="1:4" x14ac:dyDescent="0.3">
      <c r="A22" s="4" t="s">
        <v>41</v>
      </c>
      <c r="B22" s="7">
        <v>14</v>
      </c>
      <c r="C22" s="7">
        <v>40</v>
      </c>
      <c r="D22" s="7">
        <v>54</v>
      </c>
    </row>
    <row r="23" spans="1:4" x14ac:dyDescent="0.3">
      <c r="A23" s="2" t="s">
        <v>39</v>
      </c>
      <c r="B23" s="3"/>
      <c r="C23" s="3"/>
      <c r="D23" s="3"/>
    </row>
    <row r="24" spans="1:4" x14ac:dyDescent="0.3">
      <c r="A24" s="4" t="s">
        <v>40</v>
      </c>
      <c r="B24" s="7">
        <v>21</v>
      </c>
      <c r="C24" s="7">
        <v>19</v>
      </c>
      <c r="D24" s="7">
        <v>40</v>
      </c>
    </row>
    <row r="25" spans="1:4" x14ac:dyDescent="0.3">
      <c r="A25" s="4" t="s">
        <v>41</v>
      </c>
      <c r="B25" s="7">
        <v>18</v>
      </c>
      <c r="C25" s="7">
        <v>30</v>
      </c>
      <c r="D25" s="7">
        <v>48</v>
      </c>
    </row>
    <row r="26" spans="1:4" x14ac:dyDescent="0.3">
      <c r="A26" s="2" t="s">
        <v>1</v>
      </c>
      <c r="B26" s="7">
        <v>247</v>
      </c>
      <c r="C26" s="7">
        <v>403</v>
      </c>
      <c r="D26" s="7">
        <v>650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794E0-9B63-4298-9041-96DD4626301C}">
  <dimension ref="A3:D26"/>
  <sheetViews>
    <sheetView zoomScale="70" zoomScaleNormal="70" workbookViewId="0">
      <selection activeCell="J24" sqref="J24"/>
    </sheetView>
  </sheetViews>
  <sheetFormatPr defaultRowHeight="14.4" x14ac:dyDescent="0.3"/>
  <cols>
    <col min="1" max="1" width="22.33203125" bestFit="1" customWidth="1"/>
    <col min="2" max="2" width="16.77734375" bestFit="1" customWidth="1"/>
    <col min="3" max="3" width="3.33203125" bestFit="1" customWidth="1"/>
    <col min="4" max="4" width="11.109375" bestFit="1" customWidth="1"/>
    <col min="5" max="5" width="21.5546875" bestFit="1" customWidth="1"/>
    <col min="6" max="6" width="28.109375" bestFit="1" customWidth="1"/>
    <col min="7" max="7" width="26.33203125" bestFit="1" customWidth="1"/>
  </cols>
  <sheetData>
    <row r="3" spans="1:4" x14ac:dyDescent="0.3">
      <c r="A3" s="1" t="s">
        <v>45</v>
      </c>
      <c r="B3" s="1" t="s">
        <v>42</v>
      </c>
    </row>
    <row r="4" spans="1:4" x14ac:dyDescent="0.3">
      <c r="A4" s="1" t="s">
        <v>0</v>
      </c>
      <c r="B4" t="s">
        <v>43</v>
      </c>
      <c r="C4" t="s">
        <v>44</v>
      </c>
      <c r="D4" t="s">
        <v>1</v>
      </c>
    </row>
    <row r="5" spans="1:4" x14ac:dyDescent="0.3">
      <c r="A5" s="2" t="s">
        <v>33</v>
      </c>
      <c r="B5" s="3"/>
      <c r="C5" s="3"/>
      <c r="D5" s="3"/>
    </row>
    <row r="6" spans="1:4" x14ac:dyDescent="0.3">
      <c r="A6" s="4" t="s">
        <v>40</v>
      </c>
      <c r="B6" s="6">
        <v>76.815238095238087</v>
      </c>
      <c r="C6" s="6">
        <v>28.947199999999999</v>
      </c>
      <c r="D6" s="6">
        <v>50.800000000000004</v>
      </c>
    </row>
    <row r="7" spans="1:4" x14ac:dyDescent="0.3">
      <c r="A7" s="4" t="s">
        <v>41</v>
      </c>
      <c r="B7" s="6">
        <v>112.63642857142858</v>
      </c>
      <c r="C7" s="6">
        <v>20.302857142857142</v>
      </c>
      <c r="D7" s="6">
        <v>46.683877551020416</v>
      </c>
    </row>
    <row r="8" spans="1:4" x14ac:dyDescent="0.3">
      <c r="A8" s="2" t="s">
        <v>34</v>
      </c>
      <c r="B8" s="3"/>
      <c r="C8" s="3"/>
      <c r="D8" s="3"/>
    </row>
    <row r="9" spans="1:4" x14ac:dyDescent="0.3">
      <c r="A9" s="4" t="s">
        <v>40</v>
      </c>
      <c r="B9" s="6">
        <v>86.816800000000001</v>
      </c>
      <c r="C9" s="6">
        <v>15.668823529411766</v>
      </c>
      <c r="D9" s="6">
        <v>58.018809523809523</v>
      </c>
    </row>
    <row r="10" spans="1:4" x14ac:dyDescent="0.3">
      <c r="A10" s="4" t="s">
        <v>41</v>
      </c>
      <c r="B10" s="6">
        <v>63.764000000000003</v>
      </c>
      <c r="C10" s="6">
        <v>16.629428571428569</v>
      </c>
      <c r="D10" s="6">
        <v>30.7698</v>
      </c>
    </row>
    <row r="11" spans="1:4" x14ac:dyDescent="0.3">
      <c r="A11" s="2" t="s">
        <v>35</v>
      </c>
      <c r="B11" s="3"/>
      <c r="C11" s="3"/>
      <c r="D11" s="3"/>
    </row>
    <row r="12" spans="1:4" x14ac:dyDescent="0.3">
      <c r="A12" s="4" t="s">
        <v>40</v>
      </c>
      <c r="B12" s="6">
        <v>55.166428571428575</v>
      </c>
      <c r="C12" s="6">
        <v>10.90764705882353</v>
      </c>
      <c r="D12" s="6">
        <v>30.895483870967741</v>
      </c>
    </row>
    <row r="13" spans="1:4" x14ac:dyDescent="0.3">
      <c r="A13" s="4" t="s">
        <v>41</v>
      </c>
      <c r="B13" s="6">
        <v>130.64363636363635</v>
      </c>
      <c r="C13" s="6">
        <v>18.820399999999999</v>
      </c>
      <c r="D13" s="6">
        <v>38.985245901639345</v>
      </c>
    </row>
    <row r="14" spans="1:4" x14ac:dyDescent="0.3">
      <c r="A14" s="2" t="s">
        <v>36</v>
      </c>
      <c r="B14" s="3"/>
      <c r="C14" s="3"/>
      <c r="D14" s="3"/>
    </row>
    <row r="15" spans="1:4" x14ac:dyDescent="0.3">
      <c r="A15" s="4" t="s">
        <v>40</v>
      </c>
      <c r="B15" s="6">
        <v>88.446315789473687</v>
      </c>
      <c r="C15" s="6">
        <v>18.317083333333333</v>
      </c>
      <c r="D15" s="6">
        <v>49.304418604651168</v>
      </c>
    </row>
    <row r="16" spans="1:4" x14ac:dyDescent="0.3">
      <c r="A16" s="4" t="s">
        <v>41</v>
      </c>
      <c r="B16" s="6">
        <v>83.696923076923071</v>
      </c>
      <c r="C16" s="6">
        <v>18.36611111111111</v>
      </c>
      <c r="D16" s="6">
        <v>35.698775510204079</v>
      </c>
    </row>
    <row r="17" spans="1:4" x14ac:dyDescent="0.3">
      <c r="A17" s="2" t="s">
        <v>37</v>
      </c>
      <c r="B17" s="3"/>
      <c r="C17" s="3"/>
      <c r="D17" s="3"/>
    </row>
    <row r="18" spans="1:4" x14ac:dyDescent="0.3">
      <c r="A18" s="4" t="s">
        <v>40</v>
      </c>
      <c r="B18" s="6">
        <v>86.20703703703704</v>
      </c>
      <c r="C18" s="6">
        <v>12.388260869565217</v>
      </c>
      <c r="D18" s="6">
        <v>52.250399999999999</v>
      </c>
    </row>
    <row r="19" spans="1:4" x14ac:dyDescent="0.3">
      <c r="A19" s="4" t="s">
        <v>41</v>
      </c>
      <c r="B19" s="6">
        <v>66.261538461538464</v>
      </c>
      <c r="C19" s="6">
        <v>33.782258064516128</v>
      </c>
      <c r="D19" s="6">
        <v>43.378409090909095</v>
      </c>
    </row>
    <row r="20" spans="1:4" x14ac:dyDescent="0.3">
      <c r="A20" s="2" t="s">
        <v>38</v>
      </c>
      <c r="B20" s="3"/>
      <c r="C20" s="3"/>
      <c r="D20" s="3"/>
    </row>
    <row r="21" spans="1:4" x14ac:dyDescent="0.3">
      <c r="A21" s="4" t="s">
        <v>40</v>
      </c>
      <c r="B21" s="6">
        <v>68.317826086956515</v>
      </c>
      <c r="C21" s="6">
        <v>12.6516</v>
      </c>
      <c r="D21" s="6">
        <v>39.324999999999996</v>
      </c>
    </row>
    <row r="22" spans="1:4" x14ac:dyDescent="0.3">
      <c r="A22" s="4" t="s">
        <v>41</v>
      </c>
      <c r="B22" s="6">
        <v>74.398571428571429</v>
      </c>
      <c r="C22" s="6">
        <v>19.814146341463413</v>
      </c>
      <c r="D22" s="6">
        <v>33.708363636363636</v>
      </c>
    </row>
    <row r="23" spans="1:4" x14ac:dyDescent="0.3">
      <c r="A23" s="2" t="s">
        <v>39</v>
      </c>
      <c r="B23" s="3"/>
      <c r="C23" s="3"/>
      <c r="D23" s="3"/>
    </row>
    <row r="24" spans="1:4" x14ac:dyDescent="0.3">
      <c r="A24" s="4" t="s">
        <v>40</v>
      </c>
      <c r="B24" s="6">
        <v>73.84571428571428</v>
      </c>
      <c r="C24" s="6">
        <v>7.696315789473684</v>
      </c>
      <c r="D24" s="6">
        <v>42.424750000000003</v>
      </c>
    </row>
    <row r="25" spans="1:4" x14ac:dyDescent="0.3">
      <c r="A25" s="4" t="s">
        <v>41</v>
      </c>
      <c r="B25" s="6">
        <v>93.846666666666664</v>
      </c>
      <c r="C25" s="6">
        <v>17.697741935483872</v>
      </c>
      <c r="D25" s="6">
        <v>45.670816326530613</v>
      </c>
    </row>
    <row r="26" spans="1:4" x14ac:dyDescent="0.3">
      <c r="A26" s="2" t="s">
        <v>1</v>
      </c>
      <c r="B26" s="6">
        <v>82.002983870967753</v>
      </c>
      <c r="C26" s="6">
        <v>18.742371638141808</v>
      </c>
      <c r="D26" s="6">
        <v>42.621567732115679</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DED5-C1A0-4872-94A0-B91CAC676C75}">
  <dimension ref="A3:C8"/>
  <sheetViews>
    <sheetView workbookViewId="0">
      <selection activeCell="M17" sqref="M17"/>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1" t="s">
        <v>0</v>
      </c>
      <c r="B3" t="s">
        <v>53</v>
      </c>
      <c r="C3" t="s">
        <v>54</v>
      </c>
    </row>
    <row r="4" spans="1:3" x14ac:dyDescent="0.3">
      <c r="A4" s="2" t="s">
        <v>2</v>
      </c>
      <c r="B4" s="6">
        <v>11</v>
      </c>
      <c r="C4" s="3">
        <v>11</v>
      </c>
    </row>
    <row r="5" spans="1:3" x14ac:dyDescent="0.3">
      <c r="A5" s="2" t="s">
        <v>19</v>
      </c>
      <c r="B5" s="6">
        <v>96</v>
      </c>
      <c r="C5" s="3">
        <v>92</v>
      </c>
    </row>
    <row r="6" spans="1:3" x14ac:dyDescent="0.3">
      <c r="A6" s="2" t="s">
        <v>20</v>
      </c>
      <c r="B6" s="6">
        <v>599</v>
      </c>
      <c r="C6" s="3">
        <v>400</v>
      </c>
    </row>
    <row r="7" spans="1:3" x14ac:dyDescent="0.3">
      <c r="A7" s="2" t="s">
        <v>21</v>
      </c>
      <c r="B7" s="6">
        <v>950</v>
      </c>
      <c r="C7" s="3">
        <v>676</v>
      </c>
    </row>
    <row r="8" spans="1:3" x14ac:dyDescent="0.3">
      <c r="A8" s="2" t="s">
        <v>1</v>
      </c>
      <c r="B8" s="6">
        <v>1656</v>
      </c>
      <c r="C8" s="3">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073CC-D44B-4B75-880E-DBF6C41F5D35}">
  <dimension ref="A3:D9"/>
  <sheetViews>
    <sheetView topLeftCell="B1" workbookViewId="0">
      <selection activeCell="H21" sqref="H21"/>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5546875" bestFit="1" customWidth="1"/>
  </cols>
  <sheetData>
    <row r="3" spans="1:4" x14ac:dyDescent="0.3">
      <c r="A3" s="1" t="s">
        <v>53</v>
      </c>
      <c r="B3" s="1" t="s">
        <v>42</v>
      </c>
    </row>
    <row r="4" spans="1:4" x14ac:dyDescent="0.3">
      <c r="A4" s="1" t="s">
        <v>0</v>
      </c>
      <c r="B4" t="s">
        <v>55</v>
      </c>
      <c r="C4" t="s">
        <v>56</v>
      </c>
      <c r="D4" t="s">
        <v>1</v>
      </c>
    </row>
    <row r="5" spans="1:4" x14ac:dyDescent="0.3">
      <c r="A5" s="2" t="s">
        <v>2</v>
      </c>
      <c r="B5" s="6">
        <v>11</v>
      </c>
      <c r="C5" s="6"/>
      <c r="D5" s="6">
        <v>11</v>
      </c>
    </row>
    <row r="6" spans="1:4" x14ac:dyDescent="0.3">
      <c r="A6" s="2" t="s">
        <v>19</v>
      </c>
      <c r="B6" s="6">
        <v>73</v>
      </c>
      <c r="C6" s="6">
        <v>23</v>
      </c>
      <c r="D6" s="6">
        <v>96</v>
      </c>
    </row>
    <row r="7" spans="1:4" x14ac:dyDescent="0.3">
      <c r="A7" s="2" t="s">
        <v>20</v>
      </c>
      <c r="B7" s="6">
        <v>127</v>
      </c>
      <c r="C7" s="6">
        <v>472</v>
      </c>
      <c r="D7" s="6">
        <v>599</v>
      </c>
    </row>
    <row r="8" spans="1:4" x14ac:dyDescent="0.3">
      <c r="A8" s="2" t="s">
        <v>21</v>
      </c>
      <c r="B8" s="6">
        <v>228</v>
      </c>
      <c r="C8" s="6">
        <v>722</v>
      </c>
      <c r="D8" s="6">
        <v>950</v>
      </c>
    </row>
    <row r="9" spans="1:4" x14ac:dyDescent="0.3">
      <c r="A9" s="2" t="s">
        <v>1</v>
      </c>
      <c r="B9" s="6">
        <v>439</v>
      </c>
      <c r="C9" s="6">
        <v>1217</v>
      </c>
      <c r="D9" s="6">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DAF8-4FCD-46CC-A735-24EF4B43933E}">
  <dimension ref="A3:D37"/>
  <sheetViews>
    <sheetView topLeftCell="A10" workbookViewId="0">
      <selection activeCell="B32" sqref="B32"/>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0</v>
      </c>
      <c r="B3" t="s">
        <v>30</v>
      </c>
    </row>
    <row r="4" spans="1:4" x14ac:dyDescent="0.3">
      <c r="A4" s="2" t="s">
        <v>40</v>
      </c>
      <c r="B4" s="7">
        <v>297</v>
      </c>
    </row>
    <row r="5" spans="1:4" x14ac:dyDescent="0.3">
      <c r="A5" s="2" t="s">
        <v>41</v>
      </c>
      <c r="B5" s="7">
        <v>353</v>
      </c>
    </row>
    <row r="6" spans="1:4" x14ac:dyDescent="0.3">
      <c r="A6" s="2" t="s">
        <v>1</v>
      </c>
      <c r="B6" s="7">
        <v>650</v>
      </c>
    </row>
    <row r="10" spans="1:4" x14ac:dyDescent="0.3">
      <c r="A10" s="1" t="s">
        <v>30</v>
      </c>
      <c r="B10" s="1" t="s">
        <v>42</v>
      </c>
    </row>
    <row r="11" spans="1:4" x14ac:dyDescent="0.3">
      <c r="A11" s="1" t="s">
        <v>0</v>
      </c>
      <c r="B11" t="s">
        <v>40</v>
      </c>
      <c r="C11" t="s">
        <v>41</v>
      </c>
      <c r="D11" t="s">
        <v>1</v>
      </c>
    </row>
    <row r="12" spans="1:4" x14ac:dyDescent="0.3">
      <c r="A12" s="2" t="s">
        <v>60</v>
      </c>
      <c r="B12" s="9">
        <v>0.81818181818181823</v>
      </c>
      <c r="C12" s="9">
        <v>0.91501416430594906</v>
      </c>
      <c r="D12" s="9">
        <v>0.87076923076923074</v>
      </c>
    </row>
    <row r="13" spans="1:4" x14ac:dyDescent="0.3">
      <c r="A13" s="2" t="s">
        <v>59</v>
      </c>
      <c r="B13" s="9">
        <v>0.18181818181818182</v>
      </c>
      <c r="C13" s="9">
        <v>8.4985835694050993E-2</v>
      </c>
      <c r="D13" s="9">
        <v>0.12923076923076923</v>
      </c>
    </row>
    <row r="14" spans="1:4" x14ac:dyDescent="0.3">
      <c r="A14" s="2" t="s">
        <v>1</v>
      </c>
      <c r="B14" s="9">
        <v>1</v>
      </c>
      <c r="C14" s="9">
        <v>1</v>
      </c>
      <c r="D14" s="9">
        <v>1</v>
      </c>
    </row>
    <row r="17" spans="1:4" x14ac:dyDescent="0.3">
      <c r="A17" s="1" t="s">
        <v>30</v>
      </c>
      <c r="B17" s="1" t="s">
        <v>42</v>
      </c>
    </row>
    <row r="18" spans="1:4" x14ac:dyDescent="0.3">
      <c r="A18" s="1" t="s">
        <v>0</v>
      </c>
      <c r="B18" t="s">
        <v>40</v>
      </c>
      <c r="C18" t="s">
        <v>41</v>
      </c>
      <c r="D18" t="s">
        <v>1</v>
      </c>
    </row>
    <row r="19" spans="1:4" x14ac:dyDescent="0.3">
      <c r="A19" s="2" t="s">
        <v>43</v>
      </c>
      <c r="B19" s="9">
        <v>0.50168350168350173</v>
      </c>
      <c r="C19" s="9">
        <v>0.27762039660056659</v>
      </c>
      <c r="D19" s="9">
        <v>0.38</v>
      </c>
    </row>
    <row r="20" spans="1:4" x14ac:dyDescent="0.3">
      <c r="A20" s="2" t="s">
        <v>44</v>
      </c>
      <c r="B20" s="9">
        <v>0.49831649831649832</v>
      </c>
      <c r="C20" s="9">
        <v>0.72237960339943341</v>
      </c>
      <c r="D20" s="9">
        <v>0.62</v>
      </c>
    </row>
    <row r="21" spans="1:4" x14ac:dyDescent="0.3">
      <c r="A21" s="2" t="s">
        <v>1</v>
      </c>
      <c r="B21" s="9">
        <v>1</v>
      </c>
      <c r="C21" s="9">
        <v>1</v>
      </c>
      <c r="D21" s="9">
        <v>1</v>
      </c>
    </row>
    <row r="24" spans="1:4" x14ac:dyDescent="0.3">
      <c r="A24" s="1" t="s">
        <v>30</v>
      </c>
      <c r="B24" s="1" t="s">
        <v>42</v>
      </c>
    </row>
    <row r="25" spans="1:4" x14ac:dyDescent="0.3">
      <c r="A25" s="1" t="s">
        <v>0</v>
      </c>
      <c r="B25" t="s">
        <v>40</v>
      </c>
      <c r="C25" t="s">
        <v>41</v>
      </c>
      <c r="D25" t="s">
        <v>1</v>
      </c>
    </row>
    <row r="26" spans="1:4" x14ac:dyDescent="0.3">
      <c r="A26" s="2" t="s">
        <v>63</v>
      </c>
      <c r="B26" s="7">
        <v>172</v>
      </c>
      <c r="C26" s="7">
        <v>165</v>
      </c>
      <c r="D26" s="7">
        <v>337</v>
      </c>
    </row>
    <row r="27" spans="1:4" x14ac:dyDescent="0.3">
      <c r="A27" s="2" t="s">
        <v>64</v>
      </c>
      <c r="B27" s="7">
        <v>81</v>
      </c>
      <c r="C27" s="7">
        <v>105</v>
      </c>
      <c r="D27" s="7">
        <v>186</v>
      </c>
    </row>
    <row r="28" spans="1:4" x14ac:dyDescent="0.3">
      <c r="A28" s="2" t="s">
        <v>65</v>
      </c>
      <c r="B28" s="7">
        <v>44</v>
      </c>
      <c r="C28" s="7">
        <v>83</v>
      </c>
      <c r="D28" s="7">
        <v>127</v>
      </c>
    </row>
    <row r="29" spans="1:4" x14ac:dyDescent="0.3">
      <c r="A29" s="2" t="s">
        <v>1</v>
      </c>
      <c r="B29" s="7">
        <v>297</v>
      </c>
      <c r="C29" s="7">
        <v>353</v>
      </c>
      <c r="D29" s="7">
        <v>650</v>
      </c>
    </row>
    <row r="31" spans="1:4" x14ac:dyDescent="0.3">
      <c r="A31" s="1" t="s">
        <v>66</v>
      </c>
      <c r="B31" s="1" t="s">
        <v>42</v>
      </c>
    </row>
    <row r="32" spans="1:4" x14ac:dyDescent="0.3">
      <c r="A32" s="1" t="s">
        <v>0</v>
      </c>
      <c r="B32" t="s">
        <v>40</v>
      </c>
      <c r="C32" t="s">
        <v>41</v>
      </c>
      <c r="D32" t="s">
        <v>1</v>
      </c>
    </row>
    <row r="33" spans="1:4" x14ac:dyDescent="0.3">
      <c r="A33" s="2" t="s">
        <v>2</v>
      </c>
      <c r="B33" s="10">
        <v>3.2258064516129031E-2</v>
      </c>
      <c r="C33" s="10">
        <v>4.1379310344827586E-2</v>
      </c>
      <c r="D33" s="10">
        <v>3.6666666666666667E-2</v>
      </c>
    </row>
    <row r="34" spans="1:4" x14ac:dyDescent="0.3">
      <c r="A34" s="2" t="s">
        <v>19</v>
      </c>
      <c r="B34" s="10">
        <v>0.19742489270386265</v>
      </c>
      <c r="C34" s="10">
        <v>0.21367521367521367</v>
      </c>
      <c r="D34" s="10">
        <v>0.20556745182012848</v>
      </c>
    </row>
    <row r="35" spans="1:4" x14ac:dyDescent="0.3">
      <c r="A35" s="2" t="s">
        <v>20</v>
      </c>
      <c r="B35" s="10">
        <v>1.1836734693877551</v>
      </c>
      <c r="C35" s="10">
        <v>1.1884615384615385</v>
      </c>
      <c r="D35" s="10">
        <v>1.1861386138613861</v>
      </c>
    </row>
    <row r="36" spans="1:4" x14ac:dyDescent="0.3">
      <c r="A36" s="2" t="s">
        <v>21</v>
      </c>
      <c r="B36" s="10">
        <v>1.3905723905723906</v>
      </c>
      <c r="C36" s="10">
        <v>1.5212464589235128</v>
      </c>
      <c r="D36" s="10">
        <v>1.4615384615384615</v>
      </c>
    </row>
    <row r="37" spans="1:4" x14ac:dyDescent="0.3">
      <c r="A37" s="2" t="s">
        <v>1</v>
      </c>
      <c r="B37" s="10">
        <v>2.5387205387205389</v>
      </c>
      <c r="C37" s="10">
        <v>2.5552407932011332</v>
      </c>
      <c r="D37" s="10">
        <v>2.5476923076923077</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E9A-55A9-4FD3-A103-A1C810D980F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58BC-5606-431F-A490-07D4135C6486}">
  <dimension ref="A3:O12"/>
  <sheetViews>
    <sheetView workbookViewId="0">
      <selection activeCell="D9" sqref="D9"/>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15" x14ac:dyDescent="0.3">
      <c r="A3" s="1" t="s">
        <v>30</v>
      </c>
      <c r="B3" s="1" t="s">
        <v>42</v>
      </c>
    </row>
    <row r="4" spans="1:15" x14ac:dyDescent="0.3">
      <c r="A4" s="1" t="s">
        <v>0</v>
      </c>
      <c r="B4" t="s">
        <v>43</v>
      </c>
      <c r="C4" t="s">
        <v>44</v>
      </c>
      <c r="D4" t="s">
        <v>1</v>
      </c>
    </row>
    <row r="5" spans="1:15" x14ac:dyDescent="0.3">
      <c r="A5" s="2" t="s">
        <v>46</v>
      </c>
      <c r="B5" s="7">
        <v>25</v>
      </c>
      <c r="C5" s="7">
        <v>50</v>
      </c>
      <c r="D5" s="7">
        <v>75</v>
      </c>
    </row>
    <row r="6" spans="1:15" x14ac:dyDescent="0.3">
      <c r="A6" s="2" t="s">
        <v>47</v>
      </c>
      <c r="B6" s="7">
        <v>86</v>
      </c>
      <c r="C6" s="7">
        <v>27</v>
      </c>
      <c r="D6" s="7">
        <v>113</v>
      </c>
    </row>
    <row r="7" spans="1:15" x14ac:dyDescent="0.3">
      <c r="A7" s="2" t="s">
        <v>48</v>
      </c>
      <c r="B7" s="7">
        <v>21</v>
      </c>
      <c r="C7" s="7">
        <v>41</v>
      </c>
      <c r="D7" s="7">
        <v>62</v>
      </c>
    </row>
    <row r="8" spans="1:15" x14ac:dyDescent="0.3">
      <c r="A8" s="2" t="s">
        <v>49</v>
      </c>
      <c r="B8" s="7">
        <v>34</v>
      </c>
      <c r="C8" s="7">
        <v>90</v>
      </c>
      <c r="D8" s="7">
        <v>124</v>
      </c>
    </row>
    <row r="9" spans="1:15" x14ac:dyDescent="0.3">
      <c r="A9" s="2" t="s">
        <v>50</v>
      </c>
      <c r="B9" s="7">
        <v>21</v>
      </c>
      <c r="C9" s="7">
        <v>73</v>
      </c>
      <c r="D9" s="7">
        <v>94</v>
      </c>
    </row>
    <row r="10" spans="1:15" x14ac:dyDescent="0.3">
      <c r="A10" s="2" t="s">
        <v>51</v>
      </c>
      <c r="B10" s="7">
        <v>33</v>
      </c>
      <c r="C10" s="7">
        <v>81</v>
      </c>
      <c r="D10" s="7">
        <v>114</v>
      </c>
    </row>
    <row r="11" spans="1:15" x14ac:dyDescent="0.3">
      <c r="A11" s="2" t="s">
        <v>52</v>
      </c>
      <c r="B11" s="7">
        <v>27</v>
      </c>
      <c r="C11" s="7">
        <v>41</v>
      </c>
      <c r="D11" s="7">
        <v>68</v>
      </c>
    </row>
    <row r="12" spans="1:15" x14ac:dyDescent="0.3">
      <c r="A12" s="2" t="s">
        <v>1</v>
      </c>
      <c r="B12" s="7">
        <v>247</v>
      </c>
      <c r="C12" s="7">
        <v>403</v>
      </c>
      <c r="D12" s="7">
        <v>650</v>
      </c>
      <c r="O12" t="s">
        <v>32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0 G A A B Q S w M E F A A C A A g A R m 1 Z U Q 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E Z t W 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b V l R / I 7 l 9 i M D A A C w C Q A A E w A c A E Z v c m 1 1 b G F z L 1 N l Y 3 R p b 2 4 x L m 0 g o h g A K K A U A A A A A A A A A A A A A A A A A A A A A A A A A A A A x V V N b + I w E L 1 X 4 j 9 Y 5 g J S h J Z q P 6 R 2 0 4 r y 0 a L V s h T o X o C D S 6 Z g b e K w t k O L E P 9 9 x z a Q Q I h 6 W e 1 y I R n P v P f m e e w o m G k e C z J 0 / / X r 0 k X p Q i 2 Y h I C U 6 c O A t J h m l P g k B F 2 6 I P g b x o m c A U Y 6 c R i A r H V 4 C K p C m 1 e T J w V S T X 5 y L A / J N 6 Y X S x Z y N m n F s y Q C o d W k w 1 / 0 A q k i U B r k p N s b X d a / k N Z w s u e p e o 6 j T B E V U 1 D E A w 8 C E M S y 1 I 2 Q E X s O o T a E E B U P 4 l d V c Y I 8 A m y 2 I O O G 1 p I / J x r U 9 H b s i q e 3 5 O s N 0 T K B F L 8 r V v E v I M 1 E 6 T g i n U S 4 9 l O C R h A 0 4 z C J R K V Q j E f o S D K h X m I Z 2 R j d i S i f x i v j Z i w 0 e j C t p h I G I F i E o I 4 m 2 5 x b 2 c U r x W I 9 s q E 9 z D R K n A s 1 + 7 r N k k T x C k l + 6 A X I M 1 T O x 5 Q q J 8 p w Z L H z T W f Y 2 m 9 L J g I s t + A 7 k A y b W 7 f P B 3 M L F J 4 z 1 4 G 4 F C P G C D 5 1 u k y H L F o i u X 2 t Z v x u L p i Y G 2 3 r J a S S D v U O 1 i w a 2 I J O v M 2 p G x o L i I Y 3 v T V O 4 R Q f g g E + 2 2 A 7 W n Z b G O 0 K / f l j z T D Y 8 D 0 g g c x B N O a Q z 2 3 r h e C z e x k n y 1 x B p 5 8 L j U B G W S l M r G 2 c q x 6 8 P n C Z F 3 7 3 R A Y w x 6 n K r Z j 0 s 2 3 1 2 d p a e Y 5 8 A E y l W H t 6 b O 1 8 C y M Q i W F Z q 3 z r b u 0 7 n p + F 2 h e K J H o G 6 Y S z w C g 8 K T x z A n a T l T 1 l Z i E d / a P 5 8 D Z F J y q b V n 9 3 j k 7 Z z Q C d 7 s 7 B 0 b x z 1 q F t t X T B x X n + 4 / s 6 O / r / + s 7 u s R W f M 3 s x I Z F j 3 H z Y H m 6 + t I d M Z l Z + n 0 m 0 G k l M / U k v G G d k 3 F W H n M c E 5 N o 3 d 7 p H 7 r h g c t 3 F m 1 n z F w 7 S P y 7 2 r F U + d W l m T k 5 g B v A 7 w R E K L N z 0 2 N H 0 e n n X 2 6 Z a 1 f a + V d J m v H E L Q h 5 x f P a p h / S 7 U f D r n z 3 S F r M 4 4 G L u 1 y 8 / X X r k M Y k 1 D P U 6 B D 9 9 r P V i A d N 0 A P s y j n A N v 0 b A c D M z E 7 1 b 2 c U P H 8 b x L t 4 I w + G M h U w q 1 + n R W O V Q r Q / j w 9 f G O o U W G r V I S D e U w h u g J U x 2 0 J 4 k Z P a g 0 C t a 4 B n d U j I 9 6 2 y x p R k b q 8 S / S T P + g / F / 3 3 y D u N + A A v R 0 h x z e 9 R 9 Q S w E C L Q A U A A I A C A B G b V l R A O + A D a g A A A D 4 A A A A E g A A A A A A A A A A A A A A A A A A A A A A Q 2 9 u Z m l n L 1 B h Y 2 t h Z 2 U u e G 1 s U E s B A i 0 A F A A C A A g A R m 1 Z U Q / K 6 a u k A A A A 6 Q A A A B M A A A A A A A A A A A A A A A A A 9 A A A A F t D b 2 5 0 Z W 5 0 X 1 R 5 c G V z X S 5 4 b W x Q S w E C L Q A U A A I A C A B G b V l R / I 7 l 9 i M D A A C w C Q A A E w A A A A A A A A A A A A A A A A D l A Q A A R m 9 y b X V s Y X M v U 2 V j d G l v b j E u b V B L B Q Y A A A A A A w A D A M I A A A B V 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Z J A A A A A A A A H c 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W d B Q U F B Q U F B Q U N O T F Z F S z J 2 Q z R U S T J S Q U 5 E T l I z c 0 x H M V J 5 W V c 1 e l p t O X l i U 0 J H Y V d 4 b E l H W n l i M j B n U 0 Z J Z 1 J H R j B Z U U F B Q U F B Q U F B Q U F B Q U J E e T h F V 0 h j V E N R b y s x K 2 9 i Y V h h a X V E a 2 h s Y k h C b G N p Q l J k V 1 Z 5 Y V d W e k F B R 0 5 M V k V L M n Z D N F R J M l J B T k R O U j N z T 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V u d X J l I V R l b n V y Z S 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j A t M T A t M j V U M D c 6 M D A 6 N D k u M D Q x N j Q x M l o i I C 8 + P E V u d H J 5 I F R 5 c G U 9 I k Z p b G x F c n J v c k N v d W 5 0 I i B W Y W x 1 Z T 0 i b D A i I C 8 + P E V u d H J 5 I F R 5 c G U 9 I k F k Z G V k V G 9 E Y X R h T W 9 k Z W w i I F Z h b H V l P S J s M S I g L z 4 8 R W 5 0 c n k g V H l w Z T 0 i R m l s b E N v d W 5 0 I i B W Y W x 1 Z T 0 i b D I y M T I 5 I i A v P j x F b n R y e S B U e X B l P S J G a W x s R X J y b 3 J D b 2 R l I i B W Y W x 1 Z T 0 i c 1 V u a 2 5 v d 2 4 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w L T I 1 V D A 3 O j A w O j Q 5 L j E 0 N j Q w M T B a I i A v P j x F b n R y e S B U e X B l P S J G a W x s R X J y b 3 J D b 2 R l I i B W Y W x 1 Z T 0 i c 1 V u a 2 5 v d 2 4 i I C 8 + P E V u d H J 5 I F R 5 c G U 9 I k F k Z G V k V G 9 E Y X R h T W 9 k Z W w i I F Z h b H V l P S J s M C I g L z 4 8 R W 5 0 c n k g V H l w Z T 0 i T G 9 h Z F R v U m V w b 3 J 0 R G l z Y W J s Z W Q i I F Z h b H V l P S J s M S I g L z 4 8 R W 5 0 c n k g V H l w Z T 0 i U X V l c n l H c m 9 1 c E l E I i B W Y W x 1 Z T 0 i c z E 2 Y z F j Y j Q z L W M 0 M W Q t N D J j M i 0 4 Z m I 1 L W Z h O D Z k Y T V k Y T h h 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m M x Y 2 I 0 M y 1 j N D F k L T Q y Y z I t O G Z i N S 1 m Y T g 2 Z G E 1 Z G E 4 Y 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C 0 y N V Q w N z o w M D o 0 O S 4 x N z A y O T Q 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w Y T U x M m Q 4 Z C 1 m M G R h L T R j Y j g t O G Q 5 M S 0 w M G Q w Y 2 Q 0 N z d i M 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4 M D M w M j 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2 Y z F j Y j Q z L W M 0 M W Q t N D J j M i 0 4 Z m I 1 L W Z h O D Z k Y T V k Y T h h 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5 M D k z M T 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E y h m 0 I 0 4 e l O p C f n 9 g O d G 5 s A A A A A A g A A A A A A E G Y A A A A B A A A g A A A A U D E 3 A G 4 N e a r l u + J r Z b 6 c d B 3 y D c b 9 s C l c 5 e S V q t g 5 t V g A A A A A D o A A A A A C A A A g A A A A 3 V T f I b 2 3 C s 2 G y 8 T l C o a t 4 n j z O y T z M b 2 k n 6 l s 4 i i M 6 s h Q A A A A R G F O w V G p B e w 7 4 Q Q i 2 0 Z / c / K + 0 G 2 B V h i x r 4 U w A E u o G 9 t K C Z Q L e R i i M 0 2 Y s K 4 h 4 M Y n b Y Y J y a F Z Z H e D L D M r C z D N E n 6 x i B u y j b P T 2 3 t q h 3 y y 9 V 5 A A A A A e m p o a z U C r I e g o 9 6 D U r 9 D F 7 j / U 8 R z W N q K + C e e H y V G J 0 q K g r 2 7 d j E e n F O E a D T T G Z U r 9 w 7 h w 0 B K q 5 9 N O U 2 J y f O c j g = = < / D a t a M a s h u p > 
</file>

<file path=customXml/item10.xml>��< ? x m l   v e r s i o n = " 1 . 0 "   e n c o d i n g = " U T F - 1 6 " ? > < G e m i n i   x m l n s = " h t t p : / / g e m i n i / p i v o t c u s t o m i z a t i o n / 4 9 a f b e c 7 - 2 9 d 4 - 4 7 3 1 - 8 5 b 2 - 0 f 9 e 2 1 1 4 1 5 1 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f a 7 8 1 7 f 9 - a d d f - 4 e c e - a 2 c 9 - 5 7 a 5 f 8 b d 9 a 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3 3 8 ] ] > < / 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 2 0 2 0 - 1 1 - 1 5 T 0 0 : 2 3 : 0 2 . 7 6 6 4 6 0 8 + 0 5 : 3 0 < / L a s t P r o c e s s e d T i m e > < / D a t a M o d e l i n g S a n d b o x . S e r i a l i z e d S a n d b o x E r r o r C a c h e > ] ] > < / C u s t o m C o n t e n t > < / G e m i n i > 
</file>

<file path=customXml/item2.xml>��< ? x m l   v e r s i o n = " 1 . 0 "   e n c o d i n g = " U T F - 1 6 " ? > < G e m i n i   x m l n s = " h t t p : / / g e m i n i / p i v o t c u s t o m i z a t i o n / c c 2 2 0 1 8 9 - d e 3 a - 4 b d 7 - 8 d 5 0 - 6 0 1 4 4 6 7 7 9 9 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3.xml>��< ? x m l   v e r s i o n = " 1 . 0 "   e n c o d i n g = " U T F - 1 6 " ? > < G e m i n i   x m l n s = " h t t p : / / g e m i n i / p i v o t c u s t o m i z a t i o n / 8 6 c 2 d 2 9 f - 2 e 7 b - 4 0 e 8 - b b 8 8 - 7 8 e 6 b d a 0 8 d 9 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4.xml>��< ? x m l   v e r s i o n = " 1 . 0 "   e n c o d i n g = " U T F - 1 6 " ? > < G e m i n i   x m l n s = " h t t p : / / g e m i n i / p i v o t c u s t o m i z a t i o n / 1 2 f d 6 3 d 1 - f c f 4 - 4 8 d a - b 9 1 a - f c 2 a a b 3 4 4 9 4 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 T r u e < / V i s i b l e > < / i t e m > < / C a l c u l a t e d F i e l d s > < S A H o s t H a s h > 0 < / S A H o s t H a s h > < G e m i n i F i e l d L i s t V i s i b l e > T r u e < / G e m i n i F i e l d L i s t V i s i b l e > < / S e t t i n g s > ] ] > < / C u s t o m C o n t e n t > < / G e m i n i > 
</file>

<file path=customXml/item5.xml>��< ? x m l   v e r s i o n = " 1 . 0 "   e n c o d i n g = " U T F - 1 6 " ? > < G e m i n i   x m l n s = " h t t p : / / g e m i n i / p i v o t c u s t o m i z a t i o n / 0 5 b 3 a 1 6 5 - e 9 d a - 4 5 6 0 - 9 2 a 6 - 2 5 6 f 2 8 7 9 0 5 1 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9 6 7 1 3 2 6 e - a e 8 f - 4 a b 1 - 9 c c 5 - 9 c f f 2 c c 8 e 9 7 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8 d c 2 0 7 f 5 - 3 d 9 c - 4 2 d 1 - 9 6 e 1 - 7 8 1 8 e 0 3 c c f 2 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 T r u e 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a 1 6 d c 8 6 b - e 6 8 a - 4 e 2 e - 9 c 6 c - 2 2 7 9 2 3 4 f 9 2 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9.xml>��< ? x m l   v e r s i o n = " 1 . 0 "   e n c o d i n g = " U T F - 1 6 " ? > < G e m i n i   x m l n s = " h t t p : / / g e m i n i / p i v o t c u s t o m i z a t i o n / 5 6 3 d e 8 b 1 - 4 e b a - 4 2 f 7 - 9 7 d 7 - c 2 5 0 e b b 5 3 2 5 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 T r u e 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69B498F-199A-4FBC-BF85-DA3DBEFF108A}">
  <ds:schemaRefs>
    <ds:schemaRef ds:uri="http://schemas.microsoft.com/DataMashup"/>
  </ds:schemaRefs>
</ds:datastoreItem>
</file>

<file path=customXml/itemProps10.xml><?xml version="1.0" encoding="utf-8"?>
<ds:datastoreItem xmlns:ds="http://schemas.openxmlformats.org/officeDocument/2006/customXml" ds:itemID="{5F8D4BF3-89AE-41CB-8194-6B46D5D26197}">
  <ds:schemaRefs/>
</ds:datastoreItem>
</file>

<file path=customXml/itemProps11.xml><?xml version="1.0" encoding="utf-8"?>
<ds:datastoreItem xmlns:ds="http://schemas.openxmlformats.org/officeDocument/2006/customXml" ds:itemID="{30B652DB-7D9D-418B-A837-2B1C4E72CD0A}">
  <ds:schemaRefs/>
</ds:datastoreItem>
</file>

<file path=customXml/itemProps12.xml><?xml version="1.0" encoding="utf-8"?>
<ds:datastoreItem xmlns:ds="http://schemas.openxmlformats.org/officeDocument/2006/customXml" ds:itemID="{330E2242-FD00-46DF-B7BC-1597F5D08B3F}">
  <ds:schemaRefs/>
</ds:datastoreItem>
</file>

<file path=customXml/itemProps13.xml><?xml version="1.0" encoding="utf-8"?>
<ds:datastoreItem xmlns:ds="http://schemas.openxmlformats.org/officeDocument/2006/customXml" ds:itemID="{4E8E5873-BA3F-41F5-98D1-E0C227213599}">
  <ds:schemaRefs/>
</ds:datastoreItem>
</file>

<file path=customXml/itemProps14.xml><?xml version="1.0" encoding="utf-8"?>
<ds:datastoreItem xmlns:ds="http://schemas.openxmlformats.org/officeDocument/2006/customXml" ds:itemID="{BF1F6048-7ADB-427F-89E9-F7AC7375144F}">
  <ds:schemaRefs/>
</ds:datastoreItem>
</file>

<file path=customXml/itemProps15.xml><?xml version="1.0" encoding="utf-8"?>
<ds:datastoreItem xmlns:ds="http://schemas.openxmlformats.org/officeDocument/2006/customXml" ds:itemID="{261D88C8-0DB7-44CA-8C38-EB9F4752AC1C}">
  <ds:schemaRefs/>
</ds:datastoreItem>
</file>

<file path=customXml/itemProps16.xml><?xml version="1.0" encoding="utf-8"?>
<ds:datastoreItem xmlns:ds="http://schemas.openxmlformats.org/officeDocument/2006/customXml" ds:itemID="{44988FC4-3236-4866-BDAE-8036BA3150A3}">
  <ds:schemaRefs/>
</ds:datastoreItem>
</file>

<file path=customXml/itemProps2.xml><?xml version="1.0" encoding="utf-8"?>
<ds:datastoreItem xmlns:ds="http://schemas.openxmlformats.org/officeDocument/2006/customXml" ds:itemID="{92FFAF1A-C06E-4878-B15F-7E040717A23F}">
  <ds:schemaRefs/>
</ds:datastoreItem>
</file>

<file path=customXml/itemProps3.xml><?xml version="1.0" encoding="utf-8"?>
<ds:datastoreItem xmlns:ds="http://schemas.openxmlformats.org/officeDocument/2006/customXml" ds:itemID="{D418F824-171B-43E8-AFC1-150CE5D10F9B}">
  <ds:schemaRefs/>
</ds:datastoreItem>
</file>

<file path=customXml/itemProps4.xml><?xml version="1.0" encoding="utf-8"?>
<ds:datastoreItem xmlns:ds="http://schemas.openxmlformats.org/officeDocument/2006/customXml" ds:itemID="{DC8F94C9-B85E-4B10-88EA-85DC26DA268F}">
  <ds:schemaRefs/>
</ds:datastoreItem>
</file>

<file path=customXml/itemProps5.xml><?xml version="1.0" encoding="utf-8"?>
<ds:datastoreItem xmlns:ds="http://schemas.openxmlformats.org/officeDocument/2006/customXml" ds:itemID="{1FB5DED8-0D92-4EE1-A633-B62A38DC4896}">
  <ds:schemaRefs/>
</ds:datastoreItem>
</file>

<file path=customXml/itemProps6.xml><?xml version="1.0" encoding="utf-8"?>
<ds:datastoreItem xmlns:ds="http://schemas.openxmlformats.org/officeDocument/2006/customXml" ds:itemID="{92A8916D-C791-49F5-8295-EA1CAF7B03FA}">
  <ds:schemaRefs/>
</ds:datastoreItem>
</file>

<file path=customXml/itemProps7.xml><?xml version="1.0" encoding="utf-8"?>
<ds:datastoreItem xmlns:ds="http://schemas.openxmlformats.org/officeDocument/2006/customXml" ds:itemID="{9B30FC8E-123F-4297-8E92-051E55ECFC38}">
  <ds:schemaRefs/>
</ds:datastoreItem>
</file>

<file path=customXml/itemProps8.xml><?xml version="1.0" encoding="utf-8"?>
<ds:datastoreItem xmlns:ds="http://schemas.openxmlformats.org/officeDocument/2006/customXml" ds:itemID="{B8CCA61F-91FA-412E-AE2B-BC9EA82D7EFA}">
  <ds:schemaRefs/>
</ds:datastoreItem>
</file>

<file path=customXml/itemProps9.xml><?xml version="1.0" encoding="utf-8"?>
<ds:datastoreItem xmlns:ds="http://schemas.openxmlformats.org/officeDocument/2006/customXml" ds:itemID="{3672C90D-4D63-46EB-9A2E-C2DD2429E0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Actives</vt:lpstr>
      <vt:lpstr>Ethinicity</vt:lpstr>
      <vt:lpstr>Tenure</vt:lpstr>
      <vt:lpstr>Seperations</vt:lpstr>
      <vt:lpstr>Term Reason</vt:lpstr>
      <vt:lpstr>Headline</vt:lpstr>
      <vt:lpstr>Sheet1</vt:lpstr>
      <vt:lpstr>Region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Kathpalia</dc:creator>
  <cp:lastModifiedBy>Vishal Kathpalia</cp:lastModifiedBy>
  <dcterms:created xsi:type="dcterms:W3CDTF">2020-10-25T06:58:53Z</dcterms:created>
  <dcterms:modified xsi:type="dcterms:W3CDTF">2020-11-14T18:53:04Z</dcterms:modified>
</cp:coreProperties>
</file>