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OneDrive\Escritorio\"/>
    </mc:Choice>
  </mc:AlternateContent>
  <xr:revisionPtr revIDLastSave="547" documentId="13_ncr:1_{CFDDC506-9D3A-4D6B-9B51-6B32DB591470}" xr6:coauthVersionLast="44" xr6:coauthVersionMax="45" xr10:uidLastSave="{347040BB-FA18-448A-8C45-5FBDCCE2105D}"/>
  <bookViews>
    <workbookView xWindow="-120" yWindow="-120" windowWidth="29040" windowHeight="15840" activeTab="3" xr2:uid="{00000000-000D-0000-FFFF-FFFF00000000}"/>
  </bookViews>
  <sheets>
    <sheet name="PLAN DE CUENTAS" sheetId="2" r:id="rId1"/>
    <sheet name="DIARIO" sheetId="1" r:id="rId2"/>
    <sheet name="CUENTAS MAYOR" sheetId="3" r:id="rId3"/>
    <sheet name="BALANCE S.SALDOS" sheetId="8" r:id="rId4"/>
    <sheet name="BALANCE PERD.Y GANAN" sheetId="5" r:id="rId5"/>
    <sheet name="B.SITUACION ACTIVO" sheetId="7" r:id="rId6"/>
    <sheet name="B.SITUACION PASIVO" sheetId="6" r:id="rId7"/>
    <sheet name="Balances para Estudio" sheetId="10" r:id="rId8"/>
    <sheet name="Ratios" sheetId="9" r:id="rId9"/>
    <sheet name="Rentabilidad" sheetId="12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8" l="1"/>
  <c r="B7" i="8"/>
  <c r="B8" i="8"/>
  <c r="B9" i="8"/>
  <c r="B11" i="8"/>
  <c r="B13" i="8"/>
  <c r="B16" i="8"/>
  <c r="B17" i="8"/>
  <c r="B18" i="8"/>
  <c r="B21" i="8"/>
  <c r="C11" i="9" l="1"/>
  <c r="D11" i="9"/>
  <c r="E11" i="9"/>
  <c r="B11" i="9"/>
  <c r="C10" i="9"/>
  <c r="D10" i="9"/>
  <c r="E10" i="9"/>
  <c r="B10" i="9"/>
  <c r="C7" i="12"/>
  <c r="D7" i="12"/>
  <c r="E7" i="12"/>
  <c r="C8" i="12"/>
  <c r="D8" i="12"/>
  <c r="E8" i="12"/>
  <c r="B8" i="12"/>
  <c r="B7" i="12"/>
  <c r="C5" i="12"/>
  <c r="D5" i="12"/>
  <c r="E5" i="12"/>
  <c r="B5" i="12"/>
  <c r="C6" i="12"/>
  <c r="D6" i="12"/>
  <c r="E6" i="12"/>
  <c r="B6" i="12"/>
  <c r="C4" i="12"/>
  <c r="D4" i="12"/>
  <c r="E4" i="12"/>
  <c r="B4" i="12"/>
  <c r="C3" i="12"/>
  <c r="D3" i="12"/>
  <c r="E3" i="12"/>
  <c r="B3" i="12"/>
  <c r="C8" i="9"/>
  <c r="D8" i="9"/>
  <c r="E8" i="9"/>
  <c r="B8" i="9"/>
  <c r="C7" i="9"/>
  <c r="D7" i="9"/>
  <c r="E7" i="9"/>
  <c r="B7" i="9"/>
  <c r="C6" i="9"/>
  <c r="D6" i="9"/>
  <c r="E6" i="9"/>
  <c r="B6" i="9"/>
  <c r="C5" i="9"/>
  <c r="D5" i="9"/>
  <c r="E5" i="9"/>
  <c r="B5" i="9"/>
  <c r="C4" i="9"/>
  <c r="D4" i="9"/>
  <c r="E4" i="9"/>
  <c r="B4" i="9"/>
  <c r="C3" i="9"/>
  <c r="D3" i="9"/>
  <c r="E3" i="9"/>
  <c r="B3" i="9"/>
  <c r="A4" i="8" l="1"/>
  <c r="A16" i="8" l="1"/>
  <c r="A17" i="8"/>
  <c r="A21" i="8"/>
  <c r="A22" i="8"/>
  <c r="A28" i="8"/>
  <c r="A31" i="8"/>
  <c r="A7" i="8"/>
  <c r="A8" i="8"/>
  <c r="A9" i="8"/>
  <c r="A11" i="8"/>
  <c r="A13" i="8"/>
  <c r="A18" i="8"/>
  <c r="A23" i="8"/>
  <c r="A24" i="8"/>
  <c r="A25" i="8"/>
  <c r="A26" i="8"/>
  <c r="A32" i="8"/>
  <c r="A33" i="8"/>
  <c r="A36" i="8"/>
  <c r="A38" i="8"/>
  <c r="A39" i="8"/>
  <c r="A41" i="8"/>
  <c r="A42" i="8"/>
  <c r="A45" i="8"/>
  <c r="A47" i="8"/>
  <c r="A48" i="8"/>
  <c r="A49" i="8"/>
  <c r="A52" i="8"/>
  <c r="A55" i="8"/>
  <c r="A57" i="8"/>
  <c r="A59" i="8"/>
  <c r="A62" i="8"/>
  <c r="A64" i="8"/>
  <c r="A67" i="8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8" i="1"/>
  <c r="A9" i="1"/>
  <c r="C16" i="8" l="1"/>
  <c r="D16" i="8"/>
  <c r="C17" i="8"/>
  <c r="D17" i="8"/>
  <c r="C21" i="8"/>
  <c r="D21" i="8"/>
  <c r="C22" i="8"/>
  <c r="D22" i="8"/>
  <c r="C28" i="8"/>
  <c r="D28" i="8"/>
  <c r="E28" i="8" s="1"/>
  <c r="C31" i="8"/>
  <c r="D31" i="8"/>
  <c r="E31" i="8" s="1"/>
  <c r="D67" i="8"/>
  <c r="C67" i="8"/>
  <c r="D64" i="8"/>
  <c r="C64" i="8"/>
  <c r="D62" i="8"/>
  <c r="C62" i="8"/>
  <c r="D59" i="8"/>
  <c r="C59" i="8"/>
  <c r="D57" i="8"/>
  <c r="C57" i="8"/>
  <c r="D55" i="8"/>
  <c r="C55" i="8"/>
  <c r="D52" i="8"/>
  <c r="C52" i="8"/>
  <c r="D49" i="8"/>
  <c r="C49" i="8"/>
  <c r="D48" i="8"/>
  <c r="C48" i="8"/>
  <c r="D47" i="8"/>
  <c r="C47" i="8"/>
  <c r="D45" i="8"/>
  <c r="C45" i="8"/>
  <c r="D42" i="8"/>
  <c r="C42" i="8"/>
  <c r="D41" i="8"/>
  <c r="C41" i="8"/>
  <c r="D39" i="8"/>
  <c r="C39" i="8"/>
  <c r="D38" i="8"/>
  <c r="C38" i="8"/>
  <c r="D36" i="8"/>
  <c r="C36" i="8"/>
  <c r="D33" i="8"/>
  <c r="C33" i="8"/>
  <c r="D32" i="8"/>
  <c r="C32" i="8"/>
  <c r="D26" i="8"/>
  <c r="C26" i="8"/>
  <c r="D25" i="8"/>
  <c r="C25" i="8"/>
  <c r="D24" i="8"/>
  <c r="C24" i="8"/>
  <c r="D23" i="8"/>
  <c r="C23" i="8"/>
  <c r="D18" i="8"/>
  <c r="C18" i="8"/>
  <c r="D13" i="8"/>
  <c r="C13" i="8"/>
  <c r="D11" i="8"/>
  <c r="C11" i="8"/>
  <c r="D9" i="8"/>
  <c r="C9" i="8"/>
  <c r="D8" i="8"/>
  <c r="C8" i="8"/>
  <c r="D7" i="8"/>
  <c r="C7" i="8"/>
  <c r="E22" i="8" l="1"/>
  <c r="E21" i="8"/>
  <c r="E17" i="8"/>
  <c r="E16" i="8"/>
  <c r="E7" i="8"/>
  <c r="E8" i="8"/>
  <c r="E9" i="8"/>
  <c r="E11" i="8"/>
  <c r="E13" i="8"/>
  <c r="E18" i="8"/>
  <c r="E23" i="8"/>
  <c r="E24" i="8"/>
  <c r="E25" i="8"/>
  <c r="E26" i="8"/>
  <c r="E32" i="8"/>
  <c r="E33" i="8"/>
  <c r="E36" i="8"/>
  <c r="E38" i="8"/>
  <c r="E39" i="8"/>
  <c r="E41" i="8"/>
  <c r="E42" i="8"/>
  <c r="E45" i="8"/>
  <c r="E47" i="8"/>
  <c r="E48" i="8"/>
  <c r="E49" i="8"/>
  <c r="E52" i="8"/>
  <c r="E55" i="8"/>
  <c r="E57" i="8"/>
  <c r="E59" i="8"/>
  <c r="E62" i="8"/>
  <c r="E64" i="8"/>
  <c r="E67" i="8"/>
  <c r="C4" i="8"/>
  <c r="C68" i="8" s="1"/>
  <c r="D4" i="8"/>
  <c r="D68" i="8" s="1"/>
  <c r="E4" i="8" l="1"/>
  <c r="E68" i="8" s="1"/>
</calcChain>
</file>

<file path=xl/sharedStrings.xml><?xml version="1.0" encoding="utf-8"?>
<sst xmlns="http://schemas.openxmlformats.org/spreadsheetml/2006/main" count="1078" uniqueCount="429">
  <si>
    <t>PLAN DE CUENTAS</t>
  </si>
  <si>
    <t>Cuenta</t>
  </si>
  <si>
    <t>Descripción</t>
  </si>
  <si>
    <t>Capital social</t>
  </si>
  <si>
    <t>SANSUNJ, S.L.</t>
  </si>
  <si>
    <t>PELIPE TELEVISIONES, S.L.</t>
  </si>
  <si>
    <t>PEAR S.L.</t>
  </si>
  <si>
    <t>Proveedores, efectos comerciales a pagar</t>
  </si>
  <si>
    <t>ANTICIPOS A SANSJUN</t>
  </si>
  <si>
    <t>IBERDROLA S.A.</t>
  </si>
  <si>
    <t>PACO ALQUILERES, S.L.</t>
  </si>
  <si>
    <t>TELFONICA, S.A.</t>
  </si>
  <si>
    <t>Clientes (euros)</t>
  </si>
  <si>
    <t>FRANCISCO GARCIA MARTINEZ</t>
  </si>
  <si>
    <t>LIMPIEZAS ALMANSA, S.L.</t>
  </si>
  <si>
    <t>MARIANO JUAN SEGUI</t>
  </si>
  <si>
    <t>CONSTRUCCIONES MONTERO, S.L.</t>
  </si>
  <si>
    <t>HERMANOS CASALLO, S.L.</t>
  </si>
  <si>
    <t>Efectos comerciales en cartera</t>
  </si>
  <si>
    <t>ANTONIO RAJOY FERNANDEZ</t>
  </si>
  <si>
    <t>ANTONIO MAGMATI RODRIGUEZ</t>
  </si>
  <si>
    <t>PEPITO DE LOS PALOTES CERDA</t>
  </si>
  <si>
    <t>Hacienda Pública, IVA soportado</t>
  </si>
  <si>
    <t>Hacienda Pública, acreedora por IVA</t>
  </si>
  <si>
    <t>HP, acreedora por retenciones practicadas</t>
  </si>
  <si>
    <t>Organismos de la Seguridad Social, acreedores</t>
  </si>
  <si>
    <t>Hacienda Pública, IVA repercutido</t>
  </si>
  <si>
    <t>Caja, euros</t>
  </si>
  <si>
    <t>BANCO SABADELL</t>
  </si>
  <si>
    <t>LA CAIXA</t>
  </si>
  <si>
    <t>BANCO SANTANDER</t>
  </si>
  <si>
    <t>Compras de mercaderías</t>
  </si>
  <si>
    <t>Arrendamientos y cánones</t>
  </si>
  <si>
    <t>Servicios bancarios y similares</t>
  </si>
  <si>
    <t>Suministros</t>
  </si>
  <si>
    <t>Sueldos y salarios</t>
  </si>
  <si>
    <t>Seguridad Social a cargo de la empresa</t>
  </si>
  <si>
    <t>Ventas de mercaderías</t>
  </si>
  <si>
    <t>DIARIO GENERAL</t>
  </si>
  <si>
    <t>Nif: 000000000</t>
  </si>
  <si>
    <t>Ejercicio: 2019</t>
  </si>
  <si>
    <t>Empresa: HERMANOS JACINTO, S.L.</t>
  </si>
  <si>
    <t>Grupo</t>
  </si>
  <si>
    <t>Asiento</t>
  </si>
  <si>
    <t>Comentario</t>
  </si>
  <si>
    <t>Debe</t>
  </si>
  <si>
    <t>Haber</t>
  </si>
  <si>
    <t>funcion izquied,left</t>
  </si>
  <si>
    <t>Fecha: 01/01/2019</t>
  </si>
  <si>
    <t>Constitución Sociedad</t>
  </si>
  <si>
    <t>Total Asiento 1</t>
  </si>
  <si>
    <t>Fecha: 02/01/2019</t>
  </si>
  <si>
    <t>S/Factura nº 1 Alquiler</t>
  </si>
  <si>
    <t>Total Asiento 2</t>
  </si>
  <si>
    <t>Fecha: 04/01/2019</t>
  </si>
  <si>
    <t>Anticipo a cuenta factura</t>
  </si>
  <si>
    <t>Total Asiento 3</t>
  </si>
  <si>
    <t>Fecha: 10/01/2019</t>
  </si>
  <si>
    <t xml:space="preserve">S/Factura nº5 Sansunj </t>
  </si>
  <si>
    <t>Total Asiento 4</t>
  </si>
  <si>
    <t>Anticipo Sansunj</t>
  </si>
  <si>
    <t>Total Asiento 5</t>
  </si>
  <si>
    <t>Fecha: 13/01/2019</t>
  </si>
  <si>
    <t>N/Factura nº 1 Francisco Garcia</t>
  </si>
  <si>
    <t>Total Asiento 6</t>
  </si>
  <si>
    <t>Cobro fra 1 Francisco Garcia</t>
  </si>
  <si>
    <t>Total Asiento 7</t>
  </si>
  <si>
    <t>Fecha: 14/01/2019</t>
  </si>
  <si>
    <t>Pago fra Alquieres Paco</t>
  </si>
  <si>
    <t>Total Asiento 8</t>
  </si>
  <si>
    <t>Fecha: 15/01/2019</t>
  </si>
  <si>
    <t>N/Factura nº2 Mariano Juan</t>
  </si>
  <si>
    <t>Total Asiento 9</t>
  </si>
  <si>
    <t>Fecha: 16/01/2019</t>
  </si>
  <si>
    <t>S/Factura nº 10 Pear</t>
  </si>
  <si>
    <t>Total Asiento 10</t>
  </si>
  <si>
    <t>Fecha: 17/01/2019</t>
  </si>
  <si>
    <t>Pago fra c/cheque</t>
  </si>
  <si>
    <t>Total Asiento 11</t>
  </si>
  <si>
    <t>Fecha: 18/01/2019</t>
  </si>
  <si>
    <t>Cargo cheque Sansunj</t>
  </si>
  <si>
    <t>Total Asiento 12</t>
  </si>
  <si>
    <t>N/Factura nº 3 Cliente contado</t>
  </si>
  <si>
    <t>Total Asiento 13</t>
  </si>
  <si>
    <t>Cobro fra efectivo</t>
  </si>
  <si>
    <t>Total Asiento 14</t>
  </si>
  <si>
    <t>Fecha: 31/01/2019</t>
  </si>
  <si>
    <t>Nomina mes Enero Antonio Rajoy</t>
  </si>
  <si>
    <t>Total Asiento 15</t>
  </si>
  <si>
    <t>Nomina enero Antonio Magmati</t>
  </si>
  <si>
    <t>Total Asiento 16</t>
  </si>
  <si>
    <t>Nomina Enero Pepito De Los Palotes</t>
  </si>
  <si>
    <t>S.Social a cargo empersa</t>
  </si>
  <si>
    <t>S.Social a cargo trabajador</t>
  </si>
  <si>
    <t>S.Social a cargo empresa</t>
  </si>
  <si>
    <t>Nomina Pepito De los Palotes</t>
  </si>
  <si>
    <t>Total Asiento 17</t>
  </si>
  <si>
    <t>Transf.nomina Antonio Rajoy</t>
  </si>
  <si>
    <t>Gtos. transf. Nomina Antonio Raoy</t>
  </si>
  <si>
    <t>Total Asiento 18</t>
  </si>
  <si>
    <t>Pago nomina efectivo Pepito de los Palos</t>
  </si>
  <si>
    <t>Total Asiento 19</t>
  </si>
  <si>
    <t>Transf. Nomina Antonio Magmati</t>
  </si>
  <si>
    <t>Total Asiento 20</t>
  </si>
  <si>
    <t>Fecha: 05/02/2019</t>
  </si>
  <si>
    <t>S/Factura nº 13 Pelipe Televisiones</t>
  </si>
  <si>
    <t>Total Asiento 21</t>
  </si>
  <si>
    <t>S/Factura nº 25 Ibedrola</t>
  </si>
  <si>
    <t>Total Asiento 22</t>
  </si>
  <si>
    <t>Pago fra Iberdrola</t>
  </si>
  <si>
    <t>Total Asiento 23</t>
  </si>
  <si>
    <t>Fecha: 10/02/2019</t>
  </si>
  <si>
    <t>N/Factura nº 4 Hermanos Casllo</t>
  </si>
  <si>
    <t>Total Asiento 24</t>
  </si>
  <si>
    <t>N/Factura nº 5 Construcciones Montero</t>
  </si>
  <si>
    <t>Total Asiento 25</t>
  </si>
  <si>
    <t>Fecha: 13/02/2019</t>
  </si>
  <si>
    <t>Cheque factura Hernanos Casallo</t>
  </si>
  <si>
    <t>Total Asiento 26</t>
  </si>
  <si>
    <t>Fecha: 14/02/2019</t>
  </si>
  <si>
    <t xml:space="preserve">Ingreso cheque factura </t>
  </si>
  <si>
    <t>Total Asiento 27</t>
  </si>
  <si>
    <t>Fecha: 15/02/2019</t>
  </si>
  <si>
    <t>N/Factura nº 6 Mariano Juan Segui</t>
  </si>
  <si>
    <t>Total Asiento 28</t>
  </si>
  <si>
    <t>S/Factura nº 2 Alquileres</t>
  </si>
  <si>
    <t>Total Asiento 29</t>
  </si>
  <si>
    <t>Fecha: 17/02/2019</t>
  </si>
  <si>
    <t>Pago fra Pear transf. bancaria</t>
  </si>
  <si>
    <t>Total Asiento 30</t>
  </si>
  <si>
    <t>Fecha: 25/02/2019</t>
  </si>
  <si>
    <t>S/Factura nº 16 Pelipe Televisiones</t>
  </si>
  <si>
    <t>Total Asiento 31</t>
  </si>
  <si>
    <t>Cobro Factura Nº2 Mariano Juan Segui</t>
  </si>
  <si>
    <t>Total Asiento 32</t>
  </si>
  <si>
    <t>Fecha: 27/02/2019</t>
  </si>
  <si>
    <t xml:space="preserve">Cobro efectivo resto factura 1 </t>
  </si>
  <si>
    <t>Total Asiento 33</t>
  </si>
  <si>
    <t>Fecha: 28/02/2019</t>
  </si>
  <si>
    <t>Cobro parte factura Construcc. Montero</t>
  </si>
  <si>
    <t>Total Asiento 34</t>
  </si>
  <si>
    <t>Nomina Febrero Antonio Rajoy</t>
  </si>
  <si>
    <t>Total Asiento 35</t>
  </si>
  <si>
    <t>Nomina Febrero Antonio Magmati</t>
  </si>
  <si>
    <t>S.Social nomina Antonio Magamati</t>
  </si>
  <si>
    <t>Irpf nomina Febrero Antonio Magamati</t>
  </si>
  <si>
    <t>S.Social a cargo empleado</t>
  </si>
  <si>
    <t>Nomina Antonio Magmati</t>
  </si>
  <si>
    <t>Total Asiento 36</t>
  </si>
  <si>
    <t>Nomina febrero Pepito</t>
  </si>
  <si>
    <t>S.Social nomina febrero Pepito</t>
  </si>
  <si>
    <t>S.Social a camrgo empleado</t>
  </si>
  <si>
    <t>Nomina Febrero  Pepito</t>
  </si>
  <si>
    <t>Total Asiento 37</t>
  </si>
  <si>
    <t>Pago nomina Antonio Magmati</t>
  </si>
  <si>
    <t>Total Asiento 38</t>
  </si>
  <si>
    <t>Pago nomina Pepito Febrero</t>
  </si>
  <si>
    <t>Total Asiento 39</t>
  </si>
  <si>
    <t xml:space="preserve">Pago factura por transf. Pelipe </t>
  </si>
  <si>
    <t>Total Asiento 40</t>
  </si>
  <si>
    <t>S/Factura nº 15 Pear</t>
  </si>
  <si>
    <t>Total Asiento 41</t>
  </si>
  <si>
    <t>N/Factura nº 7 Francisco Garcia</t>
  </si>
  <si>
    <t>Total Asiento 42</t>
  </si>
  <si>
    <t>S/Factura nº120 Tefonica</t>
  </si>
  <si>
    <t>Total Asiento 43</t>
  </si>
  <si>
    <t>S.Social Enero</t>
  </si>
  <si>
    <t>Total Asiento 44</t>
  </si>
  <si>
    <t>Fecha: 01/03/2019</t>
  </si>
  <si>
    <t>Tranf. nomina Antonio Rajoy</t>
  </si>
  <si>
    <t>Total Asiento 45</t>
  </si>
  <si>
    <t>Fecha: 05/03/2019</t>
  </si>
  <si>
    <t>Pago fra Telefonica</t>
  </si>
  <si>
    <t>Total Asiento 46</t>
  </si>
  <si>
    <t>N/Factura nº 8 Hermanos Casallo</t>
  </si>
  <si>
    <t>Total Asiento 47</t>
  </si>
  <si>
    <t>Fecha: 15/03/2019</t>
  </si>
  <si>
    <t xml:space="preserve">S/Factura nº 20 Pear </t>
  </si>
  <si>
    <t>Total Asiento 48</t>
  </si>
  <si>
    <t>Fecha: 20/03/2019</t>
  </si>
  <si>
    <t>N/Factura nº 9 Construcciones Montero</t>
  </si>
  <si>
    <t>Total Asiento 49</t>
  </si>
  <si>
    <t>Fecha: 25/03/2019</t>
  </si>
  <si>
    <t>N/Factura nº10 Limpiezas Almansa</t>
  </si>
  <si>
    <t>Total Asiento 50</t>
  </si>
  <si>
    <t>Cobro fra C/Cheque</t>
  </si>
  <si>
    <t>Total Asiento 51</t>
  </si>
  <si>
    <t>Fecha: 31/03/2019</t>
  </si>
  <si>
    <t>Nomina Marzo Pepito</t>
  </si>
  <si>
    <t>Total Asiento 52</t>
  </si>
  <si>
    <t>Nomina Antonio Rajoy Marzo</t>
  </si>
  <si>
    <t>Total Asiento 53</t>
  </si>
  <si>
    <t>Transf. nomina Pepito Marzo</t>
  </si>
  <si>
    <t>Total Asiento 54</t>
  </si>
  <si>
    <t>Iva reper. 1T 2019</t>
  </si>
  <si>
    <t>Iva sopor. 1T 2019</t>
  </si>
  <si>
    <t>Iva 1T 2019</t>
  </si>
  <si>
    <t>Total Asiento 55</t>
  </si>
  <si>
    <t xml:space="preserve">S.Social Febrero </t>
  </si>
  <si>
    <t>Total Asiento 56</t>
  </si>
  <si>
    <t>TOTAL</t>
  </si>
  <si>
    <t>FICHAS DE MAYOR</t>
  </si>
  <si>
    <t>Habría que eliminar la columna D</t>
  </si>
  <si>
    <t>Fecha</t>
  </si>
  <si>
    <t>Contrapartida</t>
  </si>
  <si>
    <t>Saldo</t>
  </si>
  <si>
    <t>100000</t>
  </si>
  <si>
    <t>Suma Movimientos ...</t>
  </si>
  <si>
    <t>400001</t>
  </si>
  <si>
    <t>407001</t>
  </si>
  <si>
    <t>400002</t>
  </si>
  <si>
    <t>400003</t>
  </si>
  <si>
    <t>572002</t>
  </si>
  <si>
    <t>401000</t>
  </si>
  <si>
    <t>572003</t>
  </si>
  <si>
    <t>572001</t>
  </si>
  <si>
    <t>410001</t>
  </si>
  <si>
    <t>410002</t>
  </si>
  <si>
    <t>410003</t>
  </si>
  <si>
    <t>430000</t>
  </si>
  <si>
    <t>570000</t>
  </si>
  <si>
    <t>430001</t>
  </si>
  <si>
    <t>430002</t>
  </si>
  <si>
    <t>431000</t>
  </si>
  <si>
    <t>430003</t>
  </si>
  <si>
    <t>430004</t>
  </si>
  <si>
    <t>430005</t>
  </si>
  <si>
    <t>465001</t>
  </si>
  <si>
    <t>465002</t>
  </si>
  <si>
    <t>465003</t>
  </si>
  <si>
    <t>472000</t>
  </si>
  <si>
    <t>475000</t>
  </si>
  <si>
    <t>475100</t>
  </si>
  <si>
    <t>476000</t>
  </si>
  <si>
    <t>477000</t>
  </si>
  <si>
    <t>Tranferencia fra 2 Limp.Almansa</t>
  </si>
  <si>
    <t>600000</t>
  </si>
  <si>
    <t>621000</t>
  </si>
  <si>
    <t>626000</t>
  </si>
  <si>
    <t>628000</t>
  </si>
  <si>
    <t>640000</t>
  </si>
  <si>
    <t>642000</t>
  </si>
  <si>
    <t>700000</t>
  </si>
  <si>
    <t xml:space="preserve">DebeA </t>
  </si>
  <si>
    <t xml:space="preserve">HaberA </t>
  </si>
  <si>
    <t xml:space="preserve">SaldoA </t>
  </si>
  <si>
    <t>CAPITAL</t>
  </si>
  <si>
    <t>Capital Social</t>
  </si>
  <si>
    <t>PROVEEDORES</t>
  </si>
  <si>
    <t>Proveedores</t>
  </si>
  <si>
    <t>Proveedores efectos comerciales a pagar</t>
  </si>
  <si>
    <t>Anticipos a proveedores</t>
  </si>
  <si>
    <t>ACREEDORES VARIOS</t>
  </si>
  <si>
    <t>Acreedores por prestaciones de servicios</t>
  </si>
  <si>
    <t>CLIENTES</t>
  </si>
  <si>
    <t>Clientes</t>
  </si>
  <si>
    <t>Clientes efectos comerciales a cobrar</t>
  </si>
  <si>
    <t>PERSONAL</t>
  </si>
  <si>
    <t>Remuneraciones pendientes de pago</t>
  </si>
  <si>
    <t>ADMINISTRACIONES PUBLICAS</t>
  </si>
  <si>
    <t>Acienda pública IVA soportado</t>
  </si>
  <si>
    <t>Acienda pública acreedores por conceptos fiscales</t>
  </si>
  <si>
    <t>Organismos de la seguridad social acreedores</t>
  </si>
  <si>
    <t>TESORERIA</t>
  </si>
  <si>
    <t>Caja Euros</t>
  </si>
  <si>
    <t>Bancos e instituciones de credito C/C</t>
  </si>
  <si>
    <t>COMPRAS</t>
  </si>
  <si>
    <t>Compras de mercaderias</t>
  </si>
  <si>
    <t>SERVICIOS EXTERIORES</t>
  </si>
  <si>
    <t>Arrendamientos y canones</t>
  </si>
  <si>
    <t>GASTOS DE PERSONAL</t>
  </si>
  <si>
    <t>Sueldos y Salarios</t>
  </si>
  <si>
    <t>Seguridad social a cargo de la empresa</t>
  </si>
  <si>
    <t>VENTAS DE MERCADERIAS</t>
  </si>
  <si>
    <t>Ventas de mercaderias</t>
  </si>
  <si>
    <t>CUENTA DE PERDIDAS Y GANANCIAS</t>
  </si>
  <si>
    <t xml:space="preserve"> </t>
  </si>
  <si>
    <t xml:space="preserve">      1. Importe neto cifra de negocios</t>
  </si>
  <si>
    <t xml:space="preserve">         700000  Ventas de mercaderías</t>
  </si>
  <si>
    <t xml:space="preserve">      4. Aprovisionamientos</t>
  </si>
  <si>
    <t xml:space="preserve">         600000  Compras de mercaderías</t>
  </si>
  <si>
    <t xml:space="preserve">      6. Gastos de personal</t>
  </si>
  <si>
    <t xml:space="preserve">         640000  Sueldos y salarios</t>
  </si>
  <si>
    <t xml:space="preserve">         642000  Seguridad Social a cargo de la empresa</t>
  </si>
  <si>
    <t xml:space="preserve">      7. Otros gastos de explotación</t>
  </si>
  <si>
    <t xml:space="preserve">         621000  Arrendamientos y cánones</t>
  </si>
  <si>
    <t xml:space="preserve">         626000  Servicios bancarios y similares</t>
  </si>
  <si>
    <t xml:space="preserve">         628000  Suministros</t>
  </si>
  <si>
    <t xml:space="preserve">   A) Resultado explotación (del 1 al 13)</t>
  </si>
  <si>
    <t xml:space="preserve">   C) Resultado antes de impuestos (A+B)</t>
  </si>
  <si>
    <t xml:space="preserve">   D) Resultado del ejercicio (C+20)</t>
  </si>
  <si>
    <t>BALANCE DE SITUACIÓN - ACTIVO</t>
  </si>
  <si>
    <t xml:space="preserve">   B) ACTIVO CORRIENTE                         </t>
  </si>
  <si>
    <t xml:space="preserve">         III. Deudores ciales y otras ctas.cobrar</t>
  </si>
  <si>
    <t xml:space="preserve">            1. Clientes ventas y Prestaciones Servicios</t>
  </si>
  <si>
    <t xml:space="preserve">               b) Clientes vtas y prest. serv. a C/P</t>
  </si>
  <si>
    <t xml:space="preserve">                  430   Clientes</t>
  </si>
  <si>
    <t xml:space="preserve">                  430001  FRANCISCO GARCIA MARTINEZ</t>
  </si>
  <si>
    <t xml:space="preserve">                  430003  MARIANO JUAN SEGUI</t>
  </si>
  <si>
    <t xml:space="preserve">                  430004  CONSTRUCCIONES MONTERO, S.L.</t>
  </si>
  <si>
    <t xml:space="preserve">                  430005  HERMANOS CASALLO, S.L.</t>
  </si>
  <si>
    <t xml:space="preserve">                  431   Clientes, efectos comerciales a co</t>
  </si>
  <si>
    <t xml:space="preserve">                  431000  Efectos comerciales en cartera</t>
  </si>
  <si>
    <t xml:space="preserve">         VII. Efectivo y otros activos líquidos equiv.</t>
  </si>
  <si>
    <t xml:space="preserve">            570   Caja, euros</t>
  </si>
  <si>
    <t xml:space="preserve">            570000  Caja, euros</t>
  </si>
  <si>
    <t xml:space="preserve">            572   Bancos e instituciones de crédito c/c vi</t>
  </si>
  <si>
    <t xml:space="preserve">            572001  BANCO SABADELL</t>
  </si>
  <si>
    <t xml:space="preserve">            572002  LA CAIXA</t>
  </si>
  <si>
    <t xml:space="preserve">            572003  BANCO SANTANDER</t>
  </si>
  <si>
    <t xml:space="preserve">   TOTAL  ACTIVO (A + B)</t>
  </si>
  <si>
    <t>BALANCE DE SITUACIÓN - PATRIMONIO NETO Y PASIVO</t>
  </si>
  <si>
    <t xml:space="preserve">   A) PATRIMONIO NETO    </t>
  </si>
  <si>
    <t xml:space="preserve">      A-1) Fondos propios</t>
  </si>
  <si>
    <t xml:space="preserve">         I. Capital</t>
  </si>
  <si>
    <t xml:space="preserve">            1. Capital escriturado</t>
  </si>
  <si>
    <t xml:space="preserve">               100 Capital social</t>
  </si>
  <si>
    <t xml:space="preserve">               100000  Capital social</t>
  </si>
  <si>
    <t xml:space="preserve">         VII. Resultado del ejercicio</t>
  </si>
  <si>
    <t xml:space="preserve">               Ingresos/Gastos pendiente cierre</t>
  </si>
  <si>
    <t xml:space="preserve">                  600  Compras de mercaderías</t>
  </si>
  <si>
    <t xml:space="preserve">                  600000  Compras de mercaderías</t>
  </si>
  <si>
    <t xml:space="preserve">                  621   Arrendamientos y cánones</t>
  </si>
  <si>
    <t xml:space="preserve">                  621000  Arrendamientos y cánones</t>
  </si>
  <si>
    <t xml:space="preserve">                  626   Servicios bancarios y similares</t>
  </si>
  <si>
    <t xml:space="preserve">                  626000  Servicios bancarios y similares</t>
  </si>
  <si>
    <t xml:space="preserve">                  628   Suministros</t>
  </si>
  <si>
    <t xml:space="preserve">                  628000  Suministros</t>
  </si>
  <si>
    <t xml:space="preserve">                  640   Sueldos y salarios</t>
  </si>
  <si>
    <t xml:space="preserve">                  640000  Sueldos y salarios</t>
  </si>
  <si>
    <t xml:space="preserve">                  642   Seguridad Social a cargo de la emp</t>
  </si>
  <si>
    <t xml:space="preserve">                  642000  Seguridad Social a cargo de la emp</t>
  </si>
  <si>
    <t xml:space="preserve">                  700 Ventas de mercaderías</t>
  </si>
  <si>
    <t xml:space="preserve">                  700000  Ventas de mercaderías</t>
  </si>
  <si>
    <t xml:space="preserve">   C) PASIVO CORRIENTE</t>
  </si>
  <si>
    <t xml:space="preserve">         V. Acreedores ciales. y otras ctas. a pagar</t>
  </si>
  <si>
    <t xml:space="preserve">            1. Proveedores</t>
  </si>
  <si>
    <t xml:space="preserve">               b) Proveedores a C/P</t>
  </si>
  <si>
    <t xml:space="preserve">                  400   Proveedores</t>
  </si>
  <si>
    <t xml:space="preserve">                  400002  PELIPE TELEVISIONES, S.L.</t>
  </si>
  <si>
    <t xml:space="preserve">                  400003  PEAR S.L.</t>
  </si>
  <si>
    <t xml:space="preserve">            2. Otros acreedores</t>
  </si>
  <si>
    <t xml:space="preserve">               410  Acreedores por prestaciones de servic</t>
  </si>
  <si>
    <t xml:space="preserve">               410002  PACO ALQUILERES, S.L.</t>
  </si>
  <si>
    <t xml:space="preserve">               465   Remuneraciones pendientes de pago</t>
  </si>
  <si>
    <t xml:space="preserve">               465001  ANTONIO RAJOY FERNANDEZ</t>
  </si>
  <si>
    <t xml:space="preserve">               475  Hacienda Pública, acreedora por conce</t>
  </si>
  <si>
    <t xml:space="preserve">               475000  Hacienda Pública, acreedora por IVA</t>
  </si>
  <si>
    <t xml:space="preserve">               475100  HP, acreedora por retenciones practic</t>
  </si>
  <si>
    <t xml:space="preserve">               476   Organismos de la Seguridad Social, ac</t>
  </si>
  <si>
    <t xml:space="preserve">               476000  Organismos de la Seguridad Social, ac</t>
  </si>
  <si>
    <t xml:space="preserve">   TOTAL PATRIMONIO NETO Y PASIVO (A+B+C)</t>
  </si>
  <si>
    <t>DATOS EN</t>
  </si>
  <si>
    <t>Miles de €</t>
  </si>
  <si>
    <t>Descuadre</t>
  </si>
  <si>
    <t>PERIODOS</t>
  </si>
  <si>
    <t>CUENTA DE RESULTADOS</t>
  </si>
  <si>
    <t>ACTIVO</t>
  </si>
  <si>
    <t> </t>
  </si>
  <si>
    <t>INGRESOS ( I )</t>
  </si>
  <si>
    <t>ACTIVO NO CORRIENTE</t>
  </si>
  <si>
    <t>Ventas</t>
  </si>
  <si>
    <t>Inmovilizado material</t>
  </si>
  <si>
    <t>Otros ingresos</t>
  </si>
  <si>
    <t>Inversiones financieras largo plazo</t>
  </si>
  <si>
    <t>CONSUMOS ( C )</t>
  </si>
  <si>
    <t>Inmovilizado intangible</t>
  </si>
  <si>
    <t>Aprovisionamientos</t>
  </si>
  <si>
    <t xml:space="preserve"> - Amortiz. acumulada inmovilizado</t>
  </si>
  <si>
    <t>Variación de existencias</t>
  </si>
  <si>
    <t>EXISTENCIAS</t>
  </si>
  <si>
    <t>MARGEN BRUTO ( M = I - C )</t>
  </si>
  <si>
    <t>Existencias</t>
  </si>
  <si>
    <t>GASTOS ( G )</t>
  </si>
  <si>
    <t>REALIZABLE</t>
  </si>
  <si>
    <t>Gastos de personal</t>
  </si>
  <si>
    <t>Servicios exteriores</t>
  </si>
  <si>
    <t>Deudores varios</t>
  </si>
  <si>
    <t>Otros gastos de gestión</t>
  </si>
  <si>
    <t>DISPONIBLE</t>
  </si>
  <si>
    <t>Tributos</t>
  </si>
  <si>
    <t>Caja</t>
  </si>
  <si>
    <t>Dotación para amortizaciones</t>
  </si>
  <si>
    <t>Bancos</t>
  </si>
  <si>
    <t>BENEFICIO BAII ( I - C - G )</t>
  </si>
  <si>
    <t>Equivalentes de tesorería</t>
  </si>
  <si>
    <t>Gastos financieros ( F )</t>
  </si>
  <si>
    <t xml:space="preserve">TOTAL ACTIVO </t>
  </si>
  <si>
    <t>BENEFICIO BAI ( BAII - F )</t>
  </si>
  <si>
    <t>Impuesto sobre beneficios</t>
  </si>
  <si>
    <t>PASIVO</t>
  </si>
  <si>
    <t>BENEFICIO NETO EXPLOTACION</t>
  </si>
  <si>
    <t>PATRIMONIO NETO</t>
  </si>
  <si>
    <t>Resultados extraordinarios</t>
  </si>
  <si>
    <t>Capital</t>
  </si>
  <si>
    <t xml:space="preserve">BENEFICIO NETO </t>
  </si>
  <si>
    <t>Reservas</t>
  </si>
  <si>
    <t>Pérdidas y ganancias</t>
  </si>
  <si>
    <t xml:space="preserve">Otros recursos </t>
  </si>
  <si>
    <t>PASIVO NO CORRIENTE</t>
  </si>
  <si>
    <t>Deudas con entidades de crédito</t>
  </si>
  <si>
    <t>Otras dudas a largo plazo</t>
  </si>
  <si>
    <t>PASIVO CORRIENTE</t>
  </si>
  <si>
    <t>Entidades de crédito</t>
  </si>
  <si>
    <t>Otras deudas a corto</t>
  </si>
  <si>
    <t>TOTAL PASIVO</t>
  </si>
  <si>
    <t>Ratio</t>
  </si>
  <si>
    <t>Tesoreria</t>
  </si>
  <si>
    <t>(0,8-1,2)</t>
  </si>
  <si>
    <t>Tesoreria los dos primeros años va muy mal, en 2018 mejora bastante y luego en 2019 se colaca en niveles medios</t>
  </si>
  <si>
    <t>Cercano a 1</t>
  </si>
  <si>
    <t>Liquidez</t>
  </si>
  <si>
    <t>(1,5-1,8)</t>
  </si>
  <si>
    <t>Solvencia a corto plazo</t>
  </si>
  <si>
    <t>Se puede hacer dinero a corto plazo</t>
  </si>
  <si>
    <t>Garantia</t>
  </si>
  <si>
    <t>Disponibilidad</t>
  </si>
  <si>
    <t>Autonomía</t>
  </si>
  <si>
    <t>Calidad de la Deuda</t>
  </si>
  <si>
    <t>Fondo de Maniobra</t>
  </si>
  <si>
    <t>FM = Activo Circulante – Pasivo Circulante</t>
  </si>
  <si>
    <t>FM = Pasivo Fijo – Activo Fijo</t>
  </si>
  <si>
    <t>Rentabilidad Económica</t>
  </si>
  <si>
    <t>Rentabilidad Financiera</t>
  </si>
  <si>
    <t>Margen </t>
  </si>
  <si>
    <t>Margen = Ingresos - Consumos</t>
  </si>
  <si>
    <t>Margen Neto</t>
  </si>
  <si>
    <t>Rotación</t>
  </si>
  <si>
    <t>Apalancamiento.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</si>
</sst>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theme="1"/>
      <name val="Arial"/>
    </font>
    <font>
      <b/>
      <sz val="10"/>
      <name val="Arial"/>
      <family val="2"/>
    </font>
    <font>
      <sz val="12"/>
      <color rgb="FF000000"/>
      <name val="Calibri"/>
      <family val="2"/>
    </font>
    <font>
      <sz val="10"/>
      <color rgb="FF0000FF"/>
      <name val="Arial"/>
    </font>
    <font>
      <b/>
      <sz val="8"/>
      <name val="Arial"/>
      <family val="2"/>
    </font>
    <font>
      <sz val="8"/>
      <color rgb="FF0000FF"/>
      <name val="Arial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/>
    <xf numFmtId="0" fontId="1" fillId="0" borderId="0" xfId="0" applyFont="1"/>
    <xf numFmtId="0" fontId="4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0" xfId="0" applyFont="1" applyFill="1"/>
    <xf numFmtId="14" fontId="0" fillId="0" borderId="0" xfId="0" applyNumberFormat="1"/>
    <xf numFmtId="4" fontId="0" fillId="0" borderId="0" xfId="0" applyNumberFormat="1" applyAlignment="1">
      <alignment horizontal="right"/>
    </xf>
    <xf numFmtId="4" fontId="4" fillId="2" borderId="0" xfId="0" applyNumberFormat="1" applyFont="1" applyFill="1" applyAlignment="1">
      <alignment horizontal="right"/>
    </xf>
    <xf numFmtId="0" fontId="0" fillId="3" borderId="0" xfId="0" applyFill="1"/>
    <xf numFmtId="49" fontId="3" fillId="3" borderId="0" xfId="0" applyNumberFormat="1" applyFont="1" applyFill="1"/>
    <xf numFmtId="0" fontId="0" fillId="0" borderId="0" xfId="0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4" fillId="2" borderId="2" xfId="0" applyFont="1" applyFill="1" applyBorder="1" applyAlignment="1">
      <alignment horizontal="right"/>
    </xf>
    <xf numFmtId="4" fontId="3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9" fontId="3" fillId="0" borderId="0" xfId="0" applyNumberFormat="1" applyFont="1"/>
    <xf numFmtId="0" fontId="4" fillId="3" borderId="3" xfId="0" applyFont="1" applyFill="1" applyBorder="1" applyAlignment="1">
      <alignment horizontal="right"/>
    </xf>
    <xf numFmtId="0" fontId="4" fillId="4" borderId="1" xfId="0" applyFont="1" applyFill="1" applyBorder="1"/>
    <xf numFmtId="0" fontId="4" fillId="4" borderId="2" xfId="0" applyFont="1" applyFill="1" applyBorder="1"/>
    <xf numFmtId="0" fontId="4" fillId="4" borderId="2" xfId="0" applyFont="1" applyFill="1" applyBorder="1" applyAlignment="1">
      <alignment horizontal="right"/>
    </xf>
    <xf numFmtId="0" fontId="4" fillId="4" borderId="3" xfId="0" applyFont="1" applyFill="1" applyBorder="1" applyAlignment="1">
      <alignment horizontal="right"/>
    </xf>
    <xf numFmtId="0" fontId="4" fillId="5" borderId="0" xfId="0" applyFont="1" applyFill="1"/>
    <xf numFmtId="0" fontId="0" fillId="5" borderId="0" xfId="0" applyFill="1"/>
    <xf numFmtId="4" fontId="4" fillId="5" borderId="0" xfId="0" applyNumberFormat="1" applyFont="1" applyFill="1" applyAlignment="1">
      <alignment horizontal="right"/>
    </xf>
    <xf numFmtId="0" fontId="4" fillId="6" borderId="1" xfId="0" applyFont="1" applyFill="1" applyBorder="1"/>
    <xf numFmtId="0" fontId="0" fillId="6" borderId="2" xfId="0" applyFill="1" applyBorder="1"/>
    <xf numFmtId="4" fontId="4" fillId="6" borderId="2" xfId="0" applyNumberFormat="1" applyFont="1" applyFill="1" applyBorder="1" applyAlignment="1">
      <alignment horizontal="right"/>
    </xf>
    <xf numFmtId="4" fontId="4" fillId="6" borderId="3" xfId="0" applyNumberFormat="1" applyFont="1" applyFill="1" applyBorder="1" applyAlignment="1">
      <alignment horizontal="right"/>
    </xf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left"/>
    </xf>
    <xf numFmtId="4" fontId="6" fillId="0" borderId="0" xfId="0" applyNumberFormat="1" applyFont="1" applyAlignment="1">
      <alignment horizontal="right"/>
    </xf>
    <xf numFmtId="4" fontId="0" fillId="0" borderId="0" xfId="0" applyNumberFormat="1"/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9" fillId="0" borderId="5" xfId="0" applyFont="1" applyFill="1" applyBorder="1" applyAlignment="1"/>
    <xf numFmtId="0" fontId="9" fillId="0" borderId="6" xfId="0" applyFont="1" applyFill="1" applyBorder="1" applyAlignment="1"/>
    <xf numFmtId="0" fontId="7" fillId="0" borderId="1" xfId="0" applyFont="1" applyFill="1" applyBorder="1" applyAlignment="1"/>
    <xf numFmtId="0" fontId="8" fillId="0" borderId="7" xfId="0" applyFont="1" applyFill="1" applyBorder="1" applyAlignment="1"/>
    <xf numFmtId="0" fontId="8" fillId="0" borderId="6" xfId="0" applyFont="1" applyFill="1" applyBorder="1" applyAlignment="1"/>
    <xf numFmtId="0" fontId="7" fillId="0" borderId="5" xfId="0" applyFont="1" applyFill="1" applyBorder="1" applyAlignment="1"/>
    <xf numFmtId="0" fontId="10" fillId="0" borderId="6" xfId="0" applyFont="1" applyFill="1" applyBorder="1" applyAlignment="1"/>
    <xf numFmtId="0" fontId="11" fillId="0" borderId="6" xfId="0" applyFont="1" applyFill="1" applyBorder="1" applyAlignment="1"/>
    <xf numFmtId="4" fontId="10" fillId="0" borderId="6" xfId="0" applyNumberFormat="1" applyFont="1" applyFill="1" applyBorder="1" applyAlignment="1"/>
    <xf numFmtId="4" fontId="11" fillId="0" borderId="6" xfId="0" applyNumberFormat="1" applyFont="1" applyFill="1" applyBorder="1" applyAlignment="1"/>
    <xf numFmtId="0" fontId="7" fillId="0" borderId="8" xfId="0" applyFont="1" applyFill="1" applyBorder="1" applyAlignment="1"/>
    <xf numFmtId="0" fontId="8" fillId="0" borderId="3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" fillId="3" borderId="0" xfId="0" applyFont="1" applyFill="1"/>
    <xf numFmtId="49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8" fillId="0" borderId="1" xfId="0" applyFont="1" applyFill="1" applyBorder="1" applyAlignment="1"/>
    <xf numFmtId="0" fontId="8" fillId="0" borderId="2" xfId="0" applyFont="1" applyFill="1" applyBorder="1" applyAlignment="1"/>
    <xf numFmtId="0" fontId="8" fillId="0" borderId="4" xfId="0" applyFont="1" applyFill="1" applyBorder="1" applyAlignme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F3" sqref="F3"/>
    </sheetView>
  </sheetViews>
  <sheetFormatPr baseColWidth="10" defaultColWidth="11.42578125" defaultRowHeight="15" x14ac:dyDescent="0.25"/>
  <cols>
    <col min="2" max="2" width="42.7109375" bestFit="1" customWidth="1"/>
  </cols>
  <sheetData>
    <row r="1" spans="1:7" ht="26.25" x14ac:dyDescent="0.4">
      <c r="A1" s="37" t="s">
        <v>0</v>
      </c>
      <c r="B1" s="14"/>
      <c r="C1" s="14"/>
      <c r="D1" s="14"/>
      <c r="E1" s="14"/>
      <c r="F1" s="14"/>
      <c r="G1" s="14"/>
    </row>
    <row r="2" spans="1:7" s="1" customFormat="1" x14ac:dyDescent="0.25">
      <c r="A2" s="14"/>
      <c r="B2" s="14"/>
      <c r="C2" s="14"/>
      <c r="D2" s="14"/>
      <c r="E2" s="14"/>
      <c r="F2" s="14"/>
      <c r="G2" s="14"/>
    </row>
    <row r="3" spans="1:7" x14ac:dyDescent="0.25">
      <c r="A3" s="2" t="s">
        <v>1</v>
      </c>
      <c r="B3" s="2" t="s">
        <v>2</v>
      </c>
      <c r="C3" s="14"/>
      <c r="D3" s="14"/>
      <c r="E3" s="14"/>
      <c r="F3" s="14"/>
      <c r="G3" s="14"/>
    </row>
    <row r="4" spans="1:7" x14ac:dyDescent="0.25">
      <c r="A4" s="39">
        <v>100000</v>
      </c>
      <c r="B4" s="14" t="s">
        <v>3</v>
      </c>
      <c r="C4" s="14"/>
      <c r="D4" s="14"/>
      <c r="E4" s="14"/>
      <c r="F4" s="14"/>
      <c r="G4" s="14"/>
    </row>
    <row r="5" spans="1:7" x14ac:dyDescent="0.25">
      <c r="A5" s="39">
        <v>400001</v>
      </c>
      <c r="B5" s="14" t="s">
        <v>4</v>
      </c>
      <c r="C5" s="14"/>
      <c r="D5" s="14"/>
      <c r="E5" s="14"/>
      <c r="F5" s="14"/>
      <c r="G5" s="14"/>
    </row>
    <row r="6" spans="1:7" x14ac:dyDescent="0.25">
      <c r="A6" s="39">
        <v>400002</v>
      </c>
      <c r="B6" s="14" t="s">
        <v>5</v>
      </c>
      <c r="C6" s="14"/>
      <c r="D6" s="14"/>
      <c r="E6" s="14"/>
      <c r="F6" s="14"/>
      <c r="G6" s="14"/>
    </row>
    <row r="7" spans="1:7" x14ac:dyDescent="0.25">
      <c r="A7" s="39">
        <v>400003</v>
      </c>
      <c r="B7" s="14" t="s">
        <v>6</v>
      </c>
      <c r="C7" s="14"/>
      <c r="D7" s="14"/>
      <c r="E7" s="14"/>
      <c r="F7" s="14"/>
      <c r="G7" s="14"/>
    </row>
    <row r="8" spans="1:7" x14ac:dyDescent="0.25">
      <c r="A8" s="39">
        <v>401000</v>
      </c>
      <c r="B8" s="14" t="s">
        <v>7</v>
      </c>
      <c r="C8" s="14"/>
      <c r="D8" s="14"/>
      <c r="E8" s="14"/>
      <c r="F8" s="14"/>
      <c r="G8" s="14"/>
    </row>
    <row r="9" spans="1:7" x14ac:dyDescent="0.25">
      <c r="A9" s="39">
        <v>407001</v>
      </c>
      <c r="B9" s="14" t="s">
        <v>8</v>
      </c>
      <c r="C9" s="14"/>
      <c r="D9" s="14"/>
      <c r="E9" s="14"/>
      <c r="F9" s="14"/>
      <c r="G9" s="14"/>
    </row>
    <row r="10" spans="1:7" x14ac:dyDescent="0.25">
      <c r="A10" s="39">
        <v>410001</v>
      </c>
      <c r="B10" s="14" t="s">
        <v>9</v>
      </c>
      <c r="C10" s="14"/>
      <c r="D10" s="14"/>
      <c r="E10" s="14"/>
      <c r="F10" s="14"/>
      <c r="G10" s="14"/>
    </row>
    <row r="11" spans="1:7" x14ac:dyDescent="0.25">
      <c r="A11" s="39">
        <v>410002</v>
      </c>
      <c r="B11" s="14" t="s">
        <v>10</v>
      </c>
      <c r="C11" s="14"/>
      <c r="D11" s="14"/>
      <c r="E11" s="14"/>
      <c r="F11" s="14"/>
      <c r="G11" s="14"/>
    </row>
    <row r="12" spans="1:7" x14ac:dyDescent="0.25">
      <c r="A12" s="39">
        <v>410003</v>
      </c>
      <c r="B12" s="14" t="s">
        <v>11</v>
      </c>
      <c r="C12" s="14"/>
      <c r="D12" s="14"/>
      <c r="E12" s="14"/>
      <c r="F12" s="14"/>
      <c r="G12" s="14"/>
    </row>
    <row r="13" spans="1:7" x14ac:dyDescent="0.25">
      <c r="A13" s="39">
        <v>430000</v>
      </c>
      <c r="B13" s="14" t="s">
        <v>12</v>
      </c>
      <c r="C13" s="14"/>
      <c r="D13" s="14"/>
      <c r="E13" s="14"/>
      <c r="F13" s="14"/>
      <c r="G13" s="14"/>
    </row>
    <row r="14" spans="1:7" x14ac:dyDescent="0.25">
      <c r="A14" s="39">
        <v>430001</v>
      </c>
      <c r="B14" s="14" t="s">
        <v>13</v>
      </c>
      <c r="C14" s="14"/>
      <c r="D14" s="14"/>
      <c r="E14" s="14"/>
      <c r="F14" s="14"/>
      <c r="G14" s="36"/>
    </row>
    <row r="15" spans="1:7" x14ac:dyDescent="0.25">
      <c r="A15" s="39">
        <v>430002</v>
      </c>
      <c r="B15" s="14" t="s">
        <v>14</v>
      </c>
      <c r="C15" s="14"/>
      <c r="D15" s="14"/>
      <c r="E15" s="14"/>
      <c r="F15" s="14"/>
      <c r="G15" s="14"/>
    </row>
    <row r="16" spans="1:7" x14ac:dyDescent="0.25">
      <c r="A16" s="39">
        <v>430003</v>
      </c>
      <c r="B16" s="14" t="s">
        <v>15</v>
      </c>
      <c r="C16" s="14"/>
      <c r="D16" s="14"/>
      <c r="E16" s="14"/>
      <c r="F16" s="14"/>
      <c r="G16" s="14"/>
    </row>
    <row r="17" spans="1:2" x14ac:dyDescent="0.25">
      <c r="A17" s="39">
        <v>430004</v>
      </c>
      <c r="B17" s="14" t="s">
        <v>16</v>
      </c>
    </row>
    <row r="18" spans="1:2" x14ac:dyDescent="0.25">
      <c r="A18" s="39">
        <v>430005</v>
      </c>
      <c r="B18" s="14" t="s">
        <v>17</v>
      </c>
    </row>
    <row r="19" spans="1:2" x14ac:dyDescent="0.25">
      <c r="A19" s="39">
        <v>431000</v>
      </c>
      <c r="B19" s="14" t="s">
        <v>18</v>
      </c>
    </row>
    <row r="20" spans="1:2" x14ac:dyDescent="0.25">
      <c r="A20" s="39">
        <v>465001</v>
      </c>
      <c r="B20" s="14" t="s">
        <v>19</v>
      </c>
    </row>
    <row r="21" spans="1:2" x14ac:dyDescent="0.25">
      <c r="A21" s="39">
        <v>465002</v>
      </c>
      <c r="B21" s="14" t="s">
        <v>20</v>
      </c>
    </row>
    <row r="22" spans="1:2" x14ac:dyDescent="0.25">
      <c r="A22" s="39">
        <v>465003</v>
      </c>
      <c r="B22" s="14" t="s">
        <v>21</v>
      </c>
    </row>
    <row r="23" spans="1:2" x14ac:dyDescent="0.25">
      <c r="A23" s="39">
        <v>472000</v>
      </c>
      <c r="B23" s="14" t="s">
        <v>22</v>
      </c>
    </row>
    <row r="24" spans="1:2" x14ac:dyDescent="0.25">
      <c r="A24" s="39">
        <v>475000</v>
      </c>
      <c r="B24" s="14" t="s">
        <v>23</v>
      </c>
    </row>
    <row r="25" spans="1:2" x14ac:dyDescent="0.25">
      <c r="A25" s="39">
        <v>475100</v>
      </c>
      <c r="B25" s="14" t="s">
        <v>24</v>
      </c>
    </row>
    <row r="26" spans="1:2" x14ac:dyDescent="0.25">
      <c r="A26" s="39">
        <v>476000</v>
      </c>
      <c r="B26" s="14" t="s">
        <v>25</v>
      </c>
    </row>
    <row r="27" spans="1:2" x14ac:dyDescent="0.25">
      <c r="A27" s="39">
        <v>477000</v>
      </c>
      <c r="B27" s="14" t="s">
        <v>26</v>
      </c>
    </row>
    <row r="28" spans="1:2" x14ac:dyDescent="0.25">
      <c r="A28" s="39">
        <v>570000</v>
      </c>
      <c r="B28" s="14" t="s">
        <v>27</v>
      </c>
    </row>
    <row r="29" spans="1:2" x14ac:dyDescent="0.25">
      <c r="A29" s="39">
        <v>572001</v>
      </c>
      <c r="B29" s="14" t="s">
        <v>28</v>
      </c>
    </row>
    <row r="30" spans="1:2" x14ac:dyDescent="0.25">
      <c r="A30" s="39">
        <v>572002</v>
      </c>
      <c r="B30" s="14" t="s">
        <v>29</v>
      </c>
    </row>
    <row r="31" spans="1:2" x14ac:dyDescent="0.25">
      <c r="A31" s="39">
        <v>572003</v>
      </c>
      <c r="B31" s="14" t="s">
        <v>30</v>
      </c>
    </row>
    <row r="32" spans="1:2" x14ac:dyDescent="0.25">
      <c r="A32" s="39">
        <v>600000</v>
      </c>
      <c r="B32" s="14" t="s">
        <v>31</v>
      </c>
    </row>
    <row r="33" spans="1:2" x14ac:dyDescent="0.25">
      <c r="A33" s="39">
        <v>621000</v>
      </c>
      <c r="B33" s="14" t="s">
        <v>32</v>
      </c>
    </row>
    <row r="34" spans="1:2" x14ac:dyDescent="0.25">
      <c r="A34" s="39">
        <v>626000</v>
      </c>
      <c r="B34" s="14" t="s">
        <v>33</v>
      </c>
    </row>
    <row r="35" spans="1:2" x14ac:dyDescent="0.25">
      <c r="A35" s="39">
        <v>628000</v>
      </c>
      <c r="B35" s="14" t="s">
        <v>34</v>
      </c>
    </row>
    <row r="36" spans="1:2" x14ac:dyDescent="0.25">
      <c r="A36" s="39">
        <v>640000</v>
      </c>
      <c r="B36" s="14" t="s">
        <v>35</v>
      </c>
    </row>
    <row r="37" spans="1:2" x14ac:dyDescent="0.25">
      <c r="A37" s="39">
        <v>642000</v>
      </c>
      <c r="B37" s="14" t="s">
        <v>36</v>
      </c>
    </row>
    <row r="38" spans="1:2" x14ac:dyDescent="0.25">
      <c r="A38" s="39">
        <v>700000</v>
      </c>
      <c r="B38" s="14" t="s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1DA-F4B5-4040-AD1E-ECAFF4580129}">
  <dimension ref="A2:F9"/>
  <sheetViews>
    <sheetView workbookViewId="0">
      <selection activeCell="J5" sqref="J5"/>
    </sheetView>
  </sheetViews>
  <sheetFormatPr baseColWidth="10" defaultColWidth="11.42578125" defaultRowHeight="15" x14ac:dyDescent="0.25"/>
  <cols>
    <col min="1" max="1" width="22.42578125" bestFit="1" customWidth="1"/>
  </cols>
  <sheetData>
    <row r="2" spans="1:6" x14ac:dyDescent="0.25">
      <c r="A2" s="14"/>
      <c r="B2" s="2">
        <v>2016</v>
      </c>
      <c r="C2" s="2">
        <v>2017</v>
      </c>
      <c r="D2" s="2">
        <v>2018</v>
      </c>
      <c r="E2" s="2">
        <v>2019</v>
      </c>
      <c r="F2" s="14"/>
    </row>
    <row r="3" spans="1:6" x14ac:dyDescent="0.25">
      <c r="A3" s="2" t="s">
        <v>422</v>
      </c>
      <c r="B3" s="14">
        <f>'Balances para Estudio'!I$18 /'Balances para Estudio'!I$6</f>
        <v>5.3097345132743362E-2</v>
      </c>
      <c r="C3" s="14">
        <f>'Balances para Estudio'!J$18 /'Balances para Estudio'!J$6</f>
        <v>0.12478260869565218</v>
      </c>
      <c r="D3" s="14">
        <f>'Balances para Estudio'!K$18 /'Balances para Estudio'!K$6</f>
        <v>8.8800000000000004E-2</v>
      </c>
      <c r="E3" s="14">
        <f>'Balances para Estudio'!L$18 /'Balances para Estudio'!L$6</f>
        <v>0.16035714285714286</v>
      </c>
      <c r="F3" s="14"/>
    </row>
    <row r="4" spans="1:6" x14ac:dyDescent="0.25">
      <c r="A4" s="2" t="s">
        <v>423</v>
      </c>
      <c r="B4" s="14">
        <f>'Balances para Estudio'!I$24/'Balances para Estudio'!B$23</f>
        <v>6.5155807365439092E-2</v>
      </c>
      <c r="C4" s="14">
        <f>'Balances para Estudio'!J$24/'Balances para Estudio'!C$23</f>
        <v>0.20993227990970656</v>
      </c>
      <c r="D4" s="14">
        <f>'Balances para Estudio'!K$24/'Balances para Estudio'!D$23</f>
        <v>0.16849015317286653</v>
      </c>
      <c r="E4" s="14">
        <f>'Balances para Estudio'!L$24/'Balances para Estudio'!E$23</f>
        <v>0.3108974358974359</v>
      </c>
      <c r="F4" s="14"/>
    </row>
    <row r="5" spans="1:6" x14ac:dyDescent="0.25">
      <c r="A5" s="2" t="s">
        <v>424</v>
      </c>
      <c r="B5" s="48">
        <f>'Balances para Estudio'!I$5-'Balances para Estudio'!I$8</f>
        <v>683</v>
      </c>
      <c r="C5" s="48">
        <f>'Balances para Estudio'!J$5-'Balances para Estudio'!J$8</f>
        <v>833</v>
      </c>
      <c r="D5" s="48">
        <f>'Balances para Estudio'!K$5-'Balances para Estudio'!K$8</f>
        <v>877</v>
      </c>
      <c r="E5" s="48">
        <f>'Balances para Estudio'!L$5-'Balances para Estudio'!L$8</f>
        <v>1164</v>
      </c>
      <c r="F5" s="14" t="s">
        <v>425</v>
      </c>
    </row>
    <row r="6" spans="1:6" s="14" customFormat="1" x14ac:dyDescent="0.25">
      <c r="A6" s="2" t="s">
        <v>426</v>
      </c>
      <c r="B6" s="14">
        <f>'Balances para Estudio'!I$24/'Balances para Estudio'!I$6</f>
        <v>2.0353982300884955E-2</v>
      </c>
      <c r="C6" s="14">
        <f>'Balances para Estudio'!J$24/'Balances para Estudio'!J$6</f>
        <v>8.0869565217391304E-2</v>
      </c>
      <c r="D6" s="14">
        <f>'Balances para Estudio'!K$24/'Balances para Estudio'!K$6</f>
        <v>6.1600000000000002E-2</v>
      </c>
      <c r="E6" s="14">
        <f>'Balances para Estudio'!L$24/'Balances para Estudio'!L$6</f>
        <v>0.13857142857142857</v>
      </c>
    </row>
    <row r="7" spans="1:6" x14ac:dyDescent="0.25">
      <c r="A7" s="2" t="s">
        <v>427</v>
      </c>
      <c r="B7" s="14">
        <f>'Balances para Estudio'!I$6/'Balances para Estudio'!B$20</f>
        <v>1.0865384615384615</v>
      </c>
      <c r="C7" s="14">
        <f>'Balances para Estudio'!J$6/'Balances para Estudio'!C$20</f>
        <v>1.0070052539404553</v>
      </c>
      <c r="D7" s="14">
        <f>'Balances para Estudio'!K$6/'Balances para Estudio'!D$20</f>
        <v>1.1220825852782765</v>
      </c>
      <c r="E7" s="14">
        <f>'Balances para Estudio'!L$6/'Balances para Estudio'!E$20</f>
        <v>1.0043041606886658</v>
      </c>
      <c r="F7" s="14"/>
    </row>
    <row r="8" spans="1:6" x14ac:dyDescent="0.25">
      <c r="A8" s="2" t="s">
        <v>428</v>
      </c>
      <c r="B8" s="14">
        <f>'Balances para Estudio'!B$20/'Balances para Estudio'!B$23</f>
        <v>2.9461756373937678</v>
      </c>
      <c r="C8" s="14">
        <f>'Balances para Estudio'!C$20/'Balances para Estudio'!C$23</f>
        <v>2.5778781038374716</v>
      </c>
      <c r="D8" s="14">
        <f>'Balances para Estudio'!D$20/'Balances para Estudio'!D$23</f>
        <v>2.437636761487965</v>
      </c>
      <c r="E8" s="14">
        <f>'Balances para Estudio'!E$20/'Balances para Estudio'!E$23</f>
        <v>2.233974358974359</v>
      </c>
      <c r="F8" s="14"/>
    </row>
    <row r="9" spans="1:6" x14ac:dyDescent="0.25">
      <c r="A9" s="2"/>
      <c r="B9" s="14"/>
      <c r="C9" s="14"/>
      <c r="D9" s="14"/>
      <c r="E9" s="14"/>
      <c r="F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8"/>
  <sheetViews>
    <sheetView zoomScale="103" workbookViewId="0">
      <selection activeCell="B9" sqref="B9"/>
    </sheetView>
  </sheetViews>
  <sheetFormatPr baseColWidth="10" defaultColWidth="11.42578125" defaultRowHeight="15" x14ac:dyDescent="0.25"/>
  <cols>
    <col min="1" max="1" width="11.5703125" style="14"/>
    <col min="3" max="3" width="38" bestFit="1" customWidth="1"/>
    <col min="4" max="4" width="42.7109375" bestFit="1" customWidth="1"/>
    <col min="6" max="7" width="15" customWidth="1"/>
  </cols>
  <sheetData>
    <row r="1" spans="1:10" ht="15.75" x14ac:dyDescent="0.25">
      <c r="B1" s="67" t="s">
        <v>38</v>
      </c>
      <c r="C1" s="67"/>
      <c r="D1" s="67"/>
      <c r="E1" s="67"/>
      <c r="F1" s="67"/>
      <c r="G1" s="67"/>
      <c r="H1" s="14"/>
      <c r="I1" s="14"/>
      <c r="J1" s="14"/>
    </row>
    <row r="3" spans="1:10" x14ac:dyDescent="0.25">
      <c r="B3" s="17" t="s">
        <v>39</v>
      </c>
      <c r="C3" s="14"/>
      <c r="D3" s="14"/>
      <c r="E3" s="14"/>
      <c r="F3" s="14"/>
      <c r="G3" s="17" t="s">
        <v>40</v>
      </c>
      <c r="H3" s="14"/>
      <c r="I3" s="14"/>
      <c r="J3" s="14"/>
    </row>
    <row r="4" spans="1:10" x14ac:dyDescent="0.25">
      <c r="B4" s="17" t="s">
        <v>41</v>
      </c>
      <c r="C4" s="14"/>
      <c r="D4" s="14"/>
      <c r="E4" s="14"/>
      <c r="F4" s="14"/>
      <c r="G4" s="14"/>
      <c r="H4" s="14"/>
      <c r="I4" s="14"/>
      <c r="J4" s="14"/>
    </row>
    <row r="6" spans="1:10" x14ac:dyDescent="0.25">
      <c r="A6" s="25" t="s">
        <v>42</v>
      </c>
      <c r="B6" s="25" t="s">
        <v>43</v>
      </c>
      <c r="C6" s="26" t="s">
        <v>44</v>
      </c>
      <c r="D6" s="26" t="s">
        <v>2</v>
      </c>
      <c r="E6" s="26" t="s">
        <v>1</v>
      </c>
      <c r="F6" s="27" t="s">
        <v>45</v>
      </c>
      <c r="G6" s="28" t="s">
        <v>46</v>
      </c>
      <c r="H6" s="14"/>
      <c r="I6" s="14"/>
      <c r="J6" s="14" t="s">
        <v>47</v>
      </c>
    </row>
    <row r="7" spans="1:10" x14ac:dyDescent="0.25">
      <c r="B7" s="17" t="s">
        <v>48</v>
      </c>
      <c r="C7" s="2"/>
      <c r="D7" s="14"/>
      <c r="E7" s="14"/>
      <c r="F7" s="14"/>
      <c r="G7" s="14"/>
      <c r="H7" s="14"/>
      <c r="I7" s="14"/>
      <c r="J7" s="14"/>
    </row>
    <row r="8" spans="1:10" x14ac:dyDescent="0.25">
      <c r="A8" s="14" t="str">
        <f>LEFT($E8,6)</f>
        <v>100000</v>
      </c>
      <c r="B8" s="14">
        <v>1</v>
      </c>
      <c r="C8" s="14" t="s">
        <v>49</v>
      </c>
      <c r="D8" s="14" t="s">
        <v>3</v>
      </c>
      <c r="E8" s="40">
        <v>100000</v>
      </c>
      <c r="F8" s="10"/>
      <c r="G8" s="10">
        <v>60000</v>
      </c>
      <c r="H8" s="14"/>
      <c r="I8" s="14"/>
      <c r="J8" s="14"/>
    </row>
    <row r="9" spans="1:10" x14ac:dyDescent="0.25">
      <c r="A9" s="14" t="str">
        <f>LEFT($E9,6)</f>
        <v>572001</v>
      </c>
      <c r="B9" s="14">
        <v>1</v>
      </c>
      <c r="C9" s="14" t="s">
        <v>49</v>
      </c>
      <c r="D9" s="14" t="s">
        <v>28</v>
      </c>
      <c r="E9" s="38">
        <v>572001</v>
      </c>
      <c r="F9" s="10">
        <v>20000</v>
      </c>
      <c r="G9" s="10"/>
      <c r="H9" s="14"/>
      <c r="I9" s="14"/>
      <c r="J9" s="14"/>
    </row>
    <row r="10" spans="1:10" x14ac:dyDescent="0.25">
      <c r="A10" s="14" t="str">
        <f t="shared" ref="A10:A73" si="0">LEFT($E10,6)</f>
        <v>572002</v>
      </c>
      <c r="B10" s="14">
        <v>1</v>
      </c>
      <c r="C10" s="14" t="s">
        <v>49</v>
      </c>
      <c r="D10" s="14" t="s">
        <v>29</v>
      </c>
      <c r="E10" s="40">
        <v>572002</v>
      </c>
      <c r="F10" s="10">
        <v>20000</v>
      </c>
      <c r="G10" s="10"/>
      <c r="H10" s="14"/>
      <c r="I10" s="14"/>
      <c r="J10" s="14"/>
    </row>
    <row r="11" spans="1:10" x14ac:dyDescent="0.25">
      <c r="A11" s="14" t="str">
        <f t="shared" si="0"/>
        <v>572003</v>
      </c>
      <c r="B11" s="14">
        <v>1</v>
      </c>
      <c r="C11" s="14" t="s">
        <v>49</v>
      </c>
      <c r="D11" s="14" t="s">
        <v>30</v>
      </c>
      <c r="E11" s="40">
        <v>572003</v>
      </c>
      <c r="F11" s="10">
        <v>20000</v>
      </c>
      <c r="G11" s="10"/>
      <c r="H11" s="14"/>
      <c r="I11" s="14"/>
      <c r="J11" s="14"/>
    </row>
    <row r="12" spans="1:10" x14ac:dyDescent="0.25">
      <c r="A12" s="14" t="str">
        <f t="shared" si="0"/>
        <v/>
      </c>
      <c r="B12" s="14"/>
      <c r="C12" s="14"/>
      <c r="D12" s="14"/>
      <c r="E12" s="38"/>
      <c r="F12" s="10"/>
      <c r="G12" s="10"/>
      <c r="H12" s="14"/>
      <c r="I12" s="14"/>
      <c r="J12" s="14"/>
    </row>
    <row r="13" spans="1:10" x14ac:dyDescent="0.25">
      <c r="A13" s="14" t="str">
        <f t="shared" si="0"/>
        <v/>
      </c>
      <c r="B13" s="14"/>
      <c r="C13" s="14"/>
      <c r="D13" s="29" t="s">
        <v>50</v>
      </c>
      <c r="E13" s="41"/>
      <c r="F13" s="31">
        <v>60000</v>
      </c>
      <c r="G13" s="31">
        <v>60000</v>
      </c>
      <c r="H13" s="14"/>
      <c r="I13" s="14"/>
      <c r="J13" s="14"/>
    </row>
    <row r="14" spans="1:10" x14ac:dyDescent="0.25">
      <c r="A14" s="14" t="str">
        <f t="shared" si="0"/>
        <v/>
      </c>
      <c r="B14" s="14"/>
      <c r="C14" s="14"/>
      <c r="D14" s="14"/>
      <c r="E14" s="38"/>
      <c r="F14" s="10"/>
      <c r="G14" s="10"/>
      <c r="H14" s="14"/>
      <c r="I14" s="14"/>
      <c r="J14" s="14"/>
    </row>
    <row r="15" spans="1:10" x14ac:dyDescent="0.25">
      <c r="A15" s="14" t="str">
        <f t="shared" si="0"/>
        <v/>
      </c>
      <c r="B15" s="17" t="s">
        <v>51</v>
      </c>
      <c r="C15" s="2"/>
      <c r="D15" s="14"/>
      <c r="E15" s="38"/>
      <c r="F15" s="14"/>
      <c r="G15" s="14"/>
      <c r="H15" s="14"/>
      <c r="I15" s="14"/>
      <c r="J15" s="14"/>
    </row>
    <row r="16" spans="1:10" x14ac:dyDescent="0.25">
      <c r="A16" s="14" t="str">
        <f t="shared" si="0"/>
        <v>410002</v>
      </c>
      <c r="B16" s="14">
        <v>2</v>
      </c>
      <c r="C16" s="14" t="s">
        <v>52</v>
      </c>
      <c r="D16" s="14" t="s">
        <v>10</v>
      </c>
      <c r="E16" s="40">
        <v>410002</v>
      </c>
      <c r="F16" s="10"/>
      <c r="G16" s="10">
        <v>510</v>
      </c>
      <c r="H16" s="14"/>
      <c r="I16" s="14"/>
      <c r="J16" s="14"/>
    </row>
    <row r="17" spans="1:7" x14ac:dyDescent="0.25">
      <c r="A17" s="14" t="str">
        <f t="shared" si="0"/>
        <v>475100</v>
      </c>
      <c r="B17" s="14">
        <v>2</v>
      </c>
      <c r="C17" s="14" t="s">
        <v>52</v>
      </c>
      <c r="D17" s="14" t="s">
        <v>24</v>
      </c>
      <c r="E17" s="40">
        <v>475100</v>
      </c>
      <c r="F17" s="10"/>
      <c r="G17" s="10">
        <v>95</v>
      </c>
    </row>
    <row r="18" spans="1:7" x14ac:dyDescent="0.25">
      <c r="A18" s="14" t="str">
        <f t="shared" si="0"/>
        <v>472000</v>
      </c>
      <c r="B18" s="14">
        <v>2</v>
      </c>
      <c r="C18" s="14" t="s">
        <v>52</v>
      </c>
      <c r="D18" s="14" t="s">
        <v>22</v>
      </c>
      <c r="E18" s="40">
        <v>472000</v>
      </c>
      <c r="F18" s="10">
        <v>105</v>
      </c>
      <c r="G18" s="10"/>
    </row>
    <row r="19" spans="1:7" x14ac:dyDescent="0.25">
      <c r="A19" s="14" t="str">
        <f t="shared" si="0"/>
        <v>621000</v>
      </c>
      <c r="B19" s="14">
        <v>2</v>
      </c>
      <c r="C19" s="14" t="s">
        <v>52</v>
      </c>
      <c r="D19" s="14" t="s">
        <v>32</v>
      </c>
      <c r="E19" s="40">
        <v>621000</v>
      </c>
      <c r="F19" s="10">
        <v>500</v>
      </c>
      <c r="G19" s="10"/>
    </row>
    <row r="20" spans="1:7" x14ac:dyDescent="0.25">
      <c r="A20" s="14" t="str">
        <f t="shared" si="0"/>
        <v/>
      </c>
      <c r="B20" s="14"/>
      <c r="C20" s="14"/>
      <c r="D20" s="14"/>
      <c r="E20" s="38"/>
      <c r="F20" s="10"/>
      <c r="G20" s="10"/>
    </row>
    <row r="21" spans="1:7" x14ac:dyDescent="0.25">
      <c r="A21" s="14" t="str">
        <f t="shared" si="0"/>
        <v/>
      </c>
      <c r="B21" s="14"/>
      <c r="C21" s="14"/>
      <c r="D21" s="29" t="s">
        <v>53</v>
      </c>
      <c r="E21" s="41"/>
      <c r="F21" s="31">
        <v>605</v>
      </c>
      <c r="G21" s="31">
        <v>605</v>
      </c>
    </row>
    <row r="22" spans="1:7" x14ac:dyDescent="0.25">
      <c r="A22" s="14" t="str">
        <f t="shared" si="0"/>
        <v/>
      </c>
      <c r="B22" s="14"/>
      <c r="C22" s="14"/>
      <c r="D22" s="14"/>
      <c r="E22" s="38"/>
      <c r="F22" s="10"/>
      <c r="G22" s="10"/>
    </row>
    <row r="23" spans="1:7" x14ac:dyDescent="0.25">
      <c r="A23" s="14" t="str">
        <f t="shared" si="0"/>
        <v/>
      </c>
      <c r="B23" s="17" t="s">
        <v>54</v>
      </c>
      <c r="C23" s="14"/>
      <c r="D23" s="14"/>
      <c r="E23" s="38"/>
      <c r="F23" s="14"/>
      <c r="G23" s="14"/>
    </row>
    <row r="24" spans="1:7" x14ac:dyDescent="0.25">
      <c r="A24" s="14" t="str">
        <f t="shared" si="0"/>
        <v>407001</v>
      </c>
      <c r="B24" s="14">
        <v>3</v>
      </c>
      <c r="C24" s="14" t="s">
        <v>55</v>
      </c>
      <c r="D24" s="14" t="s">
        <v>8</v>
      </c>
      <c r="E24" s="40">
        <v>407001</v>
      </c>
      <c r="F24" s="10">
        <v>2420</v>
      </c>
      <c r="G24" s="10"/>
    </row>
    <row r="25" spans="1:7" x14ac:dyDescent="0.25">
      <c r="A25" s="14" t="str">
        <f t="shared" si="0"/>
        <v>572001</v>
      </c>
      <c r="B25" s="14">
        <v>3</v>
      </c>
      <c r="C25" s="14" t="s">
        <v>55</v>
      </c>
      <c r="D25" s="14" t="s">
        <v>28</v>
      </c>
      <c r="E25" s="40">
        <v>572001</v>
      </c>
      <c r="F25" s="10"/>
      <c r="G25" s="10">
        <v>2420</v>
      </c>
    </row>
    <row r="26" spans="1:7" x14ac:dyDescent="0.25">
      <c r="A26" s="14" t="str">
        <f t="shared" si="0"/>
        <v/>
      </c>
      <c r="B26" s="14"/>
      <c r="C26" s="14"/>
      <c r="D26" s="14"/>
      <c r="E26" s="38"/>
      <c r="F26" s="10"/>
      <c r="G26" s="10"/>
    </row>
    <row r="27" spans="1:7" x14ac:dyDescent="0.25">
      <c r="A27" s="14" t="str">
        <f t="shared" si="0"/>
        <v/>
      </c>
      <c r="B27" s="14"/>
      <c r="C27" s="14"/>
      <c r="D27" s="29" t="s">
        <v>56</v>
      </c>
      <c r="E27" s="41"/>
      <c r="F27" s="31">
        <v>2420</v>
      </c>
      <c r="G27" s="31">
        <v>2420</v>
      </c>
    </row>
    <row r="28" spans="1:7" x14ac:dyDescent="0.25">
      <c r="A28" s="14" t="str">
        <f t="shared" si="0"/>
        <v/>
      </c>
      <c r="B28" s="14"/>
      <c r="C28" s="14"/>
      <c r="D28" s="14"/>
      <c r="E28" s="38"/>
      <c r="F28" s="10"/>
      <c r="G28" s="10"/>
    </row>
    <row r="29" spans="1:7" x14ac:dyDescent="0.25">
      <c r="A29" s="14" t="str">
        <f t="shared" si="0"/>
        <v/>
      </c>
      <c r="B29" s="17" t="s">
        <v>57</v>
      </c>
      <c r="C29" s="14"/>
      <c r="D29" s="14"/>
      <c r="E29" s="38"/>
      <c r="F29" s="14"/>
      <c r="G29" s="14"/>
    </row>
    <row r="30" spans="1:7" x14ac:dyDescent="0.25">
      <c r="A30" s="14" t="str">
        <f t="shared" si="0"/>
        <v>400001</v>
      </c>
      <c r="B30" s="14">
        <v>4</v>
      </c>
      <c r="C30" s="14" t="s">
        <v>58</v>
      </c>
      <c r="D30" s="14" t="s">
        <v>4</v>
      </c>
      <c r="E30" s="40">
        <v>400001</v>
      </c>
      <c r="F30" s="10"/>
      <c r="G30" s="10">
        <v>12100</v>
      </c>
    </row>
    <row r="31" spans="1:7" x14ac:dyDescent="0.25">
      <c r="A31" s="14" t="str">
        <f t="shared" si="0"/>
        <v>472000</v>
      </c>
      <c r="B31" s="14">
        <v>4</v>
      </c>
      <c r="C31" s="14" t="s">
        <v>58</v>
      </c>
      <c r="D31" s="14" t="s">
        <v>22</v>
      </c>
      <c r="E31" s="40">
        <v>472000</v>
      </c>
      <c r="F31" s="10">
        <v>2100</v>
      </c>
      <c r="G31" s="10"/>
    </row>
    <row r="32" spans="1:7" x14ac:dyDescent="0.25">
      <c r="A32" s="14" t="str">
        <f t="shared" si="0"/>
        <v>600000</v>
      </c>
      <c r="B32" s="14">
        <v>4</v>
      </c>
      <c r="C32" s="14" t="s">
        <v>58</v>
      </c>
      <c r="D32" s="14" t="s">
        <v>31</v>
      </c>
      <c r="E32" s="40">
        <v>600000</v>
      </c>
      <c r="F32" s="10">
        <v>10000</v>
      </c>
      <c r="G32" s="10"/>
    </row>
    <row r="33" spans="1:7" x14ac:dyDescent="0.25">
      <c r="A33" s="14" t="str">
        <f t="shared" si="0"/>
        <v/>
      </c>
      <c r="B33" s="14"/>
      <c r="C33" s="14"/>
      <c r="D33" s="14"/>
      <c r="E33" s="38"/>
      <c r="F33" s="10"/>
      <c r="G33" s="10"/>
    </row>
    <row r="34" spans="1:7" x14ac:dyDescent="0.25">
      <c r="A34" s="14" t="str">
        <f t="shared" si="0"/>
        <v/>
      </c>
      <c r="B34" s="14"/>
      <c r="C34" s="14"/>
      <c r="D34" s="29" t="s">
        <v>59</v>
      </c>
      <c r="E34" s="41"/>
      <c r="F34" s="31">
        <v>12100</v>
      </c>
      <c r="G34" s="31">
        <v>12100</v>
      </c>
    </row>
    <row r="35" spans="1:7" x14ac:dyDescent="0.25">
      <c r="A35" s="14" t="str">
        <f t="shared" si="0"/>
        <v>400001</v>
      </c>
      <c r="B35" s="14">
        <v>5</v>
      </c>
      <c r="C35" s="14" t="s">
        <v>60</v>
      </c>
      <c r="D35" s="14" t="s">
        <v>4</v>
      </c>
      <c r="E35" s="40">
        <v>400001</v>
      </c>
      <c r="F35" s="10">
        <v>2420</v>
      </c>
      <c r="G35" s="10"/>
    </row>
    <row r="36" spans="1:7" x14ac:dyDescent="0.25">
      <c r="A36" s="14" t="str">
        <f t="shared" si="0"/>
        <v>407001</v>
      </c>
      <c r="B36" s="14">
        <v>5</v>
      </c>
      <c r="C36" s="14" t="s">
        <v>60</v>
      </c>
      <c r="D36" s="14" t="s">
        <v>8</v>
      </c>
      <c r="E36" s="40">
        <v>407001</v>
      </c>
      <c r="F36" s="10"/>
      <c r="G36" s="10">
        <v>2420</v>
      </c>
    </row>
    <row r="37" spans="1:7" x14ac:dyDescent="0.25">
      <c r="A37" s="14" t="str">
        <f t="shared" si="0"/>
        <v/>
      </c>
      <c r="B37" s="14"/>
      <c r="C37" s="14"/>
      <c r="D37" s="14"/>
      <c r="E37" s="38"/>
      <c r="F37" s="10"/>
      <c r="G37" s="10"/>
    </row>
    <row r="38" spans="1:7" x14ac:dyDescent="0.25">
      <c r="A38" s="14" t="str">
        <f t="shared" si="0"/>
        <v/>
      </c>
      <c r="B38" s="14"/>
      <c r="C38" s="14"/>
      <c r="D38" s="29" t="s">
        <v>61</v>
      </c>
      <c r="E38" s="41"/>
      <c r="F38" s="31">
        <v>2420</v>
      </c>
      <c r="G38" s="31">
        <v>2420</v>
      </c>
    </row>
    <row r="39" spans="1:7" x14ac:dyDescent="0.25">
      <c r="A39" s="14" t="str">
        <f t="shared" si="0"/>
        <v/>
      </c>
      <c r="B39" s="14"/>
      <c r="C39" s="14"/>
      <c r="D39" s="14"/>
      <c r="E39" s="38"/>
      <c r="F39" s="10"/>
      <c r="G39" s="10"/>
    </row>
    <row r="40" spans="1:7" x14ac:dyDescent="0.25">
      <c r="A40" s="14" t="str">
        <f t="shared" si="0"/>
        <v/>
      </c>
      <c r="B40" s="17" t="s">
        <v>62</v>
      </c>
      <c r="C40" s="14"/>
      <c r="D40" s="14"/>
      <c r="E40" s="38"/>
      <c r="F40" s="14"/>
      <c r="G40" s="14"/>
    </row>
    <row r="41" spans="1:7" x14ac:dyDescent="0.25">
      <c r="A41" s="14" t="str">
        <f t="shared" si="0"/>
        <v>430001</v>
      </c>
      <c r="B41" s="14">
        <v>6</v>
      </c>
      <c r="C41" s="14" t="s">
        <v>63</v>
      </c>
      <c r="D41" s="14" t="s">
        <v>13</v>
      </c>
      <c r="E41" s="40">
        <v>430001</v>
      </c>
      <c r="F41" s="10">
        <v>4000</v>
      </c>
      <c r="G41" s="10"/>
    </row>
    <row r="42" spans="1:7" x14ac:dyDescent="0.25">
      <c r="A42" s="14" t="str">
        <f t="shared" si="0"/>
        <v>477000</v>
      </c>
      <c r="B42" s="14">
        <v>6</v>
      </c>
      <c r="C42" s="14" t="s">
        <v>63</v>
      </c>
      <c r="D42" s="14" t="s">
        <v>26</v>
      </c>
      <c r="E42" s="40">
        <v>477000</v>
      </c>
      <c r="F42" s="10"/>
      <c r="G42" s="10">
        <v>694.21</v>
      </c>
    </row>
    <row r="43" spans="1:7" x14ac:dyDescent="0.25">
      <c r="A43" s="14" t="str">
        <f t="shared" si="0"/>
        <v>700000</v>
      </c>
      <c r="B43" s="14">
        <v>6</v>
      </c>
      <c r="C43" s="14" t="s">
        <v>63</v>
      </c>
      <c r="D43" s="14" t="s">
        <v>37</v>
      </c>
      <c r="E43" s="40">
        <v>700000</v>
      </c>
      <c r="F43" s="10"/>
      <c r="G43" s="10">
        <v>3305.79</v>
      </c>
    </row>
    <row r="44" spans="1:7" x14ac:dyDescent="0.25">
      <c r="A44" s="14" t="str">
        <f t="shared" si="0"/>
        <v/>
      </c>
      <c r="B44" s="14"/>
      <c r="C44" s="14"/>
      <c r="D44" s="14"/>
      <c r="E44" s="38"/>
      <c r="F44" s="10"/>
      <c r="G44" s="10"/>
    </row>
    <row r="45" spans="1:7" x14ac:dyDescent="0.25">
      <c r="A45" s="14" t="str">
        <f t="shared" si="0"/>
        <v/>
      </c>
      <c r="B45" s="14"/>
      <c r="C45" s="14"/>
      <c r="D45" s="29" t="s">
        <v>64</v>
      </c>
      <c r="E45" s="41"/>
      <c r="F45" s="31">
        <v>4000</v>
      </c>
      <c r="G45" s="31">
        <v>4000</v>
      </c>
    </row>
    <row r="46" spans="1:7" x14ac:dyDescent="0.25">
      <c r="A46" s="14" t="str">
        <f t="shared" si="0"/>
        <v>572002</v>
      </c>
      <c r="B46" s="14">
        <v>7</v>
      </c>
      <c r="C46" s="14" t="s">
        <v>65</v>
      </c>
      <c r="D46" s="14" t="s">
        <v>29</v>
      </c>
      <c r="E46" s="40">
        <v>572002</v>
      </c>
      <c r="F46" s="10">
        <v>3630</v>
      </c>
      <c r="G46" s="10"/>
    </row>
    <row r="47" spans="1:7" x14ac:dyDescent="0.25">
      <c r="A47" s="14" t="str">
        <f t="shared" si="0"/>
        <v>430001</v>
      </c>
      <c r="B47" s="14">
        <v>7</v>
      </c>
      <c r="C47" s="14" t="s">
        <v>65</v>
      </c>
      <c r="D47" s="14" t="s">
        <v>13</v>
      </c>
      <c r="E47" s="40">
        <v>430001</v>
      </c>
      <c r="F47" s="10"/>
      <c r="G47" s="10">
        <v>3630</v>
      </c>
    </row>
    <row r="48" spans="1:7" x14ac:dyDescent="0.25">
      <c r="A48" s="14" t="str">
        <f t="shared" si="0"/>
        <v/>
      </c>
      <c r="B48" s="14"/>
      <c r="C48" s="14"/>
      <c r="D48" s="14"/>
      <c r="E48" s="38"/>
      <c r="F48" s="10"/>
      <c r="G48" s="10"/>
    </row>
    <row r="49" spans="1:7" x14ac:dyDescent="0.25">
      <c r="A49" s="14" t="str">
        <f t="shared" si="0"/>
        <v/>
      </c>
      <c r="B49" s="14"/>
      <c r="C49" s="14"/>
      <c r="D49" s="29" t="s">
        <v>66</v>
      </c>
      <c r="E49" s="41"/>
      <c r="F49" s="31">
        <v>3630</v>
      </c>
      <c r="G49" s="31">
        <v>3630</v>
      </c>
    </row>
    <row r="50" spans="1:7" x14ac:dyDescent="0.25">
      <c r="A50" s="14" t="str">
        <f t="shared" si="0"/>
        <v/>
      </c>
      <c r="B50" s="14"/>
      <c r="C50" s="14"/>
      <c r="D50" s="14"/>
      <c r="E50" s="38"/>
      <c r="F50" s="10"/>
      <c r="G50" s="10"/>
    </row>
    <row r="51" spans="1:7" x14ac:dyDescent="0.25">
      <c r="A51" s="14" t="str">
        <f t="shared" si="0"/>
        <v/>
      </c>
      <c r="B51" s="17" t="s">
        <v>67</v>
      </c>
      <c r="C51" s="14"/>
      <c r="D51" s="14"/>
      <c r="E51" s="38"/>
      <c r="F51" s="14"/>
      <c r="G51" s="14"/>
    </row>
    <row r="52" spans="1:7" x14ac:dyDescent="0.25">
      <c r="A52" s="14" t="str">
        <f t="shared" si="0"/>
        <v>410002</v>
      </c>
      <c r="B52" s="14">
        <v>8</v>
      </c>
      <c r="C52" s="14" t="s">
        <v>68</v>
      </c>
      <c r="D52" s="14" t="s">
        <v>10</v>
      </c>
      <c r="E52" s="40">
        <v>410002</v>
      </c>
      <c r="F52" s="10">
        <v>510</v>
      </c>
      <c r="G52" s="10"/>
    </row>
    <row r="53" spans="1:7" x14ac:dyDescent="0.25">
      <c r="A53" s="14" t="str">
        <f t="shared" si="0"/>
        <v>572001</v>
      </c>
      <c r="B53" s="14">
        <v>8</v>
      </c>
      <c r="C53" s="14" t="s">
        <v>68</v>
      </c>
      <c r="D53" s="14" t="s">
        <v>28</v>
      </c>
      <c r="E53" s="40">
        <v>572001</v>
      </c>
      <c r="F53" s="10"/>
      <c r="G53" s="10">
        <v>510</v>
      </c>
    </row>
    <row r="54" spans="1:7" x14ac:dyDescent="0.25">
      <c r="A54" s="14" t="str">
        <f t="shared" si="0"/>
        <v/>
      </c>
      <c r="B54" s="14"/>
      <c r="C54" s="14"/>
      <c r="D54" s="14"/>
      <c r="E54" s="38"/>
      <c r="F54" s="10"/>
      <c r="G54" s="10"/>
    </row>
    <row r="55" spans="1:7" x14ac:dyDescent="0.25">
      <c r="A55" s="14" t="str">
        <f t="shared" si="0"/>
        <v/>
      </c>
      <c r="B55" s="14"/>
      <c r="C55" s="14"/>
      <c r="D55" s="29" t="s">
        <v>69</v>
      </c>
      <c r="E55" s="41"/>
      <c r="F55" s="31">
        <v>510</v>
      </c>
      <c r="G55" s="31">
        <v>510</v>
      </c>
    </row>
    <row r="56" spans="1:7" x14ac:dyDescent="0.25">
      <c r="A56" s="14" t="str">
        <f t="shared" si="0"/>
        <v/>
      </c>
      <c r="B56" s="14"/>
      <c r="C56" s="14"/>
      <c r="D56" s="14"/>
      <c r="E56" s="38"/>
      <c r="F56" s="10"/>
      <c r="G56" s="10"/>
    </row>
    <row r="57" spans="1:7" x14ac:dyDescent="0.25">
      <c r="A57" s="14" t="str">
        <f t="shared" si="0"/>
        <v/>
      </c>
      <c r="B57" s="17" t="s">
        <v>70</v>
      </c>
      <c r="C57" s="14"/>
      <c r="D57" s="14"/>
      <c r="E57" s="38"/>
      <c r="F57" s="14"/>
      <c r="G57" s="14"/>
    </row>
    <row r="58" spans="1:7" x14ac:dyDescent="0.25">
      <c r="A58" s="14" t="str">
        <f t="shared" si="0"/>
        <v>430003</v>
      </c>
      <c r="B58" s="14">
        <v>9</v>
      </c>
      <c r="C58" s="14" t="s">
        <v>71</v>
      </c>
      <c r="D58" s="14" t="s">
        <v>15</v>
      </c>
      <c r="E58" s="40">
        <v>430003</v>
      </c>
      <c r="F58" s="10">
        <v>7260</v>
      </c>
      <c r="G58" s="10"/>
    </row>
    <row r="59" spans="1:7" x14ac:dyDescent="0.25">
      <c r="A59" s="14" t="str">
        <f t="shared" si="0"/>
        <v>477000</v>
      </c>
      <c r="B59" s="14">
        <v>9</v>
      </c>
      <c r="C59" s="14" t="s">
        <v>71</v>
      </c>
      <c r="D59" s="14" t="s">
        <v>26</v>
      </c>
      <c r="E59" s="40">
        <v>477000</v>
      </c>
      <c r="F59" s="10"/>
      <c r="G59" s="10">
        <v>1260</v>
      </c>
    </row>
    <row r="60" spans="1:7" x14ac:dyDescent="0.25">
      <c r="A60" s="14" t="str">
        <f t="shared" si="0"/>
        <v>700000</v>
      </c>
      <c r="B60" s="14">
        <v>9</v>
      </c>
      <c r="C60" s="14" t="s">
        <v>71</v>
      </c>
      <c r="D60" s="14" t="s">
        <v>37</v>
      </c>
      <c r="E60" s="40">
        <v>700000</v>
      </c>
      <c r="F60" s="10"/>
      <c r="G60" s="10">
        <v>6000</v>
      </c>
    </row>
    <row r="61" spans="1:7" x14ac:dyDescent="0.25">
      <c r="A61" s="14" t="str">
        <f t="shared" si="0"/>
        <v/>
      </c>
      <c r="B61" s="14"/>
      <c r="C61" s="14"/>
      <c r="D61" s="14"/>
      <c r="E61" s="38"/>
      <c r="F61" s="10"/>
      <c r="G61" s="10"/>
    </row>
    <row r="62" spans="1:7" x14ac:dyDescent="0.25">
      <c r="A62" s="14" t="str">
        <f t="shared" si="0"/>
        <v/>
      </c>
      <c r="B62" s="14"/>
      <c r="C62" s="14"/>
      <c r="D62" s="29" t="s">
        <v>72</v>
      </c>
      <c r="E62" s="41"/>
      <c r="F62" s="31">
        <v>7260</v>
      </c>
      <c r="G62" s="31">
        <v>7260</v>
      </c>
    </row>
    <row r="63" spans="1:7" x14ac:dyDescent="0.25">
      <c r="A63" s="14" t="str">
        <f t="shared" si="0"/>
        <v/>
      </c>
      <c r="B63" s="14"/>
      <c r="C63" s="14"/>
      <c r="D63" s="14"/>
      <c r="E63" s="38"/>
      <c r="F63" s="10"/>
      <c r="G63" s="10"/>
    </row>
    <row r="64" spans="1:7" x14ac:dyDescent="0.25">
      <c r="A64" s="14" t="str">
        <f t="shared" si="0"/>
        <v/>
      </c>
      <c r="B64" s="17" t="s">
        <v>73</v>
      </c>
      <c r="C64" s="14"/>
      <c r="D64" s="14"/>
      <c r="E64" s="38"/>
      <c r="F64" s="14"/>
      <c r="G64" s="14"/>
    </row>
    <row r="65" spans="1:7" x14ac:dyDescent="0.25">
      <c r="A65" s="14" t="str">
        <f t="shared" si="0"/>
        <v>400003</v>
      </c>
      <c r="B65" s="14">
        <v>10</v>
      </c>
      <c r="C65" s="14" t="s">
        <v>74</v>
      </c>
      <c r="D65" s="14" t="s">
        <v>6</v>
      </c>
      <c r="E65" s="40">
        <v>400003</v>
      </c>
      <c r="F65" s="10"/>
      <c r="G65" s="10">
        <v>4840</v>
      </c>
    </row>
    <row r="66" spans="1:7" x14ac:dyDescent="0.25">
      <c r="A66" s="14" t="str">
        <f t="shared" si="0"/>
        <v>472000</v>
      </c>
      <c r="B66" s="14">
        <v>10</v>
      </c>
      <c r="C66" s="14" t="s">
        <v>74</v>
      </c>
      <c r="D66" s="14" t="s">
        <v>22</v>
      </c>
      <c r="E66" s="40">
        <v>472000</v>
      </c>
      <c r="F66" s="10">
        <v>840</v>
      </c>
      <c r="G66" s="10"/>
    </row>
    <row r="67" spans="1:7" x14ac:dyDescent="0.25">
      <c r="A67" s="14" t="str">
        <f t="shared" si="0"/>
        <v>600000</v>
      </c>
      <c r="B67" s="14">
        <v>10</v>
      </c>
      <c r="C67" s="14" t="s">
        <v>74</v>
      </c>
      <c r="D67" s="14" t="s">
        <v>31</v>
      </c>
      <c r="E67" s="40">
        <v>600000</v>
      </c>
      <c r="F67" s="10">
        <v>4000</v>
      </c>
      <c r="G67" s="10"/>
    </row>
    <row r="68" spans="1:7" x14ac:dyDescent="0.25">
      <c r="A68" s="14" t="str">
        <f t="shared" si="0"/>
        <v/>
      </c>
      <c r="B68" s="14"/>
      <c r="C68" s="14"/>
      <c r="D68" s="14"/>
      <c r="E68" s="38"/>
      <c r="F68" s="10"/>
      <c r="G68" s="10"/>
    </row>
    <row r="69" spans="1:7" x14ac:dyDescent="0.25">
      <c r="A69" s="14" t="str">
        <f t="shared" si="0"/>
        <v/>
      </c>
      <c r="B69" s="14"/>
      <c r="C69" s="14"/>
      <c r="D69" s="29" t="s">
        <v>75</v>
      </c>
      <c r="E69" s="41"/>
      <c r="F69" s="31">
        <v>4840</v>
      </c>
      <c r="G69" s="31">
        <v>4840</v>
      </c>
    </row>
    <row r="70" spans="1:7" x14ac:dyDescent="0.25">
      <c r="A70" s="14" t="str">
        <f t="shared" si="0"/>
        <v/>
      </c>
      <c r="B70" s="14"/>
      <c r="C70" s="14"/>
      <c r="D70" s="14"/>
      <c r="E70" s="38"/>
      <c r="F70" s="10"/>
      <c r="G70" s="10"/>
    </row>
    <row r="71" spans="1:7" x14ac:dyDescent="0.25">
      <c r="A71" s="14" t="str">
        <f t="shared" si="0"/>
        <v/>
      </c>
      <c r="B71" s="17" t="s">
        <v>76</v>
      </c>
      <c r="C71" s="14"/>
      <c r="D71" s="14"/>
      <c r="E71" s="38"/>
      <c r="F71" s="14"/>
      <c r="G71" s="14"/>
    </row>
    <row r="72" spans="1:7" x14ac:dyDescent="0.25">
      <c r="A72" s="14" t="str">
        <f t="shared" si="0"/>
        <v>400001</v>
      </c>
      <c r="B72" s="14">
        <v>11</v>
      </c>
      <c r="C72" s="14" t="s">
        <v>77</v>
      </c>
      <c r="D72" s="14" t="s">
        <v>4</v>
      </c>
      <c r="E72" s="40">
        <v>400001</v>
      </c>
      <c r="F72" s="10">
        <v>9680</v>
      </c>
      <c r="G72" s="10"/>
    </row>
    <row r="73" spans="1:7" x14ac:dyDescent="0.25">
      <c r="A73" s="14" t="str">
        <f t="shared" si="0"/>
        <v>401000</v>
      </c>
      <c r="B73" s="14">
        <v>11</v>
      </c>
      <c r="C73" s="14" t="s">
        <v>77</v>
      </c>
      <c r="D73" s="14" t="s">
        <v>7</v>
      </c>
      <c r="E73" s="40">
        <v>401000</v>
      </c>
      <c r="F73" s="10"/>
      <c r="G73" s="10">
        <v>9680</v>
      </c>
    </row>
    <row r="74" spans="1:7" x14ac:dyDescent="0.25">
      <c r="A74" s="14" t="str">
        <f t="shared" ref="A74:A137" si="1">LEFT($E74,6)</f>
        <v/>
      </c>
      <c r="B74" s="14"/>
      <c r="C74" s="14"/>
      <c r="D74" s="14"/>
      <c r="E74" s="38"/>
      <c r="F74" s="10"/>
      <c r="G74" s="10"/>
    </row>
    <row r="75" spans="1:7" x14ac:dyDescent="0.25">
      <c r="A75" s="14" t="str">
        <f t="shared" si="1"/>
        <v/>
      </c>
      <c r="B75" s="14"/>
      <c r="C75" s="14"/>
      <c r="D75" s="29" t="s">
        <v>78</v>
      </c>
      <c r="E75" s="41"/>
      <c r="F75" s="31">
        <v>9680</v>
      </c>
      <c r="G75" s="31">
        <v>9680</v>
      </c>
    </row>
    <row r="76" spans="1:7" x14ac:dyDescent="0.25">
      <c r="A76" s="14" t="str">
        <f t="shared" si="1"/>
        <v/>
      </c>
      <c r="B76" s="14"/>
      <c r="C76" s="14"/>
      <c r="D76" s="14"/>
      <c r="E76" s="38"/>
      <c r="F76" s="10"/>
      <c r="G76" s="10"/>
    </row>
    <row r="77" spans="1:7" x14ac:dyDescent="0.25">
      <c r="A77" s="14" t="str">
        <f t="shared" si="1"/>
        <v/>
      </c>
      <c r="B77" s="17" t="s">
        <v>79</v>
      </c>
      <c r="C77" s="14"/>
      <c r="D77" s="14"/>
      <c r="E77" s="38"/>
      <c r="F77" s="14"/>
      <c r="G77" s="14"/>
    </row>
    <row r="78" spans="1:7" x14ac:dyDescent="0.25">
      <c r="A78" s="14" t="str">
        <f t="shared" si="1"/>
        <v>401000</v>
      </c>
      <c r="B78" s="14">
        <v>12</v>
      </c>
      <c r="C78" s="14" t="s">
        <v>80</v>
      </c>
      <c r="D78" s="14" t="s">
        <v>7</v>
      </c>
      <c r="E78" s="40">
        <v>401000</v>
      </c>
      <c r="F78" s="10">
        <v>9680</v>
      </c>
      <c r="G78" s="10"/>
    </row>
    <row r="79" spans="1:7" x14ac:dyDescent="0.25">
      <c r="A79" s="14" t="str">
        <f t="shared" si="1"/>
        <v>572003</v>
      </c>
      <c r="B79" s="14">
        <v>12</v>
      </c>
      <c r="C79" s="14" t="s">
        <v>80</v>
      </c>
      <c r="D79" s="14" t="s">
        <v>30</v>
      </c>
      <c r="E79" s="40">
        <v>572003</v>
      </c>
      <c r="F79" s="10"/>
      <c r="G79" s="10">
        <v>9680</v>
      </c>
    </row>
    <row r="80" spans="1:7" x14ac:dyDescent="0.25">
      <c r="A80" s="14" t="str">
        <f t="shared" si="1"/>
        <v/>
      </c>
      <c r="B80" s="14"/>
      <c r="C80" s="14"/>
      <c r="D80" s="14"/>
      <c r="E80" s="38"/>
      <c r="F80" s="10"/>
      <c r="G80" s="10"/>
    </row>
    <row r="81" spans="1:7" x14ac:dyDescent="0.25">
      <c r="A81" s="14" t="str">
        <f t="shared" si="1"/>
        <v/>
      </c>
      <c r="B81" s="14"/>
      <c r="C81" s="14"/>
      <c r="D81" s="29" t="s">
        <v>81</v>
      </c>
      <c r="E81" s="41"/>
      <c r="F81" s="31">
        <v>9680</v>
      </c>
      <c r="G81" s="31">
        <v>9680</v>
      </c>
    </row>
    <row r="82" spans="1:7" x14ac:dyDescent="0.25">
      <c r="A82" s="14" t="str">
        <f t="shared" si="1"/>
        <v>430000</v>
      </c>
      <c r="B82" s="14">
        <v>13</v>
      </c>
      <c r="C82" s="14" t="s">
        <v>82</v>
      </c>
      <c r="D82" s="14" t="s">
        <v>12</v>
      </c>
      <c r="E82" s="40">
        <v>430000</v>
      </c>
      <c r="F82" s="10">
        <v>1815</v>
      </c>
      <c r="G82" s="10"/>
    </row>
    <row r="83" spans="1:7" x14ac:dyDescent="0.25">
      <c r="A83" s="14" t="str">
        <f t="shared" si="1"/>
        <v>477000</v>
      </c>
      <c r="B83" s="14">
        <v>13</v>
      </c>
      <c r="C83" s="14" t="s">
        <v>82</v>
      </c>
      <c r="D83" s="14" t="s">
        <v>26</v>
      </c>
      <c r="E83" s="40">
        <v>477000</v>
      </c>
      <c r="F83" s="10"/>
      <c r="G83" s="10">
        <v>315</v>
      </c>
    </row>
    <row r="84" spans="1:7" x14ac:dyDescent="0.25">
      <c r="A84" s="14" t="str">
        <f t="shared" si="1"/>
        <v>700000</v>
      </c>
      <c r="B84" s="14">
        <v>13</v>
      </c>
      <c r="C84" s="14" t="s">
        <v>82</v>
      </c>
      <c r="D84" s="14" t="s">
        <v>37</v>
      </c>
      <c r="E84" s="40">
        <v>700000</v>
      </c>
      <c r="F84" s="10"/>
      <c r="G84" s="10">
        <v>1500</v>
      </c>
    </row>
    <row r="85" spans="1:7" x14ac:dyDescent="0.25">
      <c r="A85" s="14" t="str">
        <f t="shared" si="1"/>
        <v/>
      </c>
      <c r="B85" s="14"/>
      <c r="C85" s="14"/>
      <c r="D85" s="14"/>
      <c r="E85" s="38"/>
      <c r="F85" s="10"/>
      <c r="G85" s="10"/>
    </row>
    <row r="86" spans="1:7" x14ac:dyDescent="0.25">
      <c r="A86" s="14" t="str">
        <f t="shared" si="1"/>
        <v/>
      </c>
      <c r="B86" s="14"/>
      <c r="C86" s="14"/>
      <c r="D86" s="29" t="s">
        <v>83</v>
      </c>
      <c r="E86" s="41"/>
      <c r="F86" s="31">
        <v>1815</v>
      </c>
      <c r="G86" s="31">
        <v>1815</v>
      </c>
    </row>
    <row r="87" spans="1:7" x14ac:dyDescent="0.25">
      <c r="A87" s="14" t="str">
        <f t="shared" si="1"/>
        <v>570000</v>
      </c>
      <c r="B87" s="14">
        <v>14</v>
      </c>
      <c r="C87" s="14" t="s">
        <v>84</v>
      </c>
      <c r="D87" s="14" t="s">
        <v>27</v>
      </c>
      <c r="E87" s="40">
        <v>570000</v>
      </c>
      <c r="F87" s="10">
        <v>1815</v>
      </c>
      <c r="G87" s="10"/>
    </row>
    <row r="88" spans="1:7" x14ac:dyDescent="0.25">
      <c r="A88" s="14" t="str">
        <f t="shared" si="1"/>
        <v>430000</v>
      </c>
      <c r="B88" s="14">
        <v>14</v>
      </c>
      <c r="C88" s="14" t="s">
        <v>84</v>
      </c>
      <c r="D88" s="14" t="s">
        <v>12</v>
      </c>
      <c r="E88" s="40">
        <v>430000</v>
      </c>
      <c r="F88" s="10"/>
      <c r="G88" s="10">
        <v>1815</v>
      </c>
    </row>
    <row r="89" spans="1:7" x14ac:dyDescent="0.25">
      <c r="A89" s="14" t="str">
        <f t="shared" si="1"/>
        <v/>
      </c>
      <c r="B89" s="14"/>
      <c r="C89" s="14"/>
      <c r="D89" s="14"/>
      <c r="E89" s="38"/>
      <c r="F89" s="10"/>
      <c r="G89" s="10"/>
    </row>
    <row r="90" spans="1:7" x14ac:dyDescent="0.25">
      <c r="A90" s="14" t="str">
        <f t="shared" si="1"/>
        <v/>
      </c>
      <c r="B90" s="14"/>
      <c r="C90" s="14"/>
      <c r="D90" s="29" t="s">
        <v>85</v>
      </c>
      <c r="E90" s="41"/>
      <c r="F90" s="31">
        <v>1815</v>
      </c>
      <c r="G90" s="31">
        <v>1815</v>
      </c>
    </row>
    <row r="91" spans="1:7" x14ac:dyDescent="0.25">
      <c r="A91" s="14" t="str">
        <f t="shared" si="1"/>
        <v/>
      </c>
      <c r="B91" s="14"/>
      <c r="C91" s="14"/>
      <c r="D91" s="14"/>
      <c r="E91" s="38"/>
      <c r="F91" s="10"/>
      <c r="G91" s="10"/>
    </row>
    <row r="92" spans="1:7" x14ac:dyDescent="0.25">
      <c r="A92" s="14" t="str">
        <f t="shared" si="1"/>
        <v/>
      </c>
      <c r="B92" s="17" t="s">
        <v>86</v>
      </c>
      <c r="C92" s="14"/>
      <c r="D92" s="14"/>
      <c r="E92" s="38"/>
      <c r="F92" s="14"/>
      <c r="G92" s="14"/>
    </row>
    <row r="93" spans="1:7" x14ac:dyDescent="0.25">
      <c r="A93" s="14" t="str">
        <f t="shared" si="1"/>
        <v>465001</v>
      </c>
      <c r="B93" s="14">
        <v>15</v>
      </c>
      <c r="C93" s="14" t="s">
        <v>87</v>
      </c>
      <c r="D93" s="14" t="s">
        <v>19</v>
      </c>
      <c r="E93" s="40">
        <v>465001</v>
      </c>
      <c r="F93" s="10"/>
      <c r="G93" s="10">
        <v>1927</v>
      </c>
    </row>
    <row r="94" spans="1:7" x14ac:dyDescent="0.25">
      <c r="A94" s="14" t="str">
        <f t="shared" si="1"/>
        <v>475100</v>
      </c>
      <c r="B94" s="14">
        <v>15</v>
      </c>
      <c r="C94" s="14" t="s">
        <v>87</v>
      </c>
      <c r="D94" s="14" t="s">
        <v>24</v>
      </c>
      <c r="E94" s="40">
        <v>475100</v>
      </c>
      <c r="F94" s="10"/>
      <c r="G94" s="10">
        <v>415</v>
      </c>
    </row>
    <row r="95" spans="1:7" x14ac:dyDescent="0.25">
      <c r="A95" s="14" t="str">
        <f t="shared" si="1"/>
        <v>476000</v>
      </c>
      <c r="B95" s="14">
        <v>15</v>
      </c>
      <c r="C95" s="14" t="s">
        <v>87</v>
      </c>
      <c r="D95" s="14" t="s">
        <v>25</v>
      </c>
      <c r="E95" s="40">
        <v>476000</v>
      </c>
      <c r="F95" s="10"/>
      <c r="G95" s="10">
        <v>158.75</v>
      </c>
    </row>
    <row r="96" spans="1:7" x14ac:dyDescent="0.25">
      <c r="A96" s="14" t="str">
        <f t="shared" si="1"/>
        <v>476000</v>
      </c>
      <c r="B96" s="14">
        <v>15</v>
      </c>
      <c r="C96" s="14" t="s">
        <v>87</v>
      </c>
      <c r="D96" s="14" t="s">
        <v>25</v>
      </c>
      <c r="E96" s="40">
        <v>476000</v>
      </c>
      <c r="F96" s="10"/>
      <c r="G96" s="10">
        <v>793.75</v>
      </c>
    </row>
    <row r="97" spans="1:7" x14ac:dyDescent="0.25">
      <c r="A97" s="14" t="str">
        <f t="shared" si="1"/>
        <v>642000</v>
      </c>
      <c r="B97" s="14">
        <v>15</v>
      </c>
      <c r="C97" s="14" t="s">
        <v>87</v>
      </c>
      <c r="D97" s="14" t="s">
        <v>36</v>
      </c>
      <c r="E97" s="40">
        <v>642000</v>
      </c>
      <c r="F97" s="10">
        <v>793.75</v>
      </c>
      <c r="G97" s="10"/>
    </row>
    <row r="98" spans="1:7" x14ac:dyDescent="0.25">
      <c r="A98" s="14" t="str">
        <f t="shared" si="1"/>
        <v>640000</v>
      </c>
      <c r="B98" s="14">
        <v>15</v>
      </c>
      <c r="C98" s="14" t="s">
        <v>87</v>
      </c>
      <c r="D98" s="14" t="s">
        <v>35</v>
      </c>
      <c r="E98" s="40">
        <v>640000</v>
      </c>
      <c r="F98" s="10">
        <v>2500.75</v>
      </c>
      <c r="G98" s="10"/>
    </row>
    <row r="99" spans="1:7" x14ac:dyDescent="0.25">
      <c r="A99" s="14" t="str">
        <f t="shared" si="1"/>
        <v/>
      </c>
      <c r="B99" s="14"/>
      <c r="C99" s="14"/>
      <c r="D99" s="14"/>
      <c r="E99" s="38"/>
      <c r="F99" s="10"/>
      <c r="G99" s="10"/>
    </row>
    <row r="100" spans="1:7" x14ac:dyDescent="0.25">
      <c r="A100" s="14" t="str">
        <f t="shared" si="1"/>
        <v/>
      </c>
      <c r="B100" s="14"/>
      <c r="C100" s="14"/>
      <c r="D100" s="29" t="s">
        <v>88</v>
      </c>
      <c r="E100" s="41"/>
      <c r="F100" s="31">
        <v>3294.5</v>
      </c>
      <c r="G100" s="31">
        <v>3294.5</v>
      </c>
    </row>
    <row r="101" spans="1:7" x14ac:dyDescent="0.25">
      <c r="A101" s="14" t="str">
        <f t="shared" si="1"/>
        <v>640000</v>
      </c>
      <c r="B101" s="14">
        <v>16</v>
      </c>
      <c r="C101" s="14" t="s">
        <v>89</v>
      </c>
      <c r="D101" s="14" t="s">
        <v>35</v>
      </c>
      <c r="E101" s="40">
        <v>640000</v>
      </c>
      <c r="F101" s="10">
        <v>1599</v>
      </c>
      <c r="G101" s="10"/>
    </row>
    <row r="102" spans="1:7" x14ac:dyDescent="0.25">
      <c r="A102" s="14" t="str">
        <f t="shared" si="1"/>
        <v>642000</v>
      </c>
      <c r="B102" s="14">
        <v>16</v>
      </c>
      <c r="C102" s="14" t="s">
        <v>89</v>
      </c>
      <c r="D102" s="14" t="s">
        <v>36</v>
      </c>
      <c r="E102" s="40">
        <v>642000</v>
      </c>
      <c r="F102" s="10">
        <v>635</v>
      </c>
      <c r="G102" s="10"/>
    </row>
    <row r="103" spans="1:7" x14ac:dyDescent="0.25">
      <c r="A103" s="14" t="str">
        <f t="shared" si="1"/>
        <v>475100</v>
      </c>
      <c r="B103" s="14">
        <v>16</v>
      </c>
      <c r="C103" s="14" t="s">
        <v>89</v>
      </c>
      <c r="D103" s="14" t="s">
        <v>24</v>
      </c>
      <c r="E103" s="40">
        <v>475100</v>
      </c>
      <c r="F103" s="10"/>
      <c r="G103" s="10">
        <v>274</v>
      </c>
    </row>
    <row r="104" spans="1:7" x14ac:dyDescent="0.25">
      <c r="A104" s="14" t="str">
        <f t="shared" si="1"/>
        <v>476000</v>
      </c>
      <c r="B104" s="14">
        <v>16</v>
      </c>
      <c r="C104" s="14" t="s">
        <v>89</v>
      </c>
      <c r="D104" s="14" t="s">
        <v>25</v>
      </c>
      <c r="E104" s="40">
        <v>476000</v>
      </c>
      <c r="F104" s="10"/>
      <c r="G104" s="10">
        <v>635</v>
      </c>
    </row>
    <row r="105" spans="1:7" x14ac:dyDescent="0.25">
      <c r="A105" s="14" t="str">
        <f t="shared" si="1"/>
        <v>476000</v>
      </c>
      <c r="B105" s="14">
        <v>16</v>
      </c>
      <c r="C105" s="14" t="s">
        <v>89</v>
      </c>
      <c r="D105" s="14" t="s">
        <v>25</v>
      </c>
      <c r="E105" s="40">
        <v>476000</v>
      </c>
      <c r="F105" s="10"/>
      <c r="G105" s="10">
        <v>127</v>
      </c>
    </row>
    <row r="106" spans="1:7" x14ac:dyDescent="0.25">
      <c r="A106" s="14" t="str">
        <f t="shared" si="1"/>
        <v>465002</v>
      </c>
      <c r="B106" s="14">
        <v>16</v>
      </c>
      <c r="C106" s="14" t="s">
        <v>89</v>
      </c>
      <c r="D106" s="14" t="s">
        <v>20</v>
      </c>
      <c r="E106" s="40">
        <v>465002</v>
      </c>
      <c r="F106" s="10"/>
      <c r="G106" s="10">
        <v>1198</v>
      </c>
    </row>
    <row r="107" spans="1:7" x14ac:dyDescent="0.25">
      <c r="A107" s="14" t="str">
        <f t="shared" si="1"/>
        <v/>
      </c>
      <c r="B107" s="14"/>
      <c r="C107" s="14"/>
      <c r="D107" s="14"/>
      <c r="E107" s="38"/>
      <c r="F107" s="10"/>
      <c r="G107" s="10"/>
    </row>
    <row r="108" spans="1:7" x14ac:dyDescent="0.25">
      <c r="A108" s="14" t="str">
        <f t="shared" si="1"/>
        <v/>
      </c>
      <c r="B108" s="14"/>
      <c r="C108" s="14"/>
      <c r="D108" s="29" t="s">
        <v>90</v>
      </c>
      <c r="E108" s="41"/>
      <c r="F108" s="31">
        <v>2234</v>
      </c>
      <c r="G108" s="31">
        <v>2234</v>
      </c>
    </row>
    <row r="109" spans="1:7" x14ac:dyDescent="0.25">
      <c r="A109" s="14" t="str">
        <f t="shared" si="1"/>
        <v>640000</v>
      </c>
      <c r="B109" s="14">
        <v>17</v>
      </c>
      <c r="C109" s="14" t="s">
        <v>91</v>
      </c>
      <c r="D109" s="14" t="s">
        <v>35</v>
      </c>
      <c r="E109" s="40">
        <v>640000</v>
      </c>
      <c r="F109" s="10">
        <v>900</v>
      </c>
      <c r="G109" s="10"/>
    </row>
    <row r="110" spans="1:7" x14ac:dyDescent="0.25">
      <c r="A110" s="14" t="str">
        <f t="shared" si="1"/>
        <v>642000</v>
      </c>
      <c r="B110" s="14">
        <v>17</v>
      </c>
      <c r="C110" s="14" t="s">
        <v>92</v>
      </c>
      <c r="D110" s="14" t="s">
        <v>36</v>
      </c>
      <c r="E110" s="40">
        <v>642000</v>
      </c>
      <c r="F110" s="10">
        <v>285.75</v>
      </c>
      <c r="G110" s="10"/>
    </row>
    <row r="111" spans="1:7" x14ac:dyDescent="0.25">
      <c r="A111" s="14" t="str">
        <f t="shared" si="1"/>
        <v>476000</v>
      </c>
      <c r="B111" s="14">
        <v>17</v>
      </c>
      <c r="C111" s="14" t="s">
        <v>93</v>
      </c>
      <c r="D111" s="14" t="s">
        <v>25</v>
      </c>
      <c r="E111" s="40">
        <v>476000</v>
      </c>
      <c r="F111" s="10"/>
      <c r="G111" s="10">
        <v>57.15</v>
      </c>
    </row>
    <row r="112" spans="1:7" x14ac:dyDescent="0.25">
      <c r="A112" s="14" t="str">
        <f t="shared" si="1"/>
        <v>476000</v>
      </c>
      <c r="B112" s="14">
        <v>17</v>
      </c>
      <c r="C112" s="14" t="s">
        <v>94</v>
      </c>
      <c r="D112" s="14" t="s">
        <v>25</v>
      </c>
      <c r="E112" s="40">
        <v>476000</v>
      </c>
      <c r="F112" s="10"/>
      <c r="G112" s="10">
        <v>285.75</v>
      </c>
    </row>
    <row r="113" spans="1:7" x14ac:dyDescent="0.25">
      <c r="A113" s="14" t="str">
        <f t="shared" si="1"/>
        <v>465003</v>
      </c>
      <c r="B113" s="14">
        <v>17</v>
      </c>
      <c r="C113" s="14" t="s">
        <v>95</v>
      </c>
      <c r="D113" s="14" t="s">
        <v>21</v>
      </c>
      <c r="E113" s="40">
        <v>465003</v>
      </c>
      <c r="F113" s="10"/>
      <c r="G113" s="10">
        <v>842.85</v>
      </c>
    </row>
    <row r="114" spans="1:7" x14ac:dyDescent="0.25">
      <c r="A114" s="14" t="str">
        <f t="shared" si="1"/>
        <v/>
      </c>
      <c r="B114" s="14"/>
      <c r="C114" s="14"/>
      <c r="D114" s="14"/>
      <c r="E114" s="38"/>
      <c r="F114" s="10"/>
      <c r="G114" s="10"/>
    </row>
    <row r="115" spans="1:7" x14ac:dyDescent="0.25">
      <c r="A115" s="14" t="str">
        <f t="shared" si="1"/>
        <v/>
      </c>
      <c r="B115" s="14"/>
      <c r="C115" s="14"/>
      <c r="D115" s="29" t="s">
        <v>96</v>
      </c>
      <c r="E115" s="41"/>
      <c r="F115" s="31">
        <v>1185.75</v>
      </c>
      <c r="G115" s="31">
        <v>1185.75</v>
      </c>
    </row>
    <row r="116" spans="1:7" x14ac:dyDescent="0.25">
      <c r="A116" s="14" t="str">
        <f t="shared" si="1"/>
        <v>465001</v>
      </c>
      <c r="B116" s="14">
        <v>18</v>
      </c>
      <c r="C116" s="14" t="s">
        <v>97</v>
      </c>
      <c r="D116" s="14" t="s">
        <v>19</v>
      </c>
      <c r="E116" s="40">
        <v>465001</v>
      </c>
      <c r="F116" s="10">
        <v>1927</v>
      </c>
      <c r="G116" s="10"/>
    </row>
    <row r="117" spans="1:7" x14ac:dyDescent="0.25">
      <c r="A117" s="14" t="str">
        <f t="shared" si="1"/>
        <v>572001</v>
      </c>
      <c r="B117" s="14">
        <v>18</v>
      </c>
      <c r="C117" s="14" t="s">
        <v>97</v>
      </c>
      <c r="D117" s="14" t="s">
        <v>28</v>
      </c>
      <c r="E117" s="40">
        <v>572001</v>
      </c>
      <c r="F117" s="10"/>
      <c r="G117" s="10">
        <v>1930</v>
      </c>
    </row>
    <row r="118" spans="1:7" x14ac:dyDescent="0.25">
      <c r="A118" s="14" t="str">
        <f t="shared" si="1"/>
        <v>626000</v>
      </c>
      <c r="B118" s="14">
        <v>18</v>
      </c>
      <c r="C118" s="14" t="s">
        <v>98</v>
      </c>
      <c r="D118" s="14" t="s">
        <v>33</v>
      </c>
      <c r="E118" s="40">
        <v>626000</v>
      </c>
      <c r="F118" s="10">
        <v>3</v>
      </c>
      <c r="G118" s="10"/>
    </row>
    <row r="119" spans="1:7" x14ac:dyDescent="0.25">
      <c r="A119" s="14" t="str">
        <f t="shared" si="1"/>
        <v/>
      </c>
      <c r="B119" s="14"/>
      <c r="C119" s="14"/>
      <c r="D119" s="14"/>
      <c r="E119" s="38"/>
      <c r="F119" s="10"/>
      <c r="G119" s="10"/>
    </row>
    <row r="120" spans="1:7" x14ac:dyDescent="0.25">
      <c r="A120" s="14" t="str">
        <f t="shared" si="1"/>
        <v/>
      </c>
      <c r="B120" s="14"/>
      <c r="C120" s="14"/>
      <c r="D120" s="29" t="s">
        <v>99</v>
      </c>
      <c r="E120" s="41"/>
      <c r="F120" s="31">
        <v>1930</v>
      </c>
      <c r="G120" s="31">
        <v>1930</v>
      </c>
    </row>
    <row r="121" spans="1:7" x14ac:dyDescent="0.25">
      <c r="A121" s="14" t="str">
        <f t="shared" si="1"/>
        <v>465003</v>
      </c>
      <c r="B121" s="14">
        <v>19</v>
      </c>
      <c r="C121" s="14" t="s">
        <v>100</v>
      </c>
      <c r="D121" s="14" t="s">
        <v>21</v>
      </c>
      <c r="E121" s="40">
        <v>465003</v>
      </c>
      <c r="F121" s="10">
        <v>842.85</v>
      </c>
      <c r="G121" s="10"/>
    </row>
    <row r="122" spans="1:7" x14ac:dyDescent="0.25">
      <c r="A122" s="14" t="str">
        <f t="shared" si="1"/>
        <v>570000</v>
      </c>
      <c r="B122" s="14">
        <v>19</v>
      </c>
      <c r="C122" s="14" t="s">
        <v>100</v>
      </c>
      <c r="D122" s="14" t="s">
        <v>27</v>
      </c>
      <c r="E122" s="40">
        <v>570000</v>
      </c>
      <c r="F122" s="10"/>
      <c r="G122" s="10">
        <v>842.85</v>
      </c>
    </row>
    <row r="123" spans="1:7" x14ac:dyDescent="0.25">
      <c r="A123" s="14" t="str">
        <f t="shared" si="1"/>
        <v/>
      </c>
      <c r="B123" s="14"/>
      <c r="C123" s="14"/>
      <c r="D123" s="14"/>
      <c r="E123" s="38"/>
      <c r="F123" s="10"/>
      <c r="G123" s="10"/>
    </row>
    <row r="124" spans="1:7" x14ac:dyDescent="0.25">
      <c r="A124" s="14" t="str">
        <f t="shared" si="1"/>
        <v/>
      </c>
      <c r="B124" s="14"/>
      <c r="C124" s="14"/>
      <c r="D124" s="29" t="s">
        <v>101</v>
      </c>
      <c r="E124" s="41"/>
      <c r="F124" s="31">
        <v>842.85</v>
      </c>
      <c r="G124" s="31">
        <v>842.85</v>
      </c>
    </row>
    <row r="125" spans="1:7" x14ac:dyDescent="0.25">
      <c r="A125" s="14" t="str">
        <f t="shared" si="1"/>
        <v>465002</v>
      </c>
      <c r="B125" s="14">
        <v>20</v>
      </c>
      <c r="C125" s="14" t="s">
        <v>102</v>
      </c>
      <c r="D125" s="14" t="s">
        <v>20</v>
      </c>
      <c r="E125" s="40">
        <v>465002</v>
      </c>
      <c r="F125" s="10">
        <v>1198</v>
      </c>
      <c r="G125" s="10"/>
    </row>
    <row r="126" spans="1:7" x14ac:dyDescent="0.25">
      <c r="A126" s="14" t="str">
        <f t="shared" si="1"/>
        <v>572002</v>
      </c>
      <c r="B126" s="14">
        <v>20</v>
      </c>
      <c r="C126" s="14" t="s">
        <v>102</v>
      </c>
      <c r="D126" s="14" t="s">
        <v>29</v>
      </c>
      <c r="E126" s="40">
        <v>572002</v>
      </c>
      <c r="F126" s="10"/>
      <c r="G126" s="10">
        <v>1198</v>
      </c>
    </row>
    <row r="127" spans="1:7" x14ac:dyDescent="0.25">
      <c r="A127" s="14" t="str">
        <f t="shared" si="1"/>
        <v/>
      </c>
      <c r="B127" s="14"/>
      <c r="C127" s="14"/>
      <c r="D127" s="14"/>
      <c r="E127" s="38"/>
      <c r="F127" s="10"/>
      <c r="G127" s="10"/>
    </row>
    <row r="128" spans="1:7" x14ac:dyDescent="0.25">
      <c r="A128" s="14" t="str">
        <f t="shared" si="1"/>
        <v/>
      </c>
      <c r="B128" s="14"/>
      <c r="C128" s="14"/>
      <c r="D128" s="29" t="s">
        <v>103</v>
      </c>
      <c r="E128" s="41"/>
      <c r="F128" s="31">
        <v>1198</v>
      </c>
      <c r="G128" s="31">
        <v>1198</v>
      </c>
    </row>
    <row r="129" spans="1:7" x14ac:dyDescent="0.25">
      <c r="A129" s="14" t="str">
        <f t="shared" si="1"/>
        <v/>
      </c>
      <c r="B129" s="14"/>
      <c r="C129" s="14"/>
      <c r="D129" s="14"/>
      <c r="E129" s="38"/>
      <c r="F129" s="10"/>
      <c r="G129" s="10"/>
    </row>
    <row r="130" spans="1:7" x14ac:dyDescent="0.25">
      <c r="A130" s="14" t="str">
        <f t="shared" si="1"/>
        <v/>
      </c>
      <c r="B130" s="17" t="s">
        <v>104</v>
      </c>
      <c r="C130" s="14"/>
      <c r="D130" s="14"/>
      <c r="E130" s="38"/>
      <c r="F130" s="14"/>
      <c r="G130" s="14"/>
    </row>
    <row r="131" spans="1:7" x14ac:dyDescent="0.25">
      <c r="A131" s="14" t="str">
        <f t="shared" si="1"/>
        <v>400002</v>
      </c>
      <c r="B131" s="14">
        <v>21</v>
      </c>
      <c r="C131" s="14" t="s">
        <v>105</v>
      </c>
      <c r="D131" s="14" t="s">
        <v>5</v>
      </c>
      <c r="E131" s="40">
        <v>400002</v>
      </c>
      <c r="F131" s="10"/>
      <c r="G131" s="10">
        <v>14520</v>
      </c>
    </row>
    <row r="132" spans="1:7" x14ac:dyDescent="0.25">
      <c r="A132" s="14" t="str">
        <f t="shared" si="1"/>
        <v>472000</v>
      </c>
      <c r="B132" s="14">
        <v>21</v>
      </c>
      <c r="C132" s="14" t="s">
        <v>105</v>
      </c>
      <c r="D132" s="14" t="s">
        <v>22</v>
      </c>
      <c r="E132" s="40">
        <v>472000</v>
      </c>
      <c r="F132" s="10">
        <v>2520</v>
      </c>
      <c r="G132" s="10"/>
    </row>
    <row r="133" spans="1:7" x14ac:dyDescent="0.25">
      <c r="A133" s="14" t="str">
        <f t="shared" si="1"/>
        <v>600000</v>
      </c>
      <c r="B133" s="14">
        <v>21</v>
      </c>
      <c r="C133" s="14" t="s">
        <v>105</v>
      </c>
      <c r="D133" s="14" t="s">
        <v>31</v>
      </c>
      <c r="E133" s="40">
        <v>600000</v>
      </c>
      <c r="F133" s="10">
        <v>12000</v>
      </c>
      <c r="G133" s="10"/>
    </row>
    <row r="134" spans="1:7" x14ac:dyDescent="0.25">
      <c r="A134" s="14" t="str">
        <f t="shared" si="1"/>
        <v/>
      </c>
      <c r="B134" s="14"/>
      <c r="C134" s="14"/>
      <c r="D134" s="14"/>
      <c r="E134" s="38"/>
      <c r="F134" s="10"/>
      <c r="G134" s="10"/>
    </row>
    <row r="135" spans="1:7" x14ac:dyDescent="0.25">
      <c r="A135" s="14" t="str">
        <f t="shared" si="1"/>
        <v/>
      </c>
      <c r="B135" s="14"/>
      <c r="C135" s="14"/>
      <c r="D135" s="29" t="s">
        <v>106</v>
      </c>
      <c r="E135" s="41"/>
      <c r="F135" s="31">
        <v>14520</v>
      </c>
      <c r="G135" s="31">
        <v>14520</v>
      </c>
    </row>
    <row r="136" spans="1:7" x14ac:dyDescent="0.25">
      <c r="A136" s="14" t="str">
        <f t="shared" si="1"/>
        <v>410001</v>
      </c>
      <c r="B136" s="14">
        <v>22</v>
      </c>
      <c r="C136" s="14" t="s">
        <v>107</v>
      </c>
      <c r="D136" s="14" t="s">
        <v>9</v>
      </c>
      <c r="E136" s="40">
        <v>410001</v>
      </c>
      <c r="F136" s="10"/>
      <c r="G136" s="10">
        <v>110</v>
      </c>
    </row>
    <row r="137" spans="1:7" x14ac:dyDescent="0.25">
      <c r="A137" s="14" t="str">
        <f t="shared" si="1"/>
        <v>472000</v>
      </c>
      <c r="B137" s="14">
        <v>22</v>
      </c>
      <c r="C137" s="14" t="s">
        <v>107</v>
      </c>
      <c r="D137" s="14" t="s">
        <v>22</v>
      </c>
      <c r="E137" s="40">
        <v>472000</v>
      </c>
      <c r="F137" s="10">
        <v>19.09</v>
      </c>
      <c r="G137" s="10"/>
    </row>
    <row r="138" spans="1:7" x14ac:dyDescent="0.25">
      <c r="A138" s="14" t="str">
        <f t="shared" ref="A138:A201" si="2">LEFT($E138,6)</f>
        <v>628000</v>
      </c>
      <c r="B138" s="14">
        <v>22</v>
      </c>
      <c r="C138" s="14" t="s">
        <v>107</v>
      </c>
      <c r="D138" s="14" t="s">
        <v>34</v>
      </c>
      <c r="E138" s="40">
        <v>628000</v>
      </c>
      <c r="F138" s="10">
        <v>90.91</v>
      </c>
      <c r="G138" s="10"/>
    </row>
    <row r="139" spans="1:7" x14ac:dyDescent="0.25">
      <c r="A139" s="14" t="str">
        <f t="shared" si="2"/>
        <v/>
      </c>
      <c r="B139" s="14"/>
      <c r="C139" s="14"/>
      <c r="D139" s="14"/>
      <c r="E139" s="38"/>
      <c r="F139" s="10"/>
      <c r="G139" s="10"/>
    </row>
    <row r="140" spans="1:7" x14ac:dyDescent="0.25">
      <c r="A140" s="14" t="str">
        <f t="shared" si="2"/>
        <v/>
      </c>
      <c r="B140" s="14"/>
      <c r="C140" s="14"/>
      <c r="D140" s="29" t="s">
        <v>108</v>
      </c>
      <c r="E140" s="41"/>
      <c r="F140" s="31">
        <v>110</v>
      </c>
      <c r="G140" s="31">
        <v>110</v>
      </c>
    </row>
    <row r="141" spans="1:7" x14ac:dyDescent="0.25">
      <c r="A141" s="14" t="str">
        <f t="shared" si="2"/>
        <v>410001</v>
      </c>
      <c r="B141" s="14">
        <v>23</v>
      </c>
      <c r="C141" s="14" t="s">
        <v>109</v>
      </c>
      <c r="D141" s="14" t="s">
        <v>9</v>
      </c>
      <c r="E141" s="40">
        <v>410001</v>
      </c>
      <c r="F141" s="10">
        <v>110</v>
      </c>
      <c r="G141" s="10"/>
    </row>
    <row r="142" spans="1:7" x14ac:dyDescent="0.25">
      <c r="A142" s="14" t="str">
        <f t="shared" si="2"/>
        <v>572002</v>
      </c>
      <c r="B142" s="14">
        <v>23</v>
      </c>
      <c r="C142" s="14" t="s">
        <v>109</v>
      </c>
      <c r="D142" s="14" t="s">
        <v>29</v>
      </c>
      <c r="E142" s="40">
        <v>572002</v>
      </c>
      <c r="F142" s="10"/>
      <c r="G142" s="10">
        <v>110</v>
      </c>
    </row>
    <row r="143" spans="1:7" x14ac:dyDescent="0.25">
      <c r="A143" s="14" t="str">
        <f t="shared" si="2"/>
        <v/>
      </c>
      <c r="B143" s="14"/>
      <c r="C143" s="14"/>
      <c r="D143" s="14"/>
      <c r="E143" s="38"/>
      <c r="F143" s="10"/>
      <c r="G143" s="10"/>
    </row>
    <row r="144" spans="1:7" x14ac:dyDescent="0.25">
      <c r="A144" s="14" t="str">
        <f t="shared" si="2"/>
        <v/>
      </c>
      <c r="B144" s="14"/>
      <c r="C144" s="14"/>
      <c r="D144" s="29" t="s">
        <v>110</v>
      </c>
      <c r="E144" s="41"/>
      <c r="F144" s="31">
        <v>110</v>
      </c>
      <c r="G144" s="31">
        <v>110</v>
      </c>
    </row>
    <row r="145" spans="1:7" x14ac:dyDescent="0.25">
      <c r="A145" s="14" t="str">
        <f t="shared" si="2"/>
        <v/>
      </c>
      <c r="B145" s="14"/>
      <c r="C145" s="14"/>
      <c r="D145" s="14"/>
      <c r="E145" s="38"/>
      <c r="F145" s="10"/>
      <c r="G145" s="10"/>
    </row>
    <row r="146" spans="1:7" x14ac:dyDescent="0.25">
      <c r="A146" s="14" t="str">
        <f t="shared" si="2"/>
        <v/>
      </c>
      <c r="B146" s="17" t="s">
        <v>111</v>
      </c>
      <c r="C146" s="14"/>
      <c r="D146" s="14"/>
      <c r="E146" s="38"/>
      <c r="F146" s="14"/>
      <c r="G146" s="14"/>
    </row>
    <row r="147" spans="1:7" x14ac:dyDescent="0.25">
      <c r="A147" s="14" t="str">
        <f t="shared" si="2"/>
        <v>430005</v>
      </c>
      <c r="B147" s="14">
        <v>24</v>
      </c>
      <c r="C147" s="14" t="s">
        <v>112</v>
      </c>
      <c r="D147" s="14" t="s">
        <v>17</v>
      </c>
      <c r="E147" s="40">
        <v>430005</v>
      </c>
      <c r="F147" s="10">
        <v>7260</v>
      </c>
      <c r="G147" s="10"/>
    </row>
    <row r="148" spans="1:7" x14ac:dyDescent="0.25">
      <c r="A148" s="14" t="str">
        <f t="shared" si="2"/>
        <v>477000</v>
      </c>
      <c r="B148" s="14">
        <v>24</v>
      </c>
      <c r="C148" s="14" t="s">
        <v>112</v>
      </c>
      <c r="D148" s="14" t="s">
        <v>26</v>
      </c>
      <c r="E148" s="40">
        <v>477000</v>
      </c>
      <c r="F148" s="10"/>
      <c r="G148" s="10">
        <v>1260</v>
      </c>
    </row>
    <row r="149" spans="1:7" x14ac:dyDescent="0.25">
      <c r="A149" s="14" t="str">
        <f t="shared" si="2"/>
        <v>700000</v>
      </c>
      <c r="B149" s="14">
        <v>24</v>
      </c>
      <c r="C149" s="14" t="s">
        <v>112</v>
      </c>
      <c r="D149" s="14" t="s">
        <v>37</v>
      </c>
      <c r="E149" s="40">
        <v>700000</v>
      </c>
      <c r="F149" s="10"/>
      <c r="G149" s="10">
        <v>6000</v>
      </c>
    </row>
    <row r="150" spans="1:7" x14ac:dyDescent="0.25">
      <c r="A150" s="14" t="str">
        <f t="shared" si="2"/>
        <v/>
      </c>
      <c r="B150" s="14"/>
      <c r="C150" s="14"/>
      <c r="D150" s="14"/>
      <c r="E150" s="38"/>
      <c r="F150" s="10"/>
      <c r="G150" s="10"/>
    </row>
    <row r="151" spans="1:7" x14ac:dyDescent="0.25">
      <c r="A151" s="14" t="str">
        <f t="shared" si="2"/>
        <v/>
      </c>
      <c r="B151" s="14"/>
      <c r="C151" s="14"/>
      <c r="D151" s="29" t="s">
        <v>113</v>
      </c>
      <c r="E151" s="41"/>
      <c r="F151" s="31">
        <v>7260</v>
      </c>
      <c r="G151" s="31">
        <v>7260</v>
      </c>
    </row>
    <row r="152" spans="1:7" x14ac:dyDescent="0.25">
      <c r="A152" s="14" t="str">
        <f t="shared" si="2"/>
        <v>430004</v>
      </c>
      <c r="B152" s="14">
        <v>25</v>
      </c>
      <c r="C152" s="14" t="s">
        <v>114</v>
      </c>
      <c r="D152" s="14" t="s">
        <v>16</v>
      </c>
      <c r="E152" s="40">
        <v>430004</v>
      </c>
      <c r="F152" s="10">
        <v>18150</v>
      </c>
      <c r="G152" s="10"/>
    </row>
    <row r="153" spans="1:7" x14ac:dyDescent="0.25">
      <c r="A153" s="14" t="str">
        <f t="shared" si="2"/>
        <v>477000</v>
      </c>
      <c r="B153" s="14">
        <v>25</v>
      </c>
      <c r="C153" s="14" t="s">
        <v>114</v>
      </c>
      <c r="D153" s="14" t="s">
        <v>26</v>
      </c>
      <c r="E153" s="40">
        <v>477000</v>
      </c>
      <c r="F153" s="10"/>
      <c r="G153" s="10">
        <v>3150</v>
      </c>
    </row>
    <row r="154" spans="1:7" x14ac:dyDescent="0.25">
      <c r="A154" s="14" t="str">
        <f t="shared" si="2"/>
        <v>700000</v>
      </c>
      <c r="B154" s="14">
        <v>25</v>
      </c>
      <c r="C154" s="14" t="s">
        <v>114</v>
      </c>
      <c r="D154" s="14" t="s">
        <v>37</v>
      </c>
      <c r="E154" s="40">
        <v>700000</v>
      </c>
      <c r="F154" s="10"/>
      <c r="G154" s="10">
        <v>15000</v>
      </c>
    </row>
    <row r="155" spans="1:7" x14ac:dyDescent="0.25">
      <c r="A155" s="14" t="str">
        <f t="shared" si="2"/>
        <v/>
      </c>
      <c r="B155" s="14"/>
      <c r="C155" s="14"/>
      <c r="D155" s="14"/>
      <c r="E155" s="38"/>
      <c r="F155" s="10"/>
      <c r="G155" s="10"/>
    </row>
    <row r="156" spans="1:7" x14ac:dyDescent="0.25">
      <c r="A156" s="14" t="str">
        <f t="shared" si="2"/>
        <v/>
      </c>
      <c r="B156" s="14"/>
      <c r="C156" s="14"/>
      <c r="D156" s="29" t="s">
        <v>115</v>
      </c>
      <c r="E156" s="41"/>
      <c r="F156" s="31">
        <v>18150</v>
      </c>
      <c r="G156" s="31">
        <v>18150</v>
      </c>
    </row>
    <row r="157" spans="1:7" x14ac:dyDescent="0.25">
      <c r="A157" s="14" t="str">
        <f t="shared" si="2"/>
        <v/>
      </c>
      <c r="B157" s="14"/>
      <c r="C157" s="14"/>
      <c r="D157" s="14"/>
      <c r="E157" s="38"/>
      <c r="F157" s="10"/>
      <c r="G157" s="10"/>
    </row>
    <row r="158" spans="1:7" x14ac:dyDescent="0.25">
      <c r="A158" s="14" t="str">
        <f t="shared" si="2"/>
        <v/>
      </c>
      <c r="B158" s="17" t="s">
        <v>116</v>
      </c>
      <c r="C158" s="14"/>
      <c r="D158" s="14"/>
      <c r="E158" s="38"/>
      <c r="F158" s="14"/>
      <c r="G158" s="14"/>
    </row>
    <row r="159" spans="1:7" x14ac:dyDescent="0.25">
      <c r="A159" s="14" t="str">
        <f t="shared" si="2"/>
        <v>431000</v>
      </c>
      <c r="B159" s="14">
        <v>26</v>
      </c>
      <c r="C159" s="14" t="s">
        <v>117</v>
      </c>
      <c r="D159" s="14" t="s">
        <v>18</v>
      </c>
      <c r="E159" s="40">
        <v>431000</v>
      </c>
      <c r="F159" s="10">
        <v>7260</v>
      </c>
      <c r="G159" s="10"/>
    </row>
    <row r="160" spans="1:7" x14ac:dyDescent="0.25">
      <c r="A160" s="14" t="str">
        <f t="shared" si="2"/>
        <v>430005</v>
      </c>
      <c r="B160" s="14">
        <v>26</v>
      </c>
      <c r="C160" s="14" t="s">
        <v>117</v>
      </c>
      <c r="D160" s="14" t="s">
        <v>17</v>
      </c>
      <c r="E160" s="40">
        <v>430005</v>
      </c>
      <c r="F160" s="10"/>
      <c r="G160" s="10">
        <v>7260</v>
      </c>
    </row>
    <row r="161" spans="1:7" x14ac:dyDescent="0.25">
      <c r="A161" s="14" t="str">
        <f t="shared" si="2"/>
        <v/>
      </c>
      <c r="B161" s="14"/>
      <c r="C161" s="14"/>
      <c r="D161" s="14"/>
      <c r="E161" s="38"/>
      <c r="F161" s="10"/>
      <c r="G161" s="10"/>
    </row>
    <row r="162" spans="1:7" x14ac:dyDescent="0.25">
      <c r="A162" s="14" t="str">
        <f t="shared" si="2"/>
        <v/>
      </c>
      <c r="B162" s="14"/>
      <c r="C162" s="14"/>
      <c r="D162" s="29" t="s">
        <v>118</v>
      </c>
      <c r="E162" s="41"/>
      <c r="F162" s="31">
        <v>7260</v>
      </c>
      <c r="G162" s="31">
        <v>7260</v>
      </c>
    </row>
    <row r="163" spans="1:7" x14ac:dyDescent="0.25">
      <c r="A163" s="14" t="str">
        <f t="shared" si="2"/>
        <v/>
      </c>
      <c r="B163" s="14"/>
      <c r="C163" s="14"/>
      <c r="D163" s="14"/>
      <c r="E163" s="38"/>
      <c r="F163" s="10"/>
      <c r="G163" s="10"/>
    </row>
    <row r="164" spans="1:7" x14ac:dyDescent="0.25">
      <c r="A164" s="14" t="str">
        <f t="shared" si="2"/>
        <v/>
      </c>
      <c r="B164" s="17" t="s">
        <v>119</v>
      </c>
      <c r="C164" s="14"/>
      <c r="D164" s="14"/>
      <c r="E164" s="38"/>
      <c r="F164" s="14"/>
      <c r="G164" s="14"/>
    </row>
    <row r="165" spans="1:7" x14ac:dyDescent="0.25">
      <c r="A165" s="14" t="str">
        <f t="shared" si="2"/>
        <v>431000</v>
      </c>
      <c r="B165" s="14">
        <v>27</v>
      </c>
      <c r="C165" s="14" t="s">
        <v>120</v>
      </c>
      <c r="D165" s="14" t="s">
        <v>18</v>
      </c>
      <c r="E165" s="40">
        <v>431000</v>
      </c>
      <c r="F165" s="10"/>
      <c r="G165" s="10">
        <v>7260</v>
      </c>
    </row>
    <row r="166" spans="1:7" x14ac:dyDescent="0.25">
      <c r="A166" s="14" t="str">
        <f t="shared" si="2"/>
        <v>572002</v>
      </c>
      <c r="B166" s="14">
        <v>27</v>
      </c>
      <c r="C166" s="14" t="s">
        <v>120</v>
      </c>
      <c r="D166" s="14" t="s">
        <v>29</v>
      </c>
      <c r="E166" s="40">
        <v>572002</v>
      </c>
      <c r="F166" s="10">
        <v>7260</v>
      </c>
      <c r="G166" s="10"/>
    </row>
    <row r="167" spans="1:7" x14ac:dyDescent="0.25">
      <c r="A167" s="14" t="str">
        <f t="shared" si="2"/>
        <v/>
      </c>
      <c r="B167" s="14"/>
      <c r="C167" s="14"/>
      <c r="D167" s="14"/>
      <c r="E167" s="38"/>
      <c r="F167" s="10"/>
      <c r="G167" s="10"/>
    </row>
    <row r="168" spans="1:7" x14ac:dyDescent="0.25">
      <c r="A168" s="14" t="str">
        <f t="shared" si="2"/>
        <v/>
      </c>
      <c r="B168" s="14"/>
      <c r="C168" s="14"/>
      <c r="D168" s="29" t="s">
        <v>121</v>
      </c>
      <c r="E168" s="41"/>
      <c r="F168" s="31">
        <v>7260</v>
      </c>
      <c r="G168" s="31">
        <v>7260</v>
      </c>
    </row>
    <row r="169" spans="1:7" x14ac:dyDescent="0.25">
      <c r="A169" s="14" t="str">
        <f t="shared" si="2"/>
        <v/>
      </c>
      <c r="B169" s="14"/>
      <c r="C169" s="14"/>
      <c r="D169" s="14"/>
      <c r="E169" s="38"/>
      <c r="F169" s="10"/>
      <c r="G169" s="10"/>
    </row>
    <row r="170" spans="1:7" x14ac:dyDescent="0.25">
      <c r="A170" s="14" t="str">
        <f t="shared" si="2"/>
        <v/>
      </c>
      <c r="B170" s="17" t="s">
        <v>122</v>
      </c>
      <c r="C170" s="14"/>
      <c r="D170" s="14"/>
      <c r="E170" s="38"/>
      <c r="F170" s="14"/>
      <c r="G170" s="14"/>
    </row>
    <row r="171" spans="1:7" x14ac:dyDescent="0.25">
      <c r="A171" s="14" t="str">
        <f t="shared" si="2"/>
        <v>430003</v>
      </c>
      <c r="B171" s="14">
        <v>28</v>
      </c>
      <c r="C171" s="14" t="s">
        <v>123</v>
      </c>
      <c r="D171" s="14" t="s">
        <v>15</v>
      </c>
      <c r="E171" s="40">
        <v>430003</v>
      </c>
      <c r="F171" s="10">
        <v>3630</v>
      </c>
      <c r="G171" s="10"/>
    </row>
    <row r="172" spans="1:7" x14ac:dyDescent="0.25">
      <c r="A172" s="14" t="str">
        <f t="shared" si="2"/>
        <v>477000</v>
      </c>
      <c r="B172" s="14">
        <v>28</v>
      </c>
      <c r="C172" s="14" t="s">
        <v>123</v>
      </c>
      <c r="D172" s="14" t="s">
        <v>26</v>
      </c>
      <c r="E172" s="40">
        <v>477000</v>
      </c>
      <c r="F172" s="10"/>
      <c r="G172" s="10">
        <v>630</v>
      </c>
    </row>
    <row r="173" spans="1:7" x14ac:dyDescent="0.25">
      <c r="A173" s="14" t="str">
        <f t="shared" si="2"/>
        <v>700000</v>
      </c>
      <c r="B173" s="14">
        <v>28</v>
      </c>
      <c r="C173" s="14" t="s">
        <v>123</v>
      </c>
      <c r="D173" s="14" t="s">
        <v>37</v>
      </c>
      <c r="E173" s="40">
        <v>700000</v>
      </c>
      <c r="F173" s="10"/>
      <c r="G173" s="10">
        <v>3000</v>
      </c>
    </row>
    <row r="174" spans="1:7" x14ac:dyDescent="0.25">
      <c r="A174" s="14" t="str">
        <f t="shared" si="2"/>
        <v/>
      </c>
      <c r="B174" s="14"/>
      <c r="C174" s="14"/>
      <c r="D174" s="14"/>
      <c r="E174" s="38"/>
      <c r="F174" s="10"/>
      <c r="G174" s="10"/>
    </row>
    <row r="175" spans="1:7" x14ac:dyDescent="0.25">
      <c r="A175" s="14" t="str">
        <f t="shared" si="2"/>
        <v/>
      </c>
      <c r="B175" s="14"/>
      <c r="C175" s="14"/>
      <c r="D175" s="29" t="s">
        <v>124</v>
      </c>
      <c r="E175" s="41"/>
      <c r="F175" s="31">
        <v>3630</v>
      </c>
      <c r="G175" s="31">
        <v>3630</v>
      </c>
    </row>
    <row r="176" spans="1:7" x14ac:dyDescent="0.25">
      <c r="A176" s="14" t="str">
        <f t="shared" si="2"/>
        <v>410002</v>
      </c>
      <c r="B176" s="14">
        <v>29</v>
      </c>
      <c r="C176" s="14" t="s">
        <v>125</v>
      </c>
      <c r="D176" s="14" t="s">
        <v>10</v>
      </c>
      <c r="E176" s="40">
        <v>410002</v>
      </c>
      <c r="F176" s="10"/>
      <c r="G176" s="10">
        <v>510</v>
      </c>
    </row>
    <row r="177" spans="1:7" x14ac:dyDescent="0.25">
      <c r="A177" s="14" t="str">
        <f t="shared" si="2"/>
        <v>475100</v>
      </c>
      <c r="B177" s="14">
        <v>29</v>
      </c>
      <c r="C177" s="14" t="s">
        <v>125</v>
      </c>
      <c r="D177" s="14" t="s">
        <v>24</v>
      </c>
      <c r="E177" s="40">
        <v>475100</v>
      </c>
      <c r="F177" s="10"/>
      <c r="G177" s="10">
        <v>95</v>
      </c>
    </row>
    <row r="178" spans="1:7" x14ac:dyDescent="0.25">
      <c r="A178" s="14" t="str">
        <f t="shared" si="2"/>
        <v>472000</v>
      </c>
      <c r="B178" s="14">
        <v>29</v>
      </c>
      <c r="C178" s="14" t="s">
        <v>125</v>
      </c>
      <c r="D178" s="14" t="s">
        <v>22</v>
      </c>
      <c r="E178" s="40">
        <v>472000</v>
      </c>
      <c r="F178" s="10">
        <v>105</v>
      </c>
      <c r="G178" s="10"/>
    </row>
    <row r="179" spans="1:7" x14ac:dyDescent="0.25">
      <c r="A179" s="14" t="str">
        <f t="shared" si="2"/>
        <v>621000</v>
      </c>
      <c r="B179" s="14">
        <v>29</v>
      </c>
      <c r="C179" s="14" t="s">
        <v>125</v>
      </c>
      <c r="D179" s="14" t="s">
        <v>32</v>
      </c>
      <c r="E179" s="40">
        <v>621000</v>
      </c>
      <c r="F179" s="10">
        <v>500</v>
      </c>
      <c r="G179" s="10"/>
    </row>
    <row r="180" spans="1:7" x14ac:dyDescent="0.25">
      <c r="A180" s="14" t="str">
        <f t="shared" si="2"/>
        <v/>
      </c>
      <c r="B180" s="14"/>
      <c r="C180" s="14"/>
      <c r="D180" s="14"/>
      <c r="E180" s="38"/>
      <c r="F180" s="10"/>
      <c r="G180" s="10"/>
    </row>
    <row r="181" spans="1:7" x14ac:dyDescent="0.25">
      <c r="A181" s="14" t="str">
        <f t="shared" si="2"/>
        <v/>
      </c>
      <c r="B181" s="14"/>
      <c r="C181" s="14"/>
      <c r="D181" s="29" t="s">
        <v>126</v>
      </c>
      <c r="E181" s="41"/>
      <c r="F181" s="31">
        <v>605</v>
      </c>
      <c r="G181" s="31">
        <v>605</v>
      </c>
    </row>
    <row r="182" spans="1:7" x14ac:dyDescent="0.25">
      <c r="A182" s="14" t="str">
        <f t="shared" si="2"/>
        <v/>
      </c>
      <c r="B182" s="14"/>
      <c r="C182" s="14"/>
      <c r="D182" s="14"/>
      <c r="E182" s="38"/>
      <c r="F182" s="10"/>
      <c r="G182" s="10"/>
    </row>
    <row r="183" spans="1:7" x14ac:dyDescent="0.25">
      <c r="A183" s="14" t="str">
        <f t="shared" si="2"/>
        <v/>
      </c>
      <c r="B183" s="17" t="s">
        <v>127</v>
      </c>
      <c r="C183" s="14"/>
      <c r="D183" s="14"/>
      <c r="E183" s="38"/>
      <c r="F183" s="14"/>
      <c r="G183" s="14"/>
    </row>
    <row r="184" spans="1:7" x14ac:dyDescent="0.25">
      <c r="A184" s="14" t="str">
        <f t="shared" si="2"/>
        <v>400003</v>
      </c>
      <c r="B184" s="14">
        <v>30</v>
      </c>
      <c r="C184" s="14" t="s">
        <v>128</v>
      </c>
      <c r="D184" s="14" t="s">
        <v>6</v>
      </c>
      <c r="E184" s="40">
        <v>400003</v>
      </c>
      <c r="F184" s="10">
        <v>4840</v>
      </c>
      <c r="G184" s="10"/>
    </row>
    <row r="185" spans="1:7" x14ac:dyDescent="0.25">
      <c r="A185" s="14" t="str">
        <f t="shared" si="2"/>
        <v>572002</v>
      </c>
      <c r="B185" s="14">
        <v>30</v>
      </c>
      <c r="C185" s="14" t="s">
        <v>128</v>
      </c>
      <c r="D185" s="14" t="s">
        <v>29</v>
      </c>
      <c r="E185" s="40">
        <v>572002</v>
      </c>
      <c r="F185" s="10"/>
      <c r="G185" s="10">
        <v>4840</v>
      </c>
    </row>
    <row r="186" spans="1:7" x14ac:dyDescent="0.25">
      <c r="A186" s="14" t="str">
        <f t="shared" si="2"/>
        <v/>
      </c>
      <c r="B186" s="14"/>
      <c r="C186" s="14"/>
      <c r="D186" s="14"/>
      <c r="E186" s="38"/>
      <c r="F186" s="10"/>
      <c r="G186" s="10"/>
    </row>
    <row r="187" spans="1:7" x14ac:dyDescent="0.25">
      <c r="A187" s="14" t="str">
        <f t="shared" si="2"/>
        <v/>
      </c>
      <c r="B187" s="14"/>
      <c r="C187" s="14"/>
      <c r="D187" s="29" t="s">
        <v>129</v>
      </c>
      <c r="E187" s="41"/>
      <c r="F187" s="31">
        <v>4840</v>
      </c>
      <c r="G187" s="31">
        <v>4840</v>
      </c>
    </row>
    <row r="188" spans="1:7" x14ac:dyDescent="0.25">
      <c r="A188" s="14" t="str">
        <f t="shared" si="2"/>
        <v/>
      </c>
      <c r="B188" s="14"/>
      <c r="C188" s="14"/>
      <c r="D188" s="14"/>
      <c r="E188" s="38"/>
      <c r="F188" s="10"/>
      <c r="G188" s="10"/>
    </row>
    <row r="189" spans="1:7" x14ac:dyDescent="0.25">
      <c r="A189" s="14" t="str">
        <f t="shared" si="2"/>
        <v/>
      </c>
      <c r="B189" s="17" t="s">
        <v>130</v>
      </c>
      <c r="C189" s="14"/>
      <c r="D189" s="14"/>
      <c r="E189" s="38"/>
      <c r="F189" s="14"/>
      <c r="G189" s="14"/>
    </row>
    <row r="190" spans="1:7" x14ac:dyDescent="0.25">
      <c r="A190" s="14" t="str">
        <f t="shared" si="2"/>
        <v>400002</v>
      </c>
      <c r="B190" s="14">
        <v>31</v>
      </c>
      <c r="C190" s="14" t="s">
        <v>131</v>
      </c>
      <c r="D190" s="14" t="s">
        <v>5</v>
      </c>
      <c r="E190" s="40">
        <v>400002</v>
      </c>
      <c r="F190" s="10"/>
      <c r="G190" s="10">
        <v>7125</v>
      </c>
    </row>
    <row r="191" spans="1:7" x14ac:dyDescent="0.25">
      <c r="A191" s="14" t="str">
        <f t="shared" si="2"/>
        <v>472000</v>
      </c>
      <c r="B191" s="14">
        <v>31</v>
      </c>
      <c r="C191" s="14" t="s">
        <v>131</v>
      </c>
      <c r="D191" s="14" t="s">
        <v>22</v>
      </c>
      <c r="E191" s="40">
        <v>472000</v>
      </c>
      <c r="F191" s="10">
        <v>1236.57</v>
      </c>
      <c r="G191" s="10"/>
    </row>
    <row r="192" spans="1:7" x14ac:dyDescent="0.25">
      <c r="A192" s="14" t="str">
        <f t="shared" si="2"/>
        <v>600000</v>
      </c>
      <c r="B192" s="14">
        <v>31</v>
      </c>
      <c r="C192" s="14" t="s">
        <v>131</v>
      </c>
      <c r="D192" s="14" t="s">
        <v>31</v>
      </c>
      <c r="E192" s="40">
        <v>600000</v>
      </c>
      <c r="F192" s="10">
        <v>5888.43</v>
      </c>
      <c r="G192" s="10"/>
    </row>
    <row r="193" spans="1:7" x14ac:dyDescent="0.25">
      <c r="A193" s="14" t="str">
        <f t="shared" si="2"/>
        <v/>
      </c>
      <c r="B193" s="14"/>
      <c r="C193" s="14"/>
      <c r="D193" s="14"/>
      <c r="E193" s="38"/>
      <c r="F193" s="10"/>
      <c r="G193" s="10"/>
    </row>
    <row r="194" spans="1:7" x14ac:dyDescent="0.25">
      <c r="A194" s="14" t="str">
        <f t="shared" si="2"/>
        <v/>
      </c>
      <c r="B194" s="14"/>
      <c r="C194" s="14"/>
      <c r="D194" s="29" t="s">
        <v>132</v>
      </c>
      <c r="E194" s="41"/>
      <c r="F194" s="31">
        <v>7125</v>
      </c>
      <c r="G194" s="31">
        <v>7125</v>
      </c>
    </row>
    <row r="195" spans="1:7" x14ac:dyDescent="0.25">
      <c r="A195" s="14" t="str">
        <f t="shared" si="2"/>
        <v>572001</v>
      </c>
      <c r="B195" s="14">
        <v>32</v>
      </c>
      <c r="C195" s="14" t="s">
        <v>133</v>
      </c>
      <c r="D195" s="14" t="s">
        <v>28</v>
      </c>
      <c r="E195" s="40">
        <v>572001</v>
      </c>
      <c r="F195" s="10">
        <v>7260</v>
      </c>
      <c r="G195" s="10"/>
    </row>
    <row r="196" spans="1:7" x14ac:dyDescent="0.25">
      <c r="A196" s="14" t="str">
        <f t="shared" si="2"/>
        <v>430003</v>
      </c>
      <c r="B196" s="14">
        <v>32</v>
      </c>
      <c r="C196" s="14" t="s">
        <v>133</v>
      </c>
      <c r="D196" s="14" t="s">
        <v>15</v>
      </c>
      <c r="E196" s="40">
        <v>430003</v>
      </c>
      <c r="F196" s="10"/>
      <c r="G196" s="10">
        <v>7260</v>
      </c>
    </row>
    <row r="197" spans="1:7" x14ac:dyDescent="0.25">
      <c r="A197" s="14" t="str">
        <f t="shared" si="2"/>
        <v/>
      </c>
      <c r="B197" s="14"/>
      <c r="C197" s="14"/>
      <c r="D197" s="14"/>
      <c r="E197" s="38"/>
      <c r="F197" s="10"/>
      <c r="G197" s="10"/>
    </row>
    <row r="198" spans="1:7" x14ac:dyDescent="0.25">
      <c r="A198" s="14" t="str">
        <f t="shared" si="2"/>
        <v/>
      </c>
      <c r="B198" s="14"/>
      <c r="C198" s="14"/>
      <c r="D198" s="29" t="s">
        <v>134</v>
      </c>
      <c r="E198" s="41"/>
      <c r="F198" s="31">
        <v>7260</v>
      </c>
      <c r="G198" s="31">
        <v>7260</v>
      </c>
    </row>
    <row r="199" spans="1:7" x14ac:dyDescent="0.25">
      <c r="A199" s="14" t="str">
        <f t="shared" si="2"/>
        <v/>
      </c>
      <c r="B199" s="14"/>
      <c r="C199" s="14"/>
      <c r="D199" s="14"/>
      <c r="E199" s="38"/>
      <c r="F199" s="10"/>
      <c r="G199" s="10"/>
    </row>
    <row r="200" spans="1:7" x14ac:dyDescent="0.25">
      <c r="A200" s="14" t="str">
        <f t="shared" si="2"/>
        <v/>
      </c>
      <c r="B200" s="17" t="s">
        <v>135</v>
      </c>
      <c r="C200" s="14"/>
      <c r="D200" s="14"/>
      <c r="E200" s="38"/>
      <c r="F200" s="14"/>
      <c r="G200" s="14"/>
    </row>
    <row r="201" spans="1:7" x14ac:dyDescent="0.25">
      <c r="A201" s="14" t="str">
        <f t="shared" si="2"/>
        <v>570000</v>
      </c>
      <c r="B201" s="14">
        <v>33</v>
      </c>
      <c r="C201" s="14" t="s">
        <v>136</v>
      </c>
      <c r="D201" s="14" t="s">
        <v>27</v>
      </c>
      <c r="E201" s="40">
        <v>570000</v>
      </c>
      <c r="F201" s="10">
        <v>370</v>
      </c>
      <c r="G201" s="10"/>
    </row>
    <row r="202" spans="1:7" x14ac:dyDescent="0.25">
      <c r="A202" s="14" t="str">
        <f t="shared" ref="A202:A265" si="3">LEFT($E202,6)</f>
        <v>430001</v>
      </c>
      <c r="B202" s="14">
        <v>33</v>
      </c>
      <c r="C202" s="14" t="s">
        <v>136</v>
      </c>
      <c r="D202" s="14" t="s">
        <v>13</v>
      </c>
      <c r="E202" s="40">
        <v>430001</v>
      </c>
      <c r="F202" s="10"/>
      <c r="G202" s="10">
        <v>370</v>
      </c>
    </row>
    <row r="203" spans="1:7" x14ac:dyDescent="0.25">
      <c r="A203" s="14" t="str">
        <f t="shared" si="3"/>
        <v/>
      </c>
      <c r="B203" s="14"/>
      <c r="C203" s="14"/>
      <c r="D203" s="14"/>
      <c r="E203" s="38"/>
      <c r="F203" s="10"/>
      <c r="G203" s="10"/>
    </row>
    <row r="204" spans="1:7" x14ac:dyDescent="0.25">
      <c r="A204" s="14" t="str">
        <f t="shared" si="3"/>
        <v/>
      </c>
      <c r="B204" s="14"/>
      <c r="C204" s="14"/>
      <c r="D204" s="29" t="s">
        <v>137</v>
      </c>
      <c r="E204" s="41"/>
      <c r="F204" s="31">
        <v>370</v>
      </c>
      <c r="G204" s="31">
        <v>370</v>
      </c>
    </row>
    <row r="205" spans="1:7" x14ac:dyDescent="0.25">
      <c r="A205" s="14" t="str">
        <f t="shared" si="3"/>
        <v/>
      </c>
      <c r="B205" s="14"/>
      <c r="C205" s="14"/>
      <c r="D205" s="14"/>
      <c r="E205" s="38"/>
      <c r="F205" s="10"/>
      <c r="G205" s="10"/>
    </row>
    <row r="206" spans="1:7" x14ac:dyDescent="0.25">
      <c r="A206" s="14" t="str">
        <f t="shared" si="3"/>
        <v/>
      </c>
      <c r="B206" s="17" t="s">
        <v>138</v>
      </c>
      <c r="C206" s="14"/>
      <c r="D206" s="14"/>
      <c r="E206" s="38"/>
      <c r="F206" s="14"/>
      <c r="G206" s="14"/>
    </row>
    <row r="207" spans="1:7" x14ac:dyDescent="0.25">
      <c r="A207" s="14" t="str">
        <f t="shared" si="3"/>
        <v>572003</v>
      </c>
      <c r="B207" s="14">
        <v>34</v>
      </c>
      <c r="C207" s="14" t="s">
        <v>139</v>
      </c>
      <c r="D207" s="14" t="s">
        <v>30</v>
      </c>
      <c r="E207" s="40">
        <v>572003</v>
      </c>
      <c r="F207" s="10">
        <v>18150</v>
      </c>
      <c r="G207" s="10"/>
    </row>
    <row r="208" spans="1:7" x14ac:dyDescent="0.25">
      <c r="A208" s="14" t="str">
        <f t="shared" si="3"/>
        <v>430004</v>
      </c>
      <c r="B208" s="14">
        <v>34</v>
      </c>
      <c r="C208" s="14" t="s">
        <v>139</v>
      </c>
      <c r="D208" s="14" t="s">
        <v>16</v>
      </c>
      <c r="E208" s="40">
        <v>430004</v>
      </c>
      <c r="F208" s="10"/>
      <c r="G208" s="10">
        <v>18150</v>
      </c>
    </row>
    <row r="209" spans="1:7" x14ac:dyDescent="0.25">
      <c r="A209" s="14" t="str">
        <f t="shared" si="3"/>
        <v/>
      </c>
      <c r="B209" s="14"/>
      <c r="C209" s="14"/>
      <c r="D209" s="14"/>
      <c r="E209" s="38"/>
      <c r="F209" s="10"/>
      <c r="G209" s="10"/>
    </row>
    <row r="210" spans="1:7" x14ac:dyDescent="0.25">
      <c r="A210" s="14" t="str">
        <f t="shared" si="3"/>
        <v/>
      </c>
      <c r="B210" s="14"/>
      <c r="C210" s="14"/>
      <c r="D210" s="29" t="s">
        <v>140</v>
      </c>
      <c r="E210" s="41"/>
      <c r="F210" s="31">
        <v>18150</v>
      </c>
      <c r="G210" s="31">
        <v>18150</v>
      </c>
    </row>
    <row r="211" spans="1:7" x14ac:dyDescent="0.25">
      <c r="A211" s="14" t="str">
        <f t="shared" si="3"/>
        <v>640000</v>
      </c>
      <c r="B211" s="14">
        <v>35</v>
      </c>
      <c r="C211" s="14" t="s">
        <v>141</v>
      </c>
      <c r="D211" s="14" t="s">
        <v>35</v>
      </c>
      <c r="E211" s="40">
        <v>640000</v>
      </c>
      <c r="F211" s="10">
        <v>2500.75</v>
      </c>
      <c r="G211" s="10"/>
    </row>
    <row r="212" spans="1:7" x14ac:dyDescent="0.25">
      <c r="A212" s="14" t="str">
        <f t="shared" si="3"/>
        <v>642000</v>
      </c>
      <c r="B212" s="14">
        <v>35</v>
      </c>
      <c r="C212" s="14" t="s">
        <v>141</v>
      </c>
      <c r="D212" s="14" t="s">
        <v>36</v>
      </c>
      <c r="E212" s="40">
        <v>642000</v>
      </c>
      <c r="F212" s="10">
        <v>793.75</v>
      </c>
      <c r="G212" s="10"/>
    </row>
    <row r="213" spans="1:7" x14ac:dyDescent="0.25">
      <c r="A213" s="14" t="str">
        <f t="shared" si="3"/>
        <v>475100</v>
      </c>
      <c r="B213" s="14">
        <v>35</v>
      </c>
      <c r="C213" s="14" t="s">
        <v>141</v>
      </c>
      <c r="D213" s="14" t="s">
        <v>24</v>
      </c>
      <c r="E213" s="40">
        <v>475100</v>
      </c>
      <c r="F213" s="10"/>
      <c r="G213" s="10">
        <v>415</v>
      </c>
    </row>
    <row r="214" spans="1:7" x14ac:dyDescent="0.25">
      <c r="A214" s="14" t="str">
        <f t="shared" si="3"/>
        <v>476000</v>
      </c>
      <c r="B214" s="14">
        <v>35</v>
      </c>
      <c r="C214" s="14" t="s">
        <v>141</v>
      </c>
      <c r="D214" s="14" t="s">
        <v>25</v>
      </c>
      <c r="E214" s="40">
        <v>476000</v>
      </c>
      <c r="F214" s="10"/>
      <c r="G214" s="10">
        <v>793.75</v>
      </c>
    </row>
    <row r="215" spans="1:7" x14ac:dyDescent="0.25">
      <c r="A215" s="14" t="str">
        <f t="shared" si="3"/>
        <v>476000</v>
      </c>
      <c r="B215" s="14">
        <v>35</v>
      </c>
      <c r="C215" s="14" t="s">
        <v>141</v>
      </c>
      <c r="D215" s="14" t="s">
        <v>25</v>
      </c>
      <c r="E215" s="40">
        <v>476000</v>
      </c>
      <c r="F215" s="10"/>
      <c r="G215" s="10">
        <v>158.75</v>
      </c>
    </row>
    <row r="216" spans="1:7" x14ac:dyDescent="0.25">
      <c r="A216" s="14" t="str">
        <f t="shared" si="3"/>
        <v>465001</v>
      </c>
      <c r="B216" s="14">
        <v>35</v>
      </c>
      <c r="C216" s="14" t="s">
        <v>141</v>
      </c>
      <c r="D216" s="14" t="s">
        <v>19</v>
      </c>
      <c r="E216" s="40">
        <v>465001</v>
      </c>
      <c r="F216" s="10"/>
      <c r="G216" s="10">
        <v>1927</v>
      </c>
    </row>
    <row r="217" spans="1:7" x14ac:dyDescent="0.25">
      <c r="A217" s="14" t="str">
        <f t="shared" si="3"/>
        <v/>
      </c>
      <c r="B217" s="14"/>
      <c r="C217" s="14"/>
      <c r="D217" s="14"/>
      <c r="E217" s="38"/>
      <c r="F217" s="10"/>
      <c r="G217" s="10"/>
    </row>
    <row r="218" spans="1:7" x14ac:dyDescent="0.25">
      <c r="A218" s="14" t="str">
        <f t="shared" si="3"/>
        <v/>
      </c>
      <c r="B218" s="14"/>
      <c r="C218" s="14"/>
      <c r="D218" s="29" t="s">
        <v>142</v>
      </c>
      <c r="E218" s="41"/>
      <c r="F218" s="31">
        <v>3294.5</v>
      </c>
      <c r="G218" s="31">
        <v>3294.5</v>
      </c>
    </row>
    <row r="219" spans="1:7" x14ac:dyDescent="0.25">
      <c r="A219" s="14" t="str">
        <f t="shared" si="3"/>
        <v>640000</v>
      </c>
      <c r="B219" s="14">
        <v>36</v>
      </c>
      <c r="C219" s="14" t="s">
        <v>143</v>
      </c>
      <c r="D219" s="14" t="s">
        <v>35</v>
      </c>
      <c r="E219" s="40">
        <v>640000</v>
      </c>
      <c r="F219" s="10">
        <v>1599</v>
      </c>
      <c r="G219" s="10"/>
    </row>
    <row r="220" spans="1:7" x14ac:dyDescent="0.25">
      <c r="A220" s="14" t="str">
        <f t="shared" si="3"/>
        <v>642000</v>
      </c>
      <c r="B220" s="14">
        <v>36</v>
      </c>
      <c r="C220" s="14" t="s">
        <v>144</v>
      </c>
      <c r="D220" s="14" t="s">
        <v>36</v>
      </c>
      <c r="E220" s="40">
        <v>642000</v>
      </c>
      <c r="F220" s="10">
        <v>635</v>
      </c>
      <c r="G220" s="10"/>
    </row>
    <row r="221" spans="1:7" x14ac:dyDescent="0.25">
      <c r="A221" s="14" t="str">
        <f t="shared" si="3"/>
        <v>475100</v>
      </c>
      <c r="B221" s="14">
        <v>36</v>
      </c>
      <c r="C221" s="14" t="s">
        <v>145</v>
      </c>
      <c r="D221" s="14" t="s">
        <v>24</v>
      </c>
      <c r="E221" s="40">
        <v>475100</v>
      </c>
      <c r="F221" s="10"/>
      <c r="G221" s="10">
        <v>274</v>
      </c>
    </row>
    <row r="222" spans="1:7" x14ac:dyDescent="0.25">
      <c r="A222" s="14" t="str">
        <f t="shared" si="3"/>
        <v>476000</v>
      </c>
      <c r="B222" s="14">
        <v>36</v>
      </c>
      <c r="C222" s="14" t="s">
        <v>94</v>
      </c>
      <c r="D222" s="14" t="s">
        <v>25</v>
      </c>
      <c r="E222" s="40">
        <v>476000</v>
      </c>
      <c r="F222" s="10"/>
      <c r="G222" s="10">
        <v>635</v>
      </c>
    </row>
    <row r="223" spans="1:7" x14ac:dyDescent="0.25">
      <c r="A223" s="14" t="str">
        <f t="shared" si="3"/>
        <v>476000</v>
      </c>
      <c r="B223" s="14">
        <v>36</v>
      </c>
      <c r="C223" s="14" t="s">
        <v>146</v>
      </c>
      <c r="D223" s="14" t="s">
        <v>25</v>
      </c>
      <c r="E223" s="40">
        <v>476000</v>
      </c>
      <c r="F223" s="10"/>
      <c r="G223" s="10">
        <v>127</v>
      </c>
    </row>
    <row r="224" spans="1:7" x14ac:dyDescent="0.25">
      <c r="A224" s="14" t="str">
        <f t="shared" si="3"/>
        <v>465002</v>
      </c>
      <c r="B224" s="14">
        <v>36</v>
      </c>
      <c r="C224" s="14" t="s">
        <v>147</v>
      </c>
      <c r="D224" s="14" t="s">
        <v>20</v>
      </c>
      <c r="E224" s="40">
        <v>465002</v>
      </c>
      <c r="F224" s="10"/>
      <c r="G224" s="10">
        <v>1198</v>
      </c>
    </row>
    <row r="225" spans="1:7" x14ac:dyDescent="0.25">
      <c r="A225" s="14" t="str">
        <f t="shared" si="3"/>
        <v/>
      </c>
      <c r="B225" s="14"/>
      <c r="C225" s="14"/>
      <c r="D225" s="14"/>
      <c r="E225" s="38"/>
      <c r="F225" s="10"/>
      <c r="G225" s="10"/>
    </row>
    <row r="226" spans="1:7" x14ac:dyDescent="0.25">
      <c r="A226" s="14" t="str">
        <f t="shared" si="3"/>
        <v/>
      </c>
      <c r="B226" s="14"/>
      <c r="C226" s="14"/>
      <c r="D226" s="29" t="s">
        <v>148</v>
      </c>
      <c r="E226" s="41"/>
      <c r="F226" s="31">
        <v>2234</v>
      </c>
      <c r="G226" s="31">
        <v>2234</v>
      </c>
    </row>
    <row r="227" spans="1:7" x14ac:dyDescent="0.25">
      <c r="A227" s="14" t="str">
        <f t="shared" si="3"/>
        <v>640000</v>
      </c>
      <c r="B227" s="14">
        <v>37</v>
      </c>
      <c r="C227" s="14" t="s">
        <v>149</v>
      </c>
      <c r="D227" s="14" t="s">
        <v>35</v>
      </c>
      <c r="E227" s="40">
        <v>640000</v>
      </c>
      <c r="F227" s="10">
        <v>900</v>
      </c>
      <c r="G227" s="10"/>
    </row>
    <row r="228" spans="1:7" x14ac:dyDescent="0.25">
      <c r="A228" s="14" t="str">
        <f t="shared" si="3"/>
        <v>642000</v>
      </c>
      <c r="B228" s="14">
        <v>37</v>
      </c>
      <c r="C228" s="14" t="s">
        <v>150</v>
      </c>
      <c r="D228" s="14" t="s">
        <v>36</v>
      </c>
      <c r="E228" s="40">
        <v>642000</v>
      </c>
      <c r="F228" s="10">
        <v>285.75</v>
      </c>
      <c r="G228" s="10"/>
    </row>
    <row r="229" spans="1:7" x14ac:dyDescent="0.25">
      <c r="A229" s="14" t="str">
        <f t="shared" si="3"/>
        <v>476000</v>
      </c>
      <c r="B229" s="14">
        <v>37</v>
      </c>
      <c r="C229" s="14" t="s">
        <v>94</v>
      </c>
      <c r="D229" s="14" t="s">
        <v>25</v>
      </c>
      <c r="E229" s="40">
        <v>476000</v>
      </c>
      <c r="F229" s="10"/>
      <c r="G229" s="10">
        <v>285.75</v>
      </c>
    </row>
    <row r="230" spans="1:7" x14ac:dyDescent="0.25">
      <c r="A230" s="14" t="str">
        <f t="shared" si="3"/>
        <v>476000</v>
      </c>
      <c r="B230" s="14">
        <v>37</v>
      </c>
      <c r="C230" s="14" t="s">
        <v>151</v>
      </c>
      <c r="D230" s="14" t="s">
        <v>25</v>
      </c>
      <c r="E230" s="40">
        <v>476000</v>
      </c>
      <c r="F230" s="10"/>
      <c r="G230" s="10">
        <v>57.15</v>
      </c>
    </row>
    <row r="231" spans="1:7" x14ac:dyDescent="0.25">
      <c r="A231" s="14" t="str">
        <f t="shared" si="3"/>
        <v>465003</v>
      </c>
      <c r="B231" s="14">
        <v>37</v>
      </c>
      <c r="C231" s="14" t="s">
        <v>152</v>
      </c>
      <c r="D231" s="14" t="s">
        <v>21</v>
      </c>
      <c r="E231" s="40">
        <v>465003</v>
      </c>
      <c r="F231" s="10"/>
      <c r="G231" s="10">
        <v>842.85</v>
      </c>
    </row>
    <row r="232" spans="1:7" x14ac:dyDescent="0.25">
      <c r="A232" s="14" t="str">
        <f t="shared" si="3"/>
        <v/>
      </c>
      <c r="B232" s="14"/>
      <c r="C232" s="14"/>
      <c r="D232" s="14"/>
      <c r="E232" s="38"/>
      <c r="F232" s="10"/>
      <c r="G232" s="10"/>
    </row>
    <row r="233" spans="1:7" x14ac:dyDescent="0.25">
      <c r="A233" s="14" t="str">
        <f t="shared" si="3"/>
        <v/>
      </c>
      <c r="B233" s="14"/>
      <c r="C233" s="14"/>
      <c r="D233" s="29" t="s">
        <v>153</v>
      </c>
      <c r="E233" s="41"/>
      <c r="F233" s="31">
        <v>1185.75</v>
      </c>
      <c r="G233" s="31">
        <v>1185.75</v>
      </c>
    </row>
    <row r="234" spans="1:7" x14ac:dyDescent="0.25">
      <c r="A234" s="14" t="str">
        <f t="shared" si="3"/>
        <v>465002</v>
      </c>
      <c r="B234" s="14">
        <v>38</v>
      </c>
      <c r="C234" s="14" t="s">
        <v>154</v>
      </c>
      <c r="D234" s="14" t="s">
        <v>20</v>
      </c>
      <c r="E234" s="40">
        <v>465002</v>
      </c>
      <c r="F234" s="10">
        <v>1198</v>
      </c>
      <c r="G234" s="10"/>
    </row>
    <row r="235" spans="1:7" x14ac:dyDescent="0.25">
      <c r="A235" s="14" t="str">
        <f t="shared" si="3"/>
        <v>572001</v>
      </c>
      <c r="B235" s="14">
        <v>38</v>
      </c>
      <c r="C235" s="14" t="s">
        <v>154</v>
      </c>
      <c r="D235" s="14" t="s">
        <v>28</v>
      </c>
      <c r="E235" s="40">
        <v>572001</v>
      </c>
      <c r="F235" s="10"/>
      <c r="G235" s="10">
        <v>1198</v>
      </c>
    </row>
    <row r="236" spans="1:7" x14ac:dyDescent="0.25">
      <c r="A236" s="14" t="str">
        <f t="shared" si="3"/>
        <v/>
      </c>
      <c r="B236" s="14"/>
      <c r="C236" s="14"/>
      <c r="D236" s="14"/>
      <c r="E236" s="38"/>
      <c r="F236" s="10"/>
      <c r="G236" s="10"/>
    </row>
    <row r="237" spans="1:7" x14ac:dyDescent="0.25">
      <c r="A237" s="14" t="str">
        <f t="shared" si="3"/>
        <v/>
      </c>
      <c r="B237" s="14"/>
      <c r="C237" s="14"/>
      <c r="D237" s="29" t="s">
        <v>155</v>
      </c>
      <c r="E237" s="41"/>
      <c r="F237" s="31">
        <v>1198</v>
      </c>
      <c r="G237" s="31">
        <v>1198</v>
      </c>
    </row>
    <row r="238" spans="1:7" x14ac:dyDescent="0.25">
      <c r="A238" s="14" t="str">
        <f t="shared" si="3"/>
        <v>465003</v>
      </c>
      <c r="B238" s="14">
        <v>39</v>
      </c>
      <c r="C238" s="14" t="s">
        <v>156</v>
      </c>
      <c r="D238" s="14" t="s">
        <v>21</v>
      </c>
      <c r="E238" s="40">
        <v>465003</v>
      </c>
      <c r="F238" s="10">
        <v>842.85</v>
      </c>
      <c r="G238" s="10"/>
    </row>
    <row r="239" spans="1:7" x14ac:dyDescent="0.25">
      <c r="A239" s="14" t="str">
        <f t="shared" si="3"/>
        <v>570000</v>
      </c>
      <c r="B239" s="14">
        <v>39</v>
      </c>
      <c r="C239" s="14" t="s">
        <v>156</v>
      </c>
      <c r="D239" s="14" t="s">
        <v>27</v>
      </c>
      <c r="E239" s="40">
        <v>570000</v>
      </c>
      <c r="F239" s="10"/>
      <c r="G239" s="10">
        <v>842.85</v>
      </c>
    </row>
    <row r="240" spans="1:7" x14ac:dyDescent="0.25">
      <c r="A240" s="14" t="str">
        <f t="shared" si="3"/>
        <v/>
      </c>
      <c r="B240" s="14"/>
      <c r="C240" s="14"/>
      <c r="D240" s="14"/>
      <c r="E240" s="38"/>
      <c r="F240" s="10"/>
      <c r="G240" s="10"/>
    </row>
    <row r="241" spans="1:7" x14ac:dyDescent="0.25">
      <c r="A241" s="14" t="str">
        <f t="shared" si="3"/>
        <v/>
      </c>
      <c r="B241" s="14"/>
      <c r="C241" s="14"/>
      <c r="D241" s="29" t="s">
        <v>157</v>
      </c>
      <c r="E241" s="41"/>
      <c r="F241" s="31">
        <v>842.85</v>
      </c>
      <c r="G241" s="31">
        <v>842.85</v>
      </c>
    </row>
    <row r="242" spans="1:7" x14ac:dyDescent="0.25">
      <c r="A242" s="14" t="str">
        <f t="shared" si="3"/>
        <v>400002</v>
      </c>
      <c r="B242" s="14">
        <v>40</v>
      </c>
      <c r="C242" s="14" t="s">
        <v>158</v>
      </c>
      <c r="D242" s="14" t="s">
        <v>5</v>
      </c>
      <c r="E242" s="40">
        <v>400002</v>
      </c>
      <c r="F242" s="10">
        <v>14520</v>
      </c>
      <c r="G242" s="10"/>
    </row>
    <row r="243" spans="1:7" x14ac:dyDescent="0.25">
      <c r="A243" s="14" t="str">
        <f t="shared" si="3"/>
        <v>572002</v>
      </c>
      <c r="B243" s="14">
        <v>40</v>
      </c>
      <c r="C243" s="14" t="s">
        <v>158</v>
      </c>
      <c r="D243" s="14" t="s">
        <v>29</v>
      </c>
      <c r="E243" s="40">
        <v>572002</v>
      </c>
      <c r="F243" s="10"/>
      <c r="G243" s="10">
        <v>14520</v>
      </c>
    </row>
    <row r="244" spans="1:7" x14ac:dyDescent="0.25">
      <c r="A244" s="14" t="str">
        <f t="shared" si="3"/>
        <v/>
      </c>
      <c r="B244" s="14"/>
      <c r="C244" s="14"/>
      <c r="D244" s="14"/>
      <c r="E244" s="38"/>
      <c r="F244" s="10"/>
      <c r="G244" s="10"/>
    </row>
    <row r="245" spans="1:7" x14ac:dyDescent="0.25">
      <c r="A245" s="14" t="str">
        <f t="shared" si="3"/>
        <v/>
      </c>
      <c r="B245" s="14"/>
      <c r="C245" s="14"/>
      <c r="D245" s="29" t="s">
        <v>159</v>
      </c>
      <c r="E245" s="41"/>
      <c r="F245" s="31">
        <v>14520</v>
      </c>
      <c r="G245" s="31">
        <v>14520</v>
      </c>
    </row>
    <row r="246" spans="1:7" x14ac:dyDescent="0.25">
      <c r="A246" s="14" t="str">
        <f t="shared" si="3"/>
        <v>400003</v>
      </c>
      <c r="B246" s="14">
        <v>41</v>
      </c>
      <c r="C246" s="14" t="s">
        <v>160</v>
      </c>
      <c r="D246" s="14" t="s">
        <v>6</v>
      </c>
      <c r="E246" s="40">
        <v>400003</v>
      </c>
      <c r="F246" s="10"/>
      <c r="G246" s="10">
        <v>2420</v>
      </c>
    </row>
    <row r="247" spans="1:7" x14ac:dyDescent="0.25">
      <c r="A247" s="14" t="str">
        <f t="shared" si="3"/>
        <v>472000</v>
      </c>
      <c r="B247" s="14">
        <v>41</v>
      </c>
      <c r="C247" s="14" t="s">
        <v>160</v>
      </c>
      <c r="D247" s="14" t="s">
        <v>22</v>
      </c>
      <c r="E247" s="40">
        <v>472000</v>
      </c>
      <c r="F247" s="10">
        <v>420</v>
      </c>
      <c r="G247" s="10"/>
    </row>
    <row r="248" spans="1:7" x14ac:dyDescent="0.25">
      <c r="A248" s="14" t="str">
        <f t="shared" si="3"/>
        <v>600000</v>
      </c>
      <c r="B248" s="14">
        <v>41</v>
      </c>
      <c r="C248" s="14" t="s">
        <v>160</v>
      </c>
      <c r="D248" s="14" t="s">
        <v>31</v>
      </c>
      <c r="E248" s="40">
        <v>600000</v>
      </c>
      <c r="F248" s="10">
        <v>2000</v>
      </c>
      <c r="G248" s="10"/>
    </row>
    <row r="249" spans="1:7" x14ac:dyDescent="0.25">
      <c r="A249" s="14" t="str">
        <f t="shared" si="3"/>
        <v/>
      </c>
      <c r="B249" s="14"/>
      <c r="C249" s="14"/>
      <c r="D249" s="14"/>
      <c r="E249" s="38"/>
      <c r="F249" s="10"/>
      <c r="G249" s="10"/>
    </row>
    <row r="250" spans="1:7" x14ac:dyDescent="0.25">
      <c r="A250" s="14" t="str">
        <f t="shared" si="3"/>
        <v/>
      </c>
      <c r="B250" s="14"/>
      <c r="C250" s="14"/>
      <c r="D250" s="29" t="s">
        <v>161</v>
      </c>
      <c r="E250" s="41"/>
      <c r="F250" s="31">
        <v>2420</v>
      </c>
      <c r="G250" s="31">
        <v>2420</v>
      </c>
    </row>
    <row r="251" spans="1:7" x14ac:dyDescent="0.25">
      <c r="A251" s="14" t="str">
        <f t="shared" si="3"/>
        <v>430001</v>
      </c>
      <c r="B251" s="14">
        <v>42</v>
      </c>
      <c r="C251" s="14" t="s">
        <v>162</v>
      </c>
      <c r="D251" s="14" t="s">
        <v>13</v>
      </c>
      <c r="E251" s="40">
        <v>430001</v>
      </c>
      <c r="F251" s="10">
        <v>5445</v>
      </c>
      <c r="G251" s="10"/>
    </row>
    <row r="252" spans="1:7" x14ac:dyDescent="0.25">
      <c r="A252" s="14" t="str">
        <f t="shared" si="3"/>
        <v>477000</v>
      </c>
      <c r="B252" s="14">
        <v>42</v>
      </c>
      <c r="C252" s="14" t="s">
        <v>162</v>
      </c>
      <c r="D252" s="14" t="s">
        <v>26</v>
      </c>
      <c r="E252" s="40">
        <v>477000</v>
      </c>
      <c r="F252" s="10"/>
      <c r="G252" s="10">
        <v>945</v>
      </c>
    </row>
    <row r="253" spans="1:7" x14ac:dyDescent="0.25">
      <c r="A253" s="14" t="str">
        <f t="shared" si="3"/>
        <v>700000</v>
      </c>
      <c r="B253" s="14">
        <v>42</v>
      </c>
      <c r="C253" s="14" t="s">
        <v>162</v>
      </c>
      <c r="D253" s="14" t="s">
        <v>37</v>
      </c>
      <c r="E253" s="40">
        <v>700000</v>
      </c>
      <c r="F253" s="10"/>
      <c r="G253" s="10">
        <v>4500</v>
      </c>
    </row>
    <row r="254" spans="1:7" x14ac:dyDescent="0.25">
      <c r="A254" s="14" t="str">
        <f t="shared" si="3"/>
        <v/>
      </c>
      <c r="B254" s="14"/>
      <c r="C254" s="14"/>
      <c r="D254" s="14"/>
      <c r="E254" s="38"/>
      <c r="F254" s="10"/>
      <c r="G254" s="10"/>
    </row>
    <row r="255" spans="1:7" x14ac:dyDescent="0.25">
      <c r="A255" s="14" t="str">
        <f t="shared" si="3"/>
        <v/>
      </c>
      <c r="B255" s="14"/>
      <c r="C255" s="14"/>
      <c r="D255" s="29" t="s">
        <v>163</v>
      </c>
      <c r="E255" s="41"/>
      <c r="F255" s="31">
        <v>5445</v>
      </c>
      <c r="G255" s="31">
        <v>5445</v>
      </c>
    </row>
    <row r="256" spans="1:7" x14ac:dyDescent="0.25">
      <c r="A256" s="14" t="str">
        <f t="shared" si="3"/>
        <v>410003</v>
      </c>
      <c r="B256" s="14">
        <v>43</v>
      </c>
      <c r="C256" s="14" t="s">
        <v>164</v>
      </c>
      <c r="D256" s="14" t="s">
        <v>11</v>
      </c>
      <c r="E256" s="40">
        <v>410003</v>
      </c>
      <c r="F256" s="10"/>
      <c r="G256" s="10">
        <v>120</v>
      </c>
    </row>
    <row r="257" spans="1:7" x14ac:dyDescent="0.25">
      <c r="A257" s="14" t="str">
        <f t="shared" si="3"/>
        <v>472000</v>
      </c>
      <c r="B257" s="14">
        <v>43</v>
      </c>
      <c r="C257" s="14" t="s">
        <v>164</v>
      </c>
      <c r="D257" s="14" t="s">
        <v>22</v>
      </c>
      <c r="E257" s="40">
        <v>472000</v>
      </c>
      <c r="F257" s="10">
        <v>20.83</v>
      </c>
      <c r="G257" s="10"/>
    </row>
    <row r="258" spans="1:7" x14ac:dyDescent="0.25">
      <c r="A258" s="14" t="str">
        <f t="shared" si="3"/>
        <v>628000</v>
      </c>
      <c r="B258" s="14">
        <v>43</v>
      </c>
      <c r="C258" s="14" t="s">
        <v>164</v>
      </c>
      <c r="D258" s="14" t="s">
        <v>34</v>
      </c>
      <c r="E258" s="40">
        <v>628000</v>
      </c>
      <c r="F258" s="10">
        <v>99.17</v>
      </c>
      <c r="G258" s="10"/>
    </row>
    <row r="259" spans="1:7" x14ac:dyDescent="0.25">
      <c r="A259" s="14" t="str">
        <f t="shared" si="3"/>
        <v/>
      </c>
      <c r="B259" s="14"/>
      <c r="C259" s="14"/>
      <c r="D259" s="14"/>
      <c r="E259" s="38"/>
      <c r="F259" s="10"/>
      <c r="G259" s="10"/>
    </row>
    <row r="260" spans="1:7" x14ac:dyDescent="0.25">
      <c r="A260" s="14" t="str">
        <f t="shared" si="3"/>
        <v/>
      </c>
      <c r="B260" s="14"/>
      <c r="C260" s="14"/>
      <c r="D260" s="29" t="s">
        <v>165</v>
      </c>
      <c r="E260" s="41"/>
      <c r="F260" s="31">
        <v>120</v>
      </c>
      <c r="G260" s="31">
        <v>120</v>
      </c>
    </row>
    <row r="261" spans="1:7" x14ac:dyDescent="0.25">
      <c r="A261" s="14" t="str">
        <f t="shared" si="3"/>
        <v>476000</v>
      </c>
      <c r="B261" s="14">
        <v>44</v>
      </c>
      <c r="C261" s="14" t="s">
        <v>166</v>
      </c>
      <c r="D261" s="14" t="s">
        <v>25</v>
      </c>
      <c r="E261" s="40">
        <v>476000</v>
      </c>
      <c r="F261" s="10">
        <v>2057.4</v>
      </c>
      <c r="G261" s="10"/>
    </row>
    <row r="262" spans="1:7" x14ac:dyDescent="0.25">
      <c r="A262" s="14" t="str">
        <f t="shared" si="3"/>
        <v>572003</v>
      </c>
      <c r="B262" s="14">
        <v>44</v>
      </c>
      <c r="C262" s="14" t="s">
        <v>166</v>
      </c>
      <c r="D262" s="14" t="s">
        <v>30</v>
      </c>
      <c r="E262" s="40">
        <v>572003</v>
      </c>
      <c r="F262" s="10"/>
      <c r="G262" s="10">
        <v>2057.4</v>
      </c>
    </row>
    <row r="263" spans="1:7" x14ac:dyDescent="0.25">
      <c r="A263" s="14" t="str">
        <f t="shared" si="3"/>
        <v/>
      </c>
      <c r="B263" s="14"/>
      <c r="C263" s="14"/>
      <c r="D263" s="14"/>
      <c r="E263" s="38"/>
      <c r="F263" s="10"/>
      <c r="G263" s="10"/>
    </row>
    <row r="264" spans="1:7" x14ac:dyDescent="0.25">
      <c r="A264" s="14" t="str">
        <f t="shared" si="3"/>
        <v/>
      </c>
      <c r="B264" s="14"/>
      <c r="C264" s="14"/>
      <c r="D264" s="29" t="s">
        <v>167</v>
      </c>
      <c r="E264" s="41"/>
      <c r="F264" s="31">
        <v>2057.4</v>
      </c>
      <c r="G264" s="31">
        <v>2057.4</v>
      </c>
    </row>
    <row r="265" spans="1:7" x14ac:dyDescent="0.25">
      <c r="A265" s="14" t="str">
        <f t="shared" si="3"/>
        <v/>
      </c>
      <c r="B265" s="14"/>
      <c r="C265" s="14"/>
      <c r="D265" s="14"/>
      <c r="E265" s="38"/>
      <c r="F265" s="10"/>
      <c r="G265" s="10"/>
    </row>
    <row r="266" spans="1:7" x14ac:dyDescent="0.25">
      <c r="A266" s="14" t="str">
        <f t="shared" ref="A266:A329" si="4">LEFT($E266,6)</f>
        <v/>
      </c>
      <c r="B266" s="17" t="s">
        <v>168</v>
      </c>
      <c r="C266" s="14"/>
      <c r="D266" s="14"/>
      <c r="E266" s="38"/>
      <c r="F266" s="14"/>
      <c r="G266" s="14"/>
    </row>
    <row r="267" spans="1:7" x14ac:dyDescent="0.25">
      <c r="A267" s="14" t="str">
        <f t="shared" si="4"/>
        <v>465001</v>
      </c>
      <c r="B267" s="14">
        <v>45</v>
      </c>
      <c r="C267" s="14" t="s">
        <v>169</v>
      </c>
      <c r="D267" s="14" t="s">
        <v>19</v>
      </c>
      <c r="E267" s="40">
        <v>465001</v>
      </c>
      <c r="F267" s="10">
        <v>1927</v>
      </c>
      <c r="G267" s="10"/>
    </row>
    <row r="268" spans="1:7" x14ac:dyDescent="0.25">
      <c r="A268" s="14" t="str">
        <f t="shared" si="4"/>
        <v>572001</v>
      </c>
      <c r="B268" s="14">
        <v>45</v>
      </c>
      <c r="C268" s="14" t="s">
        <v>169</v>
      </c>
      <c r="D268" s="14" t="s">
        <v>28</v>
      </c>
      <c r="E268" s="40">
        <v>572001</v>
      </c>
      <c r="F268" s="10"/>
      <c r="G268" s="10">
        <v>1927</v>
      </c>
    </row>
    <row r="269" spans="1:7" x14ac:dyDescent="0.25">
      <c r="A269" s="14" t="str">
        <f t="shared" si="4"/>
        <v/>
      </c>
      <c r="B269" s="14"/>
      <c r="C269" s="14"/>
      <c r="D269" s="14"/>
      <c r="E269" s="38"/>
      <c r="F269" s="10"/>
      <c r="G269" s="10"/>
    </row>
    <row r="270" spans="1:7" x14ac:dyDescent="0.25">
      <c r="A270" s="14" t="str">
        <f t="shared" si="4"/>
        <v/>
      </c>
      <c r="B270" s="14"/>
      <c r="C270" s="14"/>
      <c r="D270" s="29" t="s">
        <v>170</v>
      </c>
      <c r="E270" s="41"/>
      <c r="F270" s="31">
        <v>1927</v>
      </c>
      <c r="G270" s="31">
        <v>1927</v>
      </c>
    </row>
    <row r="271" spans="1:7" x14ac:dyDescent="0.25">
      <c r="A271" s="14" t="str">
        <f t="shared" si="4"/>
        <v/>
      </c>
      <c r="B271" s="14"/>
      <c r="C271" s="14"/>
      <c r="D271" s="14"/>
      <c r="E271" s="38"/>
      <c r="F271" s="10"/>
      <c r="G271" s="10"/>
    </row>
    <row r="272" spans="1:7" x14ac:dyDescent="0.25">
      <c r="A272" s="14" t="str">
        <f t="shared" si="4"/>
        <v/>
      </c>
      <c r="B272" s="17" t="s">
        <v>171</v>
      </c>
      <c r="C272" s="14"/>
      <c r="D272" s="14"/>
      <c r="E272" s="38"/>
      <c r="F272" s="14"/>
      <c r="G272" s="14"/>
    </row>
    <row r="273" spans="1:7" x14ac:dyDescent="0.25">
      <c r="A273" s="14" t="str">
        <f t="shared" si="4"/>
        <v>410003</v>
      </c>
      <c r="B273" s="14">
        <v>46</v>
      </c>
      <c r="C273" s="14" t="s">
        <v>172</v>
      </c>
      <c r="D273" s="14" t="s">
        <v>11</v>
      </c>
      <c r="E273" s="40">
        <v>410003</v>
      </c>
      <c r="F273" s="10">
        <v>120</v>
      </c>
      <c r="G273" s="10"/>
    </row>
    <row r="274" spans="1:7" x14ac:dyDescent="0.25">
      <c r="A274" s="14" t="str">
        <f t="shared" si="4"/>
        <v>572001</v>
      </c>
      <c r="B274" s="14">
        <v>46</v>
      </c>
      <c r="C274" s="14" t="s">
        <v>172</v>
      </c>
      <c r="D274" s="14" t="s">
        <v>28</v>
      </c>
      <c r="E274" s="40">
        <v>572001</v>
      </c>
      <c r="F274" s="10"/>
      <c r="G274" s="10">
        <v>120</v>
      </c>
    </row>
    <row r="275" spans="1:7" x14ac:dyDescent="0.25">
      <c r="A275" s="14" t="str">
        <f t="shared" si="4"/>
        <v/>
      </c>
      <c r="B275" s="14"/>
      <c r="C275" s="14"/>
      <c r="D275" s="14"/>
      <c r="E275" s="38"/>
      <c r="F275" s="10"/>
      <c r="G275" s="10"/>
    </row>
    <row r="276" spans="1:7" x14ac:dyDescent="0.25">
      <c r="A276" s="14" t="str">
        <f t="shared" si="4"/>
        <v/>
      </c>
      <c r="B276" s="14"/>
      <c r="C276" s="14"/>
      <c r="D276" s="29" t="s">
        <v>173</v>
      </c>
      <c r="E276" s="41"/>
      <c r="F276" s="31">
        <v>120</v>
      </c>
      <c r="G276" s="31">
        <v>120</v>
      </c>
    </row>
    <row r="277" spans="1:7" x14ac:dyDescent="0.25">
      <c r="A277" s="14" t="str">
        <f t="shared" si="4"/>
        <v>430005</v>
      </c>
      <c r="B277" s="14">
        <v>47</v>
      </c>
      <c r="C277" s="14" t="s">
        <v>174</v>
      </c>
      <c r="D277" s="14" t="s">
        <v>17</v>
      </c>
      <c r="E277" s="40">
        <v>430005</v>
      </c>
      <c r="F277" s="10">
        <v>5850</v>
      </c>
      <c r="G277" s="10"/>
    </row>
    <row r="278" spans="1:7" x14ac:dyDescent="0.25">
      <c r="A278" s="14" t="str">
        <f t="shared" si="4"/>
        <v>477000</v>
      </c>
      <c r="B278" s="14">
        <v>47</v>
      </c>
      <c r="C278" s="14" t="s">
        <v>174</v>
      </c>
      <c r="D278" s="14" t="s">
        <v>26</v>
      </c>
      <c r="E278" s="40">
        <v>477000</v>
      </c>
      <c r="F278" s="10"/>
      <c r="G278" s="10">
        <v>1015.29</v>
      </c>
    </row>
    <row r="279" spans="1:7" x14ac:dyDescent="0.25">
      <c r="A279" s="14" t="str">
        <f t="shared" si="4"/>
        <v>700000</v>
      </c>
      <c r="B279" s="14">
        <v>47</v>
      </c>
      <c r="C279" s="14" t="s">
        <v>174</v>
      </c>
      <c r="D279" s="14" t="s">
        <v>37</v>
      </c>
      <c r="E279" s="40">
        <v>700000</v>
      </c>
      <c r="F279" s="10"/>
      <c r="G279" s="10">
        <v>4834.71</v>
      </c>
    </row>
    <row r="280" spans="1:7" x14ac:dyDescent="0.25">
      <c r="A280" s="14" t="str">
        <f t="shared" si="4"/>
        <v/>
      </c>
      <c r="B280" s="14"/>
      <c r="C280" s="14"/>
      <c r="D280" s="14"/>
      <c r="E280" s="38"/>
      <c r="F280" s="10"/>
      <c r="G280" s="10"/>
    </row>
    <row r="281" spans="1:7" x14ac:dyDescent="0.25">
      <c r="A281" s="14" t="str">
        <f t="shared" si="4"/>
        <v/>
      </c>
      <c r="B281" s="14"/>
      <c r="C281" s="14"/>
      <c r="D281" s="29" t="s">
        <v>175</v>
      </c>
      <c r="E281" s="41"/>
      <c r="F281" s="31">
        <v>5850</v>
      </c>
      <c r="G281" s="31">
        <v>5850</v>
      </c>
    </row>
    <row r="282" spans="1:7" x14ac:dyDescent="0.25">
      <c r="A282" s="14" t="str">
        <f t="shared" si="4"/>
        <v/>
      </c>
      <c r="B282" s="14"/>
      <c r="C282" s="14"/>
      <c r="D282" s="14"/>
      <c r="E282" s="38"/>
      <c r="F282" s="10"/>
      <c r="G282" s="10"/>
    </row>
    <row r="283" spans="1:7" x14ac:dyDescent="0.25">
      <c r="A283" s="14" t="str">
        <f t="shared" si="4"/>
        <v/>
      </c>
      <c r="B283" s="17" t="s">
        <v>176</v>
      </c>
      <c r="C283" s="14"/>
      <c r="D283" s="14"/>
      <c r="E283" s="38"/>
      <c r="F283" s="14"/>
      <c r="G283" s="14"/>
    </row>
    <row r="284" spans="1:7" x14ac:dyDescent="0.25">
      <c r="A284" s="14" t="str">
        <f t="shared" si="4"/>
        <v>400003</v>
      </c>
      <c r="B284" s="14">
        <v>48</v>
      </c>
      <c r="C284" s="14" t="s">
        <v>177</v>
      </c>
      <c r="D284" s="14" t="s">
        <v>6</v>
      </c>
      <c r="E284" s="40">
        <v>400003</v>
      </c>
      <c r="F284" s="10"/>
      <c r="G284" s="10">
        <v>5200</v>
      </c>
    </row>
    <row r="285" spans="1:7" x14ac:dyDescent="0.25">
      <c r="A285" s="14" t="str">
        <f t="shared" si="4"/>
        <v>472000</v>
      </c>
      <c r="B285" s="14">
        <v>48</v>
      </c>
      <c r="C285" s="14" t="s">
        <v>177</v>
      </c>
      <c r="D285" s="14" t="s">
        <v>22</v>
      </c>
      <c r="E285" s="40">
        <v>472000</v>
      </c>
      <c r="F285" s="10">
        <v>902.48</v>
      </c>
      <c r="G285" s="10"/>
    </row>
    <row r="286" spans="1:7" x14ac:dyDescent="0.25">
      <c r="A286" s="14" t="str">
        <f t="shared" si="4"/>
        <v>600000</v>
      </c>
      <c r="B286" s="14">
        <v>48</v>
      </c>
      <c r="C286" s="14" t="s">
        <v>177</v>
      </c>
      <c r="D286" s="14" t="s">
        <v>31</v>
      </c>
      <c r="E286" s="40">
        <v>600000</v>
      </c>
      <c r="F286" s="10">
        <v>4297.5200000000004</v>
      </c>
      <c r="G286" s="10"/>
    </row>
    <row r="287" spans="1:7" x14ac:dyDescent="0.25">
      <c r="A287" s="14" t="str">
        <f t="shared" si="4"/>
        <v/>
      </c>
      <c r="B287" s="14"/>
      <c r="C287" s="14"/>
      <c r="D287" s="14"/>
      <c r="E287" s="38"/>
      <c r="F287" s="10"/>
      <c r="G287" s="10"/>
    </row>
    <row r="288" spans="1:7" x14ac:dyDescent="0.25">
      <c r="A288" s="14" t="str">
        <f t="shared" si="4"/>
        <v/>
      </c>
      <c r="B288" s="14"/>
      <c r="C288" s="14"/>
      <c r="D288" s="29" t="s">
        <v>178</v>
      </c>
      <c r="E288" s="41"/>
      <c r="F288" s="31">
        <v>5200</v>
      </c>
      <c r="G288" s="31">
        <v>5200</v>
      </c>
    </row>
    <row r="289" spans="1:7" x14ac:dyDescent="0.25">
      <c r="A289" s="14" t="str">
        <f t="shared" si="4"/>
        <v/>
      </c>
      <c r="B289" s="14"/>
      <c r="C289" s="14"/>
      <c r="D289" s="14"/>
      <c r="E289" s="38"/>
      <c r="F289" s="10"/>
      <c r="G289" s="10"/>
    </row>
    <row r="290" spans="1:7" x14ac:dyDescent="0.25">
      <c r="A290" s="14" t="str">
        <f t="shared" si="4"/>
        <v/>
      </c>
      <c r="B290" s="16" t="s">
        <v>179</v>
      </c>
      <c r="C290" s="14"/>
      <c r="D290" s="14"/>
      <c r="E290" s="38"/>
      <c r="F290" s="14"/>
      <c r="G290" s="14"/>
    </row>
    <row r="291" spans="1:7" x14ac:dyDescent="0.25">
      <c r="A291" s="14" t="str">
        <f t="shared" si="4"/>
        <v>430004</v>
      </c>
      <c r="B291" s="14">
        <v>49</v>
      </c>
      <c r="C291" s="14" t="s">
        <v>180</v>
      </c>
      <c r="D291" s="14" t="s">
        <v>16</v>
      </c>
      <c r="E291" s="40">
        <v>430004</v>
      </c>
      <c r="F291" s="10">
        <v>8000</v>
      </c>
      <c r="G291" s="10"/>
    </row>
    <row r="292" spans="1:7" x14ac:dyDescent="0.25">
      <c r="A292" s="14" t="str">
        <f t="shared" si="4"/>
        <v>477000</v>
      </c>
      <c r="B292" s="14">
        <v>49</v>
      </c>
      <c r="C292" s="14" t="s">
        <v>180</v>
      </c>
      <c r="D292" s="14" t="s">
        <v>26</v>
      </c>
      <c r="E292" s="40">
        <v>477000</v>
      </c>
      <c r="F292" s="10"/>
      <c r="G292" s="10">
        <v>1388.43</v>
      </c>
    </row>
    <row r="293" spans="1:7" x14ac:dyDescent="0.25">
      <c r="A293" s="14" t="str">
        <f t="shared" si="4"/>
        <v>700000</v>
      </c>
      <c r="B293" s="14">
        <v>49</v>
      </c>
      <c r="C293" s="14" t="s">
        <v>180</v>
      </c>
      <c r="D293" s="14" t="s">
        <v>37</v>
      </c>
      <c r="E293" s="40">
        <v>700000</v>
      </c>
      <c r="F293" s="10"/>
      <c r="G293" s="10">
        <v>6611.57</v>
      </c>
    </row>
    <row r="294" spans="1:7" x14ac:dyDescent="0.25">
      <c r="A294" s="14" t="str">
        <f t="shared" si="4"/>
        <v/>
      </c>
      <c r="B294" s="14"/>
      <c r="C294" s="14"/>
      <c r="D294" s="14"/>
      <c r="E294" s="38"/>
      <c r="F294" s="10"/>
      <c r="G294" s="10"/>
    </row>
    <row r="295" spans="1:7" x14ac:dyDescent="0.25">
      <c r="A295" s="14" t="str">
        <f t="shared" si="4"/>
        <v/>
      </c>
      <c r="B295" s="14"/>
      <c r="C295" s="14"/>
      <c r="D295" s="29" t="s">
        <v>181</v>
      </c>
      <c r="E295" s="41"/>
      <c r="F295" s="31">
        <v>8000</v>
      </c>
      <c r="G295" s="31">
        <v>8000</v>
      </c>
    </row>
    <row r="296" spans="1:7" x14ac:dyDescent="0.25">
      <c r="A296" s="14" t="str">
        <f t="shared" si="4"/>
        <v/>
      </c>
      <c r="B296" s="14"/>
      <c r="C296" s="14"/>
      <c r="D296" s="14"/>
      <c r="E296" s="38"/>
      <c r="F296" s="10"/>
      <c r="G296" s="10"/>
    </row>
    <row r="297" spans="1:7" x14ac:dyDescent="0.25">
      <c r="A297" s="14" t="str">
        <f t="shared" si="4"/>
        <v/>
      </c>
      <c r="B297" s="16" t="s">
        <v>182</v>
      </c>
      <c r="C297" s="14"/>
      <c r="D297" s="14"/>
      <c r="E297" s="38"/>
      <c r="F297" s="14"/>
      <c r="G297" s="14"/>
    </row>
    <row r="298" spans="1:7" x14ac:dyDescent="0.25">
      <c r="A298" s="14" t="str">
        <f t="shared" si="4"/>
        <v>430002</v>
      </c>
      <c r="B298" s="14">
        <v>50</v>
      </c>
      <c r="C298" s="14" t="s">
        <v>183</v>
      </c>
      <c r="D298" s="14" t="s">
        <v>14</v>
      </c>
      <c r="E298" s="40">
        <v>430002</v>
      </c>
      <c r="F298" s="10">
        <v>8000</v>
      </c>
      <c r="G298" s="10"/>
    </row>
    <row r="299" spans="1:7" x14ac:dyDescent="0.25">
      <c r="A299" s="14" t="str">
        <f t="shared" si="4"/>
        <v>477000</v>
      </c>
      <c r="B299" s="14">
        <v>50</v>
      </c>
      <c r="C299" s="14" t="s">
        <v>183</v>
      </c>
      <c r="D299" s="14" t="s">
        <v>26</v>
      </c>
      <c r="E299" s="40">
        <v>477000</v>
      </c>
      <c r="F299" s="10"/>
      <c r="G299" s="10">
        <v>1388.43</v>
      </c>
    </row>
    <row r="300" spans="1:7" x14ac:dyDescent="0.25">
      <c r="A300" s="14" t="str">
        <f t="shared" si="4"/>
        <v>700000</v>
      </c>
      <c r="B300" s="14">
        <v>50</v>
      </c>
      <c r="C300" s="14" t="s">
        <v>183</v>
      </c>
      <c r="D300" s="14" t="s">
        <v>37</v>
      </c>
      <c r="E300" s="40">
        <v>700000</v>
      </c>
      <c r="F300" s="10"/>
      <c r="G300" s="10">
        <v>6611.57</v>
      </c>
    </row>
    <row r="301" spans="1:7" x14ac:dyDescent="0.25">
      <c r="A301" s="14" t="str">
        <f t="shared" si="4"/>
        <v/>
      </c>
      <c r="B301" s="14"/>
      <c r="C301" s="14"/>
      <c r="D301" s="14"/>
      <c r="E301" s="38"/>
      <c r="F301" s="10"/>
      <c r="G301" s="10"/>
    </row>
    <row r="302" spans="1:7" x14ac:dyDescent="0.25">
      <c r="A302" s="14" t="str">
        <f t="shared" si="4"/>
        <v/>
      </c>
      <c r="B302" s="14"/>
      <c r="C302" s="14"/>
      <c r="D302" s="29" t="s">
        <v>184</v>
      </c>
      <c r="E302" s="41"/>
      <c r="F302" s="31">
        <v>8000</v>
      </c>
      <c r="G302" s="31">
        <v>8000</v>
      </c>
    </row>
    <row r="303" spans="1:7" x14ac:dyDescent="0.25">
      <c r="A303" s="14" t="str">
        <f t="shared" si="4"/>
        <v>431000</v>
      </c>
      <c r="B303" s="14">
        <v>51</v>
      </c>
      <c r="C303" s="14" t="s">
        <v>185</v>
      </c>
      <c r="D303" s="14" t="s">
        <v>18</v>
      </c>
      <c r="E303" s="40">
        <v>431000</v>
      </c>
      <c r="F303" s="10">
        <v>8000</v>
      </c>
      <c r="G303" s="10"/>
    </row>
    <row r="304" spans="1:7" x14ac:dyDescent="0.25">
      <c r="A304" s="14" t="str">
        <f t="shared" si="4"/>
        <v>430002</v>
      </c>
      <c r="B304" s="14">
        <v>51</v>
      </c>
      <c r="C304" s="14" t="s">
        <v>185</v>
      </c>
      <c r="D304" s="14" t="s">
        <v>14</v>
      </c>
      <c r="E304" s="40">
        <v>430002</v>
      </c>
      <c r="F304" s="10"/>
      <c r="G304" s="10">
        <v>8000</v>
      </c>
    </row>
    <row r="305" spans="1:7" x14ac:dyDescent="0.25">
      <c r="A305" s="14" t="str">
        <f t="shared" si="4"/>
        <v/>
      </c>
      <c r="B305" s="14"/>
      <c r="C305" s="14"/>
      <c r="D305" s="14"/>
      <c r="E305" s="38"/>
      <c r="F305" s="10"/>
      <c r="G305" s="10"/>
    </row>
    <row r="306" spans="1:7" x14ac:dyDescent="0.25">
      <c r="A306" s="14" t="str">
        <f t="shared" si="4"/>
        <v/>
      </c>
      <c r="B306" s="14"/>
      <c r="C306" s="14"/>
      <c r="D306" s="29" t="s">
        <v>186</v>
      </c>
      <c r="E306" s="41"/>
      <c r="F306" s="31">
        <v>8000</v>
      </c>
      <c r="G306" s="31">
        <v>8000</v>
      </c>
    </row>
    <row r="307" spans="1:7" x14ac:dyDescent="0.25">
      <c r="A307" s="14" t="str">
        <f t="shared" si="4"/>
        <v/>
      </c>
      <c r="B307" s="14"/>
      <c r="C307" s="14"/>
      <c r="D307" s="14"/>
      <c r="E307" s="38"/>
      <c r="F307" s="10"/>
      <c r="G307" s="10"/>
    </row>
    <row r="308" spans="1:7" x14ac:dyDescent="0.25">
      <c r="A308" s="14" t="str">
        <f t="shared" si="4"/>
        <v/>
      </c>
      <c r="B308" s="16" t="s">
        <v>187</v>
      </c>
      <c r="C308" s="14"/>
      <c r="D308" s="14"/>
      <c r="E308" s="38"/>
      <c r="F308" s="14"/>
      <c r="G308" s="14"/>
    </row>
    <row r="309" spans="1:7" x14ac:dyDescent="0.25">
      <c r="A309" s="14" t="str">
        <f t="shared" si="4"/>
        <v>640000</v>
      </c>
      <c r="B309" s="14">
        <v>52</v>
      </c>
      <c r="C309" s="14" t="s">
        <v>188</v>
      </c>
      <c r="D309" s="14" t="s">
        <v>35</v>
      </c>
      <c r="E309" s="40">
        <v>640000</v>
      </c>
      <c r="F309" s="10">
        <v>900</v>
      </c>
      <c r="G309" s="10"/>
    </row>
    <row r="310" spans="1:7" x14ac:dyDescent="0.25">
      <c r="A310" s="14" t="str">
        <f t="shared" si="4"/>
        <v>642000</v>
      </c>
      <c r="B310" s="14">
        <v>52</v>
      </c>
      <c r="C310" s="14" t="s">
        <v>188</v>
      </c>
      <c r="D310" s="14" t="s">
        <v>36</v>
      </c>
      <c r="E310" s="40">
        <v>642000</v>
      </c>
      <c r="F310" s="10">
        <v>285.75</v>
      </c>
      <c r="G310" s="10"/>
    </row>
    <row r="311" spans="1:7" x14ac:dyDescent="0.25">
      <c r="A311" s="14" t="str">
        <f t="shared" si="4"/>
        <v>476000</v>
      </c>
      <c r="B311" s="14">
        <v>52</v>
      </c>
      <c r="C311" s="14" t="s">
        <v>188</v>
      </c>
      <c r="D311" s="14" t="s">
        <v>25</v>
      </c>
      <c r="E311" s="40">
        <v>476000</v>
      </c>
      <c r="F311" s="10"/>
      <c r="G311" s="10">
        <v>57.15</v>
      </c>
    </row>
    <row r="312" spans="1:7" x14ac:dyDescent="0.25">
      <c r="A312" s="14" t="str">
        <f t="shared" si="4"/>
        <v>476000</v>
      </c>
      <c r="B312" s="14">
        <v>52</v>
      </c>
      <c r="C312" s="14" t="s">
        <v>188</v>
      </c>
      <c r="D312" s="14" t="s">
        <v>25</v>
      </c>
      <c r="E312" s="40">
        <v>476000</v>
      </c>
      <c r="F312" s="10"/>
      <c r="G312" s="10">
        <v>285.75</v>
      </c>
    </row>
    <row r="313" spans="1:7" x14ac:dyDescent="0.25">
      <c r="A313" s="14" t="str">
        <f t="shared" si="4"/>
        <v>465003</v>
      </c>
      <c r="B313" s="14">
        <v>52</v>
      </c>
      <c r="C313" s="14" t="s">
        <v>188</v>
      </c>
      <c r="D313" s="14" t="s">
        <v>21</v>
      </c>
      <c r="E313" s="40">
        <v>465003</v>
      </c>
      <c r="F313" s="10"/>
      <c r="G313" s="10">
        <v>842.85</v>
      </c>
    </row>
    <row r="314" spans="1:7" x14ac:dyDescent="0.25">
      <c r="A314" s="14" t="str">
        <f t="shared" si="4"/>
        <v/>
      </c>
      <c r="B314" s="14"/>
      <c r="C314" s="14"/>
      <c r="D314" s="14"/>
      <c r="E314" s="38"/>
      <c r="F314" s="10"/>
      <c r="G314" s="10"/>
    </row>
    <row r="315" spans="1:7" x14ac:dyDescent="0.25">
      <c r="A315" s="14" t="str">
        <f t="shared" si="4"/>
        <v/>
      </c>
      <c r="B315" s="14"/>
      <c r="C315" s="14"/>
      <c r="D315" s="29" t="s">
        <v>189</v>
      </c>
      <c r="E315" s="41"/>
      <c r="F315" s="31">
        <v>1185.75</v>
      </c>
      <c r="G315" s="31">
        <v>1185.75</v>
      </c>
    </row>
    <row r="316" spans="1:7" x14ac:dyDescent="0.25">
      <c r="A316" s="14" t="str">
        <f t="shared" si="4"/>
        <v>640000</v>
      </c>
      <c r="B316" s="14">
        <v>53</v>
      </c>
      <c r="C316" s="14" t="s">
        <v>190</v>
      </c>
      <c r="D316" s="14" t="s">
        <v>35</v>
      </c>
      <c r="E316" s="40">
        <v>640000</v>
      </c>
      <c r="F316" s="10">
        <v>2500.75</v>
      </c>
      <c r="G316" s="10"/>
    </row>
    <row r="317" spans="1:7" x14ac:dyDescent="0.25">
      <c r="A317" s="14" t="str">
        <f t="shared" si="4"/>
        <v>642000</v>
      </c>
      <c r="B317" s="14">
        <v>53</v>
      </c>
      <c r="C317" s="14" t="s">
        <v>190</v>
      </c>
      <c r="D317" s="14" t="s">
        <v>36</v>
      </c>
      <c r="E317" s="40">
        <v>642000</v>
      </c>
      <c r="F317" s="10">
        <v>793.75</v>
      </c>
      <c r="G317" s="10"/>
    </row>
    <row r="318" spans="1:7" x14ac:dyDescent="0.25">
      <c r="A318" s="14" t="str">
        <f t="shared" si="4"/>
        <v>475100</v>
      </c>
      <c r="B318" s="14">
        <v>53</v>
      </c>
      <c r="C318" s="14" t="s">
        <v>190</v>
      </c>
      <c r="D318" s="14" t="s">
        <v>24</v>
      </c>
      <c r="E318" s="40">
        <v>475100</v>
      </c>
      <c r="F318" s="10"/>
      <c r="G318" s="10">
        <v>415</v>
      </c>
    </row>
    <row r="319" spans="1:7" x14ac:dyDescent="0.25">
      <c r="A319" s="14" t="str">
        <f t="shared" si="4"/>
        <v>476000</v>
      </c>
      <c r="B319" s="14">
        <v>53</v>
      </c>
      <c r="C319" s="14" t="s">
        <v>190</v>
      </c>
      <c r="D319" s="14" t="s">
        <v>25</v>
      </c>
      <c r="E319" s="40">
        <v>476000</v>
      </c>
      <c r="F319" s="10"/>
      <c r="G319" s="10">
        <v>158.75</v>
      </c>
    </row>
    <row r="320" spans="1:7" x14ac:dyDescent="0.25">
      <c r="A320" s="14" t="str">
        <f t="shared" si="4"/>
        <v>476000</v>
      </c>
      <c r="B320" s="14">
        <v>53</v>
      </c>
      <c r="C320" s="14" t="s">
        <v>190</v>
      </c>
      <c r="D320" s="14" t="s">
        <v>25</v>
      </c>
      <c r="E320" s="40">
        <v>476000</v>
      </c>
      <c r="F320" s="10"/>
      <c r="G320" s="10">
        <v>793.75</v>
      </c>
    </row>
    <row r="321" spans="1:7" x14ac:dyDescent="0.25">
      <c r="A321" s="14" t="str">
        <f t="shared" si="4"/>
        <v>465001</v>
      </c>
      <c r="B321" s="14">
        <v>53</v>
      </c>
      <c r="C321" s="14" t="s">
        <v>190</v>
      </c>
      <c r="D321" s="14" t="s">
        <v>19</v>
      </c>
      <c r="E321" s="40">
        <v>465001</v>
      </c>
      <c r="F321" s="10"/>
      <c r="G321" s="10">
        <v>1927</v>
      </c>
    </row>
    <row r="322" spans="1:7" x14ac:dyDescent="0.25">
      <c r="A322" s="14" t="str">
        <f t="shared" si="4"/>
        <v/>
      </c>
      <c r="B322" s="14"/>
      <c r="C322" s="14"/>
      <c r="D322" s="14"/>
      <c r="E322" s="38"/>
      <c r="F322" s="10"/>
      <c r="G322" s="10"/>
    </row>
    <row r="323" spans="1:7" x14ac:dyDescent="0.25">
      <c r="A323" s="14" t="str">
        <f t="shared" si="4"/>
        <v/>
      </c>
      <c r="B323" s="14"/>
      <c r="C323" s="14"/>
      <c r="D323" s="29" t="s">
        <v>191</v>
      </c>
      <c r="E323" s="41"/>
      <c r="F323" s="31">
        <v>3294.5</v>
      </c>
      <c r="G323" s="31">
        <v>3294.5</v>
      </c>
    </row>
    <row r="324" spans="1:7" x14ac:dyDescent="0.25">
      <c r="A324" s="14" t="str">
        <f t="shared" si="4"/>
        <v>465003</v>
      </c>
      <c r="B324" s="14">
        <v>54</v>
      </c>
      <c r="C324" s="14" t="s">
        <v>192</v>
      </c>
      <c r="D324" s="14" t="s">
        <v>21</v>
      </c>
      <c r="E324" s="40">
        <v>465003</v>
      </c>
      <c r="F324" s="10">
        <v>842.85</v>
      </c>
      <c r="G324" s="10"/>
    </row>
    <row r="325" spans="1:7" x14ac:dyDescent="0.25">
      <c r="A325" s="14" t="str">
        <f t="shared" si="4"/>
        <v>572003</v>
      </c>
      <c r="B325" s="14">
        <v>54</v>
      </c>
      <c r="C325" s="14" t="s">
        <v>192</v>
      </c>
      <c r="D325" s="14" t="s">
        <v>30</v>
      </c>
      <c r="E325" s="40">
        <v>572003</v>
      </c>
      <c r="F325" s="10"/>
      <c r="G325" s="10">
        <v>842.85</v>
      </c>
    </row>
    <row r="326" spans="1:7" x14ac:dyDescent="0.25">
      <c r="A326" s="14" t="str">
        <f t="shared" si="4"/>
        <v/>
      </c>
      <c r="B326" s="14"/>
      <c r="C326" s="14"/>
      <c r="D326" s="14"/>
      <c r="E326" s="38"/>
      <c r="F326" s="10"/>
      <c r="G326" s="10"/>
    </row>
    <row r="327" spans="1:7" x14ac:dyDescent="0.25">
      <c r="A327" s="14" t="str">
        <f t="shared" si="4"/>
        <v/>
      </c>
      <c r="B327" s="14"/>
      <c r="C327" s="14"/>
      <c r="D327" s="29" t="s">
        <v>193</v>
      </c>
      <c r="E327" s="41"/>
      <c r="F327" s="31">
        <v>842.85</v>
      </c>
      <c r="G327" s="31">
        <v>842.85</v>
      </c>
    </row>
    <row r="328" spans="1:7" x14ac:dyDescent="0.25">
      <c r="A328" s="14" t="str">
        <f t="shared" si="4"/>
        <v>477000</v>
      </c>
      <c r="B328" s="14">
        <v>55</v>
      </c>
      <c r="C328" s="14" t="s">
        <v>194</v>
      </c>
      <c r="D328" s="14" t="s">
        <v>26</v>
      </c>
      <c r="E328" s="40">
        <v>477000</v>
      </c>
      <c r="F328" s="10">
        <v>12046.36</v>
      </c>
      <c r="G328" s="10"/>
    </row>
    <row r="329" spans="1:7" x14ac:dyDescent="0.25">
      <c r="A329" s="14" t="str">
        <f t="shared" si="4"/>
        <v>472000</v>
      </c>
      <c r="B329" s="14">
        <v>55</v>
      </c>
      <c r="C329" s="14" t="s">
        <v>195</v>
      </c>
      <c r="D329" s="14" t="s">
        <v>22</v>
      </c>
      <c r="E329" s="40">
        <v>472000</v>
      </c>
      <c r="F329" s="10"/>
      <c r="G329" s="10">
        <v>8268.9699999999993</v>
      </c>
    </row>
    <row r="330" spans="1:7" x14ac:dyDescent="0.25">
      <c r="A330" s="14" t="str">
        <f t="shared" ref="A330:A335" si="5">LEFT($E330,6)</f>
        <v>475000</v>
      </c>
      <c r="B330" s="14">
        <v>55</v>
      </c>
      <c r="C330" s="14" t="s">
        <v>196</v>
      </c>
      <c r="D330" s="14" t="s">
        <v>23</v>
      </c>
      <c r="E330" s="40">
        <v>475000</v>
      </c>
      <c r="F330" s="10"/>
      <c r="G330" s="10">
        <v>3777.39</v>
      </c>
    </row>
    <row r="331" spans="1:7" x14ac:dyDescent="0.25">
      <c r="A331" s="14" t="str">
        <f t="shared" si="5"/>
        <v/>
      </c>
      <c r="B331" s="14"/>
      <c r="C331" s="14"/>
      <c r="D331" s="14"/>
      <c r="E331" s="38"/>
      <c r="F331" s="10"/>
      <c r="G331" s="10"/>
    </row>
    <row r="332" spans="1:7" x14ac:dyDescent="0.25">
      <c r="A332" s="14" t="str">
        <f t="shared" si="5"/>
        <v/>
      </c>
      <c r="B332" s="14"/>
      <c r="C332" s="14"/>
      <c r="D332" s="29" t="s">
        <v>197</v>
      </c>
      <c r="E332" s="41"/>
      <c r="F332" s="31">
        <v>12046.36</v>
      </c>
      <c r="G332" s="31">
        <v>12046.36</v>
      </c>
    </row>
    <row r="333" spans="1:7" x14ac:dyDescent="0.25">
      <c r="A333" s="14" t="str">
        <f t="shared" si="5"/>
        <v>476000</v>
      </c>
      <c r="B333" s="14">
        <v>56</v>
      </c>
      <c r="C333" s="14" t="s">
        <v>198</v>
      </c>
      <c r="D333" s="14" t="s">
        <v>25</v>
      </c>
      <c r="E333" s="40">
        <v>476000</v>
      </c>
      <c r="F333" s="10">
        <v>2057.4</v>
      </c>
      <c r="G333" s="10"/>
    </row>
    <row r="334" spans="1:7" x14ac:dyDescent="0.25">
      <c r="A334" s="14" t="str">
        <f t="shared" si="5"/>
        <v>572003</v>
      </c>
      <c r="B334" s="14">
        <v>56</v>
      </c>
      <c r="C334" s="14" t="s">
        <v>198</v>
      </c>
      <c r="D334" s="14" t="s">
        <v>30</v>
      </c>
      <c r="E334" s="40">
        <v>572003</v>
      </c>
      <c r="F334" s="10"/>
      <c r="G334" s="10">
        <v>2057.4</v>
      </c>
    </row>
    <row r="335" spans="1:7" x14ac:dyDescent="0.25">
      <c r="A335" s="14" t="str">
        <f t="shared" si="5"/>
        <v/>
      </c>
      <c r="B335" s="14"/>
      <c r="C335" s="14"/>
      <c r="D335" s="14"/>
      <c r="E335" s="14"/>
      <c r="F335" s="10"/>
      <c r="G335" s="10"/>
    </row>
    <row r="336" spans="1:7" x14ac:dyDescent="0.25">
      <c r="B336" s="14"/>
      <c r="C336" s="14"/>
      <c r="D336" s="29" t="s">
        <v>199</v>
      </c>
      <c r="E336" s="30"/>
      <c r="F336" s="31">
        <v>2057.4</v>
      </c>
      <c r="G336" s="31">
        <v>2057.4</v>
      </c>
    </row>
    <row r="338" spans="3:7" x14ac:dyDescent="0.25">
      <c r="C338" s="32" t="s">
        <v>200</v>
      </c>
      <c r="D338" s="33"/>
      <c r="E338" s="33"/>
      <c r="F338" s="34">
        <v>317951.46000000002</v>
      </c>
      <c r="G338" s="35">
        <v>317951.46000000002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48"/>
  <sheetViews>
    <sheetView topLeftCell="A127" workbookViewId="0">
      <selection activeCell="E164" sqref="E164"/>
    </sheetView>
  </sheetViews>
  <sheetFormatPr baseColWidth="10" defaultColWidth="11.42578125" defaultRowHeight="15" x14ac:dyDescent="0.25"/>
  <cols>
    <col min="2" max="2" width="10.7109375" bestFit="1" customWidth="1"/>
    <col min="3" max="3" width="11.42578125" bestFit="1" customWidth="1"/>
    <col min="5" max="5" width="38" bestFit="1" customWidth="1"/>
  </cols>
  <sheetData>
    <row r="1" spans="1:11" ht="15.75" x14ac:dyDescent="0.25">
      <c r="A1" s="67" t="s">
        <v>201</v>
      </c>
      <c r="B1" s="67"/>
      <c r="C1" s="67"/>
      <c r="D1" s="67"/>
      <c r="E1" s="67"/>
      <c r="F1" s="67"/>
      <c r="G1" s="67"/>
      <c r="H1" s="67"/>
      <c r="I1" s="14"/>
      <c r="J1" s="14"/>
      <c r="K1" s="14"/>
    </row>
    <row r="2" spans="1:1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 t="s">
        <v>202</v>
      </c>
    </row>
    <row r="3" spans="1:11" x14ac:dyDescent="0.25">
      <c r="A3" s="17"/>
      <c r="B3" s="14"/>
      <c r="C3" s="14"/>
      <c r="D3" s="14"/>
      <c r="E3" s="14"/>
      <c r="F3" s="14"/>
      <c r="G3" s="14"/>
      <c r="H3" s="3" t="s">
        <v>40</v>
      </c>
      <c r="I3" s="14"/>
      <c r="J3" s="14"/>
      <c r="K3" s="14"/>
    </row>
    <row r="4" spans="1:11" x14ac:dyDescent="0.25">
      <c r="A4" s="17" t="s">
        <v>41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6" spans="1:11" x14ac:dyDescent="0.25">
      <c r="A6" s="4" t="s">
        <v>1</v>
      </c>
      <c r="B6" s="5" t="s">
        <v>203</v>
      </c>
      <c r="C6" s="5" t="s">
        <v>43</v>
      </c>
      <c r="D6" s="5" t="s">
        <v>204</v>
      </c>
      <c r="E6" s="5" t="s">
        <v>44</v>
      </c>
      <c r="F6" s="6" t="s">
        <v>45</v>
      </c>
      <c r="G6" s="6" t="s">
        <v>46</v>
      </c>
      <c r="H6" s="7" t="s">
        <v>205</v>
      </c>
      <c r="I6" s="14"/>
      <c r="J6" s="14"/>
      <c r="K6" s="14"/>
    </row>
    <row r="8" spans="1:11" x14ac:dyDescent="0.25">
      <c r="A8" s="8" t="s">
        <v>206</v>
      </c>
      <c r="B8" s="8"/>
      <c r="C8" s="8" t="s">
        <v>3</v>
      </c>
      <c r="D8" s="8"/>
      <c r="E8" s="8"/>
      <c r="F8" s="8"/>
      <c r="G8" s="8"/>
      <c r="H8" s="8"/>
      <c r="I8" s="14"/>
      <c r="J8" s="14"/>
      <c r="K8" s="14"/>
    </row>
    <row r="10" spans="1:11" x14ac:dyDescent="0.25">
      <c r="A10" s="14"/>
      <c r="B10" s="9">
        <v>43466</v>
      </c>
      <c r="C10" s="14">
        <v>1</v>
      </c>
      <c r="D10" s="14"/>
      <c r="E10" s="14" t="s">
        <v>49</v>
      </c>
      <c r="F10" s="10"/>
      <c r="G10" s="10">
        <v>60000</v>
      </c>
      <c r="H10" s="10">
        <v>-60000</v>
      </c>
      <c r="I10" s="14"/>
      <c r="J10" s="14"/>
      <c r="K10" s="14"/>
    </row>
    <row r="12" spans="1:11" x14ac:dyDescent="0.25">
      <c r="A12" s="14"/>
      <c r="B12" s="68" t="s">
        <v>207</v>
      </c>
      <c r="C12" s="68"/>
      <c r="D12" s="68"/>
      <c r="E12" s="68"/>
      <c r="F12" s="11"/>
      <c r="G12" s="11">
        <v>60000</v>
      </c>
      <c r="H12" s="11">
        <v>-60000</v>
      </c>
      <c r="I12" s="14"/>
      <c r="J12" s="14"/>
      <c r="K12" s="14"/>
    </row>
    <row r="14" spans="1:11" x14ac:dyDescent="0.25">
      <c r="A14" s="8" t="s">
        <v>208</v>
      </c>
      <c r="B14" s="8"/>
      <c r="C14" s="8" t="s">
        <v>4</v>
      </c>
      <c r="D14" s="8"/>
      <c r="E14" s="8"/>
      <c r="F14" s="8"/>
      <c r="G14" s="8"/>
      <c r="H14" s="8"/>
      <c r="I14" s="14"/>
      <c r="J14" s="14"/>
      <c r="K14" s="14"/>
    </row>
    <row r="16" spans="1:11" x14ac:dyDescent="0.25">
      <c r="A16" s="14"/>
      <c r="B16" s="9">
        <v>43475</v>
      </c>
      <c r="C16" s="14">
        <v>4</v>
      </c>
      <c r="D16" s="14"/>
      <c r="E16" s="14" t="s">
        <v>58</v>
      </c>
      <c r="F16" s="14"/>
      <c r="G16" s="14">
        <v>12100</v>
      </c>
      <c r="H16" s="14">
        <v>-12100</v>
      </c>
      <c r="I16" s="14"/>
      <c r="J16" s="14"/>
      <c r="K16" s="14"/>
    </row>
    <row r="17" spans="1:8" x14ac:dyDescent="0.25">
      <c r="A17" s="14"/>
      <c r="B17" s="9">
        <v>43475</v>
      </c>
      <c r="C17" s="14">
        <v>5</v>
      </c>
      <c r="D17" s="14" t="s">
        <v>209</v>
      </c>
      <c r="E17" s="14" t="s">
        <v>60</v>
      </c>
      <c r="F17" s="14">
        <v>2420</v>
      </c>
      <c r="G17" s="14"/>
      <c r="H17" s="14">
        <v>-9680</v>
      </c>
    </row>
    <row r="18" spans="1:8" x14ac:dyDescent="0.25">
      <c r="A18" s="14"/>
      <c r="B18" s="9">
        <v>43482</v>
      </c>
      <c r="C18" s="14">
        <v>11</v>
      </c>
      <c r="D18" s="14"/>
      <c r="E18" s="14" t="s">
        <v>77</v>
      </c>
      <c r="F18" s="10">
        <v>9680</v>
      </c>
      <c r="G18" s="10"/>
      <c r="H18" s="10"/>
    </row>
    <row r="20" spans="1:8" x14ac:dyDescent="0.25">
      <c r="A20" s="14"/>
      <c r="B20" s="68" t="s">
        <v>207</v>
      </c>
      <c r="C20" s="68"/>
      <c r="D20" s="68"/>
      <c r="E20" s="68"/>
      <c r="F20" s="11">
        <v>12100</v>
      </c>
      <c r="G20" s="11">
        <v>12100</v>
      </c>
      <c r="H20" s="11"/>
    </row>
    <row r="22" spans="1:8" x14ac:dyDescent="0.25">
      <c r="A22" s="8" t="s">
        <v>210</v>
      </c>
      <c r="B22" s="8"/>
      <c r="C22" s="8" t="s">
        <v>5</v>
      </c>
      <c r="D22" s="8"/>
      <c r="E22" s="8"/>
      <c r="F22" s="8"/>
      <c r="G22" s="8"/>
      <c r="H22" s="8"/>
    </row>
    <row r="24" spans="1:8" x14ac:dyDescent="0.25">
      <c r="A24" s="14"/>
      <c r="B24" s="9">
        <v>43501</v>
      </c>
      <c r="C24" s="14">
        <v>21</v>
      </c>
      <c r="D24" s="14"/>
      <c r="E24" s="14" t="s">
        <v>105</v>
      </c>
      <c r="F24" s="14"/>
      <c r="G24" s="14">
        <v>14520</v>
      </c>
      <c r="H24" s="14">
        <v>-14520</v>
      </c>
    </row>
    <row r="25" spans="1:8" x14ac:dyDescent="0.25">
      <c r="A25" s="14"/>
      <c r="B25" s="9">
        <v>43521</v>
      </c>
      <c r="C25" s="14">
        <v>31</v>
      </c>
      <c r="D25" s="14"/>
      <c r="E25" s="14" t="s">
        <v>131</v>
      </c>
      <c r="F25" s="14"/>
      <c r="G25" s="14">
        <v>7125</v>
      </c>
      <c r="H25" s="14">
        <v>-21645</v>
      </c>
    </row>
    <row r="26" spans="1:8" x14ac:dyDescent="0.25">
      <c r="A26" s="14"/>
      <c r="B26" s="9">
        <v>43524</v>
      </c>
      <c r="C26" s="14">
        <v>40</v>
      </c>
      <c r="D26" s="14"/>
      <c r="E26" s="14" t="s">
        <v>158</v>
      </c>
      <c r="F26" s="10">
        <v>14520</v>
      </c>
      <c r="G26" s="10"/>
      <c r="H26" s="10">
        <v>-7125</v>
      </c>
    </row>
    <row r="28" spans="1:8" x14ac:dyDescent="0.25">
      <c r="A28" s="14"/>
      <c r="B28" s="68" t="s">
        <v>207</v>
      </c>
      <c r="C28" s="68"/>
      <c r="D28" s="68"/>
      <c r="E28" s="68"/>
      <c r="F28" s="11">
        <v>14520</v>
      </c>
      <c r="G28" s="11">
        <v>21645</v>
      </c>
      <c r="H28" s="11">
        <v>-7125</v>
      </c>
    </row>
    <row r="30" spans="1:8" x14ac:dyDescent="0.25">
      <c r="A30" s="8" t="s">
        <v>211</v>
      </c>
      <c r="B30" s="8"/>
      <c r="C30" s="8" t="s">
        <v>6</v>
      </c>
      <c r="D30" s="8"/>
      <c r="E30" s="8"/>
      <c r="F30" s="8"/>
      <c r="G30" s="8"/>
      <c r="H30" s="8"/>
    </row>
    <row r="32" spans="1:8" x14ac:dyDescent="0.25">
      <c r="A32" s="14"/>
      <c r="B32" s="9">
        <v>43481</v>
      </c>
      <c r="C32" s="14">
        <v>10</v>
      </c>
      <c r="D32" s="14"/>
      <c r="E32" s="14" t="s">
        <v>74</v>
      </c>
      <c r="F32" s="14"/>
      <c r="G32" s="14">
        <v>4840</v>
      </c>
      <c r="H32" s="14">
        <v>-4840</v>
      </c>
    </row>
    <row r="33" spans="1:8" x14ac:dyDescent="0.25">
      <c r="A33" s="14"/>
      <c r="B33" s="9">
        <v>43513</v>
      </c>
      <c r="C33" s="14">
        <v>30</v>
      </c>
      <c r="D33" s="14" t="s">
        <v>212</v>
      </c>
      <c r="E33" s="14" t="s">
        <v>128</v>
      </c>
      <c r="F33" s="14">
        <v>4840</v>
      </c>
      <c r="G33" s="14"/>
      <c r="H33" s="14"/>
    </row>
    <row r="34" spans="1:8" x14ac:dyDescent="0.25">
      <c r="A34" s="14"/>
      <c r="B34" s="9">
        <v>43524</v>
      </c>
      <c r="C34" s="14">
        <v>41</v>
      </c>
      <c r="D34" s="14"/>
      <c r="E34" s="14" t="s">
        <v>160</v>
      </c>
      <c r="F34" s="14"/>
      <c r="G34" s="14">
        <v>2420</v>
      </c>
      <c r="H34" s="14">
        <v>-2420</v>
      </c>
    </row>
    <row r="35" spans="1:8" x14ac:dyDescent="0.25">
      <c r="A35" s="14"/>
      <c r="B35" s="9">
        <v>43539</v>
      </c>
      <c r="C35" s="14">
        <v>48</v>
      </c>
      <c r="D35" s="14"/>
      <c r="E35" s="14" t="s">
        <v>177</v>
      </c>
      <c r="F35" s="10"/>
      <c r="G35" s="10">
        <v>5200</v>
      </c>
      <c r="H35" s="10">
        <v>-7620</v>
      </c>
    </row>
    <row r="37" spans="1:8" x14ac:dyDescent="0.25">
      <c r="A37" s="14"/>
      <c r="B37" s="68" t="s">
        <v>207</v>
      </c>
      <c r="C37" s="68"/>
      <c r="D37" s="68"/>
      <c r="E37" s="68"/>
      <c r="F37" s="11">
        <v>4840</v>
      </c>
      <c r="G37" s="11">
        <v>12460</v>
      </c>
      <c r="H37" s="11">
        <v>-7620</v>
      </c>
    </row>
    <row r="39" spans="1:8" x14ac:dyDescent="0.25">
      <c r="A39" s="8" t="s">
        <v>213</v>
      </c>
      <c r="B39" s="8"/>
      <c r="C39" s="8" t="s">
        <v>7</v>
      </c>
      <c r="D39" s="8"/>
      <c r="E39" s="8"/>
      <c r="F39" s="8"/>
      <c r="G39" s="8"/>
      <c r="H39" s="8"/>
    </row>
    <row r="41" spans="1:8" x14ac:dyDescent="0.25">
      <c r="A41" s="14"/>
      <c r="B41" s="9">
        <v>43482</v>
      </c>
      <c r="C41" s="14">
        <v>11</v>
      </c>
      <c r="D41" s="14"/>
      <c r="E41" s="14" t="s">
        <v>77</v>
      </c>
      <c r="F41" s="14"/>
      <c r="G41" s="14">
        <v>9680</v>
      </c>
      <c r="H41" s="14">
        <v>-9680</v>
      </c>
    </row>
    <row r="42" spans="1:8" x14ac:dyDescent="0.25">
      <c r="A42" s="14"/>
      <c r="B42" s="9">
        <v>43483</v>
      </c>
      <c r="C42" s="14">
        <v>12</v>
      </c>
      <c r="D42" s="14" t="s">
        <v>214</v>
      </c>
      <c r="E42" s="14" t="s">
        <v>80</v>
      </c>
      <c r="F42" s="10">
        <v>9680</v>
      </c>
      <c r="G42" s="10"/>
      <c r="H42" s="10"/>
    </row>
    <row r="44" spans="1:8" x14ac:dyDescent="0.25">
      <c r="A44" s="14"/>
      <c r="B44" s="68" t="s">
        <v>207</v>
      </c>
      <c r="C44" s="68"/>
      <c r="D44" s="68"/>
      <c r="E44" s="68"/>
      <c r="F44" s="11">
        <v>9680</v>
      </c>
      <c r="G44" s="11">
        <v>9680</v>
      </c>
      <c r="H44" s="11"/>
    </row>
    <row r="46" spans="1:8" x14ac:dyDescent="0.25">
      <c r="A46" s="8" t="s">
        <v>209</v>
      </c>
      <c r="B46" s="8"/>
      <c r="C46" s="8" t="s">
        <v>8</v>
      </c>
      <c r="D46" s="8"/>
      <c r="E46" s="8"/>
      <c r="F46" s="8"/>
      <c r="G46" s="8"/>
      <c r="H46" s="8"/>
    </row>
    <row r="48" spans="1:8" x14ac:dyDescent="0.25">
      <c r="A48" s="14"/>
      <c r="B48" s="9">
        <v>43469</v>
      </c>
      <c r="C48" s="14">
        <v>3</v>
      </c>
      <c r="D48" s="14" t="s">
        <v>215</v>
      </c>
      <c r="E48" s="14" t="s">
        <v>55</v>
      </c>
      <c r="F48" s="14">
        <v>2420</v>
      </c>
      <c r="G48" s="14"/>
      <c r="H48" s="14">
        <v>2420</v>
      </c>
    </row>
    <row r="49" spans="1:8" x14ac:dyDescent="0.25">
      <c r="A49" s="14"/>
      <c r="B49" s="9">
        <v>43475</v>
      </c>
      <c r="C49" s="14">
        <v>5</v>
      </c>
      <c r="D49" s="14" t="s">
        <v>208</v>
      </c>
      <c r="E49" s="14" t="s">
        <v>60</v>
      </c>
      <c r="F49" s="10"/>
      <c r="G49" s="10">
        <v>2420</v>
      </c>
      <c r="H49" s="10"/>
    </row>
    <row r="51" spans="1:8" x14ac:dyDescent="0.25">
      <c r="A51" s="14"/>
      <c r="B51" s="68" t="s">
        <v>207</v>
      </c>
      <c r="C51" s="68"/>
      <c r="D51" s="68"/>
      <c r="E51" s="68"/>
      <c r="F51" s="11">
        <v>2420</v>
      </c>
      <c r="G51" s="11">
        <v>2420</v>
      </c>
      <c r="H51" s="11"/>
    </row>
    <row r="53" spans="1:8" x14ac:dyDescent="0.25">
      <c r="A53" s="8" t="s">
        <v>216</v>
      </c>
      <c r="B53" s="8"/>
      <c r="C53" s="8" t="s">
        <v>9</v>
      </c>
      <c r="D53" s="8"/>
      <c r="E53" s="8"/>
      <c r="F53" s="8"/>
      <c r="G53" s="8"/>
      <c r="H53" s="8"/>
    </row>
    <row r="55" spans="1:8" x14ac:dyDescent="0.25">
      <c r="A55" s="14"/>
      <c r="B55" s="9">
        <v>43501</v>
      </c>
      <c r="C55" s="14">
        <v>22</v>
      </c>
      <c r="D55" s="14"/>
      <c r="E55" s="14" t="s">
        <v>107</v>
      </c>
      <c r="F55" s="14"/>
      <c r="G55" s="14">
        <v>110</v>
      </c>
      <c r="H55" s="14">
        <v>-110</v>
      </c>
    </row>
    <row r="56" spans="1:8" x14ac:dyDescent="0.25">
      <c r="A56" s="14"/>
      <c r="B56" s="9">
        <v>43501</v>
      </c>
      <c r="C56" s="14">
        <v>23</v>
      </c>
      <c r="D56" s="14" t="s">
        <v>212</v>
      </c>
      <c r="E56" s="14" t="s">
        <v>109</v>
      </c>
      <c r="F56" s="10">
        <v>110</v>
      </c>
      <c r="G56" s="10"/>
      <c r="H56" s="10"/>
    </row>
    <row r="58" spans="1:8" x14ac:dyDescent="0.25">
      <c r="A58" s="14"/>
      <c r="B58" s="68" t="s">
        <v>207</v>
      </c>
      <c r="C58" s="68"/>
      <c r="D58" s="68"/>
      <c r="E58" s="68"/>
      <c r="F58" s="11">
        <v>110</v>
      </c>
      <c r="G58" s="11">
        <v>110</v>
      </c>
      <c r="H58" s="11"/>
    </row>
    <row r="60" spans="1:8" x14ac:dyDescent="0.25">
      <c r="A60" s="8" t="s">
        <v>217</v>
      </c>
      <c r="B60" s="8"/>
      <c r="C60" s="8" t="s">
        <v>10</v>
      </c>
      <c r="D60" s="8"/>
      <c r="E60" s="8"/>
      <c r="F60" s="8"/>
      <c r="G60" s="8"/>
      <c r="H60" s="8"/>
    </row>
    <row r="62" spans="1:8" x14ac:dyDescent="0.25">
      <c r="A62" s="14"/>
      <c r="B62" s="9">
        <v>43467</v>
      </c>
      <c r="C62" s="14">
        <v>2</v>
      </c>
      <c r="D62" s="14"/>
      <c r="E62" s="14" t="s">
        <v>52</v>
      </c>
      <c r="F62" s="14"/>
      <c r="G62" s="14">
        <v>510</v>
      </c>
      <c r="H62" s="14">
        <v>-510</v>
      </c>
    </row>
    <row r="63" spans="1:8" x14ac:dyDescent="0.25">
      <c r="A63" s="14"/>
      <c r="B63" s="9">
        <v>43479</v>
      </c>
      <c r="C63" s="14">
        <v>8</v>
      </c>
      <c r="D63" s="14"/>
      <c r="E63" s="14" t="s">
        <v>68</v>
      </c>
      <c r="F63" s="14">
        <v>510</v>
      </c>
      <c r="G63" s="14"/>
      <c r="H63" s="14"/>
    </row>
    <row r="64" spans="1:8" x14ac:dyDescent="0.25">
      <c r="A64" s="14"/>
      <c r="B64" s="9">
        <v>43511</v>
      </c>
      <c r="C64" s="14">
        <v>29</v>
      </c>
      <c r="D64" s="14"/>
      <c r="E64" s="14" t="s">
        <v>125</v>
      </c>
      <c r="F64" s="10"/>
      <c r="G64" s="10">
        <v>510</v>
      </c>
      <c r="H64" s="10">
        <v>-510</v>
      </c>
    </row>
    <row r="66" spans="1:8" x14ac:dyDescent="0.25">
      <c r="A66" s="14"/>
      <c r="B66" s="68" t="s">
        <v>207</v>
      </c>
      <c r="C66" s="68"/>
      <c r="D66" s="68"/>
      <c r="E66" s="68"/>
      <c r="F66" s="11">
        <v>510</v>
      </c>
      <c r="G66" s="11">
        <v>1020</v>
      </c>
      <c r="H66" s="11">
        <v>-510</v>
      </c>
    </row>
    <row r="68" spans="1:8" x14ac:dyDescent="0.25">
      <c r="A68" s="8" t="s">
        <v>218</v>
      </c>
      <c r="B68" s="8"/>
      <c r="C68" s="8" t="s">
        <v>11</v>
      </c>
      <c r="D68" s="8"/>
      <c r="E68" s="8"/>
      <c r="F68" s="8"/>
      <c r="G68" s="8"/>
      <c r="H68" s="8"/>
    </row>
    <row r="70" spans="1:8" x14ac:dyDescent="0.25">
      <c r="A70" s="14"/>
      <c r="B70" s="9">
        <v>43524</v>
      </c>
      <c r="C70" s="14">
        <v>43</v>
      </c>
      <c r="D70" s="14"/>
      <c r="E70" s="14" t="s">
        <v>164</v>
      </c>
      <c r="F70" s="14"/>
      <c r="G70" s="14">
        <v>120</v>
      </c>
      <c r="H70" s="14">
        <v>-120</v>
      </c>
    </row>
    <row r="71" spans="1:8" x14ac:dyDescent="0.25">
      <c r="A71" s="14"/>
      <c r="B71" s="9">
        <v>43529</v>
      </c>
      <c r="C71" s="14">
        <v>46</v>
      </c>
      <c r="D71" s="14" t="s">
        <v>215</v>
      </c>
      <c r="E71" s="14" t="s">
        <v>172</v>
      </c>
      <c r="F71" s="10">
        <v>120</v>
      </c>
      <c r="G71" s="10"/>
      <c r="H71" s="10"/>
    </row>
    <row r="73" spans="1:8" x14ac:dyDescent="0.25">
      <c r="A73" s="14"/>
      <c r="B73" s="68" t="s">
        <v>207</v>
      </c>
      <c r="C73" s="68"/>
      <c r="D73" s="68"/>
      <c r="E73" s="68"/>
      <c r="F73" s="11">
        <v>120</v>
      </c>
      <c r="G73" s="11">
        <v>120</v>
      </c>
      <c r="H73" s="11"/>
    </row>
    <row r="75" spans="1:8" x14ac:dyDescent="0.25">
      <c r="A75" s="8" t="s">
        <v>219</v>
      </c>
      <c r="B75" s="8"/>
      <c r="C75" s="8" t="s">
        <v>12</v>
      </c>
      <c r="D75" s="8"/>
      <c r="E75" s="8"/>
      <c r="F75" s="8"/>
      <c r="G75" s="8"/>
      <c r="H75" s="8"/>
    </row>
    <row r="77" spans="1:8" x14ac:dyDescent="0.25">
      <c r="A77" s="14"/>
      <c r="B77" s="9">
        <v>43483</v>
      </c>
      <c r="C77" s="14">
        <v>13</v>
      </c>
      <c r="D77" s="14"/>
      <c r="E77" s="14" t="s">
        <v>82</v>
      </c>
      <c r="F77" s="14">
        <v>1815</v>
      </c>
      <c r="G77" s="14"/>
      <c r="H77" s="14">
        <v>1815</v>
      </c>
    </row>
    <row r="78" spans="1:8" x14ac:dyDescent="0.25">
      <c r="A78" s="14"/>
      <c r="B78" s="9">
        <v>43483</v>
      </c>
      <c r="C78" s="14">
        <v>14</v>
      </c>
      <c r="D78" s="14" t="s">
        <v>220</v>
      </c>
      <c r="E78" s="14" t="s">
        <v>84</v>
      </c>
      <c r="F78" s="10"/>
      <c r="G78" s="10">
        <v>1815</v>
      </c>
      <c r="H78" s="10"/>
    </row>
    <row r="80" spans="1:8" x14ac:dyDescent="0.25">
      <c r="A80" s="14"/>
      <c r="B80" s="68" t="s">
        <v>207</v>
      </c>
      <c r="C80" s="68"/>
      <c r="D80" s="68"/>
      <c r="E80" s="68"/>
      <c r="F80" s="11">
        <v>1815</v>
      </c>
      <c r="G80" s="11">
        <v>1815</v>
      </c>
      <c r="H80" s="11"/>
    </row>
    <row r="82" spans="1:8" x14ac:dyDescent="0.25">
      <c r="A82" s="8" t="s">
        <v>221</v>
      </c>
      <c r="B82" s="8"/>
      <c r="C82" s="8" t="s">
        <v>13</v>
      </c>
      <c r="D82" s="8"/>
      <c r="E82" s="8"/>
      <c r="F82" s="8"/>
      <c r="G82" s="8"/>
      <c r="H82" s="8"/>
    </row>
    <row r="84" spans="1:8" x14ac:dyDescent="0.25">
      <c r="A84" s="14"/>
      <c r="B84" s="9">
        <v>43478</v>
      </c>
      <c r="C84" s="14">
        <v>6</v>
      </c>
      <c r="D84" s="14"/>
      <c r="E84" s="14" t="s">
        <v>63</v>
      </c>
      <c r="F84" s="14">
        <v>4000</v>
      </c>
      <c r="G84" s="14"/>
      <c r="H84" s="14">
        <v>4000</v>
      </c>
    </row>
    <row r="85" spans="1:8" x14ac:dyDescent="0.25">
      <c r="A85" s="14"/>
      <c r="B85" s="9">
        <v>43478</v>
      </c>
      <c r="C85" s="14">
        <v>7</v>
      </c>
      <c r="D85" s="14" t="s">
        <v>212</v>
      </c>
      <c r="E85" s="14" t="s">
        <v>65</v>
      </c>
      <c r="F85" s="14"/>
      <c r="G85" s="14">
        <v>3630</v>
      </c>
      <c r="H85" s="14">
        <v>370</v>
      </c>
    </row>
    <row r="86" spans="1:8" x14ac:dyDescent="0.25">
      <c r="A86" s="14"/>
      <c r="B86" s="9">
        <v>43523</v>
      </c>
      <c r="C86" s="14">
        <v>33</v>
      </c>
      <c r="D86" s="14" t="s">
        <v>220</v>
      </c>
      <c r="E86" s="14" t="s">
        <v>136</v>
      </c>
      <c r="F86" s="14"/>
      <c r="G86" s="14">
        <v>370</v>
      </c>
      <c r="H86" s="14"/>
    </row>
    <row r="87" spans="1:8" x14ac:dyDescent="0.25">
      <c r="A87" s="14"/>
      <c r="B87" s="9">
        <v>43524</v>
      </c>
      <c r="C87" s="14">
        <v>42</v>
      </c>
      <c r="D87" s="14"/>
      <c r="E87" s="14" t="s">
        <v>162</v>
      </c>
      <c r="F87" s="10">
        <v>5445</v>
      </c>
      <c r="G87" s="10"/>
      <c r="H87" s="10">
        <v>5445</v>
      </c>
    </row>
    <row r="89" spans="1:8" x14ac:dyDescent="0.25">
      <c r="A89" s="14"/>
      <c r="B89" s="68" t="s">
        <v>207</v>
      </c>
      <c r="C89" s="68"/>
      <c r="D89" s="68"/>
      <c r="E89" s="68"/>
      <c r="F89" s="11">
        <v>9445</v>
      </c>
      <c r="G89" s="11">
        <v>4000</v>
      </c>
      <c r="H89" s="11">
        <v>5445</v>
      </c>
    </row>
    <row r="91" spans="1:8" x14ac:dyDescent="0.25">
      <c r="A91" s="8" t="s">
        <v>222</v>
      </c>
      <c r="B91" s="8"/>
      <c r="C91" s="8" t="s">
        <v>14</v>
      </c>
      <c r="D91" s="8"/>
      <c r="E91" s="8"/>
      <c r="F91" s="8"/>
      <c r="G91" s="8"/>
      <c r="H91" s="8"/>
    </row>
    <row r="93" spans="1:8" x14ac:dyDescent="0.25">
      <c r="A93" s="14"/>
      <c r="B93" s="9">
        <v>43549</v>
      </c>
      <c r="C93" s="14">
        <v>50</v>
      </c>
      <c r="D93" s="14"/>
      <c r="E93" s="14" t="s">
        <v>183</v>
      </c>
      <c r="F93" s="14">
        <v>8000</v>
      </c>
      <c r="G93" s="14"/>
      <c r="H93" s="14">
        <v>8000</v>
      </c>
    </row>
    <row r="94" spans="1:8" x14ac:dyDescent="0.25">
      <c r="A94" s="14"/>
      <c r="B94" s="9">
        <v>43549</v>
      </c>
      <c r="C94" s="14">
        <v>51</v>
      </c>
      <c r="D94" s="14" t="s">
        <v>223</v>
      </c>
      <c r="E94" s="14" t="s">
        <v>185</v>
      </c>
      <c r="F94" s="10"/>
      <c r="G94" s="10">
        <v>8000</v>
      </c>
      <c r="H94" s="10"/>
    </row>
    <row r="96" spans="1:8" x14ac:dyDescent="0.25">
      <c r="A96" s="14"/>
      <c r="B96" s="68" t="s">
        <v>207</v>
      </c>
      <c r="C96" s="68"/>
      <c r="D96" s="68"/>
      <c r="E96" s="68"/>
      <c r="F96" s="11">
        <v>8000</v>
      </c>
      <c r="G96" s="11">
        <v>8000</v>
      </c>
      <c r="H96" s="11"/>
    </row>
    <row r="98" spans="1:8" x14ac:dyDescent="0.25">
      <c r="A98" s="8" t="s">
        <v>224</v>
      </c>
      <c r="B98" s="8"/>
      <c r="C98" s="8" t="s">
        <v>15</v>
      </c>
      <c r="D98" s="8"/>
      <c r="E98" s="8"/>
      <c r="F98" s="8"/>
      <c r="G98" s="8"/>
      <c r="H98" s="8"/>
    </row>
    <row r="100" spans="1:8" x14ac:dyDescent="0.25">
      <c r="A100" s="14"/>
      <c r="B100" s="9">
        <v>43480</v>
      </c>
      <c r="C100" s="14">
        <v>9</v>
      </c>
      <c r="D100" s="14"/>
      <c r="E100" s="14" t="s">
        <v>71</v>
      </c>
      <c r="F100" s="14">
        <v>7260</v>
      </c>
      <c r="G100" s="14"/>
      <c r="H100" s="14">
        <v>7260</v>
      </c>
    </row>
    <row r="101" spans="1:8" x14ac:dyDescent="0.25">
      <c r="A101" s="14"/>
      <c r="B101" s="9">
        <v>43511</v>
      </c>
      <c r="C101" s="14">
        <v>28</v>
      </c>
      <c r="D101" s="14"/>
      <c r="E101" s="14" t="s">
        <v>123</v>
      </c>
      <c r="F101" s="14">
        <v>3630</v>
      </c>
      <c r="G101" s="14"/>
      <c r="H101" s="14">
        <v>10890</v>
      </c>
    </row>
    <row r="102" spans="1:8" x14ac:dyDescent="0.25">
      <c r="A102" s="14"/>
      <c r="B102" s="9">
        <v>43521</v>
      </c>
      <c r="C102" s="14">
        <v>32</v>
      </c>
      <c r="D102" s="14" t="s">
        <v>215</v>
      </c>
      <c r="E102" s="14" t="s">
        <v>133</v>
      </c>
      <c r="F102" s="10"/>
      <c r="G102" s="10">
        <v>7260</v>
      </c>
      <c r="H102" s="10">
        <v>3630</v>
      </c>
    </row>
    <row r="104" spans="1:8" x14ac:dyDescent="0.25">
      <c r="A104" s="14"/>
      <c r="B104" s="68" t="s">
        <v>207</v>
      </c>
      <c r="C104" s="68"/>
      <c r="D104" s="68"/>
      <c r="E104" s="68"/>
      <c r="F104" s="11">
        <v>10890</v>
      </c>
      <c r="G104" s="11">
        <v>7260</v>
      </c>
      <c r="H104" s="11">
        <v>3630</v>
      </c>
    </row>
    <row r="106" spans="1:8" x14ac:dyDescent="0.25">
      <c r="A106" s="8" t="s">
        <v>225</v>
      </c>
      <c r="B106" s="8"/>
      <c r="C106" s="8" t="s">
        <v>16</v>
      </c>
      <c r="D106" s="8"/>
      <c r="E106" s="8"/>
      <c r="F106" s="8"/>
      <c r="G106" s="8"/>
      <c r="H106" s="8"/>
    </row>
    <row r="108" spans="1:8" x14ac:dyDescent="0.25">
      <c r="A108" s="14"/>
      <c r="B108" s="9">
        <v>43506</v>
      </c>
      <c r="C108" s="14">
        <v>25</v>
      </c>
      <c r="D108" s="14"/>
      <c r="E108" s="14" t="s">
        <v>114</v>
      </c>
      <c r="F108" s="14">
        <v>18150</v>
      </c>
      <c r="G108" s="14"/>
      <c r="H108" s="14">
        <v>18150</v>
      </c>
    </row>
    <row r="109" spans="1:8" x14ac:dyDescent="0.25">
      <c r="A109" s="14"/>
      <c r="B109" s="9">
        <v>43524</v>
      </c>
      <c r="C109" s="14">
        <v>34</v>
      </c>
      <c r="D109" s="14"/>
      <c r="E109" s="14" t="s">
        <v>139</v>
      </c>
      <c r="F109" s="14"/>
      <c r="G109" s="14">
        <v>18150</v>
      </c>
      <c r="H109" s="14"/>
    </row>
    <row r="110" spans="1:8" x14ac:dyDescent="0.25">
      <c r="A110" s="14"/>
      <c r="B110" s="9">
        <v>43544</v>
      </c>
      <c r="C110" s="14">
        <v>49</v>
      </c>
      <c r="D110" s="14"/>
      <c r="E110" s="14" t="s">
        <v>180</v>
      </c>
      <c r="F110" s="10">
        <v>8000</v>
      </c>
      <c r="G110" s="10"/>
      <c r="H110" s="10">
        <v>8000</v>
      </c>
    </row>
    <row r="112" spans="1:8" x14ac:dyDescent="0.25">
      <c r="A112" s="14"/>
      <c r="B112" s="68" t="s">
        <v>207</v>
      </c>
      <c r="C112" s="68"/>
      <c r="D112" s="68"/>
      <c r="E112" s="68"/>
      <c r="F112" s="11">
        <v>26150</v>
      </c>
      <c r="G112" s="11">
        <v>18150</v>
      </c>
      <c r="H112" s="11">
        <v>8000</v>
      </c>
    </row>
    <row r="114" spans="1:8" x14ac:dyDescent="0.25">
      <c r="A114" s="8" t="s">
        <v>226</v>
      </c>
      <c r="B114" s="8"/>
      <c r="C114" s="8" t="s">
        <v>17</v>
      </c>
      <c r="D114" s="8"/>
      <c r="E114" s="8"/>
      <c r="F114" s="8"/>
      <c r="G114" s="8"/>
      <c r="H114" s="8"/>
    </row>
    <row r="116" spans="1:8" x14ac:dyDescent="0.25">
      <c r="A116" s="14"/>
      <c r="B116" s="9">
        <v>43506</v>
      </c>
      <c r="C116" s="14">
        <v>24</v>
      </c>
      <c r="D116" s="14"/>
      <c r="E116" s="14" t="s">
        <v>112</v>
      </c>
      <c r="F116" s="14">
        <v>7260</v>
      </c>
      <c r="G116" s="14"/>
      <c r="H116" s="14">
        <v>7260</v>
      </c>
    </row>
    <row r="117" spans="1:8" x14ac:dyDescent="0.25">
      <c r="A117" s="14"/>
      <c r="B117" s="9">
        <v>43509</v>
      </c>
      <c r="C117" s="14">
        <v>26</v>
      </c>
      <c r="D117" s="14" t="s">
        <v>223</v>
      </c>
      <c r="E117" s="14" t="s">
        <v>117</v>
      </c>
      <c r="F117" s="14"/>
      <c r="G117" s="14">
        <v>7260</v>
      </c>
      <c r="H117" s="14"/>
    </row>
    <row r="118" spans="1:8" x14ac:dyDescent="0.25">
      <c r="A118" s="14"/>
      <c r="B118" s="9">
        <v>43529</v>
      </c>
      <c r="C118" s="14">
        <v>47</v>
      </c>
      <c r="D118" s="14"/>
      <c r="E118" s="14" t="s">
        <v>174</v>
      </c>
      <c r="F118" s="10">
        <v>5850</v>
      </c>
      <c r="G118" s="10"/>
      <c r="H118" s="10">
        <v>5850</v>
      </c>
    </row>
    <row r="120" spans="1:8" x14ac:dyDescent="0.25">
      <c r="A120" s="14"/>
      <c r="B120" s="68" t="s">
        <v>207</v>
      </c>
      <c r="C120" s="68"/>
      <c r="D120" s="68"/>
      <c r="E120" s="68"/>
      <c r="F120" s="11">
        <v>13110</v>
      </c>
      <c r="G120" s="11">
        <v>7260</v>
      </c>
      <c r="H120" s="11">
        <v>5850</v>
      </c>
    </row>
    <row r="122" spans="1:8" x14ac:dyDescent="0.25">
      <c r="A122" s="8" t="s">
        <v>223</v>
      </c>
      <c r="B122" s="8"/>
      <c r="C122" s="8" t="s">
        <v>18</v>
      </c>
      <c r="D122" s="8"/>
      <c r="E122" s="8"/>
      <c r="F122" s="8"/>
      <c r="G122" s="8"/>
      <c r="H122" s="8"/>
    </row>
    <row r="124" spans="1:8" x14ac:dyDescent="0.25">
      <c r="A124" s="14"/>
      <c r="B124" s="9">
        <v>43509</v>
      </c>
      <c r="C124" s="14">
        <v>26</v>
      </c>
      <c r="D124" s="14" t="s">
        <v>226</v>
      </c>
      <c r="E124" s="14" t="s">
        <v>117</v>
      </c>
      <c r="F124" s="14">
        <v>7260</v>
      </c>
      <c r="G124" s="14"/>
      <c r="H124" s="14">
        <v>7260</v>
      </c>
    </row>
    <row r="125" spans="1:8" x14ac:dyDescent="0.25">
      <c r="A125" s="14"/>
      <c r="B125" s="9">
        <v>43510</v>
      </c>
      <c r="C125" s="14">
        <v>27</v>
      </c>
      <c r="D125" s="14" t="s">
        <v>212</v>
      </c>
      <c r="E125" s="14" t="s">
        <v>120</v>
      </c>
      <c r="F125" s="14"/>
      <c r="G125" s="14">
        <v>7260</v>
      </c>
      <c r="H125" s="14"/>
    </row>
    <row r="126" spans="1:8" x14ac:dyDescent="0.25">
      <c r="A126" s="14"/>
      <c r="B126" s="9">
        <v>43549</v>
      </c>
      <c r="C126" s="14">
        <v>51</v>
      </c>
      <c r="D126" s="14" t="s">
        <v>222</v>
      </c>
      <c r="E126" s="14" t="s">
        <v>185</v>
      </c>
      <c r="F126" s="10">
        <v>8000</v>
      </c>
      <c r="G126" s="10"/>
      <c r="H126" s="10">
        <v>8000</v>
      </c>
    </row>
    <row r="128" spans="1:8" x14ac:dyDescent="0.25">
      <c r="A128" s="14"/>
      <c r="B128" s="68" t="s">
        <v>207</v>
      </c>
      <c r="C128" s="68"/>
      <c r="D128" s="68"/>
      <c r="E128" s="68"/>
      <c r="F128" s="11">
        <v>15260</v>
      </c>
      <c r="G128" s="11">
        <v>7260</v>
      </c>
      <c r="H128" s="11">
        <v>8000</v>
      </c>
    </row>
    <row r="130" spans="1:8" x14ac:dyDescent="0.25">
      <c r="A130" s="8" t="s">
        <v>227</v>
      </c>
      <c r="B130" s="8"/>
      <c r="C130" s="8" t="s">
        <v>19</v>
      </c>
      <c r="D130" s="8"/>
      <c r="E130" s="8"/>
      <c r="F130" s="8"/>
      <c r="G130" s="8"/>
      <c r="H130" s="8"/>
    </row>
    <row r="132" spans="1:8" x14ac:dyDescent="0.25">
      <c r="A132" s="14"/>
      <c r="B132" s="9">
        <v>43496</v>
      </c>
      <c r="C132" s="14">
        <v>15</v>
      </c>
      <c r="D132" s="14"/>
      <c r="E132" s="14" t="s">
        <v>87</v>
      </c>
      <c r="F132" s="14"/>
      <c r="G132" s="14">
        <v>1927</v>
      </c>
      <c r="H132" s="14">
        <v>-1927</v>
      </c>
    </row>
    <row r="133" spans="1:8" x14ac:dyDescent="0.25">
      <c r="A133" s="14"/>
      <c r="B133" s="9">
        <v>43496</v>
      </c>
      <c r="C133" s="14">
        <v>18</v>
      </c>
      <c r="D133" s="14"/>
      <c r="E133" s="14" t="s">
        <v>97</v>
      </c>
      <c r="F133" s="14">
        <v>1927</v>
      </c>
      <c r="G133" s="14"/>
      <c r="H133" s="14"/>
    </row>
    <row r="134" spans="1:8" x14ac:dyDescent="0.25">
      <c r="A134" s="14"/>
      <c r="B134" s="9">
        <v>43524</v>
      </c>
      <c r="C134" s="14">
        <v>35</v>
      </c>
      <c r="D134" s="14"/>
      <c r="E134" s="14" t="s">
        <v>141</v>
      </c>
      <c r="F134" s="14"/>
      <c r="G134" s="14">
        <v>1927</v>
      </c>
      <c r="H134" s="14">
        <v>-1927</v>
      </c>
    </row>
    <row r="135" spans="1:8" x14ac:dyDescent="0.25">
      <c r="A135" s="14"/>
      <c r="B135" s="9">
        <v>43525</v>
      </c>
      <c r="C135" s="14">
        <v>45</v>
      </c>
      <c r="D135" s="14" t="s">
        <v>215</v>
      </c>
      <c r="E135" s="14" t="s">
        <v>169</v>
      </c>
      <c r="F135" s="14">
        <v>1927</v>
      </c>
      <c r="G135" s="14"/>
      <c r="H135" s="14"/>
    </row>
    <row r="136" spans="1:8" x14ac:dyDescent="0.25">
      <c r="A136" s="14"/>
      <c r="B136" s="9">
        <v>43555</v>
      </c>
      <c r="C136" s="14">
        <v>53</v>
      </c>
      <c r="D136" s="14"/>
      <c r="E136" s="14" t="s">
        <v>190</v>
      </c>
      <c r="F136" s="10"/>
      <c r="G136" s="10">
        <v>1927</v>
      </c>
      <c r="H136" s="10">
        <v>-1927</v>
      </c>
    </row>
    <row r="138" spans="1:8" x14ac:dyDescent="0.25">
      <c r="A138" s="14"/>
      <c r="B138" s="68" t="s">
        <v>207</v>
      </c>
      <c r="C138" s="68"/>
      <c r="D138" s="68"/>
      <c r="E138" s="68"/>
      <c r="F138" s="11">
        <v>3854</v>
      </c>
      <c r="G138" s="11">
        <v>5781</v>
      </c>
      <c r="H138" s="11">
        <v>-1927</v>
      </c>
    </row>
    <row r="140" spans="1:8" x14ac:dyDescent="0.25">
      <c r="A140" s="8" t="s">
        <v>228</v>
      </c>
      <c r="B140" s="8"/>
      <c r="C140" s="8" t="s">
        <v>20</v>
      </c>
      <c r="D140" s="8"/>
      <c r="E140" s="8"/>
      <c r="F140" s="8"/>
      <c r="G140" s="8"/>
      <c r="H140" s="8"/>
    </row>
    <row r="142" spans="1:8" x14ac:dyDescent="0.25">
      <c r="A142" s="14"/>
      <c r="B142" s="9">
        <v>43496</v>
      </c>
      <c r="C142" s="14">
        <v>16</v>
      </c>
      <c r="D142" s="14"/>
      <c r="E142" s="14" t="s">
        <v>89</v>
      </c>
      <c r="F142" s="14"/>
      <c r="G142" s="14">
        <v>1198</v>
      </c>
      <c r="H142" s="14">
        <v>-1198</v>
      </c>
    </row>
    <row r="143" spans="1:8" x14ac:dyDescent="0.25">
      <c r="A143" s="14"/>
      <c r="B143" s="9">
        <v>43496</v>
      </c>
      <c r="C143" s="14">
        <v>20</v>
      </c>
      <c r="D143" s="14" t="s">
        <v>212</v>
      </c>
      <c r="E143" s="14" t="s">
        <v>102</v>
      </c>
      <c r="F143" s="14">
        <v>1198</v>
      </c>
      <c r="G143" s="14"/>
      <c r="H143" s="14"/>
    </row>
    <row r="144" spans="1:8" x14ac:dyDescent="0.25">
      <c r="A144" s="14"/>
      <c r="B144" s="9">
        <v>43524</v>
      </c>
      <c r="C144" s="14">
        <v>36</v>
      </c>
      <c r="D144" s="14"/>
      <c r="E144" s="14" t="s">
        <v>147</v>
      </c>
      <c r="F144" s="14"/>
      <c r="G144" s="14">
        <v>1198</v>
      </c>
      <c r="H144" s="14">
        <v>-1198</v>
      </c>
    </row>
    <row r="145" spans="1:8" x14ac:dyDescent="0.25">
      <c r="A145" s="14"/>
      <c r="B145" s="9">
        <v>43524</v>
      </c>
      <c r="C145" s="14">
        <v>38</v>
      </c>
      <c r="D145" s="14" t="s">
        <v>215</v>
      </c>
      <c r="E145" s="14" t="s">
        <v>154</v>
      </c>
      <c r="F145" s="10">
        <v>1198</v>
      </c>
      <c r="G145" s="10"/>
      <c r="H145" s="10"/>
    </row>
    <row r="147" spans="1:8" x14ac:dyDescent="0.25">
      <c r="A147" s="14"/>
      <c r="B147" s="68" t="s">
        <v>207</v>
      </c>
      <c r="C147" s="68"/>
      <c r="D147" s="68"/>
      <c r="E147" s="68"/>
      <c r="F147" s="11">
        <v>2396</v>
      </c>
      <c r="G147" s="11">
        <v>2396</v>
      </c>
      <c r="H147" s="11"/>
    </row>
    <row r="149" spans="1:8" x14ac:dyDescent="0.25">
      <c r="A149" s="8" t="s">
        <v>229</v>
      </c>
      <c r="B149" s="8"/>
      <c r="C149" s="8" t="s">
        <v>21</v>
      </c>
      <c r="D149" s="8"/>
      <c r="E149" s="8"/>
      <c r="F149" s="8"/>
      <c r="G149" s="8"/>
      <c r="H149" s="8"/>
    </row>
    <row r="151" spans="1:8" x14ac:dyDescent="0.25">
      <c r="A151" s="14"/>
      <c r="B151" s="9">
        <v>43496</v>
      </c>
      <c r="C151" s="14">
        <v>17</v>
      </c>
      <c r="D151" s="14"/>
      <c r="E151" s="14" t="s">
        <v>95</v>
      </c>
      <c r="F151" s="14"/>
      <c r="G151" s="14">
        <v>842.85</v>
      </c>
      <c r="H151" s="14">
        <v>-842.85</v>
      </c>
    </row>
    <row r="152" spans="1:8" x14ac:dyDescent="0.25">
      <c r="A152" s="14"/>
      <c r="B152" s="9">
        <v>43496</v>
      </c>
      <c r="C152" s="14">
        <v>19</v>
      </c>
      <c r="D152" s="14" t="s">
        <v>220</v>
      </c>
      <c r="E152" s="14" t="s">
        <v>100</v>
      </c>
      <c r="F152" s="14">
        <v>842.85</v>
      </c>
      <c r="G152" s="14"/>
      <c r="H152" s="14"/>
    </row>
    <row r="153" spans="1:8" x14ac:dyDescent="0.25">
      <c r="A153" s="14"/>
      <c r="B153" s="9">
        <v>43524</v>
      </c>
      <c r="C153" s="14">
        <v>37</v>
      </c>
      <c r="D153" s="14"/>
      <c r="E153" s="14" t="s">
        <v>152</v>
      </c>
      <c r="F153" s="14"/>
      <c r="G153" s="14">
        <v>842.85</v>
      </c>
      <c r="H153" s="14">
        <v>-842.85</v>
      </c>
    </row>
    <row r="154" spans="1:8" x14ac:dyDescent="0.25">
      <c r="A154" s="14"/>
      <c r="B154" s="9">
        <v>43524</v>
      </c>
      <c r="C154" s="14">
        <v>39</v>
      </c>
      <c r="D154" s="14" t="s">
        <v>220</v>
      </c>
      <c r="E154" s="14" t="s">
        <v>156</v>
      </c>
      <c r="F154" s="14">
        <v>842.85</v>
      </c>
      <c r="G154" s="14"/>
      <c r="H154" s="14"/>
    </row>
    <row r="155" spans="1:8" x14ac:dyDescent="0.25">
      <c r="A155" s="14"/>
      <c r="B155" s="9">
        <v>43555</v>
      </c>
      <c r="C155" s="14">
        <v>52</v>
      </c>
      <c r="D155" s="14"/>
      <c r="E155" s="14" t="s">
        <v>188</v>
      </c>
      <c r="F155" s="14"/>
      <c r="G155" s="14">
        <v>842.85</v>
      </c>
      <c r="H155" s="14">
        <v>-842.85</v>
      </c>
    </row>
    <row r="156" spans="1:8" x14ac:dyDescent="0.25">
      <c r="A156" s="14"/>
      <c r="B156" s="9">
        <v>43555</v>
      </c>
      <c r="C156" s="14">
        <v>54</v>
      </c>
      <c r="D156" s="14" t="s">
        <v>214</v>
      </c>
      <c r="E156" s="14" t="s">
        <v>192</v>
      </c>
      <c r="F156" s="10">
        <v>842.85</v>
      </c>
      <c r="G156" s="10"/>
      <c r="H156" s="10"/>
    </row>
    <row r="158" spans="1:8" x14ac:dyDescent="0.25">
      <c r="A158" s="14"/>
      <c r="B158" s="68" t="s">
        <v>207</v>
      </c>
      <c r="C158" s="68"/>
      <c r="D158" s="68"/>
      <c r="E158" s="68"/>
      <c r="F158" s="11">
        <v>2528.5500000000002</v>
      </c>
      <c r="G158" s="11">
        <v>2528.5500000000002</v>
      </c>
      <c r="H158" s="11"/>
    </row>
    <row r="160" spans="1:8" x14ac:dyDescent="0.25">
      <c r="A160" s="8" t="s">
        <v>230</v>
      </c>
      <c r="B160" s="8"/>
      <c r="C160" s="8" t="s">
        <v>22</v>
      </c>
      <c r="D160" s="8"/>
      <c r="E160" s="8"/>
      <c r="F160" s="8"/>
      <c r="G160" s="8"/>
      <c r="H160" s="8"/>
    </row>
    <row r="162" spans="1:8" x14ac:dyDescent="0.25">
      <c r="A162" s="14"/>
      <c r="B162" s="9">
        <v>43467</v>
      </c>
      <c r="C162" s="14">
        <v>2</v>
      </c>
      <c r="D162" s="14" t="s">
        <v>217</v>
      </c>
      <c r="E162" s="14" t="s">
        <v>52</v>
      </c>
      <c r="F162" s="14">
        <v>105</v>
      </c>
      <c r="G162" s="14"/>
      <c r="H162" s="14">
        <v>105</v>
      </c>
    </row>
    <row r="163" spans="1:8" x14ac:dyDescent="0.25">
      <c r="A163" s="14"/>
      <c r="B163" s="9">
        <v>43475</v>
      </c>
      <c r="C163" s="14">
        <v>4</v>
      </c>
      <c r="D163" s="14" t="s">
        <v>208</v>
      </c>
      <c r="E163" s="14" t="s">
        <v>58</v>
      </c>
      <c r="F163" s="14">
        <v>2100</v>
      </c>
      <c r="G163" s="14"/>
      <c r="H163" s="14">
        <v>2205</v>
      </c>
    </row>
    <row r="164" spans="1:8" x14ac:dyDescent="0.25">
      <c r="A164" s="14"/>
      <c r="B164" s="9">
        <v>43481</v>
      </c>
      <c r="C164" s="14">
        <v>10</v>
      </c>
      <c r="D164" s="14" t="s">
        <v>211</v>
      </c>
      <c r="E164" s="14" t="s">
        <v>74</v>
      </c>
      <c r="F164" s="14">
        <v>840</v>
      </c>
      <c r="G164" s="14"/>
      <c r="H164" s="14">
        <v>3045</v>
      </c>
    </row>
    <row r="165" spans="1:8" x14ac:dyDescent="0.25">
      <c r="A165" s="14"/>
      <c r="B165" s="9">
        <v>43501</v>
      </c>
      <c r="C165" s="14">
        <v>21</v>
      </c>
      <c r="D165" s="14" t="s">
        <v>210</v>
      </c>
      <c r="E165" s="14" t="s">
        <v>105</v>
      </c>
      <c r="F165" s="14">
        <v>2520</v>
      </c>
      <c r="G165" s="14"/>
      <c r="H165" s="14">
        <v>5565</v>
      </c>
    </row>
    <row r="166" spans="1:8" x14ac:dyDescent="0.25">
      <c r="A166" s="14"/>
      <c r="B166" s="9">
        <v>43501</v>
      </c>
      <c r="C166" s="14">
        <v>22</v>
      </c>
      <c r="D166" s="14" t="s">
        <v>216</v>
      </c>
      <c r="E166" s="14" t="s">
        <v>107</v>
      </c>
      <c r="F166" s="14">
        <v>19.09</v>
      </c>
      <c r="G166" s="14"/>
      <c r="H166" s="14">
        <v>5584.09</v>
      </c>
    </row>
    <row r="167" spans="1:8" x14ac:dyDescent="0.25">
      <c r="A167" s="14"/>
      <c r="B167" s="9">
        <v>43511</v>
      </c>
      <c r="C167" s="14">
        <v>29</v>
      </c>
      <c r="D167" s="14" t="s">
        <v>217</v>
      </c>
      <c r="E167" s="14" t="s">
        <v>125</v>
      </c>
      <c r="F167" s="14">
        <v>105</v>
      </c>
      <c r="G167" s="14"/>
      <c r="H167" s="14">
        <v>5689.09</v>
      </c>
    </row>
    <row r="168" spans="1:8" x14ac:dyDescent="0.25">
      <c r="A168" s="14"/>
      <c r="B168" s="9">
        <v>43521</v>
      </c>
      <c r="C168" s="14">
        <v>31</v>
      </c>
      <c r="D168" s="14" t="s">
        <v>210</v>
      </c>
      <c r="E168" s="14" t="s">
        <v>131</v>
      </c>
      <c r="F168" s="14">
        <v>1236.57</v>
      </c>
      <c r="G168" s="14"/>
      <c r="H168" s="14">
        <v>6925.66</v>
      </c>
    </row>
    <row r="169" spans="1:8" x14ac:dyDescent="0.25">
      <c r="A169" s="14"/>
      <c r="B169" s="9">
        <v>43524</v>
      </c>
      <c r="C169" s="14">
        <v>41</v>
      </c>
      <c r="D169" s="14" t="s">
        <v>211</v>
      </c>
      <c r="E169" s="14" t="s">
        <v>160</v>
      </c>
      <c r="F169" s="14">
        <v>420</v>
      </c>
      <c r="G169" s="14"/>
      <c r="H169" s="14">
        <v>7345.66</v>
      </c>
    </row>
    <row r="170" spans="1:8" x14ac:dyDescent="0.25">
      <c r="A170" s="14"/>
      <c r="B170" s="9">
        <v>43524</v>
      </c>
      <c r="C170" s="14">
        <v>43</v>
      </c>
      <c r="D170" s="14" t="s">
        <v>218</v>
      </c>
      <c r="E170" s="14" t="s">
        <v>164</v>
      </c>
      <c r="F170" s="14">
        <v>20.83</v>
      </c>
      <c r="G170" s="14"/>
      <c r="H170" s="14">
        <v>7366.49</v>
      </c>
    </row>
    <row r="171" spans="1:8" x14ac:dyDescent="0.25">
      <c r="A171" s="14"/>
      <c r="B171" s="9">
        <v>43539</v>
      </c>
      <c r="C171" s="14">
        <v>48</v>
      </c>
      <c r="D171" s="14" t="s">
        <v>211</v>
      </c>
      <c r="E171" s="14" t="s">
        <v>177</v>
      </c>
      <c r="F171" s="14">
        <v>902.48</v>
      </c>
      <c r="G171" s="14"/>
      <c r="H171" s="14">
        <v>8268.9699999999993</v>
      </c>
    </row>
    <row r="172" spans="1:8" x14ac:dyDescent="0.25">
      <c r="A172" s="14"/>
      <c r="B172" s="9">
        <v>43555</v>
      </c>
      <c r="C172" s="14">
        <v>55</v>
      </c>
      <c r="D172" s="14"/>
      <c r="E172" s="14" t="s">
        <v>195</v>
      </c>
      <c r="F172" s="10"/>
      <c r="G172" s="10">
        <v>8268.9699999999993</v>
      </c>
      <c r="H172" s="10"/>
    </row>
    <row r="174" spans="1:8" x14ac:dyDescent="0.25">
      <c r="A174" s="14"/>
      <c r="B174" s="68" t="s">
        <v>207</v>
      </c>
      <c r="C174" s="68"/>
      <c r="D174" s="68"/>
      <c r="E174" s="68"/>
      <c r="F174" s="11">
        <v>8268.9699999999993</v>
      </c>
      <c r="G174" s="11">
        <v>8268.9699999999993</v>
      </c>
      <c r="H174" s="11"/>
    </row>
    <row r="176" spans="1:8" x14ac:dyDescent="0.25">
      <c r="A176" s="8" t="s">
        <v>231</v>
      </c>
      <c r="B176" s="8"/>
      <c r="C176" s="8" t="s">
        <v>23</v>
      </c>
      <c r="D176" s="8"/>
      <c r="E176" s="8"/>
      <c r="F176" s="8"/>
      <c r="G176" s="8"/>
      <c r="H176" s="8"/>
    </row>
    <row r="178" spans="1:8" x14ac:dyDescent="0.25">
      <c r="A178" s="14"/>
      <c r="B178" s="9">
        <v>43555</v>
      </c>
      <c r="C178" s="14">
        <v>55</v>
      </c>
      <c r="D178" s="14"/>
      <c r="E178" s="14" t="s">
        <v>196</v>
      </c>
      <c r="F178" s="10"/>
      <c r="G178" s="10">
        <v>3777.39</v>
      </c>
      <c r="H178" s="10">
        <v>-3777.39</v>
      </c>
    </row>
    <row r="180" spans="1:8" x14ac:dyDescent="0.25">
      <c r="A180" s="14"/>
      <c r="B180" s="68" t="s">
        <v>207</v>
      </c>
      <c r="C180" s="68"/>
      <c r="D180" s="68"/>
      <c r="E180" s="68"/>
      <c r="F180" s="11"/>
      <c r="G180" s="11">
        <v>3777.39</v>
      </c>
      <c r="H180" s="11">
        <v>-3777.39</v>
      </c>
    </row>
    <row r="182" spans="1:8" x14ac:dyDescent="0.25">
      <c r="A182" s="8" t="s">
        <v>232</v>
      </c>
      <c r="B182" s="8"/>
      <c r="C182" s="8" t="s">
        <v>24</v>
      </c>
      <c r="D182" s="8"/>
      <c r="E182" s="8"/>
      <c r="F182" s="8"/>
      <c r="G182" s="8"/>
      <c r="H182" s="8"/>
    </row>
    <row r="184" spans="1:8" x14ac:dyDescent="0.25">
      <c r="A184" s="14"/>
      <c r="B184" s="9">
        <v>43467</v>
      </c>
      <c r="C184" s="14">
        <v>2</v>
      </c>
      <c r="D184" s="14" t="s">
        <v>217</v>
      </c>
      <c r="E184" s="14" t="s">
        <v>52</v>
      </c>
      <c r="F184" s="14"/>
      <c r="G184" s="14">
        <v>95</v>
      </c>
      <c r="H184" s="14">
        <v>-95</v>
      </c>
    </row>
    <row r="185" spans="1:8" x14ac:dyDescent="0.25">
      <c r="A185" s="14"/>
      <c r="B185" s="9">
        <v>43496</v>
      </c>
      <c r="C185" s="14">
        <v>15</v>
      </c>
      <c r="D185" s="14"/>
      <c r="E185" s="14" t="s">
        <v>87</v>
      </c>
      <c r="F185" s="14"/>
      <c r="G185" s="14">
        <v>415</v>
      </c>
      <c r="H185" s="14">
        <v>-510</v>
      </c>
    </row>
    <row r="186" spans="1:8" x14ac:dyDescent="0.25">
      <c r="A186" s="14"/>
      <c r="B186" s="9">
        <v>43496</v>
      </c>
      <c r="C186" s="14">
        <v>16</v>
      </c>
      <c r="D186" s="14"/>
      <c r="E186" s="14" t="s">
        <v>89</v>
      </c>
      <c r="F186" s="14"/>
      <c r="G186" s="14">
        <v>274</v>
      </c>
      <c r="H186" s="14">
        <v>-784</v>
      </c>
    </row>
    <row r="187" spans="1:8" x14ac:dyDescent="0.25">
      <c r="A187" s="14"/>
      <c r="B187" s="9">
        <v>43511</v>
      </c>
      <c r="C187" s="14">
        <v>29</v>
      </c>
      <c r="D187" s="14" t="s">
        <v>217</v>
      </c>
      <c r="E187" s="14" t="s">
        <v>125</v>
      </c>
      <c r="F187" s="14"/>
      <c r="G187" s="14">
        <v>95</v>
      </c>
      <c r="H187" s="14">
        <v>-879</v>
      </c>
    </row>
    <row r="188" spans="1:8" x14ac:dyDescent="0.25">
      <c r="A188" s="14"/>
      <c r="B188" s="9">
        <v>43524</v>
      </c>
      <c r="C188" s="14">
        <v>35</v>
      </c>
      <c r="D188" s="14"/>
      <c r="E188" s="14" t="s">
        <v>141</v>
      </c>
      <c r="F188" s="14"/>
      <c r="G188" s="14">
        <v>415</v>
      </c>
      <c r="H188" s="14">
        <v>-1294</v>
      </c>
    </row>
    <row r="189" spans="1:8" x14ac:dyDescent="0.25">
      <c r="A189" s="14"/>
      <c r="B189" s="9">
        <v>43524</v>
      </c>
      <c r="C189" s="14">
        <v>36</v>
      </c>
      <c r="D189" s="14"/>
      <c r="E189" s="14" t="s">
        <v>145</v>
      </c>
      <c r="F189" s="14"/>
      <c r="G189" s="14">
        <v>274</v>
      </c>
      <c r="H189" s="14">
        <v>-1568</v>
      </c>
    </row>
    <row r="190" spans="1:8" x14ac:dyDescent="0.25">
      <c r="A190" s="14"/>
      <c r="B190" s="9">
        <v>43555</v>
      </c>
      <c r="C190" s="14">
        <v>53</v>
      </c>
      <c r="D190" s="14"/>
      <c r="E190" s="14" t="s">
        <v>190</v>
      </c>
      <c r="F190" s="10"/>
      <c r="G190" s="10">
        <v>415</v>
      </c>
      <c r="H190" s="10">
        <v>-1983</v>
      </c>
    </row>
    <row r="192" spans="1:8" x14ac:dyDescent="0.25">
      <c r="A192" s="14"/>
      <c r="B192" s="68" t="s">
        <v>207</v>
      </c>
      <c r="C192" s="68"/>
      <c r="D192" s="68"/>
      <c r="E192" s="68"/>
      <c r="F192" s="11"/>
      <c r="G192" s="11">
        <v>1983</v>
      </c>
      <c r="H192" s="11">
        <v>-1983</v>
      </c>
    </row>
    <row r="194" spans="1:8" x14ac:dyDescent="0.25">
      <c r="A194" s="8" t="s">
        <v>233</v>
      </c>
      <c r="B194" s="8"/>
      <c r="C194" s="8" t="s">
        <v>25</v>
      </c>
      <c r="D194" s="8"/>
      <c r="E194" s="8"/>
      <c r="F194" s="8"/>
      <c r="G194" s="8"/>
      <c r="H194" s="8"/>
    </row>
    <row r="196" spans="1:8" x14ac:dyDescent="0.25">
      <c r="A196" s="14"/>
      <c r="B196" s="9">
        <v>43496</v>
      </c>
      <c r="C196" s="14">
        <v>15</v>
      </c>
      <c r="D196" s="14"/>
      <c r="E196" s="14" t="s">
        <v>87</v>
      </c>
      <c r="F196" s="14"/>
      <c r="G196" s="14">
        <v>158.75</v>
      </c>
      <c r="H196" s="14">
        <v>-158.75</v>
      </c>
    </row>
    <row r="197" spans="1:8" x14ac:dyDescent="0.25">
      <c r="A197" s="14"/>
      <c r="B197" s="9">
        <v>43496</v>
      </c>
      <c r="C197" s="14">
        <v>15</v>
      </c>
      <c r="D197" s="14"/>
      <c r="E197" s="14" t="s">
        <v>87</v>
      </c>
      <c r="F197" s="14"/>
      <c r="G197" s="14">
        <v>793.75</v>
      </c>
      <c r="H197" s="14">
        <v>-952.5</v>
      </c>
    </row>
    <row r="198" spans="1:8" x14ac:dyDescent="0.25">
      <c r="A198" s="14"/>
      <c r="B198" s="9">
        <v>43496</v>
      </c>
      <c r="C198" s="14">
        <v>16</v>
      </c>
      <c r="D198" s="14"/>
      <c r="E198" s="14" t="s">
        <v>89</v>
      </c>
      <c r="F198" s="14"/>
      <c r="G198" s="14">
        <v>635</v>
      </c>
      <c r="H198" s="14">
        <v>-1587.5</v>
      </c>
    </row>
    <row r="199" spans="1:8" x14ac:dyDescent="0.25">
      <c r="A199" s="14"/>
      <c r="B199" s="9">
        <v>43496</v>
      </c>
      <c r="C199" s="14">
        <v>16</v>
      </c>
      <c r="D199" s="14"/>
      <c r="E199" s="14" t="s">
        <v>89</v>
      </c>
      <c r="F199" s="14"/>
      <c r="G199" s="14">
        <v>127</v>
      </c>
      <c r="H199" s="14">
        <v>-1714.5</v>
      </c>
    </row>
    <row r="200" spans="1:8" x14ac:dyDescent="0.25">
      <c r="A200" s="14"/>
      <c r="B200" s="9">
        <v>43496</v>
      </c>
      <c r="C200" s="14">
        <v>17</v>
      </c>
      <c r="D200" s="14"/>
      <c r="E200" s="14" t="s">
        <v>93</v>
      </c>
      <c r="F200" s="14"/>
      <c r="G200" s="14">
        <v>57.15</v>
      </c>
      <c r="H200" s="14">
        <v>-1771.65</v>
      </c>
    </row>
    <row r="201" spans="1:8" x14ac:dyDescent="0.25">
      <c r="A201" s="14"/>
      <c r="B201" s="9">
        <v>43496</v>
      </c>
      <c r="C201" s="14">
        <v>17</v>
      </c>
      <c r="D201" s="14"/>
      <c r="E201" s="14" t="s">
        <v>94</v>
      </c>
      <c r="F201" s="14"/>
      <c r="G201" s="14">
        <v>285.75</v>
      </c>
      <c r="H201" s="14">
        <v>-2057.4</v>
      </c>
    </row>
    <row r="202" spans="1:8" x14ac:dyDescent="0.25">
      <c r="A202" s="14"/>
      <c r="B202" s="9">
        <v>43524</v>
      </c>
      <c r="C202" s="14">
        <v>35</v>
      </c>
      <c r="D202" s="14"/>
      <c r="E202" s="14" t="s">
        <v>141</v>
      </c>
      <c r="F202" s="14"/>
      <c r="G202" s="14">
        <v>793.75</v>
      </c>
      <c r="H202" s="14">
        <v>-2851.15</v>
      </c>
    </row>
    <row r="203" spans="1:8" x14ac:dyDescent="0.25">
      <c r="A203" s="14"/>
      <c r="B203" s="9">
        <v>43524</v>
      </c>
      <c r="C203" s="14">
        <v>35</v>
      </c>
      <c r="D203" s="14"/>
      <c r="E203" s="14" t="s">
        <v>141</v>
      </c>
      <c r="F203" s="14"/>
      <c r="G203" s="14">
        <v>158.75</v>
      </c>
      <c r="H203" s="14">
        <v>-3009.9</v>
      </c>
    </row>
    <row r="204" spans="1:8" x14ac:dyDescent="0.25">
      <c r="A204" s="14"/>
      <c r="B204" s="9">
        <v>43524</v>
      </c>
      <c r="C204" s="14">
        <v>36</v>
      </c>
      <c r="D204" s="14"/>
      <c r="E204" s="14" t="s">
        <v>94</v>
      </c>
      <c r="F204" s="14"/>
      <c r="G204" s="14">
        <v>635</v>
      </c>
      <c r="H204" s="14">
        <v>-3644.9</v>
      </c>
    </row>
    <row r="205" spans="1:8" x14ac:dyDescent="0.25">
      <c r="A205" s="14"/>
      <c r="B205" s="9">
        <v>43524</v>
      </c>
      <c r="C205" s="14">
        <v>36</v>
      </c>
      <c r="D205" s="14"/>
      <c r="E205" s="14" t="s">
        <v>146</v>
      </c>
      <c r="F205" s="14"/>
      <c r="G205" s="14">
        <v>127</v>
      </c>
      <c r="H205" s="14">
        <v>-3771.9</v>
      </c>
    </row>
    <row r="206" spans="1:8" x14ac:dyDescent="0.25">
      <c r="A206" s="14"/>
      <c r="B206" s="9">
        <v>43524</v>
      </c>
      <c r="C206" s="14">
        <v>37</v>
      </c>
      <c r="D206" s="14"/>
      <c r="E206" s="14" t="s">
        <v>94</v>
      </c>
      <c r="F206" s="14"/>
      <c r="G206" s="14">
        <v>285.75</v>
      </c>
      <c r="H206" s="14">
        <v>-4057.65</v>
      </c>
    </row>
    <row r="207" spans="1:8" x14ac:dyDescent="0.25">
      <c r="A207" s="14"/>
      <c r="B207" s="9">
        <v>43524</v>
      </c>
      <c r="C207" s="14">
        <v>37</v>
      </c>
      <c r="D207" s="14"/>
      <c r="E207" s="14" t="s">
        <v>151</v>
      </c>
      <c r="F207" s="14"/>
      <c r="G207" s="14">
        <v>57.15</v>
      </c>
      <c r="H207" s="14">
        <v>-4114.8</v>
      </c>
    </row>
    <row r="208" spans="1:8" x14ac:dyDescent="0.25">
      <c r="A208" s="14"/>
      <c r="B208" s="9">
        <v>43524</v>
      </c>
      <c r="C208" s="14">
        <v>44</v>
      </c>
      <c r="D208" s="14" t="s">
        <v>214</v>
      </c>
      <c r="E208" s="14" t="s">
        <v>166</v>
      </c>
      <c r="F208" s="14">
        <v>2057.4</v>
      </c>
      <c r="G208" s="14"/>
      <c r="H208" s="14">
        <v>-2057.4</v>
      </c>
    </row>
    <row r="209" spans="1:8" x14ac:dyDescent="0.25">
      <c r="A209" s="14"/>
      <c r="B209" s="9">
        <v>43555</v>
      </c>
      <c r="C209" s="14">
        <v>52</v>
      </c>
      <c r="D209" s="14"/>
      <c r="E209" s="14" t="s">
        <v>188</v>
      </c>
      <c r="F209" s="14"/>
      <c r="G209" s="14">
        <v>57.15</v>
      </c>
      <c r="H209" s="14">
        <v>-2114.5500000000002</v>
      </c>
    </row>
    <row r="210" spans="1:8" x14ac:dyDescent="0.25">
      <c r="A210" s="14"/>
      <c r="B210" s="9">
        <v>43555</v>
      </c>
      <c r="C210" s="14">
        <v>52</v>
      </c>
      <c r="D210" s="14"/>
      <c r="E210" s="14" t="s">
        <v>188</v>
      </c>
      <c r="F210" s="14"/>
      <c r="G210" s="14">
        <v>285.75</v>
      </c>
      <c r="H210" s="14">
        <v>-2400.3000000000002</v>
      </c>
    </row>
    <row r="211" spans="1:8" x14ac:dyDescent="0.25">
      <c r="A211" s="14"/>
      <c r="B211" s="9">
        <v>43555</v>
      </c>
      <c r="C211" s="14">
        <v>53</v>
      </c>
      <c r="D211" s="14"/>
      <c r="E211" s="14" t="s">
        <v>190</v>
      </c>
      <c r="F211" s="14"/>
      <c r="G211" s="14">
        <v>158.75</v>
      </c>
      <c r="H211" s="14">
        <v>-2559.0500000000002</v>
      </c>
    </row>
    <row r="212" spans="1:8" x14ac:dyDescent="0.25">
      <c r="A212" s="14"/>
      <c r="B212" s="9">
        <v>43555</v>
      </c>
      <c r="C212" s="14">
        <v>53</v>
      </c>
      <c r="D212" s="14"/>
      <c r="E212" s="14" t="s">
        <v>190</v>
      </c>
      <c r="F212" s="14"/>
      <c r="G212" s="14">
        <v>793.75</v>
      </c>
      <c r="H212" s="14">
        <v>-3352.8</v>
      </c>
    </row>
    <row r="213" spans="1:8" x14ac:dyDescent="0.25">
      <c r="A213" s="14"/>
      <c r="B213" s="9">
        <v>43555</v>
      </c>
      <c r="C213" s="14">
        <v>56</v>
      </c>
      <c r="D213" s="14" t="s">
        <v>214</v>
      </c>
      <c r="E213" s="14" t="s">
        <v>198</v>
      </c>
      <c r="F213" s="10">
        <v>2057.4</v>
      </c>
      <c r="G213" s="10"/>
      <c r="H213" s="10">
        <v>-1295.4000000000001</v>
      </c>
    </row>
    <row r="215" spans="1:8" x14ac:dyDescent="0.25">
      <c r="A215" s="14"/>
      <c r="B215" s="68" t="s">
        <v>207</v>
      </c>
      <c r="C215" s="68"/>
      <c r="D215" s="68"/>
      <c r="E215" s="68"/>
      <c r="F215" s="11">
        <v>4114.8</v>
      </c>
      <c r="G215" s="11">
        <v>5410.2</v>
      </c>
      <c r="H215" s="11">
        <v>-1295.4000000000001</v>
      </c>
    </row>
    <row r="217" spans="1:8" x14ac:dyDescent="0.25">
      <c r="A217" s="8" t="s">
        <v>234</v>
      </c>
      <c r="B217" s="8"/>
      <c r="C217" s="8" t="s">
        <v>26</v>
      </c>
      <c r="D217" s="8"/>
      <c r="E217" s="8"/>
      <c r="F217" s="8"/>
      <c r="G217" s="8"/>
      <c r="H217" s="8"/>
    </row>
    <row r="219" spans="1:8" x14ac:dyDescent="0.25">
      <c r="A219" s="14"/>
      <c r="B219" s="9">
        <v>43478</v>
      </c>
      <c r="C219" s="14">
        <v>6</v>
      </c>
      <c r="D219" s="14" t="s">
        <v>221</v>
      </c>
      <c r="E219" s="14" t="s">
        <v>63</v>
      </c>
      <c r="F219" s="14"/>
      <c r="G219" s="14">
        <v>694.21</v>
      </c>
      <c r="H219" s="14">
        <v>-694.21</v>
      </c>
    </row>
    <row r="220" spans="1:8" x14ac:dyDescent="0.25">
      <c r="A220" s="14"/>
      <c r="B220" s="9">
        <v>43480</v>
      </c>
      <c r="C220" s="14">
        <v>9</v>
      </c>
      <c r="D220" s="14" t="s">
        <v>224</v>
      </c>
      <c r="E220" s="14" t="s">
        <v>71</v>
      </c>
      <c r="F220" s="14"/>
      <c r="G220" s="14">
        <v>1260</v>
      </c>
      <c r="H220" s="14">
        <v>-1954.21</v>
      </c>
    </row>
    <row r="221" spans="1:8" x14ac:dyDescent="0.25">
      <c r="A221" s="14"/>
      <c r="B221" s="9">
        <v>43483</v>
      </c>
      <c r="C221" s="14">
        <v>13</v>
      </c>
      <c r="D221" s="14" t="s">
        <v>219</v>
      </c>
      <c r="E221" s="14" t="s">
        <v>82</v>
      </c>
      <c r="F221" s="14"/>
      <c r="G221" s="14">
        <v>315</v>
      </c>
      <c r="H221" s="14">
        <v>-2269.21</v>
      </c>
    </row>
    <row r="222" spans="1:8" x14ac:dyDescent="0.25">
      <c r="A222" s="14"/>
      <c r="B222" s="9">
        <v>43506</v>
      </c>
      <c r="C222" s="14">
        <v>24</v>
      </c>
      <c r="D222" s="14" t="s">
        <v>226</v>
      </c>
      <c r="E222" s="14" t="s">
        <v>112</v>
      </c>
      <c r="F222" s="14"/>
      <c r="G222" s="14">
        <v>1260</v>
      </c>
      <c r="H222" s="14">
        <v>-3529.21</v>
      </c>
    </row>
    <row r="223" spans="1:8" x14ac:dyDescent="0.25">
      <c r="A223" s="14"/>
      <c r="B223" s="9">
        <v>43506</v>
      </c>
      <c r="C223" s="14">
        <v>25</v>
      </c>
      <c r="D223" s="14" t="s">
        <v>225</v>
      </c>
      <c r="E223" s="14" t="s">
        <v>114</v>
      </c>
      <c r="F223" s="14"/>
      <c r="G223" s="14">
        <v>3150</v>
      </c>
      <c r="H223" s="14">
        <v>-6679.21</v>
      </c>
    </row>
    <row r="224" spans="1:8" x14ac:dyDescent="0.25">
      <c r="A224" s="14"/>
      <c r="B224" s="9">
        <v>43511</v>
      </c>
      <c r="C224" s="14">
        <v>28</v>
      </c>
      <c r="D224" s="14" t="s">
        <v>224</v>
      </c>
      <c r="E224" s="14" t="s">
        <v>123</v>
      </c>
      <c r="F224" s="14"/>
      <c r="G224" s="14">
        <v>630</v>
      </c>
      <c r="H224" s="14">
        <v>-7309.21</v>
      </c>
    </row>
    <row r="225" spans="1:8" x14ac:dyDescent="0.25">
      <c r="A225" s="14"/>
      <c r="B225" s="9">
        <v>43524</v>
      </c>
      <c r="C225" s="14">
        <v>42</v>
      </c>
      <c r="D225" s="14" t="s">
        <v>221</v>
      </c>
      <c r="E225" s="14" t="s">
        <v>162</v>
      </c>
      <c r="F225" s="14"/>
      <c r="G225" s="14">
        <v>945</v>
      </c>
      <c r="H225" s="14">
        <v>-8254.2099999999991</v>
      </c>
    </row>
    <row r="226" spans="1:8" x14ac:dyDescent="0.25">
      <c r="A226" s="14"/>
      <c r="B226" s="9">
        <v>43529</v>
      </c>
      <c r="C226" s="14">
        <v>47</v>
      </c>
      <c r="D226" s="14" t="s">
        <v>226</v>
      </c>
      <c r="E226" s="14" t="s">
        <v>174</v>
      </c>
      <c r="F226" s="14"/>
      <c r="G226" s="14">
        <v>1015.29</v>
      </c>
      <c r="H226" s="14">
        <v>-9269.5</v>
      </c>
    </row>
    <row r="227" spans="1:8" x14ac:dyDescent="0.25">
      <c r="A227" s="14"/>
      <c r="B227" s="9">
        <v>43544</v>
      </c>
      <c r="C227" s="14">
        <v>49</v>
      </c>
      <c r="D227" s="14" t="s">
        <v>225</v>
      </c>
      <c r="E227" s="14" t="s">
        <v>180</v>
      </c>
      <c r="F227" s="14"/>
      <c r="G227" s="14">
        <v>1388.43</v>
      </c>
      <c r="H227" s="14">
        <v>-10657.93</v>
      </c>
    </row>
    <row r="228" spans="1:8" x14ac:dyDescent="0.25">
      <c r="A228" s="14"/>
      <c r="B228" s="9">
        <v>43549</v>
      </c>
      <c r="C228" s="14">
        <v>50</v>
      </c>
      <c r="D228" s="14" t="s">
        <v>222</v>
      </c>
      <c r="E228" s="14" t="s">
        <v>183</v>
      </c>
      <c r="F228" s="14"/>
      <c r="G228" s="14">
        <v>1388.43</v>
      </c>
      <c r="H228" s="14">
        <v>-12046.36</v>
      </c>
    </row>
    <row r="229" spans="1:8" x14ac:dyDescent="0.25">
      <c r="A229" s="14"/>
      <c r="B229" s="9">
        <v>43555</v>
      </c>
      <c r="C229" s="14">
        <v>55</v>
      </c>
      <c r="D229" s="14"/>
      <c r="E229" s="14" t="s">
        <v>194</v>
      </c>
      <c r="F229" s="10">
        <v>12046.36</v>
      </c>
      <c r="G229" s="10"/>
      <c r="H229" s="10"/>
    </row>
    <row r="231" spans="1:8" x14ac:dyDescent="0.25">
      <c r="A231" s="14"/>
      <c r="B231" s="68" t="s">
        <v>207</v>
      </c>
      <c r="C231" s="68"/>
      <c r="D231" s="68"/>
      <c r="E231" s="68"/>
      <c r="F231" s="11">
        <v>12046.36</v>
      </c>
      <c r="G231" s="11">
        <v>12046.36</v>
      </c>
      <c r="H231" s="11"/>
    </row>
    <row r="233" spans="1:8" x14ac:dyDescent="0.25">
      <c r="A233" s="8" t="s">
        <v>220</v>
      </c>
      <c r="B233" s="8"/>
      <c r="C233" s="8" t="s">
        <v>27</v>
      </c>
      <c r="D233" s="8"/>
      <c r="E233" s="8"/>
      <c r="F233" s="8"/>
      <c r="G233" s="8"/>
      <c r="H233" s="8"/>
    </row>
    <row r="235" spans="1:8" x14ac:dyDescent="0.25">
      <c r="A235" s="14"/>
      <c r="B235" s="9">
        <v>43483</v>
      </c>
      <c r="C235" s="14">
        <v>14</v>
      </c>
      <c r="D235" s="14" t="s">
        <v>219</v>
      </c>
      <c r="E235" s="14" t="s">
        <v>84</v>
      </c>
      <c r="F235" s="14">
        <v>1815</v>
      </c>
      <c r="G235" s="14"/>
      <c r="H235" s="14">
        <v>1815</v>
      </c>
    </row>
    <row r="236" spans="1:8" x14ac:dyDescent="0.25">
      <c r="A236" s="14"/>
      <c r="B236" s="9">
        <v>43496</v>
      </c>
      <c r="C236" s="14">
        <v>19</v>
      </c>
      <c r="D236" s="14" t="s">
        <v>229</v>
      </c>
      <c r="E236" s="14" t="s">
        <v>100</v>
      </c>
      <c r="F236" s="14"/>
      <c r="G236" s="14">
        <v>842.85</v>
      </c>
      <c r="H236" s="14">
        <v>972.15</v>
      </c>
    </row>
    <row r="237" spans="1:8" x14ac:dyDescent="0.25">
      <c r="A237" s="14"/>
      <c r="B237" s="9">
        <v>43523</v>
      </c>
      <c r="C237" s="14">
        <v>33</v>
      </c>
      <c r="D237" s="14" t="s">
        <v>221</v>
      </c>
      <c r="E237" s="14" t="s">
        <v>136</v>
      </c>
      <c r="F237" s="14">
        <v>370</v>
      </c>
      <c r="G237" s="14"/>
      <c r="H237" s="14">
        <v>1342.15</v>
      </c>
    </row>
    <row r="238" spans="1:8" x14ac:dyDescent="0.25">
      <c r="A238" s="14"/>
      <c r="B238" s="9">
        <v>43524</v>
      </c>
      <c r="C238" s="14">
        <v>39</v>
      </c>
      <c r="D238" s="14" t="s">
        <v>229</v>
      </c>
      <c r="E238" s="14" t="s">
        <v>156</v>
      </c>
      <c r="F238" s="10"/>
      <c r="G238" s="10">
        <v>842.85</v>
      </c>
      <c r="H238" s="10">
        <v>499.3</v>
      </c>
    </row>
    <row r="240" spans="1:8" x14ac:dyDescent="0.25">
      <c r="A240" s="14"/>
      <c r="B240" s="68" t="s">
        <v>207</v>
      </c>
      <c r="C240" s="68"/>
      <c r="D240" s="68"/>
      <c r="E240" s="68"/>
      <c r="F240" s="11">
        <v>2185</v>
      </c>
      <c r="G240" s="11">
        <v>1685.7</v>
      </c>
      <c r="H240" s="11">
        <v>499.3</v>
      </c>
    </row>
    <row r="242" spans="1:8" x14ac:dyDescent="0.25">
      <c r="A242" s="8" t="s">
        <v>215</v>
      </c>
      <c r="B242" s="8"/>
      <c r="C242" s="8" t="s">
        <v>28</v>
      </c>
      <c r="D242" s="8"/>
      <c r="E242" s="8"/>
      <c r="F242" s="8"/>
      <c r="G242" s="8"/>
      <c r="H242" s="8"/>
    </row>
    <row r="244" spans="1:8" x14ac:dyDescent="0.25">
      <c r="A244" s="14"/>
      <c r="B244" s="9">
        <v>43466</v>
      </c>
      <c r="C244" s="14">
        <v>1</v>
      </c>
      <c r="D244" s="14"/>
      <c r="E244" s="14" t="s">
        <v>49</v>
      </c>
      <c r="F244" s="14">
        <v>20000</v>
      </c>
      <c r="G244" s="14"/>
      <c r="H244" s="14">
        <v>20000</v>
      </c>
    </row>
    <row r="245" spans="1:8" x14ac:dyDescent="0.25">
      <c r="A245" s="14"/>
      <c r="B245" s="9">
        <v>43469</v>
      </c>
      <c r="C245" s="14">
        <v>3</v>
      </c>
      <c r="D245" s="14" t="s">
        <v>209</v>
      </c>
      <c r="E245" s="14" t="s">
        <v>55</v>
      </c>
      <c r="F245" s="14"/>
      <c r="G245" s="14">
        <v>2420</v>
      </c>
      <c r="H245" s="14">
        <v>17580</v>
      </c>
    </row>
    <row r="246" spans="1:8" x14ac:dyDescent="0.25">
      <c r="A246" s="14"/>
      <c r="B246" s="9">
        <v>43479</v>
      </c>
      <c r="C246" s="14">
        <v>8</v>
      </c>
      <c r="D246" s="14"/>
      <c r="E246" s="14" t="s">
        <v>68</v>
      </c>
      <c r="F246" s="14"/>
      <c r="G246" s="14">
        <v>510</v>
      </c>
      <c r="H246" s="14">
        <v>17070</v>
      </c>
    </row>
    <row r="247" spans="1:8" x14ac:dyDescent="0.25">
      <c r="A247" s="14"/>
      <c r="B247" s="9">
        <v>43496</v>
      </c>
      <c r="C247" s="14">
        <v>18</v>
      </c>
      <c r="D247" s="14"/>
      <c r="E247" s="14" t="s">
        <v>97</v>
      </c>
      <c r="F247" s="14"/>
      <c r="G247" s="14">
        <v>1930</v>
      </c>
      <c r="H247" s="14">
        <v>15140</v>
      </c>
    </row>
    <row r="248" spans="1:8" x14ac:dyDescent="0.25">
      <c r="A248" s="14"/>
      <c r="B248" s="9">
        <v>43521</v>
      </c>
      <c r="C248" s="14">
        <v>32</v>
      </c>
      <c r="D248" s="14" t="s">
        <v>224</v>
      </c>
      <c r="E248" s="14" t="s">
        <v>235</v>
      </c>
      <c r="F248" s="14">
        <v>7260</v>
      </c>
      <c r="G248" s="14"/>
      <c r="H248" s="14">
        <v>22400</v>
      </c>
    </row>
    <row r="249" spans="1:8" x14ac:dyDescent="0.25">
      <c r="A249" s="14"/>
      <c r="B249" s="9">
        <v>43524</v>
      </c>
      <c r="C249" s="14">
        <v>38</v>
      </c>
      <c r="D249" s="14" t="s">
        <v>228</v>
      </c>
      <c r="E249" s="14" t="s">
        <v>154</v>
      </c>
      <c r="F249" s="14"/>
      <c r="G249" s="14">
        <v>1198</v>
      </c>
      <c r="H249" s="14">
        <v>21202</v>
      </c>
    </row>
    <row r="250" spans="1:8" x14ac:dyDescent="0.25">
      <c r="A250" s="14"/>
      <c r="B250" s="9">
        <v>43525</v>
      </c>
      <c r="C250" s="14">
        <v>45</v>
      </c>
      <c r="D250" s="14" t="s">
        <v>227</v>
      </c>
      <c r="E250" s="14" t="s">
        <v>169</v>
      </c>
      <c r="F250" s="14"/>
      <c r="G250" s="14">
        <v>1927</v>
      </c>
      <c r="H250" s="14">
        <v>19275</v>
      </c>
    </row>
    <row r="251" spans="1:8" x14ac:dyDescent="0.25">
      <c r="A251" s="14"/>
      <c r="B251" s="9">
        <v>43529</v>
      </c>
      <c r="C251" s="14">
        <v>46</v>
      </c>
      <c r="D251" s="14" t="s">
        <v>218</v>
      </c>
      <c r="E251" s="14" t="s">
        <v>172</v>
      </c>
      <c r="F251" s="10"/>
      <c r="G251" s="10">
        <v>120</v>
      </c>
      <c r="H251" s="10">
        <v>19155</v>
      </c>
    </row>
    <row r="253" spans="1:8" x14ac:dyDescent="0.25">
      <c r="A253" s="14"/>
      <c r="B253" s="68" t="s">
        <v>207</v>
      </c>
      <c r="C253" s="68"/>
      <c r="D253" s="68"/>
      <c r="E253" s="68"/>
      <c r="F253" s="11">
        <v>27260</v>
      </c>
      <c r="G253" s="11">
        <v>8105</v>
      </c>
      <c r="H253" s="11">
        <v>19155</v>
      </c>
    </row>
    <row r="255" spans="1:8" x14ac:dyDescent="0.25">
      <c r="A255" s="8" t="s">
        <v>212</v>
      </c>
      <c r="B255" s="8"/>
      <c r="C255" s="8" t="s">
        <v>29</v>
      </c>
      <c r="D255" s="8"/>
      <c r="E255" s="8"/>
      <c r="F255" s="8"/>
      <c r="G255" s="8"/>
      <c r="H255" s="8"/>
    </row>
    <row r="257" spans="1:8" x14ac:dyDescent="0.25">
      <c r="A257" s="14"/>
      <c r="B257" s="9">
        <v>43466</v>
      </c>
      <c r="C257" s="14">
        <v>1</v>
      </c>
      <c r="D257" s="14"/>
      <c r="E257" s="14" t="s">
        <v>49</v>
      </c>
      <c r="F257" s="14">
        <v>20000</v>
      </c>
      <c r="G257" s="14"/>
      <c r="H257" s="14">
        <v>20000</v>
      </c>
    </row>
    <row r="258" spans="1:8" x14ac:dyDescent="0.25">
      <c r="A258" s="14"/>
      <c r="B258" s="9">
        <v>43478</v>
      </c>
      <c r="C258" s="14">
        <v>7</v>
      </c>
      <c r="D258" s="14" t="s">
        <v>221</v>
      </c>
      <c r="E258" s="14" t="s">
        <v>65</v>
      </c>
      <c r="F258" s="14">
        <v>3630</v>
      </c>
      <c r="G258" s="14"/>
      <c r="H258" s="14">
        <v>23630</v>
      </c>
    </row>
    <row r="259" spans="1:8" x14ac:dyDescent="0.25">
      <c r="A259" s="14"/>
      <c r="B259" s="9">
        <v>43496</v>
      </c>
      <c r="C259" s="14">
        <v>20</v>
      </c>
      <c r="D259" s="14" t="s">
        <v>228</v>
      </c>
      <c r="E259" s="14" t="s">
        <v>102</v>
      </c>
      <c r="F259" s="14"/>
      <c r="G259" s="14">
        <v>1198</v>
      </c>
      <c r="H259" s="14">
        <v>22432</v>
      </c>
    </row>
    <row r="260" spans="1:8" x14ac:dyDescent="0.25">
      <c r="A260" s="14"/>
      <c r="B260" s="9">
        <v>43501</v>
      </c>
      <c r="C260" s="14">
        <v>23</v>
      </c>
      <c r="D260" s="14" t="s">
        <v>216</v>
      </c>
      <c r="E260" s="14" t="s">
        <v>109</v>
      </c>
      <c r="F260" s="14"/>
      <c r="G260" s="14">
        <v>110</v>
      </c>
      <c r="H260" s="14">
        <v>22322</v>
      </c>
    </row>
    <row r="261" spans="1:8" x14ac:dyDescent="0.25">
      <c r="A261" s="14"/>
      <c r="B261" s="9">
        <v>43510</v>
      </c>
      <c r="C261" s="14">
        <v>27</v>
      </c>
      <c r="D261" s="14" t="s">
        <v>223</v>
      </c>
      <c r="E261" s="14" t="s">
        <v>120</v>
      </c>
      <c r="F261" s="14">
        <v>7260</v>
      </c>
      <c r="G261" s="14"/>
      <c r="H261" s="14">
        <v>29582</v>
      </c>
    </row>
    <row r="262" spans="1:8" x14ac:dyDescent="0.25">
      <c r="A262" s="14"/>
      <c r="B262" s="9">
        <v>43513</v>
      </c>
      <c r="C262" s="14">
        <v>30</v>
      </c>
      <c r="D262" s="14" t="s">
        <v>211</v>
      </c>
      <c r="E262" s="14" t="s">
        <v>128</v>
      </c>
      <c r="F262" s="14"/>
      <c r="G262" s="14">
        <v>4840</v>
      </c>
      <c r="H262" s="14">
        <v>24742</v>
      </c>
    </row>
    <row r="263" spans="1:8" x14ac:dyDescent="0.25">
      <c r="A263" s="14"/>
      <c r="B263" s="9">
        <v>43524</v>
      </c>
      <c r="C263" s="14">
        <v>40</v>
      </c>
      <c r="D263" s="14" t="s">
        <v>210</v>
      </c>
      <c r="E263" s="14" t="s">
        <v>158</v>
      </c>
      <c r="F263" s="10"/>
      <c r="G263" s="10">
        <v>14520</v>
      </c>
      <c r="H263" s="10">
        <v>10222</v>
      </c>
    </row>
    <row r="265" spans="1:8" x14ac:dyDescent="0.25">
      <c r="A265" s="14"/>
      <c r="B265" s="68" t="s">
        <v>207</v>
      </c>
      <c r="C265" s="68"/>
      <c r="D265" s="68"/>
      <c r="E265" s="68"/>
      <c r="F265" s="11">
        <v>30890</v>
      </c>
      <c r="G265" s="11">
        <v>20668</v>
      </c>
      <c r="H265" s="11">
        <v>10222</v>
      </c>
    </row>
    <row r="267" spans="1:8" x14ac:dyDescent="0.25">
      <c r="A267" s="8" t="s">
        <v>214</v>
      </c>
      <c r="B267" s="8"/>
      <c r="C267" s="8" t="s">
        <v>30</v>
      </c>
      <c r="D267" s="8"/>
      <c r="E267" s="8"/>
      <c r="F267" s="8"/>
      <c r="G267" s="8"/>
      <c r="H267" s="8"/>
    </row>
    <row r="269" spans="1:8" x14ac:dyDescent="0.25">
      <c r="A269" s="14"/>
      <c r="B269" s="9">
        <v>43466</v>
      </c>
      <c r="C269" s="14">
        <v>1</v>
      </c>
      <c r="D269" s="14"/>
      <c r="E269" s="14" t="s">
        <v>49</v>
      </c>
      <c r="F269" s="14">
        <v>20000</v>
      </c>
      <c r="G269" s="14"/>
      <c r="H269" s="14">
        <v>20000</v>
      </c>
    </row>
    <row r="270" spans="1:8" x14ac:dyDescent="0.25">
      <c r="A270" s="14"/>
      <c r="B270" s="9">
        <v>43483</v>
      </c>
      <c r="C270" s="14">
        <v>12</v>
      </c>
      <c r="D270" s="14" t="s">
        <v>213</v>
      </c>
      <c r="E270" s="14" t="s">
        <v>80</v>
      </c>
      <c r="F270" s="14"/>
      <c r="G270" s="14">
        <v>9680</v>
      </c>
      <c r="H270" s="14">
        <v>10320</v>
      </c>
    </row>
    <row r="271" spans="1:8" x14ac:dyDescent="0.25">
      <c r="A271" s="14"/>
      <c r="B271" s="9">
        <v>43524</v>
      </c>
      <c r="C271" s="14">
        <v>34</v>
      </c>
      <c r="D271" s="14"/>
      <c r="E271" s="14" t="s">
        <v>139</v>
      </c>
      <c r="F271" s="14">
        <v>18150</v>
      </c>
      <c r="G271" s="14"/>
      <c r="H271" s="14">
        <v>28470</v>
      </c>
    </row>
    <row r="272" spans="1:8" x14ac:dyDescent="0.25">
      <c r="A272" s="14"/>
      <c r="B272" s="9">
        <v>43524</v>
      </c>
      <c r="C272" s="14">
        <v>44</v>
      </c>
      <c r="D272" s="14" t="s">
        <v>233</v>
      </c>
      <c r="E272" s="14" t="s">
        <v>166</v>
      </c>
      <c r="F272" s="14"/>
      <c r="G272" s="14">
        <v>2057.4</v>
      </c>
      <c r="H272" s="14">
        <v>26412.6</v>
      </c>
    </row>
    <row r="273" spans="1:8" x14ac:dyDescent="0.25">
      <c r="A273" s="14"/>
      <c r="B273" s="9">
        <v>43555</v>
      </c>
      <c r="C273" s="14">
        <v>54</v>
      </c>
      <c r="D273" s="14" t="s">
        <v>229</v>
      </c>
      <c r="E273" s="14" t="s">
        <v>192</v>
      </c>
      <c r="F273" s="14"/>
      <c r="G273" s="14">
        <v>842.85</v>
      </c>
      <c r="H273" s="14">
        <v>25569.75</v>
      </c>
    </row>
    <row r="274" spans="1:8" x14ac:dyDescent="0.25">
      <c r="A274" s="14"/>
      <c r="B274" s="9">
        <v>43555</v>
      </c>
      <c r="C274" s="14">
        <v>56</v>
      </c>
      <c r="D274" s="14" t="s">
        <v>233</v>
      </c>
      <c r="E274" s="14" t="s">
        <v>198</v>
      </c>
      <c r="F274" s="10"/>
      <c r="G274" s="10">
        <v>2057.4</v>
      </c>
      <c r="H274" s="10">
        <v>23512.35</v>
      </c>
    </row>
    <row r="276" spans="1:8" x14ac:dyDescent="0.25">
      <c r="A276" s="14"/>
      <c r="B276" s="68" t="s">
        <v>207</v>
      </c>
      <c r="C276" s="68"/>
      <c r="D276" s="68"/>
      <c r="E276" s="68"/>
      <c r="F276" s="11">
        <v>38150</v>
      </c>
      <c r="G276" s="11">
        <v>14637.65</v>
      </c>
      <c r="H276" s="11">
        <v>23512.35</v>
      </c>
    </row>
    <row r="278" spans="1:8" x14ac:dyDescent="0.25">
      <c r="A278" s="8" t="s">
        <v>236</v>
      </c>
      <c r="B278" s="8"/>
      <c r="C278" s="8" t="s">
        <v>31</v>
      </c>
      <c r="D278" s="8"/>
      <c r="E278" s="8"/>
      <c r="F278" s="8"/>
      <c r="G278" s="8"/>
      <c r="H278" s="8"/>
    </row>
    <row r="280" spans="1:8" x14ac:dyDescent="0.25">
      <c r="A280" s="14"/>
      <c r="B280" s="9">
        <v>43475</v>
      </c>
      <c r="C280" s="14">
        <v>4</v>
      </c>
      <c r="D280" s="14"/>
      <c r="E280" s="14" t="s">
        <v>58</v>
      </c>
      <c r="F280" s="14">
        <v>10000</v>
      </c>
      <c r="G280" s="14"/>
      <c r="H280" s="14">
        <v>10000</v>
      </c>
    </row>
    <row r="281" spans="1:8" x14ac:dyDescent="0.25">
      <c r="A281" s="14"/>
      <c r="B281" s="9">
        <v>43481</v>
      </c>
      <c r="C281" s="14">
        <v>10</v>
      </c>
      <c r="D281" s="14"/>
      <c r="E281" s="14" t="s">
        <v>74</v>
      </c>
      <c r="F281" s="14">
        <v>4000</v>
      </c>
      <c r="G281" s="14"/>
      <c r="H281" s="14">
        <v>14000</v>
      </c>
    </row>
    <row r="282" spans="1:8" x14ac:dyDescent="0.25">
      <c r="A282" s="14"/>
      <c r="B282" s="9">
        <v>43501</v>
      </c>
      <c r="C282" s="14">
        <v>21</v>
      </c>
      <c r="D282" s="14"/>
      <c r="E282" s="14" t="s">
        <v>105</v>
      </c>
      <c r="F282" s="14">
        <v>12000</v>
      </c>
      <c r="G282" s="14"/>
      <c r="H282" s="14">
        <v>26000</v>
      </c>
    </row>
    <row r="283" spans="1:8" x14ac:dyDescent="0.25">
      <c r="A283" s="14"/>
      <c r="B283" s="9">
        <v>43521</v>
      </c>
      <c r="C283" s="14">
        <v>31</v>
      </c>
      <c r="D283" s="14"/>
      <c r="E283" s="14" t="s">
        <v>131</v>
      </c>
      <c r="F283" s="14">
        <v>5888.43</v>
      </c>
      <c r="G283" s="14"/>
      <c r="H283" s="14">
        <v>31888.43</v>
      </c>
    </row>
    <row r="284" spans="1:8" x14ac:dyDescent="0.25">
      <c r="A284" s="14"/>
      <c r="B284" s="9">
        <v>43524</v>
      </c>
      <c r="C284" s="14">
        <v>41</v>
      </c>
      <c r="D284" s="14"/>
      <c r="E284" s="14" t="s">
        <v>160</v>
      </c>
      <c r="F284" s="14">
        <v>2000</v>
      </c>
      <c r="G284" s="14"/>
      <c r="H284" s="14">
        <v>33888.43</v>
      </c>
    </row>
    <row r="285" spans="1:8" x14ac:dyDescent="0.25">
      <c r="A285" s="14"/>
      <c r="B285" s="9">
        <v>43539</v>
      </c>
      <c r="C285" s="14">
        <v>48</v>
      </c>
      <c r="D285" s="14"/>
      <c r="E285" s="14" t="s">
        <v>177</v>
      </c>
      <c r="F285" s="10">
        <v>4297.5200000000004</v>
      </c>
      <c r="G285" s="10"/>
      <c r="H285" s="10">
        <v>38185.949999999997</v>
      </c>
    </row>
    <row r="287" spans="1:8" x14ac:dyDescent="0.25">
      <c r="A287" s="14"/>
      <c r="B287" s="68" t="s">
        <v>207</v>
      </c>
      <c r="C287" s="68"/>
      <c r="D287" s="68"/>
      <c r="E287" s="68"/>
      <c r="F287" s="11">
        <v>38185.949999999997</v>
      </c>
      <c r="G287" s="11"/>
      <c r="H287" s="11">
        <v>38185.949999999997</v>
      </c>
    </row>
    <row r="289" spans="1:8" x14ac:dyDescent="0.25">
      <c r="A289" s="8" t="s">
        <v>237</v>
      </c>
      <c r="B289" s="8"/>
      <c r="C289" s="8" t="s">
        <v>32</v>
      </c>
      <c r="D289" s="8"/>
      <c r="E289" s="8"/>
      <c r="F289" s="8"/>
      <c r="G289" s="8"/>
      <c r="H289" s="8"/>
    </row>
    <row r="291" spans="1:8" x14ac:dyDescent="0.25">
      <c r="A291" s="14"/>
      <c r="B291" s="9">
        <v>43467</v>
      </c>
      <c r="C291" s="14">
        <v>2</v>
      </c>
      <c r="D291" s="14"/>
      <c r="E291" s="14" t="s">
        <v>52</v>
      </c>
      <c r="F291" s="14">
        <v>500</v>
      </c>
      <c r="G291" s="14"/>
      <c r="H291" s="14">
        <v>500</v>
      </c>
    </row>
    <row r="292" spans="1:8" x14ac:dyDescent="0.25">
      <c r="A292" s="14"/>
      <c r="B292" s="9">
        <v>43511</v>
      </c>
      <c r="C292" s="14">
        <v>29</v>
      </c>
      <c r="D292" s="14"/>
      <c r="E292" s="14" t="s">
        <v>125</v>
      </c>
      <c r="F292" s="10">
        <v>500</v>
      </c>
      <c r="G292" s="10"/>
      <c r="H292" s="10">
        <v>1000</v>
      </c>
    </row>
    <row r="294" spans="1:8" x14ac:dyDescent="0.25">
      <c r="A294" s="14"/>
      <c r="B294" s="68" t="s">
        <v>207</v>
      </c>
      <c r="C294" s="68"/>
      <c r="D294" s="68"/>
      <c r="E294" s="68"/>
      <c r="F294" s="11">
        <v>1000</v>
      </c>
      <c r="G294" s="11"/>
      <c r="H294" s="11">
        <v>1000</v>
      </c>
    </row>
    <row r="296" spans="1:8" x14ac:dyDescent="0.25">
      <c r="A296" s="8" t="s">
        <v>238</v>
      </c>
      <c r="B296" s="8"/>
      <c r="C296" s="8" t="s">
        <v>33</v>
      </c>
      <c r="D296" s="8"/>
      <c r="E296" s="8"/>
      <c r="F296" s="8"/>
      <c r="G296" s="8"/>
      <c r="H296" s="8"/>
    </row>
    <row r="298" spans="1:8" x14ac:dyDescent="0.25">
      <c r="A298" s="14"/>
      <c r="B298" s="9">
        <v>43496</v>
      </c>
      <c r="C298" s="14">
        <v>18</v>
      </c>
      <c r="D298" s="14"/>
      <c r="E298" s="14" t="s">
        <v>98</v>
      </c>
      <c r="F298" s="10">
        <v>3</v>
      </c>
      <c r="G298" s="10"/>
      <c r="H298" s="10">
        <v>3</v>
      </c>
    </row>
    <row r="300" spans="1:8" x14ac:dyDescent="0.25">
      <c r="A300" s="14"/>
      <c r="B300" s="68" t="s">
        <v>207</v>
      </c>
      <c r="C300" s="68"/>
      <c r="D300" s="68"/>
      <c r="E300" s="68"/>
      <c r="F300" s="11">
        <v>3</v>
      </c>
      <c r="G300" s="11"/>
      <c r="H300" s="11">
        <v>3</v>
      </c>
    </row>
    <row r="302" spans="1:8" x14ac:dyDescent="0.25">
      <c r="A302" s="8" t="s">
        <v>239</v>
      </c>
      <c r="B302" s="8"/>
      <c r="C302" s="8" t="s">
        <v>34</v>
      </c>
      <c r="D302" s="8"/>
      <c r="E302" s="8"/>
      <c r="F302" s="8"/>
      <c r="G302" s="8"/>
      <c r="H302" s="8"/>
    </row>
    <row r="304" spans="1:8" x14ac:dyDescent="0.25">
      <c r="A304" s="14"/>
      <c r="B304" s="9">
        <v>43501</v>
      </c>
      <c r="C304" s="14">
        <v>22</v>
      </c>
      <c r="D304" s="14"/>
      <c r="E304" s="14" t="s">
        <v>107</v>
      </c>
      <c r="F304" s="14">
        <v>90.91</v>
      </c>
      <c r="G304" s="14"/>
      <c r="H304" s="14">
        <v>90.91</v>
      </c>
    </row>
    <row r="305" spans="1:8" x14ac:dyDescent="0.25">
      <c r="A305" s="14"/>
      <c r="B305" s="9">
        <v>43524</v>
      </c>
      <c r="C305" s="14">
        <v>43</v>
      </c>
      <c r="D305" s="14"/>
      <c r="E305" s="14" t="s">
        <v>164</v>
      </c>
      <c r="F305" s="10">
        <v>99.17</v>
      </c>
      <c r="G305" s="10"/>
      <c r="H305" s="10">
        <v>190.08</v>
      </c>
    </row>
    <row r="307" spans="1:8" x14ac:dyDescent="0.25">
      <c r="A307" s="14"/>
      <c r="B307" s="68" t="s">
        <v>207</v>
      </c>
      <c r="C307" s="68"/>
      <c r="D307" s="68"/>
      <c r="E307" s="68"/>
      <c r="F307" s="11">
        <v>190.08</v>
      </c>
      <c r="G307" s="11"/>
      <c r="H307" s="11">
        <v>190.08</v>
      </c>
    </row>
    <row r="309" spans="1:8" x14ac:dyDescent="0.25">
      <c r="A309" s="8" t="s">
        <v>240</v>
      </c>
      <c r="B309" s="8"/>
      <c r="C309" s="8" t="s">
        <v>35</v>
      </c>
      <c r="D309" s="8"/>
      <c r="E309" s="8"/>
      <c r="F309" s="8"/>
      <c r="G309" s="8"/>
      <c r="H309" s="8"/>
    </row>
    <row r="311" spans="1:8" x14ac:dyDescent="0.25">
      <c r="A311" s="14"/>
      <c r="B311" s="9">
        <v>43496</v>
      </c>
      <c r="C311" s="14">
        <v>15</v>
      </c>
      <c r="D311" s="14"/>
      <c r="E311" s="14" t="s">
        <v>87</v>
      </c>
      <c r="F311" s="14">
        <v>2500.75</v>
      </c>
      <c r="G311" s="14"/>
      <c r="H311" s="14">
        <v>2500.75</v>
      </c>
    </row>
    <row r="312" spans="1:8" x14ac:dyDescent="0.25">
      <c r="A312" s="14"/>
      <c r="B312" s="9">
        <v>43496</v>
      </c>
      <c r="C312" s="14">
        <v>16</v>
      </c>
      <c r="D312" s="14"/>
      <c r="E312" s="14" t="s">
        <v>89</v>
      </c>
      <c r="F312" s="14">
        <v>1599</v>
      </c>
      <c r="G312" s="14"/>
      <c r="H312" s="14">
        <v>4099.75</v>
      </c>
    </row>
    <row r="313" spans="1:8" x14ac:dyDescent="0.25">
      <c r="A313" s="14"/>
      <c r="B313" s="9">
        <v>43496</v>
      </c>
      <c r="C313" s="14">
        <v>17</v>
      </c>
      <c r="D313" s="14"/>
      <c r="E313" s="14" t="s">
        <v>91</v>
      </c>
      <c r="F313" s="14">
        <v>900</v>
      </c>
      <c r="G313" s="14"/>
      <c r="H313" s="14">
        <v>4999.75</v>
      </c>
    </row>
    <row r="314" spans="1:8" x14ac:dyDescent="0.25">
      <c r="A314" s="14"/>
      <c r="B314" s="9">
        <v>43524</v>
      </c>
      <c r="C314" s="14">
        <v>35</v>
      </c>
      <c r="D314" s="14"/>
      <c r="E314" s="14" t="s">
        <v>141</v>
      </c>
      <c r="F314" s="14">
        <v>2500.75</v>
      </c>
      <c r="G314" s="14"/>
      <c r="H314" s="14">
        <v>7500.5</v>
      </c>
    </row>
    <row r="315" spans="1:8" x14ac:dyDescent="0.25">
      <c r="A315" s="14"/>
      <c r="B315" s="9">
        <v>43524</v>
      </c>
      <c r="C315" s="14">
        <v>36</v>
      </c>
      <c r="D315" s="14"/>
      <c r="E315" s="14" t="s">
        <v>143</v>
      </c>
      <c r="F315" s="14">
        <v>1599</v>
      </c>
      <c r="G315" s="14"/>
      <c r="H315" s="14">
        <v>9099.5</v>
      </c>
    </row>
    <row r="316" spans="1:8" x14ac:dyDescent="0.25">
      <c r="A316" s="14"/>
      <c r="B316" s="9">
        <v>43524</v>
      </c>
      <c r="C316" s="14">
        <v>37</v>
      </c>
      <c r="D316" s="14"/>
      <c r="E316" s="14" t="s">
        <v>149</v>
      </c>
      <c r="F316" s="14">
        <v>900</v>
      </c>
      <c r="G316" s="14"/>
      <c r="H316" s="14">
        <v>9999.5</v>
      </c>
    </row>
    <row r="317" spans="1:8" x14ac:dyDescent="0.25">
      <c r="A317" s="14"/>
      <c r="B317" s="9">
        <v>43555</v>
      </c>
      <c r="C317" s="14">
        <v>52</v>
      </c>
      <c r="D317" s="14"/>
      <c r="E317" s="14" t="s">
        <v>188</v>
      </c>
      <c r="F317" s="14">
        <v>900</v>
      </c>
      <c r="G317" s="14"/>
      <c r="H317" s="14">
        <v>10899.5</v>
      </c>
    </row>
    <row r="318" spans="1:8" x14ac:dyDescent="0.25">
      <c r="A318" s="14"/>
      <c r="B318" s="9">
        <v>43555</v>
      </c>
      <c r="C318" s="14">
        <v>53</v>
      </c>
      <c r="D318" s="14"/>
      <c r="E318" s="14" t="s">
        <v>190</v>
      </c>
      <c r="F318" s="10">
        <v>2500.75</v>
      </c>
      <c r="G318" s="10"/>
      <c r="H318" s="10">
        <v>13400.25</v>
      </c>
    </row>
    <row r="320" spans="1:8" x14ac:dyDescent="0.25">
      <c r="A320" s="14"/>
      <c r="B320" s="68" t="s">
        <v>207</v>
      </c>
      <c r="C320" s="68"/>
      <c r="D320" s="68"/>
      <c r="E320" s="68"/>
      <c r="F320" s="11">
        <v>13400.25</v>
      </c>
      <c r="G320" s="11"/>
      <c r="H320" s="11">
        <v>13400.25</v>
      </c>
    </row>
    <row r="322" spans="1:8" x14ac:dyDescent="0.25">
      <c r="A322" s="8" t="s">
        <v>241</v>
      </c>
      <c r="B322" s="8"/>
      <c r="C322" s="8" t="s">
        <v>36</v>
      </c>
      <c r="D322" s="8"/>
      <c r="E322" s="8"/>
      <c r="F322" s="8"/>
      <c r="G322" s="8"/>
      <c r="H322" s="8"/>
    </row>
    <row r="324" spans="1:8" x14ac:dyDescent="0.25">
      <c r="A324" s="14"/>
      <c r="B324" s="9">
        <v>43496</v>
      </c>
      <c r="C324" s="14">
        <v>15</v>
      </c>
      <c r="D324" s="14"/>
      <c r="E324" s="14" t="s">
        <v>87</v>
      </c>
      <c r="F324" s="14">
        <v>793.75</v>
      </c>
      <c r="G324" s="14"/>
      <c r="H324" s="14">
        <v>793.75</v>
      </c>
    </row>
    <row r="325" spans="1:8" x14ac:dyDescent="0.25">
      <c r="A325" s="14"/>
      <c r="B325" s="9">
        <v>43496</v>
      </c>
      <c r="C325" s="14">
        <v>16</v>
      </c>
      <c r="D325" s="14"/>
      <c r="E325" s="14" t="s">
        <v>89</v>
      </c>
      <c r="F325" s="14">
        <v>635</v>
      </c>
      <c r="G325" s="14"/>
      <c r="H325" s="14">
        <v>1428.75</v>
      </c>
    </row>
    <row r="326" spans="1:8" x14ac:dyDescent="0.25">
      <c r="A326" s="14"/>
      <c r="B326" s="9">
        <v>43496</v>
      </c>
      <c r="C326" s="14">
        <v>17</v>
      </c>
      <c r="D326" s="14"/>
      <c r="E326" s="14" t="s">
        <v>92</v>
      </c>
      <c r="F326" s="14">
        <v>285.75</v>
      </c>
      <c r="G326" s="14"/>
      <c r="H326" s="14">
        <v>1714.5</v>
      </c>
    </row>
    <row r="327" spans="1:8" x14ac:dyDescent="0.25">
      <c r="A327" s="14"/>
      <c r="B327" s="9">
        <v>43524</v>
      </c>
      <c r="C327" s="14">
        <v>35</v>
      </c>
      <c r="D327" s="14"/>
      <c r="E327" s="14" t="s">
        <v>141</v>
      </c>
      <c r="F327" s="14">
        <v>793.75</v>
      </c>
      <c r="G327" s="14"/>
      <c r="H327" s="14">
        <v>2508.25</v>
      </c>
    </row>
    <row r="328" spans="1:8" x14ac:dyDescent="0.25">
      <c r="A328" s="14"/>
      <c r="B328" s="9">
        <v>43524</v>
      </c>
      <c r="C328" s="14">
        <v>36</v>
      </c>
      <c r="D328" s="14"/>
      <c r="E328" s="14" t="s">
        <v>144</v>
      </c>
      <c r="F328" s="14">
        <v>635</v>
      </c>
      <c r="G328" s="14"/>
      <c r="H328" s="14">
        <v>3143.25</v>
      </c>
    </row>
    <row r="329" spans="1:8" x14ac:dyDescent="0.25">
      <c r="A329" s="14"/>
      <c r="B329" s="9">
        <v>43524</v>
      </c>
      <c r="C329" s="14">
        <v>37</v>
      </c>
      <c r="D329" s="14"/>
      <c r="E329" s="14" t="s">
        <v>150</v>
      </c>
      <c r="F329" s="14">
        <v>285.75</v>
      </c>
      <c r="G329" s="14"/>
      <c r="H329" s="14">
        <v>3429</v>
      </c>
    </row>
    <row r="330" spans="1:8" x14ac:dyDescent="0.25">
      <c r="A330" s="14"/>
      <c r="B330" s="9">
        <v>43555</v>
      </c>
      <c r="C330" s="14">
        <v>52</v>
      </c>
      <c r="D330" s="14"/>
      <c r="E330" s="14" t="s">
        <v>188</v>
      </c>
      <c r="F330" s="14">
        <v>285.75</v>
      </c>
      <c r="G330" s="14"/>
      <c r="H330" s="14">
        <v>3714.75</v>
      </c>
    </row>
    <row r="331" spans="1:8" x14ac:dyDescent="0.25">
      <c r="A331" s="14"/>
      <c r="B331" s="9">
        <v>43555</v>
      </c>
      <c r="C331" s="14">
        <v>53</v>
      </c>
      <c r="D331" s="14"/>
      <c r="E331" s="14" t="s">
        <v>190</v>
      </c>
      <c r="F331" s="10">
        <v>793.75</v>
      </c>
      <c r="G331" s="10"/>
      <c r="H331" s="10">
        <v>4508.5</v>
      </c>
    </row>
    <row r="333" spans="1:8" x14ac:dyDescent="0.25">
      <c r="A333" s="14"/>
      <c r="B333" s="68" t="s">
        <v>207</v>
      </c>
      <c r="C333" s="68"/>
      <c r="D333" s="68"/>
      <c r="E333" s="68"/>
      <c r="F333" s="11">
        <v>4508.5</v>
      </c>
      <c r="G333" s="11"/>
      <c r="H333" s="11">
        <v>4508.5</v>
      </c>
    </row>
    <row r="335" spans="1:8" x14ac:dyDescent="0.25">
      <c r="A335" s="8" t="s">
        <v>242</v>
      </c>
      <c r="B335" s="8"/>
      <c r="C335" s="8" t="s">
        <v>37</v>
      </c>
      <c r="D335" s="8"/>
      <c r="E335" s="8"/>
      <c r="F335" s="8"/>
      <c r="G335" s="8"/>
      <c r="H335" s="8"/>
    </row>
    <row r="337" spans="2:8" x14ac:dyDescent="0.25">
      <c r="B337" s="9">
        <v>43478</v>
      </c>
      <c r="C337" s="14">
        <v>6</v>
      </c>
      <c r="D337" s="14"/>
      <c r="E337" s="14" t="s">
        <v>63</v>
      </c>
      <c r="F337" s="14"/>
      <c r="G337" s="14">
        <v>3305.79</v>
      </c>
      <c r="H337" s="14">
        <v>-3305.79</v>
      </c>
    </row>
    <row r="338" spans="2:8" x14ac:dyDescent="0.25">
      <c r="B338" s="9">
        <v>43480</v>
      </c>
      <c r="C338" s="14">
        <v>9</v>
      </c>
      <c r="D338" s="14"/>
      <c r="E338" s="14" t="s">
        <v>71</v>
      </c>
      <c r="F338" s="14"/>
      <c r="G338" s="14">
        <v>6000</v>
      </c>
      <c r="H338" s="14">
        <v>-9305.7900000000009</v>
      </c>
    </row>
    <row r="339" spans="2:8" x14ac:dyDescent="0.25">
      <c r="B339" s="9">
        <v>43483</v>
      </c>
      <c r="C339" s="14">
        <v>13</v>
      </c>
      <c r="D339" s="14"/>
      <c r="E339" s="14" t="s">
        <v>82</v>
      </c>
      <c r="F339" s="14"/>
      <c r="G339" s="14">
        <v>1500</v>
      </c>
      <c r="H339" s="14">
        <v>-10805.79</v>
      </c>
    </row>
    <row r="340" spans="2:8" x14ac:dyDescent="0.25">
      <c r="B340" s="9">
        <v>43506</v>
      </c>
      <c r="C340" s="14">
        <v>24</v>
      </c>
      <c r="D340" s="14"/>
      <c r="E340" s="14" t="s">
        <v>112</v>
      </c>
      <c r="F340" s="14"/>
      <c r="G340" s="14">
        <v>6000</v>
      </c>
      <c r="H340" s="14">
        <v>-16805.79</v>
      </c>
    </row>
    <row r="341" spans="2:8" x14ac:dyDescent="0.25">
      <c r="B341" s="9">
        <v>43506</v>
      </c>
      <c r="C341" s="14">
        <v>25</v>
      </c>
      <c r="D341" s="14"/>
      <c r="E341" s="14" t="s">
        <v>114</v>
      </c>
      <c r="F341" s="14"/>
      <c r="G341" s="14">
        <v>15000</v>
      </c>
      <c r="H341" s="14">
        <v>-31805.79</v>
      </c>
    </row>
    <row r="342" spans="2:8" x14ac:dyDescent="0.25">
      <c r="B342" s="9">
        <v>43511</v>
      </c>
      <c r="C342" s="14">
        <v>28</v>
      </c>
      <c r="D342" s="14"/>
      <c r="E342" s="14" t="s">
        <v>123</v>
      </c>
      <c r="F342" s="14"/>
      <c r="G342" s="14">
        <v>3000</v>
      </c>
      <c r="H342" s="14">
        <v>-34805.79</v>
      </c>
    </row>
    <row r="343" spans="2:8" x14ac:dyDescent="0.25">
      <c r="B343" s="9">
        <v>43524</v>
      </c>
      <c r="C343" s="14">
        <v>42</v>
      </c>
      <c r="D343" s="14"/>
      <c r="E343" s="14" t="s">
        <v>162</v>
      </c>
      <c r="F343" s="14"/>
      <c r="G343" s="14">
        <v>4500</v>
      </c>
      <c r="H343" s="14">
        <v>-39305.79</v>
      </c>
    </row>
    <row r="344" spans="2:8" x14ac:dyDescent="0.25">
      <c r="B344" s="9">
        <v>43529</v>
      </c>
      <c r="C344" s="14">
        <v>47</v>
      </c>
      <c r="D344" s="14"/>
      <c r="E344" s="14" t="s">
        <v>174</v>
      </c>
      <c r="F344" s="14"/>
      <c r="G344" s="14">
        <v>4834.71</v>
      </c>
      <c r="H344" s="14">
        <v>-44140.5</v>
      </c>
    </row>
    <row r="345" spans="2:8" x14ac:dyDescent="0.25">
      <c r="B345" s="9">
        <v>43544</v>
      </c>
      <c r="C345" s="14">
        <v>49</v>
      </c>
      <c r="D345" s="14"/>
      <c r="E345" s="14" t="s">
        <v>180</v>
      </c>
      <c r="F345" s="14"/>
      <c r="G345" s="14">
        <v>6611.57</v>
      </c>
      <c r="H345" s="14">
        <v>-50752.07</v>
      </c>
    </row>
    <row r="346" spans="2:8" x14ac:dyDescent="0.25">
      <c r="B346" s="9">
        <v>43549</v>
      </c>
      <c r="C346" s="14">
        <v>50</v>
      </c>
      <c r="D346" s="14"/>
      <c r="E346" s="14" t="s">
        <v>183</v>
      </c>
      <c r="F346" s="10"/>
      <c r="G346" s="10">
        <v>6611.57</v>
      </c>
      <c r="H346" s="10">
        <v>-57363.64</v>
      </c>
    </row>
    <row r="348" spans="2:8" x14ac:dyDescent="0.25">
      <c r="B348" s="68" t="s">
        <v>207</v>
      </c>
      <c r="C348" s="68"/>
      <c r="D348" s="68"/>
      <c r="E348" s="68"/>
      <c r="F348" s="11"/>
      <c r="G348" s="11">
        <v>57363.64</v>
      </c>
      <c r="H348" s="11">
        <v>-57363.64</v>
      </c>
    </row>
  </sheetData>
  <mergeCells count="36">
    <mergeCell ref="B348:E348"/>
    <mergeCell ref="B231:E231"/>
    <mergeCell ref="B240:E240"/>
    <mergeCell ref="B253:E253"/>
    <mergeCell ref="B265:E265"/>
    <mergeCell ref="B276:E276"/>
    <mergeCell ref="B287:E287"/>
    <mergeCell ref="B294:E294"/>
    <mergeCell ref="B300:E300"/>
    <mergeCell ref="B307:E307"/>
    <mergeCell ref="B320:E320"/>
    <mergeCell ref="B333:E333"/>
    <mergeCell ref="B215:E215"/>
    <mergeCell ref="B96:E96"/>
    <mergeCell ref="B104:E104"/>
    <mergeCell ref="B112:E112"/>
    <mergeCell ref="B120:E120"/>
    <mergeCell ref="B128:E128"/>
    <mergeCell ref="B138:E138"/>
    <mergeCell ref="B147:E147"/>
    <mergeCell ref="B158:E158"/>
    <mergeCell ref="B174:E174"/>
    <mergeCell ref="B180:E180"/>
    <mergeCell ref="B192:E192"/>
    <mergeCell ref="B89:E89"/>
    <mergeCell ref="A1:H1"/>
    <mergeCell ref="B12:E12"/>
    <mergeCell ref="B20:E20"/>
    <mergeCell ref="B28:E28"/>
    <mergeCell ref="B37:E37"/>
    <mergeCell ref="B44:E44"/>
    <mergeCell ref="B51:E51"/>
    <mergeCell ref="B58:E58"/>
    <mergeCell ref="B66:E66"/>
    <mergeCell ref="B73:E73"/>
    <mergeCell ref="B80:E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11986-0FB3-456E-856E-C3CD89239200}">
  <dimension ref="A1:L561"/>
  <sheetViews>
    <sheetView tabSelected="1" workbookViewId="0">
      <selection activeCell="B4" sqref="B4"/>
    </sheetView>
  </sheetViews>
  <sheetFormatPr baseColWidth="10" defaultColWidth="11.42578125" defaultRowHeight="15" x14ac:dyDescent="0.25"/>
  <cols>
    <col min="2" max="2" width="46.5703125" bestFit="1" customWidth="1"/>
  </cols>
  <sheetData>
    <row r="1" spans="1:12" x14ac:dyDescent="0.25">
      <c r="A1" s="45" t="s">
        <v>42</v>
      </c>
      <c r="B1" s="45"/>
      <c r="C1" s="45" t="s">
        <v>243</v>
      </c>
      <c r="D1" s="45" t="s">
        <v>244</v>
      </c>
      <c r="E1" s="45" t="s">
        <v>245</v>
      </c>
      <c r="F1" s="14"/>
      <c r="G1" s="14"/>
      <c r="H1" s="2"/>
      <c r="I1" s="2"/>
      <c r="J1" s="2"/>
      <c r="K1" s="2"/>
      <c r="L1" s="2"/>
    </row>
    <row r="2" spans="1:12" s="14" customFormat="1" x14ac:dyDescent="0.25">
      <c r="A2" s="46">
        <v>10</v>
      </c>
      <c r="B2" s="69" t="s">
        <v>246</v>
      </c>
      <c r="C2" s="69"/>
      <c r="D2" s="69"/>
      <c r="E2" s="69"/>
      <c r="J2" s="42"/>
      <c r="K2" s="42"/>
      <c r="L2" s="42"/>
    </row>
    <row r="3" spans="1:12" s="14" customFormat="1" x14ac:dyDescent="0.25">
      <c r="A3" s="44">
        <v>100</v>
      </c>
      <c r="B3" s="2" t="s">
        <v>247</v>
      </c>
      <c r="C3" s="42"/>
      <c r="D3" s="42"/>
      <c r="E3" s="42"/>
      <c r="G3" s="14">
        <v>100000</v>
      </c>
      <c r="J3" s="42"/>
      <c r="K3" s="42"/>
      <c r="L3" s="42"/>
    </row>
    <row r="4" spans="1:12" x14ac:dyDescent="0.25">
      <c r="A4" s="38" t="str">
        <f>LEFT('PLAN DE CUENTAS'!$A4,6)</f>
        <v>100000</v>
      </c>
      <c r="B4" s="14" t="str">
        <f>VLOOKUP('PLAN DE CUENTAS'!A4,'PLAN DE CUENTAS'!A1:B35,2,TRUE)</f>
        <v>Capital social</v>
      </c>
      <c r="C4" s="42">
        <f>SUMIF(DIARIO!$A$7:$A$334, "=" &amp;$A4,DIARIO!$F$7:$F$336)</f>
        <v>0</v>
      </c>
      <c r="D4" s="42">
        <f>SUMIF(DIARIO!$A$7:$A$334, "=" &amp;$A4,DIARIO!$G$7:$G$336)</f>
        <v>60000</v>
      </c>
      <c r="E4" s="42">
        <f>$D4-$C4</f>
        <v>60000</v>
      </c>
      <c r="F4" s="14"/>
      <c r="G4" s="14"/>
      <c r="H4" s="14"/>
      <c r="I4" s="14"/>
      <c r="J4" s="42"/>
      <c r="K4" s="42"/>
      <c r="L4" s="42"/>
    </row>
    <row r="5" spans="1:12" s="14" customFormat="1" x14ac:dyDescent="0.25">
      <c r="A5" s="46">
        <v>40</v>
      </c>
      <c r="B5" s="69" t="s">
        <v>248</v>
      </c>
      <c r="C5" s="69"/>
      <c r="D5" s="69"/>
      <c r="E5" s="69"/>
      <c r="J5" s="42"/>
      <c r="K5" s="42"/>
      <c r="L5" s="42"/>
    </row>
    <row r="6" spans="1:12" s="14" customFormat="1" x14ac:dyDescent="0.25">
      <c r="A6" s="44">
        <v>400</v>
      </c>
      <c r="B6" s="2" t="s">
        <v>249</v>
      </c>
      <c r="C6" s="42"/>
      <c r="D6" s="42"/>
      <c r="E6" s="42"/>
      <c r="J6" s="42"/>
      <c r="K6" s="42"/>
      <c r="L6" s="42"/>
    </row>
    <row r="7" spans="1:12" x14ac:dyDescent="0.25">
      <c r="A7" s="38" t="str">
        <f>LEFT('PLAN DE CUENTAS'!$A5,6)</f>
        <v>400001</v>
      </c>
      <c r="B7" s="14" t="str">
        <f>VLOOKUP('PLAN DE CUENTAS'!A5,'PLAN DE CUENTAS'!A4:B38,2,TRUE)</f>
        <v>SANSUNJ, S.L.</v>
      </c>
      <c r="C7" s="42">
        <f>SUMIF(DIARIO!$A$7:$A$334, "=" &amp;$A7,DIARIO!$F$7:$F$336)</f>
        <v>12100</v>
      </c>
      <c r="D7" s="42">
        <f>SUMIF(DIARIO!$A$7:$A$334, "=" &amp;$A7,DIARIO!$G$7:$G$336)</f>
        <v>12100</v>
      </c>
      <c r="E7" s="42">
        <f t="shared" ref="E7:E67" si="0">$D7-$C7</f>
        <v>0</v>
      </c>
      <c r="F7" s="14"/>
      <c r="G7" s="14">
        <v>400001</v>
      </c>
      <c r="H7" s="14"/>
      <c r="I7" s="14"/>
      <c r="J7" s="42"/>
      <c r="K7" s="42"/>
      <c r="L7" s="42"/>
    </row>
    <row r="8" spans="1:12" x14ac:dyDescent="0.25">
      <c r="A8" s="38" t="str">
        <f>LEFT('PLAN DE CUENTAS'!$A6,6)</f>
        <v>400002</v>
      </c>
      <c r="B8" s="14" t="str">
        <f>VLOOKUP('PLAN DE CUENTAS'!A6,'PLAN DE CUENTAS'!A5:B39,2,TRUE)</f>
        <v>PELIPE TELEVISIONES, S.L.</v>
      </c>
      <c r="C8" s="42">
        <f>SUMIF(DIARIO!$A$7:$A$334, "=" &amp;$A8,DIARIO!$F$7:$F$336)</f>
        <v>14520</v>
      </c>
      <c r="D8" s="42">
        <f>SUMIF(DIARIO!$A$7:$A$334, "=" &amp;$A8,DIARIO!$G$7:$G$336)</f>
        <v>21645</v>
      </c>
      <c r="E8" s="42">
        <f t="shared" si="0"/>
        <v>7125</v>
      </c>
      <c r="F8" s="14"/>
      <c r="G8" s="14">
        <v>400002</v>
      </c>
      <c r="H8" s="14"/>
      <c r="I8" s="14"/>
      <c r="J8" s="42"/>
      <c r="K8" s="42"/>
      <c r="L8" s="42"/>
    </row>
    <row r="9" spans="1:12" x14ac:dyDescent="0.25">
      <c r="A9" s="38" t="str">
        <f>LEFT('PLAN DE CUENTAS'!$A7,6)</f>
        <v>400003</v>
      </c>
      <c r="B9" s="14" t="str">
        <f>VLOOKUP('PLAN DE CUENTAS'!A7,'PLAN DE CUENTAS'!A6:B40,2,TRUE)</f>
        <v>PEAR S.L.</v>
      </c>
      <c r="C9" s="42">
        <f>SUMIF(DIARIO!$A$7:$A$334, "=" &amp;$A9,DIARIO!$F$7:$F$336)</f>
        <v>4840</v>
      </c>
      <c r="D9" s="42">
        <f>SUMIF(DIARIO!$A$7:$A$334, "=" &amp;$A9,DIARIO!$G$7:$G$336)</f>
        <v>12460</v>
      </c>
      <c r="E9" s="42">
        <f t="shared" si="0"/>
        <v>7620</v>
      </c>
      <c r="F9" s="14"/>
      <c r="G9" s="14">
        <v>400003</v>
      </c>
      <c r="H9" s="14"/>
      <c r="I9" s="14"/>
      <c r="J9" s="42"/>
      <c r="K9" s="42"/>
      <c r="L9" s="42"/>
    </row>
    <row r="10" spans="1:12" s="14" customFormat="1" x14ac:dyDescent="0.25">
      <c r="A10" s="44">
        <v>401</v>
      </c>
      <c r="B10" s="2" t="s">
        <v>250</v>
      </c>
      <c r="C10" s="42"/>
      <c r="D10" s="42"/>
      <c r="E10" s="42"/>
      <c r="J10" s="42"/>
      <c r="K10" s="42"/>
      <c r="L10" s="42"/>
    </row>
    <row r="11" spans="1:12" x14ac:dyDescent="0.25">
      <c r="A11" s="38" t="str">
        <f>LEFT('PLAN DE CUENTAS'!$A8,6)</f>
        <v>401000</v>
      </c>
      <c r="B11" s="14" t="str">
        <f>VLOOKUP('PLAN DE CUENTAS'!A8,'PLAN DE CUENTAS'!A8:B42,2,TRUE)</f>
        <v>Proveedores, efectos comerciales a pagar</v>
      </c>
      <c r="C11" s="42">
        <f>SUMIF(DIARIO!$A$7:$A$334, "=" &amp;$A11,DIARIO!$F$7:$F$336)</f>
        <v>9680</v>
      </c>
      <c r="D11" s="42">
        <f>SUMIF(DIARIO!$A$7:$A$334, "=" &amp;$A11,DIARIO!$G$7:$G$336)</f>
        <v>9680</v>
      </c>
      <c r="E11" s="42">
        <f t="shared" si="0"/>
        <v>0</v>
      </c>
      <c r="F11" s="14"/>
      <c r="G11" s="14">
        <v>401000</v>
      </c>
      <c r="H11" s="14"/>
      <c r="I11" s="14"/>
      <c r="J11" s="42"/>
      <c r="K11" s="42"/>
      <c r="L11" s="42"/>
    </row>
    <row r="12" spans="1:12" s="14" customFormat="1" x14ac:dyDescent="0.25">
      <c r="A12" s="44">
        <v>407</v>
      </c>
      <c r="B12" s="2" t="s">
        <v>251</v>
      </c>
      <c r="C12" s="42"/>
      <c r="D12" s="42"/>
      <c r="E12" s="42"/>
      <c r="J12" s="42"/>
      <c r="K12" s="42"/>
      <c r="L12" s="42"/>
    </row>
    <row r="13" spans="1:12" x14ac:dyDescent="0.25">
      <c r="A13" s="38" t="str">
        <f>LEFT('PLAN DE CUENTAS'!$A9,6)</f>
        <v>407001</v>
      </c>
      <c r="B13" s="14" t="e">
        <f>VLOOKUP('PLAN DE CUENTAS'!A9,'PLAN DE CUENTAS'!A10:B44,2,TRUE)</f>
        <v>#N/A</v>
      </c>
      <c r="C13" s="42">
        <f>SUMIF(DIARIO!$A$7:$A$334, "=" &amp;$A13,DIARIO!$F$7:$F$336)</f>
        <v>2420</v>
      </c>
      <c r="D13" s="42">
        <f>SUMIF(DIARIO!$A$7:$A$334, "=" &amp;$A13,DIARIO!$G$7:$G$336)</f>
        <v>2420</v>
      </c>
      <c r="E13" s="42">
        <f t="shared" si="0"/>
        <v>0</v>
      </c>
      <c r="F13" s="14"/>
      <c r="G13" s="14">
        <v>407001</v>
      </c>
      <c r="H13" s="14"/>
      <c r="I13" s="14"/>
      <c r="J13" s="42"/>
      <c r="K13" s="42"/>
      <c r="L13" s="42"/>
    </row>
    <row r="14" spans="1:12" s="14" customFormat="1" x14ac:dyDescent="0.25">
      <c r="A14" s="46">
        <v>41</v>
      </c>
      <c r="B14" s="69" t="s">
        <v>252</v>
      </c>
      <c r="C14" s="69"/>
      <c r="D14" s="69"/>
      <c r="E14" s="69"/>
      <c r="J14" s="42"/>
      <c r="K14" s="42"/>
      <c r="L14" s="42"/>
    </row>
    <row r="15" spans="1:12" s="14" customFormat="1" x14ac:dyDescent="0.25">
      <c r="A15" s="44">
        <v>410</v>
      </c>
      <c r="B15" s="2" t="s">
        <v>253</v>
      </c>
      <c r="C15" s="42"/>
      <c r="D15" s="42"/>
      <c r="E15" s="42"/>
      <c r="J15" s="42"/>
      <c r="K15" s="42"/>
      <c r="L15" s="42"/>
    </row>
    <row r="16" spans="1:12" x14ac:dyDescent="0.25">
      <c r="A16" s="38" t="str">
        <f>LEFT('PLAN DE CUENTAS'!$A10,6)</f>
        <v>410001</v>
      </c>
      <c r="B16" s="14" t="e">
        <f>VLOOKUP('PLAN DE CUENTAS'!A10,'PLAN DE CUENTAS'!A13:B47,2,TRUE)</f>
        <v>#N/A</v>
      </c>
      <c r="C16" s="42">
        <f>SUMIF(DIARIO!$A$7:$A$334, "=" &amp;$A16,DIARIO!$F$7:$F$336)</f>
        <v>110</v>
      </c>
      <c r="D16" s="42">
        <f>SUMIF(DIARIO!$A$7:$A$334, "=" &amp;$A16,DIARIO!$G$7:$G$336)</f>
        <v>110</v>
      </c>
      <c r="E16" s="42">
        <f t="shared" si="0"/>
        <v>0</v>
      </c>
      <c r="F16" s="14"/>
      <c r="G16" s="14">
        <v>410001</v>
      </c>
      <c r="H16" s="14"/>
      <c r="I16" s="14"/>
      <c r="J16" s="42"/>
      <c r="K16" s="42"/>
      <c r="L16" s="42"/>
    </row>
    <row r="17" spans="1:12" x14ac:dyDescent="0.25">
      <c r="A17" s="38" t="str">
        <f>LEFT('PLAN DE CUENTAS'!$A11,6)</f>
        <v>410002</v>
      </c>
      <c r="B17" s="14" t="e">
        <f>VLOOKUP('PLAN DE CUENTAS'!A11,'PLAN DE CUENTAS'!A14:B48,2,TRUE)</f>
        <v>#N/A</v>
      </c>
      <c r="C17" s="42">
        <f>SUMIF(DIARIO!$A$7:$A$334, "=" &amp;$A17,DIARIO!$F$7:$F$336)</f>
        <v>510</v>
      </c>
      <c r="D17" s="42">
        <f>SUMIF(DIARIO!$A$7:$A$334, "=" &amp;$A17,DIARIO!$G$7:$G$336)</f>
        <v>1020</v>
      </c>
      <c r="E17" s="42">
        <f t="shared" si="0"/>
        <v>510</v>
      </c>
      <c r="F17" s="14"/>
      <c r="G17" s="14">
        <v>410002</v>
      </c>
      <c r="H17" s="14"/>
      <c r="I17" s="14"/>
      <c r="J17" s="42"/>
      <c r="K17" s="42"/>
      <c r="L17" s="42"/>
    </row>
    <row r="18" spans="1:12" x14ac:dyDescent="0.25">
      <c r="A18" s="38" t="str">
        <f>LEFT('PLAN DE CUENTAS'!$A12,6)</f>
        <v>410003</v>
      </c>
      <c r="B18" s="14" t="e">
        <f>VLOOKUP('PLAN DE CUENTAS'!A12,'PLAN DE CUENTAS'!A15:B49,2,TRUE)</f>
        <v>#N/A</v>
      </c>
      <c r="C18" s="42">
        <f>SUMIF(DIARIO!$A$7:$A$334, "=" &amp;$A18,DIARIO!$F$7:$F$336)</f>
        <v>120</v>
      </c>
      <c r="D18" s="42">
        <f>SUMIF(DIARIO!$A$7:$A$334, "=" &amp;$A18,DIARIO!$G$7:$G$336)</f>
        <v>120</v>
      </c>
      <c r="E18" s="42">
        <f t="shared" si="0"/>
        <v>0</v>
      </c>
      <c r="F18" s="14"/>
      <c r="G18" s="14">
        <v>410003</v>
      </c>
      <c r="H18" s="14"/>
      <c r="I18" s="14"/>
      <c r="J18" s="42"/>
      <c r="K18" s="42"/>
      <c r="L18" s="42"/>
    </row>
    <row r="19" spans="1:12" s="14" customFormat="1" x14ac:dyDescent="0.25">
      <c r="A19" s="46">
        <v>43</v>
      </c>
      <c r="B19" s="69" t="s">
        <v>254</v>
      </c>
      <c r="C19" s="69"/>
      <c r="D19" s="69"/>
      <c r="E19" s="69"/>
      <c r="J19" s="42"/>
      <c r="K19" s="42"/>
      <c r="L19" s="42"/>
    </row>
    <row r="20" spans="1:12" s="14" customFormat="1" x14ac:dyDescent="0.25">
      <c r="A20" s="44">
        <v>430</v>
      </c>
      <c r="B20" s="2" t="s">
        <v>255</v>
      </c>
      <c r="C20" s="42"/>
      <c r="D20" s="42"/>
      <c r="E20" s="42"/>
      <c r="J20" s="42"/>
      <c r="K20" s="42"/>
      <c r="L20" s="42"/>
    </row>
    <row r="21" spans="1:12" x14ac:dyDescent="0.25">
      <c r="A21" s="38" t="str">
        <f>LEFT('PLAN DE CUENTAS'!$A13,6)</f>
        <v>430000</v>
      </c>
      <c r="B21" s="14" t="e">
        <f>VLOOKUP('PLAN DE CUENTAS'!A13,'PLAN DE CUENTAS'!A18:B52,2,FALSE)</f>
        <v>#N/A</v>
      </c>
      <c r="C21" s="42">
        <f>SUMIF(DIARIO!$A$7:$A$334, "=" &amp;$A21,DIARIO!$F$7:$F$336)</f>
        <v>1815</v>
      </c>
      <c r="D21" s="42">
        <f>SUMIF(DIARIO!$A$7:$A$334, "=" &amp;$A21,DIARIO!$G$7:$G$336)</f>
        <v>1815</v>
      </c>
      <c r="E21" s="42">
        <f t="shared" si="0"/>
        <v>0</v>
      </c>
      <c r="F21" s="14"/>
      <c r="G21" s="14">
        <v>430000</v>
      </c>
      <c r="H21" s="14"/>
      <c r="I21" s="14"/>
      <c r="J21" s="42"/>
      <c r="K21" s="42"/>
      <c r="L21" s="42"/>
    </row>
    <row r="22" spans="1:12" x14ac:dyDescent="0.25">
      <c r="A22" s="38" t="str">
        <f>LEFT('PLAN DE CUENTAS'!$A14,6)</f>
        <v>430001</v>
      </c>
      <c r="B22" s="14"/>
      <c r="C22" s="42">
        <f>SUMIF(DIARIO!$A$7:$A$334, "=" &amp;$A22,DIARIO!$F$7:$F$336)</f>
        <v>9445</v>
      </c>
      <c r="D22" s="42">
        <f>SUMIF(DIARIO!$A$7:$A$334, "=" &amp;$A22,DIARIO!$G$7:$G$336)</f>
        <v>4000</v>
      </c>
      <c r="E22" s="42">
        <f t="shared" si="0"/>
        <v>-5445</v>
      </c>
      <c r="F22" s="14"/>
      <c r="G22" s="14">
        <v>430001</v>
      </c>
      <c r="H22" s="14"/>
      <c r="I22" s="14"/>
      <c r="J22" s="42"/>
      <c r="K22" s="42"/>
      <c r="L22" s="42"/>
    </row>
    <row r="23" spans="1:12" x14ac:dyDescent="0.25">
      <c r="A23" s="38" t="str">
        <f>LEFT('PLAN DE CUENTAS'!$A15,6)</f>
        <v>430002</v>
      </c>
      <c r="B23" s="14"/>
      <c r="C23" s="42">
        <f>SUMIF(DIARIO!$A$7:$A$334, "=" &amp;$A23,DIARIO!$F$7:$F$336)</f>
        <v>8000</v>
      </c>
      <c r="D23" s="42">
        <f>SUMIF(DIARIO!$A$7:$A$334, "=" &amp;$A23,DIARIO!$G$7:$G$336)</f>
        <v>8000</v>
      </c>
      <c r="E23" s="42">
        <f t="shared" si="0"/>
        <v>0</v>
      </c>
      <c r="F23" s="14"/>
      <c r="G23" s="14">
        <v>430002</v>
      </c>
      <c r="H23" s="14"/>
      <c r="I23" s="14"/>
      <c r="J23" s="42"/>
      <c r="K23" s="42"/>
      <c r="L23" s="42"/>
    </row>
    <row r="24" spans="1:12" x14ac:dyDescent="0.25">
      <c r="A24" s="38" t="str">
        <f>LEFT('PLAN DE CUENTAS'!$A16,6)</f>
        <v>430003</v>
      </c>
      <c r="B24" s="14"/>
      <c r="C24" s="42">
        <f>SUMIF(DIARIO!$A$7:$A$334, "=" &amp;$A24,DIARIO!$F$7:$F$336)</f>
        <v>10890</v>
      </c>
      <c r="D24" s="42">
        <f>SUMIF(DIARIO!$A$7:$A$334, "=" &amp;$A24,DIARIO!$G$7:$G$336)</f>
        <v>7260</v>
      </c>
      <c r="E24" s="42">
        <f t="shared" si="0"/>
        <v>-3630</v>
      </c>
      <c r="F24" s="14"/>
      <c r="G24" s="14">
        <v>430003</v>
      </c>
      <c r="H24" s="14"/>
      <c r="I24" s="14"/>
      <c r="J24" s="42"/>
      <c r="K24" s="42"/>
      <c r="L24" s="42"/>
    </row>
    <row r="25" spans="1:12" x14ac:dyDescent="0.25">
      <c r="A25" s="38" t="str">
        <f>LEFT('PLAN DE CUENTAS'!$A17,6)</f>
        <v>430004</v>
      </c>
      <c r="B25" s="14"/>
      <c r="C25" s="42">
        <f>SUMIF(DIARIO!$A$7:$A$334, "=" &amp;$A25,DIARIO!$F$7:$F$336)</f>
        <v>26150</v>
      </c>
      <c r="D25" s="42">
        <f>SUMIF(DIARIO!$A$7:$A$334, "=" &amp;$A25,DIARIO!$G$7:$G$336)</f>
        <v>18150</v>
      </c>
      <c r="E25" s="42">
        <f t="shared" si="0"/>
        <v>-8000</v>
      </c>
      <c r="F25" s="14"/>
      <c r="G25" s="14">
        <v>430004</v>
      </c>
      <c r="H25" s="14"/>
      <c r="I25" s="14"/>
      <c r="J25" s="42"/>
      <c r="K25" s="42"/>
      <c r="L25" s="42"/>
    </row>
    <row r="26" spans="1:12" x14ac:dyDescent="0.25">
      <c r="A26" s="38" t="str">
        <f>LEFT('PLAN DE CUENTAS'!$A18,6)</f>
        <v>430005</v>
      </c>
      <c r="B26" s="14"/>
      <c r="C26" s="42">
        <f>SUMIF(DIARIO!$A$7:$A$334, "=" &amp;$A26,DIARIO!$F$7:$F$336)</f>
        <v>13110</v>
      </c>
      <c r="D26" s="42">
        <f>SUMIF(DIARIO!$A$7:$A$334, "=" &amp;$A26,DIARIO!$G$7:$G$336)</f>
        <v>7260</v>
      </c>
      <c r="E26" s="42">
        <f t="shared" si="0"/>
        <v>-5850</v>
      </c>
      <c r="F26" s="14"/>
      <c r="G26" s="14">
        <v>430005</v>
      </c>
      <c r="H26" s="14"/>
      <c r="I26" s="14"/>
      <c r="J26" s="42"/>
      <c r="K26" s="42"/>
      <c r="L26" s="42"/>
    </row>
    <row r="27" spans="1:12" s="14" customFormat="1" x14ac:dyDescent="0.25">
      <c r="A27" s="44">
        <v>431</v>
      </c>
      <c r="B27" s="2" t="s">
        <v>256</v>
      </c>
      <c r="C27" s="42"/>
      <c r="D27" s="42"/>
      <c r="E27" s="42"/>
      <c r="J27" s="42"/>
      <c r="K27" s="42"/>
      <c r="L27" s="42"/>
    </row>
    <row r="28" spans="1:12" x14ac:dyDescent="0.25">
      <c r="A28" s="38" t="str">
        <f>LEFT('PLAN DE CUENTAS'!$A19,6)</f>
        <v>431000</v>
      </c>
      <c r="B28" s="14"/>
      <c r="C28" s="42">
        <f>SUMIF(DIARIO!$A$7:$A$334, "=" &amp;$A28,DIARIO!$F$7:$F$336)</f>
        <v>15260</v>
      </c>
      <c r="D28" s="42">
        <f>SUMIF(DIARIO!$A$7:$A$334, "=" &amp;$A28,DIARIO!$G$7:$G$336)</f>
        <v>7260</v>
      </c>
      <c r="E28" s="42">
        <f t="shared" si="0"/>
        <v>-8000</v>
      </c>
      <c r="F28" s="14"/>
      <c r="G28" s="14">
        <v>431000</v>
      </c>
      <c r="H28" s="14"/>
      <c r="I28" s="14"/>
      <c r="J28" s="42"/>
      <c r="K28" s="42"/>
      <c r="L28" s="42"/>
    </row>
    <row r="29" spans="1:12" s="14" customFormat="1" x14ac:dyDescent="0.25">
      <c r="A29" s="46">
        <v>46</v>
      </c>
      <c r="B29" s="69" t="s">
        <v>257</v>
      </c>
      <c r="C29" s="69"/>
      <c r="D29" s="69"/>
      <c r="E29" s="69"/>
      <c r="J29" s="42"/>
      <c r="K29" s="42"/>
      <c r="L29" s="42"/>
    </row>
    <row r="30" spans="1:12" s="14" customFormat="1" x14ac:dyDescent="0.25">
      <c r="A30" s="44">
        <v>465</v>
      </c>
      <c r="B30" s="2" t="s">
        <v>258</v>
      </c>
      <c r="C30" s="42"/>
      <c r="D30" s="42"/>
      <c r="E30" s="42"/>
      <c r="J30" s="42"/>
      <c r="K30" s="42"/>
      <c r="L30" s="42"/>
    </row>
    <row r="31" spans="1:12" x14ac:dyDescent="0.25">
      <c r="A31" s="38" t="str">
        <f>LEFT('PLAN DE CUENTAS'!$A20,6)</f>
        <v>465001</v>
      </c>
      <c r="B31" s="14"/>
      <c r="C31" s="42">
        <f>SUMIF(DIARIO!$A$7:$A$334, "=" &amp;$A31,DIARIO!$F$7:$F$336)</f>
        <v>3854</v>
      </c>
      <c r="D31" s="42">
        <f>SUMIF(DIARIO!$A$7:$A$334, "=" &amp;$A31,DIARIO!$G$7:$G$336)</f>
        <v>5781</v>
      </c>
      <c r="E31" s="42">
        <f t="shared" si="0"/>
        <v>1927</v>
      </c>
      <c r="F31" s="14"/>
      <c r="G31" s="14">
        <v>465001</v>
      </c>
      <c r="H31" s="14"/>
      <c r="I31" s="14"/>
      <c r="J31" s="42"/>
      <c r="K31" s="42"/>
      <c r="L31" s="42"/>
    </row>
    <row r="32" spans="1:12" x14ac:dyDescent="0.25">
      <c r="A32" s="38" t="str">
        <f>LEFT('PLAN DE CUENTAS'!$A21,6)</f>
        <v>465002</v>
      </c>
      <c r="B32" s="14"/>
      <c r="C32" s="42">
        <f>SUMIF(DIARIO!$A$7:$A$334, "=" &amp;$A32,DIARIO!$F$7:$F$336)</f>
        <v>2396</v>
      </c>
      <c r="D32" s="42">
        <f>SUMIF(DIARIO!$A$7:$A$334, "=" &amp;$A32,DIARIO!$G$7:$G$336)</f>
        <v>2396</v>
      </c>
      <c r="E32" s="42">
        <f t="shared" si="0"/>
        <v>0</v>
      </c>
      <c r="F32" s="14"/>
      <c r="G32" s="14">
        <v>465002</v>
      </c>
      <c r="H32" s="14"/>
      <c r="I32" s="14"/>
      <c r="J32" s="42"/>
      <c r="K32" s="42"/>
      <c r="L32" s="42"/>
    </row>
    <row r="33" spans="1:12" x14ac:dyDescent="0.25">
      <c r="A33" s="38" t="str">
        <f>LEFT('PLAN DE CUENTAS'!$A22,6)</f>
        <v>465003</v>
      </c>
      <c r="B33" s="14"/>
      <c r="C33" s="42">
        <f>SUMIF(DIARIO!$A$7:$A$334, "=" &amp;$A33,DIARIO!$F$7:$F$336)</f>
        <v>2528.5500000000002</v>
      </c>
      <c r="D33" s="42">
        <f>SUMIF(DIARIO!$A$7:$A$334, "=" &amp;$A33,DIARIO!$G$7:$G$336)</f>
        <v>2528.5500000000002</v>
      </c>
      <c r="E33" s="42">
        <f t="shared" si="0"/>
        <v>0</v>
      </c>
      <c r="F33" s="14"/>
      <c r="G33" s="14">
        <v>465003</v>
      </c>
      <c r="H33" s="14"/>
      <c r="I33" s="14"/>
      <c r="J33" s="42"/>
      <c r="K33" s="42"/>
      <c r="L33" s="42"/>
    </row>
    <row r="34" spans="1:12" s="14" customFormat="1" x14ac:dyDescent="0.25">
      <c r="A34" s="46">
        <v>47</v>
      </c>
      <c r="B34" s="69" t="s">
        <v>259</v>
      </c>
      <c r="C34" s="69"/>
      <c r="D34" s="69"/>
      <c r="E34" s="69"/>
      <c r="J34" s="42"/>
      <c r="K34" s="42"/>
      <c r="L34" s="42"/>
    </row>
    <row r="35" spans="1:12" s="14" customFormat="1" x14ac:dyDescent="0.25">
      <c r="A35" s="44">
        <v>472</v>
      </c>
      <c r="B35" s="2" t="s">
        <v>260</v>
      </c>
      <c r="C35" s="42"/>
      <c r="D35" s="42"/>
      <c r="E35" s="42"/>
      <c r="J35" s="42"/>
      <c r="K35" s="42"/>
      <c r="L35" s="42"/>
    </row>
    <row r="36" spans="1:12" x14ac:dyDescent="0.25">
      <c r="A36" s="38" t="str">
        <f>LEFT('PLAN DE CUENTAS'!$A23,6)</f>
        <v>472000</v>
      </c>
      <c r="B36" s="14"/>
      <c r="C36" s="42">
        <f>SUMIF(DIARIO!$A$7:$A$334, "=" &amp;$A36,DIARIO!$F$7:$F$336)</f>
        <v>8268.9699999999993</v>
      </c>
      <c r="D36" s="42">
        <f>SUMIF(DIARIO!$A$7:$A$334, "=" &amp;$A36,DIARIO!$G$7:$G$336)</f>
        <v>8268.9699999999993</v>
      </c>
      <c r="E36" s="42">
        <f t="shared" si="0"/>
        <v>0</v>
      </c>
      <c r="F36" s="14"/>
      <c r="G36" s="14">
        <v>472000</v>
      </c>
      <c r="H36" s="14"/>
      <c r="I36" s="14"/>
      <c r="J36" s="42"/>
      <c r="K36" s="42"/>
      <c r="L36" s="42"/>
    </row>
    <row r="37" spans="1:12" s="14" customFormat="1" x14ac:dyDescent="0.25">
      <c r="A37" s="44">
        <v>475</v>
      </c>
      <c r="B37" s="2" t="s">
        <v>261</v>
      </c>
      <c r="C37" s="43"/>
      <c r="D37" s="43"/>
      <c r="E37" s="43"/>
      <c r="J37" s="42"/>
      <c r="K37" s="42"/>
      <c r="L37" s="42"/>
    </row>
    <row r="38" spans="1:12" x14ac:dyDescent="0.25">
      <c r="A38" s="38" t="str">
        <f>LEFT('PLAN DE CUENTAS'!$A24,6)</f>
        <v>475000</v>
      </c>
      <c r="B38" s="14"/>
      <c r="C38" s="42">
        <f>SUMIF(DIARIO!$A$7:$A$334, "=" &amp;$A38,DIARIO!$F$7:$F$336)</f>
        <v>0</v>
      </c>
      <c r="D38" s="42">
        <f>SUMIF(DIARIO!$A$7:$A$334, "=" &amp;$A38,DIARIO!$G$7:$G$336)</f>
        <v>3777.39</v>
      </c>
      <c r="E38" s="42">
        <f t="shared" si="0"/>
        <v>3777.39</v>
      </c>
      <c r="F38" s="14"/>
      <c r="G38" s="14">
        <v>475000</v>
      </c>
      <c r="H38" s="14"/>
      <c r="I38" s="14"/>
      <c r="J38" s="42"/>
      <c r="K38" s="42"/>
      <c r="L38" s="42"/>
    </row>
    <row r="39" spans="1:12" x14ac:dyDescent="0.25">
      <c r="A39" s="38" t="str">
        <f>LEFT('PLAN DE CUENTAS'!$A25,6)</f>
        <v>475100</v>
      </c>
      <c r="B39" s="14"/>
      <c r="C39" s="42">
        <f>SUMIF(DIARIO!$A$7:$A$334, "=" &amp;$A39,DIARIO!$F$7:$F$336)</f>
        <v>0</v>
      </c>
      <c r="D39" s="42">
        <f>SUMIF(DIARIO!$A$7:$A$334, "=" &amp;$A39,DIARIO!$G$7:$G$336)</f>
        <v>1983</v>
      </c>
      <c r="E39" s="42">
        <f t="shared" si="0"/>
        <v>1983</v>
      </c>
      <c r="F39" s="14"/>
      <c r="G39" s="14">
        <v>475100</v>
      </c>
      <c r="H39" s="14"/>
      <c r="I39" s="14"/>
      <c r="J39" s="42"/>
      <c r="K39" s="42"/>
      <c r="L39" s="42"/>
    </row>
    <row r="40" spans="1:12" s="14" customFormat="1" x14ac:dyDescent="0.25">
      <c r="A40" s="44">
        <v>476</v>
      </c>
      <c r="B40" s="2" t="s">
        <v>262</v>
      </c>
      <c r="C40" s="43"/>
      <c r="D40" s="43"/>
      <c r="E40" s="43"/>
      <c r="J40" s="42"/>
      <c r="K40" s="42"/>
      <c r="L40" s="42"/>
    </row>
    <row r="41" spans="1:12" x14ac:dyDescent="0.25">
      <c r="A41" s="38" t="str">
        <f>LEFT('PLAN DE CUENTAS'!$A26,6)</f>
        <v>476000</v>
      </c>
      <c r="B41" s="14"/>
      <c r="C41" s="42">
        <f>SUMIF(DIARIO!$A$7:$A$334, "=" &amp;$A41,DIARIO!$F$7:$F$336)</f>
        <v>4114.8</v>
      </c>
      <c r="D41" s="42">
        <f>SUMIF(DIARIO!$A$7:$A$334, "=" &amp;$A41,DIARIO!$G$7:$G$336)</f>
        <v>5410.2</v>
      </c>
      <c r="E41" s="42">
        <f t="shared" si="0"/>
        <v>1295.3999999999996</v>
      </c>
      <c r="F41" s="14"/>
      <c r="G41" s="14">
        <v>476000</v>
      </c>
      <c r="H41" s="14"/>
      <c r="I41" s="14"/>
      <c r="J41" s="42"/>
      <c r="K41" s="42"/>
      <c r="L41" s="42"/>
    </row>
    <row r="42" spans="1:12" x14ac:dyDescent="0.25">
      <c r="A42" s="38" t="str">
        <f>LEFT('PLAN DE CUENTAS'!$A27,6)</f>
        <v>477000</v>
      </c>
      <c r="B42" s="14"/>
      <c r="C42" s="42">
        <f>SUMIF(DIARIO!$A$7:$A$334, "=" &amp;$A42,DIARIO!$F$7:$F$336)</f>
        <v>12046.36</v>
      </c>
      <c r="D42" s="42">
        <f>SUMIF(DIARIO!$A$7:$A$334, "=" &amp;$A42,DIARIO!$G$7:$G$336)</f>
        <v>12046.36</v>
      </c>
      <c r="E42" s="42">
        <f t="shared" si="0"/>
        <v>0</v>
      </c>
      <c r="F42" s="14"/>
      <c r="G42" s="14">
        <v>477000</v>
      </c>
      <c r="H42" s="14"/>
      <c r="I42" s="14"/>
      <c r="J42" s="42"/>
      <c r="K42" s="42"/>
      <c r="L42" s="42"/>
    </row>
    <row r="43" spans="1:12" s="14" customFormat="1" x14ac:dyDescent="0.25">
      <c r="A43" s="46">
        <v>57</v>
      </c>
      <c r="B43" s="69" t="s">
        <v>263</v>
      </c>
      <c r="C43" s="69"/>
      <c r="D43" s="69"/>
      <c r="E43" s="69"/>
      <c r="J43" s="42"/>
      <c r="K43" s="42"/>
      <c r="L43" s="42"/>
    </row>
    <row r="44" spans="1:12" s="14" customFormat="1" x14ac:dyDescent="0.25">
      <c r="A44" s="44">
        <v>570</v>
      </c>
      <c r="B44" s="2" t="s">
        <v>264</v>
      </c>
      <c r="C44" s="42"/>
      <c r="D44" s="42"/>
      <c r="E44" s="42"/>
      <c r="J44" s="42"/>
      <c r="K44" s="42"/>
      <c r="L44" s="42"/>
    </row>
    <row r="45" spans="1:12" x14ac:dyDescent="0.25">
      <c r="A45" s="38" t="str">
        <f>LEFT('PLAN DE CUENTAS'!$A28,6)</f>
        <v>570000</v>
      </c>
      <c r="B45" s="14"/>
      <c r="C45" s="42">
        <f>SUMIF(DIARIO!$A$7:$A$334, "=" &amp;$A45,DIARIO!$F$7:$F$336)</f>
        <v>2185</v>
      </c>
      <c r="D45" s="42">
        <f>SUMIF(DIARIO!$A$7:$A$334, "=" &amp;$A45,DIARIO!$G$7:$G$336)</f>
        <v>1685.7</v>
      </c>
      <c r="E45" s="42">
        <f t="shared" si="0"/>
        <v>-499.29999999999995</v>
      </c>
      <c r="F45" s="14"/>
      <c r="G45" s="14">
        <v>570000</v>
      </c>
      <c r="H45" s="14"/>
      <c r="I45" s="14"/>
      <c r="J45" s="42"/>
      <c r="K45" s="42"/>
      <c r="L45" s="42"/>
    </row>
    <row r="46" spans="1:12" s="14" customFormat="1" x14ac:dyDescent="0.25">
      <c r="A46" s="44">
        <v>572</v>
      </c>
      <c r="B46" s="2" t="s">
        <v>265</v>
      </c>
      <c r="C46" s="43"/>
      <c r="D46" s="43"/>
      <c r="E46" s="42"/>
      <c r="J46" s="42"/>
      <c r="K46" s="42"/>
      <c r="L46" s="42"/>
    </row>
    <row r="47" spans="1:12" x14ac:dyDescent="0.25">
      <c r="A47" s="38" t="str">
        <f>LEFT('PLAN DE CUENTAS'!$A29,6)</f>
        <v>572001</v>
      </c>
      <c r="B47" s="14"/>
      <c r="C47" s="42">
        <f>SUMIF(DIARIO!$A$7:$A$334, "=" &amp;$A47,DIARIO!$F$7:$F$336)</f>
        <v>27260</v>
      </c>
      <c r="D47" s="42">
        <f>SUMIF(DIARIO!$A$7:$A$334, "=" &amp;$A47,DIARIO!$G$7:$G$336)</f>
        <v>8105</v>
      </c>
      <c r="E47" s="42">
        <f t="shared" si="0"/>
        <v>-19155</v>
      </c>
      <c r="F47" s="14"/>
      <c r="G47" s="14">
        <v>572001</v>
      </c>
      <c r="H47" s="14"/>
      <c r="I47" s="14"/>
      <c r="J47" s="42"/>
      <c r="K47" s="42"/>
      <c r="L47" s="42"/>
    </row>
    <row r="48" spans="1:12" x14ac:dyDescent="0.25">
      <c r="A48" s="38" t="str">
        <f>LEFT('PLAN DE CUENTAS'!$A30,6)</f>
        <v>572002</v>
      </c>
      <c r="B48" s="14"/>
      <c r="C48" s="42">
        <f>SUMIF(DIARIO!$A$7:$A$334, "=" &amp;$A48,DIARIO!$F$7:$F$336)</f>
        <v>30890</v>
      </c>
      <c r="D48" s="42">
        <f>SUMIF(DIARIO!$A$7:$A$334, "=" &amp;$A48,DIARIO!$G$7:$G$336)</f>
        <v>20668</v>
      </c>
      <c r="E48" s="42">
        <f t="shared" si="0"/>
        <v>-10222</v>
      </c>
      <c r="F48" s="14"/>
      <c r="G48" s="14">
        <v>572002</v>
      </c>
      <c r="H48" s="14"/>
      <c r="I48" s="14"/>
      <c r="J48" s="42"/>
      <c r="K48" s="42"/>
      <c r="L48" s="42"/>
    </row>
    <row r="49" spans="1:12" x14ac:dyDescent="0.25">
      <c r="A49" s="38" t="str">
        <f>LEFT('PLAN DE CUENTAS'!$A31,6)</f>
        <v>572003</v>
      </c>
      <c r="B49" s="14"/>
      <c r="C49" s="42">
        <f>SUMIF(DIARIO!$A$7:$A$334, "=" &amp;$A49,DIARIO!$F$7:$F$336)</f>
        <v>38150</v>
      </c>
      <c r="D49" s="42">
        <f>SUMIF(DIARIO!$A$7:$A$334, "=" &amp;$A49,DIARIO!$G$7:$G$336)</f>
        <v>14637.65</v>
      </c>
      <c r="E49" s="42">
        <f t="shared" si="0"/>
        <v>-23512.35</v>
      </c>
      <c r="F49" s="14"/>
      <c r="G49" s="14">
        <v>572003</v>
      </c>
      <c r="H49" s="14"/>
      <c r="I49" s="14"/>
      <c r="J49" s="42"/>
      <c r="K49" s="42"/>
      <c r="L49" s="42"/>
    </row>
    <row r="50" spans="1:12" s="14" customFormat="1" x14ac:dyDescent="0.25">
      <c r="A50" s="46">
        <v>60</v>
      </c>
      <c r="B50" s="69" t="s">
        <v>266</v>
      </c>
      <c r="C50" s="69"/>
      <c r="D50" s="69"/>
      <c r="E50" s="69"/>
      <c r="J50" s="42"/>
      <c r="K50" s="42"/>
      <c r="L50" s="42"/>
    </row>
    <row r="51" spans="1:12" s="14" customFormat="1" x14ac:dyDescent="0.25">
      <c r="A51" s="44">
        <v>600</v>
      </c>
      <c r="B51" s="2" t="s">
        <v>267</v>
      </c>
      <c r="C51" s="43"/>
      <c r="D51" s="42"/>
      <c r="E51" s="42"/>
      <c r="J51" s="42"/>
      <c r="K51" s="42"/>
      <c r="L51" s="42"/>
    </row>
    <row r="52" spans="1:12" x14ac:dyDescent="0.25">
      <c r="A52" s="38" t="str">
        <f>LEFT('PLAN DE CUENTAS'!$A32,6)</f>
        <v>600000</v>
      </c>
      <c r="B52" s="14"/>
      <c r="C52" s="42">
        <f>SUMIF(DIARIO!$A$7:$A$334, "=" &amp;$A52,DIARIO!$F$7:$F$336)</f>
        <v>38185.949999999997</v>
      </c>
      <c r="D52" s="42">
        <f>SUMIF(DIARIO!$A$7:$A$334, "=" &amp;$A52,DIARIO!$G$7:$G$336)</f>
        <v>0</v>
      </c>
      <c r="E52" s="42">
        <f t="shared" si="0"/>
        <v>-38185.949999999997</v>
      </c>
      <c r="F52" s="14"/>
      <c r="G52" s="14">
        <v>600000</v>
      </c>
      <c r="H52" s="14"/>
      <c r="I52" s="14"/>
      <c r="J52" s="42"/>
      <c r="K52" s="42"/>
      <c r="L52" s="42"/>
    </row>
    <row r="53" spans="1:12" s="14" customFormat="1" x14ac:dyDescent="0.25">
      <c r="A53" s="46">
        <v>62</v>
      </c>
      <c r="B53" s="69" t="s">
        <v>268</v>
      </c>
      <c r="C53" s="69"/>
      <c r="D53" s="69"/>
      <c r="E53" s="69"/>
      <c r="J53" s="42"/>
      <c r="K53" s="42"/>
      <c r="L53" s="42"/>
    </row>
    <row r="54" spans="1:12" s="14" customFormat="1" x14ac:dyDescent="0.25">
      <c r="A54" s="44">
        <v>621</v>
      </c>
      <c r="B54" s="2" t="s">
        <v>269</v>
      </c>
      <c r="C54" s="43"/>
      <c r="D54" s="42"/>
      <c r="E54" s="42"/>
      <c r="J54" s="42"/>
      <c r="K54" s="42"/>
      <c r="L54" s="42"/>
    </row>
    <row r="55" spans="1:12" x14ac:dyDescent="0.25">
      <c r="A55" s="38" t="str">
        <f>LEFT('PLAN DE CUENTAS'!$A33,6)</f>
        <v>621000</v>
      </c>
      <c r="B55" s="14"/>
      <c r="C55" s="42">
        <f>SUMIF(DIARIO!$A$7:$A$334, "=" &amp;$A55,DIARIO!$F$7:$F$336)</f>
        <v>1000</v>
      </c>
      <c r="D55" s="42">
        <f>SUMIF(DIARIO!$A$7:$A$334, "=" &amp;$A55,DIARIO!$G$7:$G$336)</f>
        <v>0</v>
      </c>
      <c r="E55" s="42">
        <f t="shared" si="0"/>
        <v>-1000</v>
      </c>
      <c r="F55" s="14"/>
      <c r="G55" s="14">
        <v>621000</v>
      </c>
      <c r="H55" s="14"/>
      <c r="I55" s="14"/>
      <c r="J55" s="42"/>
      <c r="K55" s="42"/>
      <c r="L55" s="42"/>
    </row>
    <row r="56" spans="1:12" s="14" customFormat="1" x14ac:dyDescent="0.25">
      <c r="A56" s="44">
        <v>626</v>
      </c>
      <c r="B56" s="2" t="s">
        <v>33</v>
      </c>
      <c r="C56" s="43"/>
      <c r="D56" s="43"/>
      <c r="E56" s="42"/>
      <c r="J56" s="42"/>
      <c r="K56" s="42"/>
      <c r="L56" s="42"/>
    </row>
    <row r="57" spans="1:12" x14ac:dyDescent="0.25">
      <c r="A57" s="38" t="str">
        <f>LEFT('PLAN DE CUENTAS'!$A34,6)</f>
        <v>626000</v>
      </c>
      <c r="B57" s="14"/>
      <c r="C57" s="42">
        <f>SUMIF(DIARIO!$A$7:$A$334, "=" &amp;$A57,DIARIO!$F$7:$F$336)</f>
        <v>3</v>
      </c>
      <c r="D57" s="42">
        <f>SUMIF(DIARIO!$A$7:$A$334, "=" &amp;$A57,DIARIO!$G$7:$G$336)</f>
        <v>0</v>
      </c>
      <c r="E57" s="42">
        <f t="shared" si="0"/>
        <v>-3</v>
      </c>
      <c r="F57" s="14"/>
      <c r="G57" s="14">
        <v>626000</v>
      </c>
      <c r="H57" s="14"/>
      <c r="I57" s="14"/>
      <c r="J57" s="42"/>
      <c r="K57" s="42"/>
      <c r="L57" s="42"/>
    </row>
    <row r="58" spans="1:12" s="14" customFormat="1" x14ac:dyDescent="0.25">
      <c r="A58" s="44">
        <v>628</v>
      </c>
      <c r="B58" s="2" t="s">
        <v>34</v>
      </c>
      <c r="C58" s="42"/>
      <c r="D58" s="42"/>
      <c r="E58" s="42"/>
      <c r="J58" s="42"/>
      <c r="K58" s="42"/>
      <c r="L58" s="42"/>
    </row>
    <row r="59" spans="1:12" x14ac:dyDescent="0.25">
      <c r="A59" s="38" t="str">
        <f>LEFT('PLAN DE CUENTAS'!$A35,6)</f>
        <v>628000</v>
      </c>
      <c r="B59" s="14"/>
      <c r="C59" s="42">
        <f>SUMIF(DIARIO!$A$7:$A$334, "=" &amp;$A59,DIARIO!$F$7:$F$336)</f>
        <v>190.07999999999998</v>
      </c>
      <c r="D59" s="42">
        <f>SUMIF(DIARIO!$A$7:$A$334, "=" &amp;$A59,DIARIO!$G$7:$G$336)</f>
        <v>0</v>
      </c>
      <c r="E59" s="42">
        <f t="shared" si="0"/>
        <v>-190.07999999999998</v>
      </c>
      <c r="F59" s="14"/>
      <c r="G59" s="14">
        <v>628000</v>
      </c>
      <c r="H59" s="14"/>
      <c r="I59" s="14"/>
      <c r="J59" s="42"/>
      <c r="K59" s="42"/>
      <c r="L59" s="42"/>
    </row>
    <row r="60" spans="1:12" s="14" customFormat="1" x14ac:dyDescent="0.25">
      <c r="A60" s="46">
        <v>64</v>
      </c>
      <c r="B60" s="69" t="s">
        <v>270</v>
      </c>
      <c r="C60" s="69"/>
      <c r="D60" s="69"/>
      <c r="E60" s="69"/>
      <c r="J60" s="42"/>
      <c r="K60" s="42"/>
      <c r="L60" s="42"/>
    </row>
    <row r="61" spans="1:12" s="14" customFormat="1" x14ac:dyDescent="0.25">
      <c r="A61" s="44">
        <v>640</v>
      </c>
      <c r="B61" s="2" t="s">
        <v>271</v>
      </c>
      <c r="C61" s="42"/>
      <c r="D61" s="42"/>
      <c r="E61" s="42"/>
      <c r="J61" s="42"/>
      <c r="K61" s="42"/>
      <c r="L61" s="42"/>
    </row>
    <row r="62" spans="1:12" x14ac:dyDescent="0.25">
      <c r="A62" s="38" t="str">
        <f>LEFT('PLAN DE CUENTAS'!$A36,6)</f>
        <v>640000</v>
      </c>
      <c r="B62" s="14"/>
      <c r="C62" s="42">
        <f>SUMIF(DIARIO!$A$7:$A$334, "=" &amp;$A62,DIARIO!$F$7:$F$336)</f>
        <v>13400.25</v>
      </c>
      <c r="D62" s="42">
        <f>SUMIF(DIARIO!$A$7:$A$334, "=" &amp;$A62,DIARIO!$G$7:$G$336)</f>
        <v>0</v>
      </c>
      <c r="E62" s="42">
        <f t="shared" si="0"/>
        <v>-13400.25</v>
      </c>
      <c r="F62" s="14"/>
      <c r="G62" s="14">
        <v>640000</v>
      </c>
      <c r="H62" s="14"/>
      <c r="I62" s="14"/>
      <c r="J62" s="42"/>
      <c r="K62" s="42"/>
      <c r="L62" s="42"/>
    </row>
    <row r="63" spans="1:12" s="14" customFormat="1" x14ac:dyDescent="0.25">
      <c r="A63" s="44">
        <v>642</v>
      </c>
      <c r="B63" s="2" t="s">
        <v>272</v>
      </c>
      <c r="C63" s="43"/>
      <c r="D63" s="43"/>
      <c r="E63" s="42"/>
      <c r="J63" s="42"/>
      <c r="K63" s="42"/>
      <c r="L63" s="42"/>
    </row>
    <row r="64" spans="1:12" x14ac:dyDescent="0.25">
      <c r="A64" s="38" t="str">
        <f>LEFT('PLAN DE CUENTAS'!$A37,6)</f>
        <v>642000</v>
      </c>
      <c r="B64" s="14"/>
      <c r="C64" s="42">
        <f>SUMIF(DIARIO!$A$7:$A$334, "=" &amp;$A64,DIARIO!$F$7:$F$336)</f>
        <v>4508.5</v>
      </c>
      <c r="D64" s="42">
        <f>SUMIF(DIARIO!$A$7:$A$334, "=" &amp;$A64,DIARIO!$G$7:$G$336)</f>
        <v>0</v>
      </c>
      <c r="E64" s="42">
        <f t="shared" si="0"/>
        <v>-4508.5</v>
      </c>
      <c r="F64" s="14"/>
      <c r="G64" s="14">
        <v>642000</v>
      </c>
      <c r="H64" s="14"/>
      <c r="I64" s="14"/>
      <c r="J64" s="42"/>
      <c r="K64" s="42"/>
      <c r="L64" s="42"/>
    </row>
    <row r="65" spans="1:12" s="14" customFormat="1" x14ac:dyDescent="0.25">
      <c r="A65" s="46">
        <v>70</v>
      </c>
      <c r="B65" s="69" t="s">
        <v>273</v>
      </c>
      <c r="C65" s="69"/>
      <c r="D65" s="69"/>
      <c r="E65" s="69"/>
      <c r="J65" s="42"/>
      <c r="K65" s="42"/>
      <c r="L65" s="42"/>
    </row>
    <row r="66" spans="1:12" s="14" customFormat="1" x14ac:dyDescent="0.25">
      <c r="A66" s="44">
        <v>700</v>
      </c>
      <c r="B66" s="2" t="s">
        <v>274</v>
      </c>
      <c r="C66" s="43"/>
      <c r="D66" s="42"/>
      <c r="E66" s="42"/>
      <c r="J66" s="42"/>
      <c r="K66" s="42"/>
      <c r="L66" s="42"/>
    </row>
    <row r="67" spans="1:12" x14ac:dyDescent="0.25">
      <c r="A67" s="38" t="str">
        <f>LEFT('PLAN DE CUENTAS'!$A38,6)</f>
        <v>700000</v>
      </c>
      <c r="B67" s="14"/>
      <c r="C67" s="42">
        <f>SUMIF(DIARIO!$A$7:$A$334, "=" &amp;$A67,DIARIO!$F$7:$F$336)</f>
        <v>0</v>
      </c>
      <c r="D67" s="42">
        <f>SUMIF(DIARIO!$A$7:$A$334, "=" &amp;$A67,DIARIO!$G$7:$G$336)</f>
        <v>57363.64</v>
      </c>
      <c r="E67" s="42">
        <f t="shared" si="0"/>
        <v>57363.64</v>
      </c>
      <c r="F67" s="14"/>
      <c r="G67" s="14">
        <v>700000</v>
      </c>
      <c r="H67" s="14"/>
      <c r="I67" s="14"/>
      <c r="J67" s="42"/>
      <c r="K67" s="42"/>
      <c r="L67" s="42"/>
    </row>
    <row r="68" spans="1:12" x14ac:dyDescent="0.25">
      <c r="A68" s="14"/>
      <c r="B68" s="14"/>
      <c r="C68" s="42">
        <f>SUM(C4:C67)</f>
        <v>317951.46000000002</v>
      </c>
      <c r="D68" s="42">
        <f>SUM(D4:D67)</f>
        <v>317951.46000000002</v>
      </c>
      <c r="E68" s="42">
        <f>SUM(E4:E67)</f>
        <v>0</v>
      </c>
      <c r="F68" s="14"/>
      <c r="G68" s="14"/>
      <c r="H68" s="14"/>
      <c r="I68" s="14"/>
      <c r="J68" s="14"/>
      <c r="K68" s="14"/>
      <c r="L68" s="14"/>
    </row>
    <row r="69" spans="1:12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</row>
    <row r="70" spans="1:12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pans="1:12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spans="1:12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spans="1:12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spans="1:12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spans="1:12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spans="1:12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spans="1:12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1:12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spans="1:12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12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1:12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1:12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1:12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1:12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12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1:12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1:12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1:12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1:12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1:12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1:12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1:12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1:12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1:12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pans="1:12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1:12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pans="1:12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spans="1:12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spans="1:12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1:12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1:12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1:12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1:12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1:12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1:12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1:12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spans="1:12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1:12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1:12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pans="1:12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spans="1:12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spans="1:12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spans="1:12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1:12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1:12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1:12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1:12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1:12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1:12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1:12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1:12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spans="1:12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spans="1:12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1:12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1:12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1:12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spans="1:12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1:12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1:12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1:12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1:12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1:12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1:12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1:12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1:12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1:12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1:12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1:12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1:12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1:12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1:12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1:12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1:12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1:12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1:12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spans="1:12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spans="1:12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spans="1:12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spans="1:12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spans="1:12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spans="1:12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spans="1:12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1:12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 spans="1:12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 spans="1:12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 spans="1:12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 spans="1:12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 spans="1:12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 spans="1:12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 spans="1:12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 spans="1:12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 spans="1:12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 spans="1:12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 spans="1:12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 spans="1:12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 spans="1:12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 spans="1:12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 spans="1:12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 spans="1:12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 spans="1:12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 spans="1:12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 spans="1:12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 spans="1:12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 spans="1:12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 spans="1:12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 spans="1:12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 spans="1:12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 spans="1:12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1:12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 spans="1:12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1:12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 spans="1:12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 spans="1:12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 spans="1:12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 spans="1:12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 spans="1:12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 spans="1:12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 spans="1:12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 spans="1:12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 spans="1:12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 spans="1:12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1:12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 spans="1:12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 spans="1:12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1:12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 spans="1:12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 spans="1:12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 spans="1:12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 spans="1:12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 spans="1:12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1:12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 spans="1:12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 spans="1:12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 spans="1:12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 spans="1:12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  <row r="206" spans="1:12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</row>
    <row r="207" spans="1:12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</row>
    <row r="208" spans="1:12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</row>
    <row r="209" spans="1:12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</row>
    <row r="210" spans="1:12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</row>
    <row r="211" spans="1:12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</row>
    <row r="212" spans="1:12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</row>
    <row r="213" spans="1:12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</row>
    <row r="214" spans="1:12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</row>
    <row r="215" spans="1:12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</row>
    <row r="216" spans="1:12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</row>
    <row r="217" spans="1:12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</row>
    <row r="218" spans="1:12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</row>
    <row r="219" spans="1:12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</row>
    <row r="220" spans="1:12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</row>
    <row r="221" spans="1:12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</row>
    <row r="222" spans="1:12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</row>
    <row r="223" spans="1:12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</row>
    <row r="224" spans="1:12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</row>
    <row r="225" spans="1:12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</row>
    <row r="226" spans="1:12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</row>
    <row r="227" spans="1:12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</row>
    <row r="228" spans="1:12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</row>
    <row r="229" spans="1:12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</row>
    <row r="230" spans="1:12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</row>
    <row r="231" spans="1:12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</row>
    <row r="232" spans="1:12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</row>
    <row r="233" spans="1:12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</row>
    <row r="234" spans="1:12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</row>
    <row r="235" spans="1:12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</row>
    <row r="236" spans="1:12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</row>
    <row r="237" spans="1:12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</row>
    <row r="238" spans="1:12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</row>
    <row r="239" spans="1:12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</row>
    <row r="240" spans="1:12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</row>
    <row r="241" spans="1:12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</row>
    <row r="242" spans="1:12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</row>
    <row r="243" spans="1:12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</row>
    <row r="244" spans="1:12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</row>
    <row r="245" spans="1:12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</row>
    <row r="246" spans="1:12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</row>
    <row r="247" spans="1:12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</row>
    <row r="248" spans="1:12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</row>
    <row r="249" spans="1:12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</row>
    <row r="250" spans="1:12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</row>
    <row r="251" spans="1:12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</row>
    <row r="252" spans="1:12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</row>
    <row r="253" spans="1:12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</row>
    <row r="254" spans="1:12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</row>
    <row r="255" spans="1:12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</row>
    <row r="256" spans="1:12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</row>
    <row r="257" spans="1:12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</row>
    <row r="258" spans="1:12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</row>
    <row r="259" spans="1:12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</row>
    <row r="260" spans="1:12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</row>
    <row r="261" spans="1:12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</row>
    <row r="262" spans="1:12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</row>
    <row r="263" spans="1:12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</row>
    <row r="264" spans="1:12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</row>
    <row r="265" spans="1:12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</row>
    <row r="266" spans="1:12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</row>
    <row r="267" spans="1:12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</row>
    <row r="268" spans="1:12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</row>
    <row r="269" spans="1:12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</row>
    <row r="270" spans="1:12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</row>
    <row r="271" spans="1:12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</row>
    <row r="272" spans="1:12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</row>
    <row r="273" spans="1:12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</row>
    <row r="274" spans="1:12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</row>
    <row r="275" spans="1:12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</row>
    <row r="276" spans="1:12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</row>
    <row r="277" spans="1:12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</row>
    <row r="278" spans="1:12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</row>
    <row r="279" spans="1:12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</row>
    <row r="280" spans="1:12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</row>
    <row r="281" spans="1:12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</row>
    <row r="282" spans="1:12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</row>
    <row r="283" spans="1:12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</row>
    <row r="284" spans="1:12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</row>
    <row r="285" spans="1:12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</row>
    <row r="286" spans="1:12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</row>
    <row r="287" spans="1:12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</row>
    <row r="288" spans="1:12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</row>
    <row r="289" spans="1:12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</row>
    <row r="290" spans="1:12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</row>
    <row r="291" spans="1:12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</row>
    <row r="292" spans="1:12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</row>
    <row r="293" spans="1:12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</row>
    <row r="294" spans="1:12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</row>
    <row r="295" spans="1:12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</row>
    <row r="296" spans="1:12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</row>
    <row r="297" spans="1:12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</row>
    <row r="298" spans="1:12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</row>
    <row r="299" spans="1:12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</row>
    <row r="300" spans="1:12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</row>
    <row r="301" spans="1:12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</row>
    <row r="302" spans="1:12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</row>
    <row r="303" spans="1:12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</row>
    <row r="304" spans="1:12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</row>
    <row r="305" spans="1:12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</row>
    <row r="306" spans="1:12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</row>
    <row r="307" spans="1:12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</row>
    <row r="308" spans="1:12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</row>
    <row r="309" spans="1:12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</row>
    <row r="310" spans="1:12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</row>
    <row r="311" spans="1:12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</row>
    <row r="312" spans="1:12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</row>
    <row r="313" spans="1:12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</row>
    <row r="314" spans="1:12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</row>
    <row r="315" spans="1:12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</row>
    <row r="316" spans="1:12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</row>
    <row r="317" spans="1:12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</row>
    <row r="318" spans="1:12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</row>
    <row r="319" spans="1:12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</row>
    <row r="320" spans="1:12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</row>
    <row r="321" spans="1:12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</row>
    <row r="322" spans="1:12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</row>
    <row r="323" spans="1:12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</row>
    <row r="324" spans="1:12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</row>
    <row r="325" spans="1:12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</row>
    <row r="326" spans="1:12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</row>
    <row r="327" spans="1:12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</row>
    <row r="328" spans="1:12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</row>
    <row r="329" spans="1:12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</row>
    <row r="330" spans="1:12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</row>
    <row r="331" spans="1:12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</row>
    <row r="332" spans="1:12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</row>
    <row r="333" spans="1:12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</row>
    <row r="334" spans="1:12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</row>
    <row r="335" spans="1:12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</row>
    <row r="336" spans="1:12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</row>
    <row r="337" spans="1:12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</row>
    <row r="338" spans="1:12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</row>
    <row r="339" spans="1:12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</row>
    <row r="340" spans="1:12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</row>
    <row r="341" spans="1:12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</row>
    <row r="342" spans="1:12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</row>
    <row r="343" spans="1:12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</row>
    <row r="344" spans="1:12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</row>
    <row r="345" spans="1:12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</row>
    <row r="346" spans="1:12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</row>
    <row r="347" spans="1:12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</row>
    <row r="348" spans="1:12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</row>
    <row r="349" spans="1:12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</row>
    <row r="350" spans="1:12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</row>
    <row r="351" spans="1:12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</row>
    <row r="352" spans="1:12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</row>
    <row r="353" spans="1:12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</row>
    <row r="354" spans="1:12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</row>
    <row r="355" spans="1:12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</row>
    <row r="356" spans="1:12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</row>
    <row r="357" spans="1:12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</row>
    <row r="358" spans="1:12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</row>
    <row r="359" spans="1:12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</row>
    <row r="360" spans="1:12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</row>
    <row r="361" spans="1:12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</row>
    <row r="362" spans="1:12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</row>
    <row r="363" spans="1:12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</row>
    <row r="364" spans="1:12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</row>
    <row r="365" spans="1:12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</row>
    <row r="366" spans="1:12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</row>
    <row r="367" spans="1:12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</row>
    <row r="368" spans="1:12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</row>
    <row r="369" spans="1:12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</row>
    <row r="370" spans="1:12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</row>
    <row r="371" spans="1:12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</row>
    <row r="372" spans="1:12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</row>
    <row r="373" spans="1:12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</row>
    <row r="374" spans="1:12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</row>
    <row r="375" spans="1:12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</row>
    <row r="376" spans="1:12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</row>
    <row r="377" spans="1:12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</row>
    <row r="378" spans="1:12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</row>
    <row r="379" spans="1:12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</row>
    <row r="380" spans="1:12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</row>
    <row r="381" spans="1:12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</row>
    <row r="382" spans="1:12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</row>
    <row r="383" spans="1:12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</row>
    <row r="384" spans="1:12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</row>
    <row r="385" spans="1:12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</row>
    <row r="386" spans="1:12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</row>
    <row r="387" spans="1:12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</row>
    <row r="388" spans="1:12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</row>
    <row r="389" spans="1:12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</row>
    <row r="390" spans="1:12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</row>
    <row r="391" spans="1:12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</row>
    <row r="392" spans="1:12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</row>
    <row r="393" spans="1:12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</row>
    <row r="394" spans="1:12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</row>
    <row r="395" spans="1:12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</row>
    <row r="396" spans="1:12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</row>
    <row r="397" spans="1:12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</row>
    <row r="398" spans="1:12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</row>
    <row r="399" spans="1:12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</row>
    <row r="400" spans="1:12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</row>
    <row r="401" spans="1:12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</row>
    <row r="402" spans="1:12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</row>
    <row r="403" spans="1:12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</row>
    <row r="404" spans="1:12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</row>
    <row r="405" spans="1:12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</row>
    <row r="406" spans="1:12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</row>
    <row r="407" spans="1:12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</row>
    <row r="408" spans="1:12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</row>
    <row r="409" spans="1:12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</row>
    <row r="410" spans="1:12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</row>
    <row r="411" spans="1:12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</row>
    <row r="412" spans="1:12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</row>
    <row r="413" spans="1:12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</row>
    <row r="414" spans="1:12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</row>
    <row r="415" spans="1:12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</row>
    <row r="416" spans="1:12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</row>
    <row r="417" spans="1:12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</row>
    <row r="418" spans="1:12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</row>
    <row r="419" spans="1:12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</row>
    <row r="420" spans="1:12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</row>
    <row r="421" spans="1:12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</row>
    <row r="422" spans="1:12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</row>
    <row r="423" spans="1:12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</row>
    <row r="424" spans="1:12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</row>
    <row r="425" spans="1:12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</row>
    <row r="426" spans="1:12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</row>
    <row r="427" spans="1:12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</row>
    <row r="428" spans="1:12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</row>
    <row r="429" spans="1:12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</row>
    <row r="430" spans="1:12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</row>
    <row r="431" spans="1:12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</row>
    <row r="432" spans="1:12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</row>
    <row r="433" spans="1:12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</row>
    <row r="434" spans="1:12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</row>
    <row r="435" spans="1:12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</row>
    <row r="436" spans="1:12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</row>
    <row r="437" spans="1:12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</row>
    <row r="438" spans="1:12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</row>
    <row r="439" spans="1:12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</row>
    <row r="440" spans="1:12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</row>
    <row r="441" spans="1:12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</row>
    <row r="442" spans="1:12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</row>
    <row r="443" spans="1:12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</row>
    <row r="444" spans="1:12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</row>
    <row r="445" spans="1:12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</row>
    <row r="446" spans="1:12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</row>
    <row r="447" spans="1:12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</row>
    <row r="448" spans="1:12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</row>
    <row r="449" spans="1:12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</row>
    <row r="450" spans="1:12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</row>
    <row r="451" spans="1:12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</row>
    <row r="452" spans="1:12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</row>
    <row r="453" spans="1:12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</row>
    <row r="454" spans="1:12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</row>
    <row r="455" spans="1:12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</row>
    <row r="456" spans="1:12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</row>
    <row r="457" spans="1:12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</row>
    <row r="458" spans="1:12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</row>
    <row r="459" spans="1:12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</row>
    <row r="460" spans="1:12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</row>
    <row r="461" spans="1:12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</row>
    <row r="462" spans="1:12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</row>
    <row r="463" spans="1:12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</row>
    <row r="464" spans="1:12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</row>
    <row r="465" spans="1:12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</row>
    <row r="466" spans="1:12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</row>
    <row r="467" spans="1:12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</row>
    <row r="468" spans="1:12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</row>
    <row r="469" spans="1:12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</row>
    <row r="470" spans="1:12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</row>
    <row r="471" spans="1:12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</row>
    <row r="472" spans="1:12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</row>
    <row r="473" spans="1:12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</row>
    <row r="474" spans="1:12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</row>
    <row r="475" spans="1:12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</row>
    <row r="476" spans="1:12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</row>
    <row r="477" spans="1:12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</row>
    <row r="478" spans="1:12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</row>
    <row r="479" spans="1:12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</row>
    <row r="480" spans="1:12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</row>
    <row r="481" spans="1:12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</row>
    <row r="482" spans="1:12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</row>
    <row r="483" spans="1:12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</row>
    <row r="484" spans="1:12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</row>
    <row r="485" spans="1:12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</row>
    <row r="486" spans="1:12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</row>
    <row r="487" spans="1:12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</row>
    <row r="488" spans="1:12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</row>
    <row r="489" spans="1:12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</row>
    <row r="490" spans="1:12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</row>
    <row r="491" spans="1:12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</row>
    <row r="492" spans="1:12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</row>
    <row r="493" spans="1:12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</row>
    <row r="494" spans="1:12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</row>
    <row r="495" spans="1:12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</row>
    <row r="496" spans="1:12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</row>
    <row r="497" spans="1:12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</row>
    <row r="498" spans="1:12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</row>
    <row r="499" spans="1:12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</row>
    <row r="500" spans="1:12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</row>
    <row r="501" spans="1:12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</row>
    <row r="502" spans="1:12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</row>
    <row r="503" spans="1:12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</row>
    <row r="504" spans="1:12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</row>
    <row r="505" spans="1:12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</row>
    <row r="506" spans="1:12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</row>
    <row r="507" spans="1:12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</row>
    <row r="508" spans="1:12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</row>
    <row r="509" spans="1:12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</row>
    <row r="510" spans="1:12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</row>
    <row r="511" spans="1:12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</row>
    <row r="512" spans="1:12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</row>
    <row r="513" spans="1:12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</row>
    <row r="514" spans="1:12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</row>
    <row r="515" spans="1:12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</row>
    <row r="516" spans="1:12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</row>
    <row r="517" spans="1:12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</row>
    <row r="518" spans="1:12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</row>
    <row r="519" spans="1:12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</row>
    <row r="520" spans="1:12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</row>
    <row r="521" spans="1:12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</row>
    <row r="522" spans="1:12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</row>
    <row r="523" spans="1:12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</row>
    <row r="524" spans="1:12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</row>
    <row r="525" spans="1:12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</row>
    <row r="526" spans="1:12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</row>
    <row r="527" spans="1:12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</row>
    <row r="528" spans="1:12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</row>
    <row r="529" spans="1:12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</row>
    <row r="530" spans="1:12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</row>
    <row r="531" spans="1:12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</row>
    <row r="532" spans="1:12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</row>
    <row r="533" spans="1:12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</row>
    <row r="534" spans="1:12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</row>
    <row r="535" spans="1:12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</row>
    <row r="536" spans="1:12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</row>
    <row r="537" spans="1:12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</row>
    <row r="538" spans="1:12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</row>
    <row r="539" spans="1:12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</row>
    <row r="540" spans="1:12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</row>
    <row r="541" spans="1:12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</row>
    <row r="542" spans="1:12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</row>
    <row r="543" spans="1:12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</row>
    <row r="544" spans="1:12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</row>
    <row r="545" spans="1:12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</row>
    <row r="546" spans="1:12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</row>
    <row r="547" spans="1:12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</row>
    <row r="548" spans="1:12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</row>
    <row r="549" spans="1:12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</row>
    <row r="550" spans="1:12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</row>
    <row r="551" spans="1:12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</row>
    <row r="552" spans="1:12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</row>
    <row r="553" spans="1:12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</row>
    <row r="554" spans="1:12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</row>
    <row r="555" spans="1:12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</row>
    <row r="556" spans="1:12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</row>
    <row r="557" spans="1:12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</row>
    <row r="558" spans="1:12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</row>
    <row r="559" spans="1:12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</row>
    <row r="560" spans="1:12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</row>
    <row r="561" spans="1:12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</row>
  </sheetData>
  <mergeCells count="11">
    <mergeCell ref="B43:E43"/>
    <mergeCell ref="B50:E50"/>
    <mergeCell ref="B53:E53"/>
    <mergeCell ref="B60:E60"/>
    <mergeCell ref="B65:E65"/>
    <mergeCell ref="B34:E34"/>
    <mergeCell ref="B2:E2"/>
    <mergeCell ref="B5:E5"/>
    <mergeCell ref="B14:E14"/>
    <mergeCell ref="B19:E19"/>
    <mergeCell ref="B29:E29"/>
  </mergeCells>
  <conditionalFormatting sqref="A66:A90 A61:A64 A54:A59 A15:A33 A4 A6:A13 A35:A52">
    <cfRule type="duplicateValues" dxfId="15" priority="54"/>
  </conditionalFormatting>
  <conditionalFormatting sqref="H66:H109 H61:H64 H54:H59 H15:H33 H4 H6:H13 H35:H52">
    <cfRule type="duplicateValues" dxfId="14" priority="48"/>
  </conditionalFormatting>
  <conditionalFormatting sqref="A2:A3">
    <cfRule type="duplicateValues" dxfId="13" priority="42"/>
  </conditionalFormatting>
  <conditionalFormatting sqref="H2:H3">
    <cfRule type="duplicateValues" dxfId="12" priority="41"/>
  </conditionalFormatting>
  <conditionalFormatting sqref="A5">
    <cfRule type="duplicateValues" dxfId="11" priority="89"/>
  </conditionalFormatting>
  <conditionalFormatting sqref="H5">
    <cfRule type="duplicateValues" dxfId="10" priority="90"/>
  </conditionalFormatting>
  <conditionalFormatting sqref="A14">
    <cfRule type="duplicateValues" dxfId="9" priority="123"/>
  </conditionalFormatting>
  <conditionalFormatting sqref="H14">
    <cfRule type="duplicateValues" dxfId="8" priority="124"/>
  </conditionalFormatting>
  <conditionalFormatting sqref="A34">
    <cfRule type="duplicateValues" dxfId="7" priority="153"/>
  </conditionalFormatting>
  <conditionalFormatting sqref="H34">
    <cfRule type="duplicateValues" dxfId="6" priority="154"/>
  </conditionalFormatting>
  <conditionalFormatting sqref="A53">
    <cfRule type="duplicateValues" dxfId="5" priority="173"/>
  </conditionalFormatting>
  <conditionalFormatting sqref="H53">
    <cfRule type="duplicateValues" dxfId="4" priority="174"/>
  </conditionalFormatting>
  <conditionalFormatting sqref="A60">
    <cfRule type="duplicateValues" dxfId="3" priority="189"/>
  </conditionalFormatting>
  <conditionalFormatting sqref="H60">
    <cfRule type="duplicateValues" dxfId="2" priority="190"/>
  </conditionalFormatting>
  <conditionalFormatting sqref="A65">
    <cfRule type="duplicateValues" dxfId="1" priority="203"/>
  </conditionalFormatting>
  <conditionalFormatting sqref="H65">
    <cfRule type="duplicateValues" dxfId="0" priority="204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"/>
  <sheetViews>
    <sheetView workbookViewId="0">
      <selection activeCell="L31" sqref="L31"/>
    </sheetView>
  </sheetViews>
  <sheetFormatPr baseColWidth="10" defaultColWidth="11.42578125" defaultRowHeight="15" x14ac:dyDescent="0.25"/>
  <cols>
    <col min="1" max="1" width="47.28515625" bestFit="1" customWidth="1"/>
  </cols>
  <sheetData>
    <row r="1" spans="1:5" ht="15.75" x14ac:dyDescent="0.25">
      <c r="A1" s="67" t="s">
        <v>275</v>
      </c>
      <c r="B1" s="67"/>
      <c r="C1" s="67"/>
      <c r="D1" s="67"/>
      <c r="E1" s="67"/>
    </row>
    <row r="2" spans="1:5" x14ac:dyDescent="0.25">
      <c r="A2" s="17"/>
      <c r="B2" s="14"/>
      <c r="C2" s="14"/>
      <c r="D2" s="14"/>
      <c r="E2" s="14"/>
    </row>
    <row r="3" spans="1:5" x14ac:dyDescent="0.25">
      <c r="A3" s="14"/>
      <c r="B3" s="14"/>
      <c r="C3" s="17" t="s">
        <v>40</v>
      </c>
      <c r="D3" s="14"/>
      <c r="E3" s="14"/>
    </row>
    <row r="4" spans="1:5" x14ac:dyDescent="0.25">
      <c r="A4" s="17"/>
      <c r="B4" s="14"/>
      <c r="C4" s="14"/>
      <c r="D4" s="14"/>
      <c r="E4" s="14"/>
    </row>
    <row r="5" spans="1:5" x14ac:dyDescent="0.25">
      <c r="A5" s="17" t="s">
        <v>41</v>
      </c>
      <c r="B5" s="14"/>
      <c r="C5" s="14"/>
      <c r="D5" s="14"/>
      <c r="E5" s="14"/>
    </row>
    <row r="6" spans="1:5" x14ac:dyDescent="0.25">
      <c r="A6" s="17" t="s">
        <v>276</v>
      </c>
      <c r="B6" s="14"/>
      <c r="C6" s="14"/>
      <c r="D6" s="14"/>
      <c r="E6" s="14"/>
    </row>
    <row r="7" spans="1:5" x14ac:dyDescent="0.25">
      <c r="A7" s="18" t="s">
        <v>2</v>
      </c>
      <c r="B7" s="19">
        <v>2019</v>
      </c>
      <c r="C7" s="24"/>
      <c r="D7" s="14"/>
      <c r="E7" s="14"/>
    </row>
    <row r="9" spans="1:5" x14ac:dyDescent="0.25">
      <c r="A9" s="17" t="s">
        <v>277</v>
      </c>
      <c r="B9" s="21">
        <v>57363.64</v>
      </c>
      <c r="C9" s="23"/>
      <c r="D9" s="14"/>
      <c r="E9" s="14"/>
    </row>
    <row r="10" spans="1:5" x14ac:dyDescent="0.25">
      <c r="A10" s="16" t="s">
        <v>278</v>
      </c>
      <c r="B10" s="20">
        <v>57363.64</v>
      </c>
      <c r="C10" s="23"/>
      <c r="D10" s="14"/>
      <c r="E10" s="14"/>
    </row>
    <row r="11" spans="1:5" x14ac:dyDescent="0.25">
      <c r="A11" s="17" t="s">
        <v>279</v>
      </c>
      <c r="B11" s="21">
        <v>-38185.949999999997</v>
      </c>
      <c r="C11" s="47"/>
      <c r="D11" s="14"/>
      <c r="E11" s="14"/>
    </row>
    <row r="12" spans="1:5" x14ac:dyDescent="0.25">
      <c r="A12" s="16" t="s">
        <v>280</v>
      </c>
      <c r="B12" s="20">
        <v>-38185.949999999997</v>
      </c>
      <c r="C12" s="23"/>
      <c r="D12" s="14"/>
      <c r="E12" s="14"/>
    </row>
    <row r="13" spans="1:5" x14ac:dyDescent="0.25">
      <c r="A13" s="17" t="s">
        <v>281</v>
      </c>
      <c r="B13" s="21">
        <v>-17908.75</v>
      </c>
      <c r="C13" s="47"/>
      <c r="D13" s="14"/>
      <c r="E13" s="14"/>
    </row>
    <row r="14" spans="1:5" x14ac:dyDescent="0.25">
      <c r="A14" s="16" t="s">
        <v>282</v>
      </c>
      <c r="B14" s="20">
        <v>-13400.25</v>
      </c>
      <c r="C14" s="23"/>
      <c r="D14" s="14"/>
      <c r="E14" s="14"/>
    </row>
    <row r="15" spans="1:5" x14ac:dyDescent="0.25">
      <c r="A15" s="16" t="s">
        <v>283</v>
      </c>
      <c r="B15" s="20">
        <v>-4508.5</v>
      </c>
      <c r="C15" s="23"/>
      <c r="D15" s="14"/>
      <c r="E15" s="14"/>
    </row>
    <row r="16" spans="1:5" x14ac:dyDescent="0.25">
      <c r="A16" s="17" t="s">
        <v>284</v>
      </c>
      <c r="B16" s="21">
        <v>-1193.08</v>
      </c>
      <c r="C16" s="47"/>
      <c r="D16" s="14"/>
      <c r="E16" s="14"/>
    </row>
    <row r="17" spans="1:3" x14ac:dyDescent="0.25">
      <c r="A17" s="16" t="s">
        <v>285</v>
      </c>
      <c r="B17" s="20">
        <v>-1000</v>
      </c>
      <c r="C17" s="23"/>
    </row>
    <row r="18" spans="1:3" x14ac:dyDescent="0.25">
      <c r="A18" s="16" t="s">
        <v>286</v>
      </c>
      <c r="B18" s="20">
        <v>-3</v>
      </c>
      <c r="C18" s="23"/>
    </row>
    <row r="19" spans="1:3" x14ac:dyDescent="0.25">
      <c r="A19" s="16" t="s">
        <v>287</v>
      </c>
      <c r="B19" s="20">
        <v>-190.08</v>
      </c>
      <c r="C19" s="23"/>
    </row>
    <row r="20" spans="1:3" ht="15.75" x14ac:dyDescent="0.25">
      <c r="A20" s="15" t="s">
        <v>288</v>
      </c>
      <c r="B20" s="22">
        <v>75.86</v>
      </c>
      <c r="C20" s="23"/>
    </row>
    <row r="21" spans="1:3" ht="15.75" x14ac:dyDescent="0.25">
      <c r="A21" s="15" t="s">
        <v>289</v>
      </c>
      <c r="B21" s="22">
        <v>75.86</v>
      </c>
      <c r="C21" s="23"/>
    </row>
    <row r="22" spans="1:3" ht="15.75" x14ac:dyDescent="0.25">
      <c r="A22" s="15" t="s">
        <v>290</v>
      </c>
      <c r="B22" s="22">
        <v>75.86</v>
      </c>
      <c r="C22" s="23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workbookViewId="0">
      <selection activeCell="K27" sqref="K27"/>
    </sheetView>
  </sheetViews>
  <sheetFormatPr baseColWidth="10" defaultColWidth="11.42578125" defaultRowHeight="15" x14ac:dyDescent="0.25"/>
  <cols>
    <col min="1" max="1" width="51" bestFit="1" customWidth="1"/>
  </cols>
  <sheetData>
    <row r="1" spans="1:5" ht="15.75" x14ac:dyDescent="0.25">
      <c r="A1" s="67" t="s">
        <v>291</v>
      </c>
      <c r="B1" s="67"/>
      <c r="C1" s="67"/>
      <c r="D1" s="67"/>
      <c r="E1" s="67"/>
    </row>
    <row r="2" spans="1:5" x14ac:dyDescent="0.25">
      <c r="A2" s="17"/>
      <c r="B2" s="14"/>
      <c r="C2" s="14"/>
      <c r="D2" s="14"/>
      <c r="E2" s="14"/>
    </row>
    <row r="3" spans="1:5" x14ac:dyDescent="0.25">
      <c r="A3" s="14"/>
      <c r="B3" s="14"/>
      <c r="C3" s="17" t="s">
        <v>40</v>
      </c>
      <c r="D3" s="14"/>
      <c r="E3" s="14"/>
    </row>
    <row r="4" spans="1:5" x14ac:dyDescent="0.25">
      <c r="A4" s="17"/>
      <c r="B4" s="14"/>
      <c r="C4" s="14"/>
      <c r="D4" s="14"/>
      <c r="E4" s="14"/>
    </row>
    <row r="5" spans="1:5" x14ac:dyDescent="0.25">
      <c r="A5" s="17" t="s">
        <v>41</v>
      </c>
      <c r="B5" s="14"/>
      <c r="C5" s="14"/>
      <c r="D5" s="14"/>
      <c r="E5" s="14"/>
    </row>
    <row r="6" spans="1:5" x14ac:dyDescent="0.25">
      <c r="A6" s="17" t="s">
        <v>276</v>
      </c>
      <c r="B6" s="14"/>
      <c r="C6" s="14"/>
      <c r="D6" s="14"/>
      <c r="E6" s="14"/>
    </row>
    <row r="7" spans="1:5" x14ac:dyDescent="0.25">
      <c r="A7" s="18" t="s">
        <v>2</v>
      </c>
      <c r="B7" s="19">
        <v>2019</v>
      </c>
      <c r="C7" s="24"/>
      <c r="D7" s="14"/>
      <c r="E7" s="14"/>
    </row>
    <row r="8" spans="1:5" x14ac:dyDescent="0.25">
      <c r="A8" s="14"/>
      <c r="B8" s="14"/>
      <c r="C8" s="14"/>
      <c r="D8" s="14"/>
      <c r="E8" s="14"/>
    </row>
    <row r="9" spans="1:5" ht="15.75" x14ac:dyDescent="0.25">
      <c r="A9" s="15" t="s">
        <v>292</v>
      </c>
      <c r="B9" s="22">
        <v>84313.65</v>
      </c>
      <c r="C9" s="23"/>
      <c r="D9" s="14"/>
      <c r="E9" s="14"/>
    </row>
    <row r="10" spans="1:5" x14ac:dyDescent="0.25">
      <c r="A10" s="17" t="s">
        <v>293</v>
      </c>
      <c r="B10" s="21">
        <v>30925</v>
      </c>
      <c r="C10" s="23"/>
      <c r="D10" s="14"/>
      <c r="E10" s="14"/>
    </row>
    <row r="11" spans="1:5" x14ac:dyDescent="0.25">
      <c r="A11" s="16" t="s">
        <v>294</v>
      </c>
      <c r="B11" s="20">
        <v>30925</v>
      </c>
      <c r="C11" s="23"/>
      <c r="D11" s="14"/>
      <c r="E11" s="14"/>
    </row>
    <row r="12" spans="1:5" x14ac:dyDescent="0.25">
      <c r="A12" s="16" t="s">
        <v>295</v>
      </c>
      <c r="B12" s="20">
        <v>30925</v>
      </c>
      <c r="C12" s="23"/>
      <c r="D12" s="14"/>
      <c r="E12" s="14"/>
    </row>
    <row r="13" spans="1:5" x14ac:dyDescent="0.25">
      <c r="A13" s="17" t="s">
        <v>296</v>
      </c>
      <c r="B13" s="20">
        <v>22925</v>
      </c>
      <c r="C13" s="23"/>
      <c r="D13" s="14"/>
      <c r="E13" s="14"/>
    </row>
    <row r="14" spans="1:5" x14ac:dyDescent="0.25">
      <c r="A14" s="16" t="s">
        <v>297</v>
      </c>
      <c r="B14" s="20">
        <v>5445</v>
      </c>
      <c r="C14" s="23"/>
      <c r="D14" s="14"/>
      <c r="E14" s="14"/>
    </row>
    <row r="15" spans="1:5" x14ac:dyDescent="0.25">
      <c r="A15" s="16" t="s">
        <v>298</v>
      </c>
      <c r="B15" s="20">
        <v>3630</v>
      </c>
      <c r="C15" s="23"/>
      <c r="D15" s="14"/>
      <c r="E15" s="14"/>
    </row>
    <row r="16" spans="1:5" x14ac:dyDescent="0.25">
      <c r="A16" s="16" t="s">
        <v>299</v>
      </c>
      <c r="B16" s="20">
        <v>8000</v>
      </c>
      <c r="C16" s="23"/>
      <c r="D16" s="14"/>
      <c r="E16" s="14"/>
    </row>
    <row r="17" spans="1:5" x14ac:dyDescent="0.25">
      <c r="A17" s="16" t="s">
        <v>300</v>
      </c>
      <c r="B17" s="20">
        <v>5850</v>
      </c>
      <c r="C17" s="23"/>
      <c r="D17" s="14"/>
      <c r="E17" s="14"/>
    </row>
    <row r="18" spans="1:5" x14ac:dyDescent="0.25">
      <c r="A18" s="17" t="s">
        <v>301</v>
      </c>
      <c r="B18" s="20">
        <v>8000</v>
      </c>
      <c r="C18" s="23"/>
      <c r="D18" s="14"/>
      <c r="E18" s="14"/>
    </row>
    <row r="19" spans="1:5" x14ac:dyDescent="0.25">
      <c r="A19" s="16" t="s">
        <v>302</v>
      </c>
      <c r="B19" s="20">
        <v>8000</v>
      </c>
      <c r="C19" s="23"/>
      <c r="D19" s="14"/>
      <c r="E19" s="14"/>
    </row>
    <row r="20" spans="1:5" x14ac:dyDescent="0.25">
      <c r="A20" s="17" t="s">
        <v>303</v>
      </c>
      <c r="B20" s="21">
        <v>53388.65</v>
      </c>
      <c r="C20" s="23"/>
      <c r="D20" s="14"/>
      <c r="E20" s="14"/>
    </row>
    <row r="21" spans="1:5" x14ac:dyDescent="0.25">
      <c r="A21" s="17" t="s">
        <v>304</v>
      </c>
      <c r="B21" s="20">
        <v>499.3</v>
      </c>
      <c r="C21" s="23"/>
      <c r="D21" s="14"/>
      <c r="E21" s="14"/>
    </row>
    <row r="22" spans="1:5" x14ac:dyDescent="0.25">
      <c r="A22" s="16" t="s">
        <v>305</v>
      </c>
      <c r="B22" s="20">
        <v>499.3</v>
      </c>
      <c r="C22" s="23"/>
      <c r="D22" s="14"/>
      <c r="E22" s="14"/>
    </row>
    <row r="23" spans="1:5" x14ac:dyDescent="0.25">
      <c r="A23" s="17" t="s">
        <v>306</v>
      </c>
      <c r="B23" s="20">
        <v>52889.35</v>
      </c>
      <c r="C23" s="23"/>
      <c r="D23" s="14"/>
      <c r="E23" s="14"/>
    </row>
    <row r="24" spans="1:5" x14ac:dyDescent="0.25">
      <c r="A24" s="16" t="s">
        <v>307</v>
      </c>
      <c r="B24" s="20">
        <v>19155</v>
      </c>
      <c r="C24" s="23"/>
      <c r="D24" s="14"/>
      <c r="E24" s="14"/>
    </row>
    <row r="25" spans="1:5" x14ac:dyDescent="0.25">
      <c r="A25" s="16" t="s">
        <v>308</v>
      </c>
      <c r="B25" s="20">
        <v>10222</v>
      </c>
      <c r="C25" s="23"/>
      <c r="D25" s="14"/>
      <c r="E25" s="14"/>
    </row>
    <row r="26" spans="1:5" x14ac:dyDescent="0.25">
      <c r="A26" s="16" t="s">
        <v>309</v>
      </c>
      <c r="B26" s="20">
        <v>23512.35</v>
      </c>
      <c r="C26" s="23"/>
      <c r="D26" s="14"/>
      <c r="E26" s="14"/>
    </row>
    <row r="27" spans="1:5" ht="15.75" x14ac:dyDescent="0.25">
      <c r="A27" s="15" t="s">
        <v>310</v>
      </c>
      <c r="B27" s="22">
        <v>84313.65</v>
      </c>
      <c r="C27" s="23"/>
      <c r="D27" s="14"/>
      <c r="E27" s="14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8"/>
  <sheetViews>
    <sheetView topLeftCell="A28" workbookViewId="0">
      <selection activeCell="D32" sqref="D32"/>
    </sheetView>
  </sheetViews>
  <sheetFormatPr baseColWidth="10" defaultColWidth="11.42578125" defaultRowHeight="15" x14ac:dyDescent="0.25"/>
  <cols>
    <col min="1" max="1" width="54.42578125" bestFit="1" customWidth="1"/>
  </cols>
  <sheetData>
    <row r="1" spans="1:5" ht="15.75" x14ac:dyDescent="0.25">
      <c r="A1" s="67" t="s">
        <v>311</v>
      </c>
      <c r="B1" s="67"/>
      <c r="C1" s="67"/>
      <c r="D1" s="67"/>
      <c r="E1" s="67"/>
    </row>
    <row r="2" spans="1:5" x14ac:dyDescent="0.25">
      <c r="A2" s="17"/>
      <c r="B2" s="14"/>
      <c r="C2" s="14"/>
      <c r="D2" s="14"/>
      <c r="E2" s="14"/>
    </row>
    <row r="3" spans="1:5" x14ac:dyDescent="0.25">
      <c r="A3" s="14"/>
      <c r="B3" s="14"/>
      <c r="C3" s="17" t="s">
        <v>40</v>
      </c>
      <c r="D3" s="14"/>
      <c r="E3" s="14"/>
    </row>
    <row r="4" spans="1:5" x14ac:dyDescent="0.25">
      <c r="A4" s="17"/>
      <c r="B4" s="14"/>
      <c r="C4" s="14"/>
      <c r="D4" s="14"/>
      <c r="E4" s="14"/>
    </row>
    <row r="5" spans="1:5" x14ac:dyDescent="0.25">
      <c r="A5" s="17" t="s">
        <v>41</v>
      </c>
      <c r="B5" s="14"/>
      <c r="C5" s="14"/>
      <c r="D5" s="14"/>
      <c r="E5" s="14"/>
    </row>
    <row r="6" spans="1:5" x14ac:dyDescent="0.25">
      <c r="A6" s="17" t="s">
        <v>276</v>
      </c>
      <c r="B6" s="14"/>
      <c r="C6" s="14"/>
      <c r="D6" s="14"/>
      <c r="E6" s="14"/>
    </row>
    <row r="7" spans="1:5" x14ac:dyDescent="0.25">
      <c r="A7" s="18" t="s">
        <v>2</v>
      </c>
      <c r="B7" s="19">
        <v>2019</v>
      </c>
      <c r="C7" s="24"/>
      <c r="D7" s="12"/>
      <c r="E7" s="14"/>
    </row>
    <row r="8" spans="1:5" x14ac:dyDescent="0.25">
      <c r="A8" s="14"/>
      <c r="B8" s="14"/>
      <c r="C8" s="12"/>
      <c r="D8" s="12"/>
      <c r="E8" s="14"/>
    </row>
    <row r="9" spans="1:5" ht="15.75" x14ac:dyDescent="0.25">
      <c r="A9" s="15" t="s">
        <v>312</v>
      </c>
      <c r="B9" s="22">
        <v>60075.86</v>
      </c>
      <c r="C9" s="13"/>
      <c r="D9" s="12"/>
      <c r="E9" s="14"/>
    </row>
    <row r="10" spans="1:5" x14ac:dyDescent="0.25">
      <c r="A10" s="17" t="s">
        <v>313</v>
      </c>
      <c r="B10" s="21">
        <v>60075.86</v>
      </c>
      <c r="C10" s="13"/>
      <c r="D10" s="12"/>
      <c r="E10" s="14"/>
    </row>
    <row r="11" spans="1:5" x14ac:dyDescent="0.25">
      <c r="A11" s="17" t="s">
        <v>314</v>
      </c>
      <c r="B11" s="21">
        <v>60000</v>
      </c>
      <c r="C11" s="13"/>
      <c r="D11" s="12"/>
      <c r="E11" s="14"/>
    </row>
    <row r="12" spans="1:5" x14ac:dyDescent="0.25">
      <c r="A12" s="16" t="s">
        <v>315</v>
      </c>
      <c r="B12" s="20">
        <v>60000</v>
      </c>
      <c r="C12" s="13"/>
      <c r="D12" s="12"/>
      <c r="E12" s="14"/>
    </row>
    <row r="13" spans="1:5" x14ac:dyDescent="0.25">
      <c r="A13" s="16" t="s">
        <v>316</v>
      </c>
      <c r="B13" s="20">
        <v>60000</v>
      </c>
      <c r="C13" s="13"/>
      <c r="D13" s="12"/>
      <c r="E13" s="14"/>
    </row>
    <row r="14" spans="1:5" x14ac:dyDescent="0.25">
      <c r="A14" s="16" t="s">
        <v>317</v>
      </c>
      <c r="B14" s="20">
        <v>60000</v>
      </c>
      <c r="C14" s="13"/>
      <c r="D14" s="12"/>
      <c r="E14" s="14"/>
    </row>
    <row r="15" spans="1:5" x14ac:dyDescent="0.25">
      <c r="A15" s="17" t="s">
        <v>318</v>
      </c>
      <c r="B15" s="21">
        <v>75.86</v>
      </c>
      <c r="C15" s="13"/>
      <c r="D15" s="12"/>
      <c r="E15" s="14"/>
    </row>
    <row r="16" spans="1:5" x14ac:dyDescent="0.25">
      <c r="A16" s="16" t="s">
        <v>319</v>
      </c>
      <c r="B16" s="20">
        <v>75.86</v>
      </c>
      <c r="C16" s="13"/>
      <c r="D16" s="12"/>
      <c r="E16" s="14"/>
    </row>
    <row r="17" spans="1:5" x14ac:dyDescent="0.25">
      <c r="A17" s="17" t="s">
        <v>320</v>
      </c>
      <c r="B17" s="20">
        <v>-38185.949999999997</v>
      </c>
      <c r="C17" s="13"/>
      <c r="D17" s="12"/>
      <c r="E17" s="14"/>
    </row>
    <row r="18" spans="1:5" x14ac:dyDescent="0.25">
      <c r="A18" s="16" t="s">
        <v>321</v>
      </c>
      <c r="B18" s="20">
        <v>-38185.949999999997</v>
      </c>
      <c r="C18" s="13"/>
      <c r="D18" s="12"/>
      <c r="E18" s="14"/>
    </row>
    <row r="19" spans="1:5" x14ac:dyDescent="0.25">
      <c r="A19" s="17" t="s">
        <v>322</v>
      </c>
      <c r="B19" s="20">
        <v>-1000</v>
      </c>
      <c r="C19" s="13"/>
      <c r="D19" s="12"/>
      <c r="E19" s="14"/>
    </row>
    <row r="20" spans="1:5" x14ac:dyDescent="0.25">
      <c r="A20" s="16" t="s">
        <v>323</v>
      </c>
      <c r="B20" s="20">
        <v>-1000</v>
      </c>
      <c r="C20" s="13"/>
      <c r="D20" s="12"/>
      <c r="E20" s="14"/>
    </row>
    <row r="21" spans="1:5" x14ac:dyDescent="0.25">
      <c r="A21" s="17" t="s">
        <v>324</v>
      </c>
      <c r="B21" s="20">
        <v>-3</v>
      </c>
      <c r="C21" s="13"/>
      <c r="D21" s="12"/>
      <c r="E21" s="14"/>
    </row>
    <row r="22" spans="1:5" x14ac:dyDescent="0.25">
      <c r="A22" s="16" t="s">
        <v>325</v>
      </c>
      <c r="B22" s="20">
        <v>-3</v>
      </c>
      <c r="C22" s="13"/>
      <c r="D22" s="12"/>
      <c r="E22" s="14"/>
    </row>
    <row r="23" spans="1:5" x14ac:dyDescent="0.25">
      <c r="A23" s="17" t="s">
        <v>326</v>
      </c>
      <c r="B23" s="20">
        <v>-190.08</v>
      </c>
      <c r="C23" s="13"/>
      <c r="D23" s="12"/>
      <c r="E23" s="14"/>
    </row>
    <row r="24" spans="1:5" x14ac:dyDescent="0.25">
      <c r="A24" s="16" t="s">
        <v>327</v>
      </c>
      <c r="B24" s="20">
        <v>-190.08</v>
      </c>
      <c r="C24" s="13"/>
      <c r="D24" s="12"/>
      <c r="E24" s="14"/>
    </row>
    <row r="25" spans="1:5" x14ac:dyDescent="0.25">
      <c r="A25" s="17" t="s">
        <v>328</v>
      </c>
      <c r="B25" s="20">
        <v>-13400.25</v>
      </c>
      <c r="C25" s="13"/>
      <c r="D25" s="12"/>
      <c r="E25" s="14"/>
    </row>
    <row r="26" spans="1:5" x14ac:dyDescent="0.25">
      <c r="A26" s="16" t="s">
        <v>329</v>
      </c>
      <c r="B26" s="20">
        <v>-13400.25</v>
      </c>
      <c r="C26" s="13"/>
      <c r="D26" s="12"/>
      <c r="E26" s="14"/>
    </row>
    <row r="27" spans="1:5" x14ac:dyDescent="0.25">
      <c r="A27" s="17" t="s">
        <v>330</v>
      </c>
      <c r="B27" s="20">
        <v>-4508.5</v>
      </c>
      <c r="C27" s="13"/>
      <c r="D27" s="12"/>
      <c r="E27" s="14"/>
    </row>
    <row r="28" spans="1:5" x14ac:dyDescent="0.25">
      <c r="A28" s="16" t="s">
        <v>331</v>
      </c>
      <c r="B28" s="20">
        <v>-4508.5</v>
      </c>
      <c r="C28" s="13"/>
      <c r="D28" s="12"/>
      <c r="E28" s="14"/>
    </row>
    <row r="29" spans="1:5" x14ac:dyDescent="0.25">
      <c r="A29" s="17" t="s">
        <v>332</v>
      </c>
      <c r="B29" s="20">
        <v>57363.64</v>
      </c>
      <c r="C29" s="13"/>
      <c r="D29" s="12"/>
      <c r="E29" s="14"/>
    </row>
    <row r="30" spans="1:5" x14ac:dyDescent="0.25">
      <c r="A30" s="16" t="s">
        <v>333</v>
      </c>
      <c r="B30" s="20">
        <v>57363.64</v>
      </c>
      <c r="C30" s="13"/>
      <c r="D30" s="12"/>
      <c r="E30" s="14"/>
    </row>
    <row r="31" spans="1:5" ht="15.75" x14ac:dyDescent="0.25">
      <c r="A31" s="15" t="s">
        <v>334</v>
      </c>
      <c r="B31" s="22">
        <v>24237.79</v>
      </c>
      <c r="C31" s="13"/>
      <c r="D31" s="12"/>
      <c r="E31" s="14"/>
    </row>
    <row r="32" spans="1:5" x14ac:dyDescent="0.25">
      <c r="A32" s="17" t="s">
        <v>335</v>
      </c>
      <c r="B32" s="21">
        <v>24237.79</v>
      </c>
      <c r="C32" s="13"/>
      <c r="D32" s="66"/>
      <c r="E32" s="14"/>
    </row>
    <row r="33" spans="1:5" x14ac:dyDescent="0.25">
      <c r="A33" s="16" t="s">
        <v>336</v>
      </c>
      <c r="B33" s="20">
        <v>14745</v>
      </c>
      <c r="C33" s="13"/>
      <c r="D33" s="12"/>
      <c r="E33" s="14"/>
    </row>
    <row r="34" spans="1:5" x14ac:dyDescent="0.25">
      <c r="A34" s="16" t="s">
        <v>337</v>
      </c>
      <c r="B34" s="20">
        <v>14745</v>
      </c>
      <c r="C34" s="13"/>
      <c r="D34" s="12"/>
      <c r="E34" s="14"/>
    </row>
    <row r="35" spans="1:5" x14ac:dyDescent="0.25">
      <c r="A35" s="17" t="s">
        <v>338</v>
      </c>
      <c r="B35" s="20">
        <v>14745</v>
      </c>
      <c r="C35" s="13"/>
      <c r="D35" s="12"/>
      <c r="E35" s="14"/>
    </row>
    <row r="36" spans="1:5" x14ac:dyDescent="0.25">
      <c r="A36" s="16" t="s">
        <v>339</v>
      </c>
      <c r="B36" s="20">
        <v>7125</v>
      </c>
      <c r="C36" s="13"/>
      <c r="D36" s="12"/>
      <c r="E36" s="14"/>
    </row>
    <row r="37" spans="1:5" x14ac:dyDescent="0.25">
      <c r="A37" s="16" t="s">
        <v>340</v>
      </c>
      <c r="B37" s="20">
        <v>7620</v>
      </c>
      <c r="C37" s="13"/>
      <c r="D37" s="12"/>
      <c r="E37" s="14"/>
    </row>
    <row r="38" spans="1:5" x14ac:dyDescent="0.25">
      <c r="A38" s="16" t="s">
        <v>341</v>
      </c>
      <c r="B38" s="20">
        <v>9492.7900000000009</v>
      </c>
      <c r="C38" s="13"/>
      <c r="D38" s="12"/>
      <c r="E38" s="14"/>
    </row>
    <row r="39" spans="1:5" x14ac:dyDescent="0.25">
      <c r="A39" s="17" t="s">
        <v>342</v>
      </c>
      <c r="B39" s="20">
        <v>510</v>
      </c>
      <c r="C39" s="13"/>
      <c r="D39" s="12"/>
      <c r="E39" s="14"/>
    </row>
    <row r="40" spans="1:5" x14ac:dyDescent="0.25">
      <c r="A40" s="16" t="s">
        <v>343</v>
      </c>
      <c r="B40" s="20">
        <v>510</v>
      </c>
      <c r="C40" s="13"/>
      <c r="D40" s="12"/>
      <c r="E40" s="14"/>
    </row>
    <row r="41" spans="1:5" x14ac:dyDescent="0.25">
      <c r="A41" s="17" t="s">
        <v>344</v>
      </c>
      <c r="B41" s="20">
        <v>1927</v>
      </c>
      <c r="C41" s="13"/>
      <c r="D41" s="12"/>
      <c r="E41" s="14"/>
    </row>
    <row r="42" spans="1:5" x14ac:dyDescent="0.25">
      <c r="A42" s="16" t="s">
        <v>345</v>
      </c>
      <c r="B42" s="20">
        <v>1927</v>
      </c>
      <c r="C42" s="13"/>
      <c r="D42" s="12"/>
      <c r="E42" s="14"/>
    </row>
    <row r="43" spans="1:5" x14ac:dyDescent="0.25">
      <c r="A43" s="17" t="s">
        <v>346</v>
      </c>
      <c r="B43" s="20">
        <v>5760.39</v>
      </c>
      <c r="C43" s="13"/>
      <c r="D43" s="12"/>
      <c r="E43" s="14"/>
    </row>
    <row r="44" spans="1:5" x14ac:dyDescent="0.25">
      <c r="A44" s="16" t="s">
        <v>347</v>
      </c>
      <c r="B44" s="20">
        <v>3777.39</v>
      </c>
      <c r="C44" s="13"/>
      <c r="D44" s="12"/>
      <c r="E44" s="14"/>
    </row>
    <row r="45" spans="1:5" x14ac:dyDescent="0.25">
      <c r="A45" s="16" t="s">
        <v>348</v>
      </c>
      <c r="B45" s="20">
        <v>1983</v>
      </c>
      <c r="C45" s="13"/>
      <c r="D45" s="12"/>
      <c r="E45" s="14"/>
    </row>
    <row r="46" spans="1:5" x14ac:dyDescent="0.25">
      <c r="A46" s="17" t="s">
        <v>349</v>
      </c>
      <c r="B46" s="20">
        <v>1295.4000000000001</v>
      </c>
      <c r="C46" s="13"/>
      <c r="D46" s="12"/>
      <c r="E46" s="14"/>
    </row>
    <row r="47" spans="1:5" x14ac:dyDescent="0.25">
      <c r="A47" s="16" t="s">
        <v>350</v>
      </c>
      <c r="B47" s="20">
        <v>1295.4000000000001</v>
      </c>
      <c r="C47" s="13"/>
      <c r="D47" s="12"/>
      <c r="E47" s="14"/>
    </row>
    <row r="48" spans="1:5" ht="15.75" x14ac:dyDescent="0.25">
      <c r="A48" s="15" t="s">
        <v>351</v>
      </c>
      <c r="B48" s="22">
        <v>84313.65</v>
      </c>
      <c r="C48" s="13"/>
      <c r="D48" s="12"/>
      <c r="E48" s="14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2678-C7B4-42C3-8B5C-CB8701F2BA9A}">
  <dimension ref="A1:L59"/>
  <sheetViews>
    <sheetView topLeftCell="A25" workbookViewId="0">
      <selection activeCell="G54" sqref="G54"/>
    </sheetView>
  </sheetViews>
  <sheetFormatPr baseColWidth="10" defaultColWidth="11.42578125" defaultRowHeight="15" x14ac:dyDescent="0.25"/>
  <cols>
    <col min="1" max="1" width="32.5703125" bestFit="1" customWidth="1"/>
    <col min="8" max="8" width="28.85546875" bestFit="1" customWidth="1"/>
  </cols>
  <sheetData>
    <row r="1" spans="1:12" ht="15.75" x14ac:dyDescent="0.25">
      <c r="A1" s="49" t="s">
        <v>352</v>
      </c>
      <c r="B1" s="50" t="s">
        <v>353</v>
      </c>
      <c r="C1" s="49"/>
      <c r="D1" s="49"/>
      <c r="E1" s="50"/>
      <c r="F1" s="14"/>
      <c r="G1" s="14"/>
      <c r="H1" s="14" t="s">
        <v>354</v>
      </c>
      <c r="I1" s="14">
        <v>0</v>
      </c>
      <c r="J1" s="14">
        <v>0</v>
      </c>
      <c r="K1" s="14">
        <v>0</v>
      </c>
      <c r="L1" s="14">
        <v>0</v>
      </c>
    </row>
    <row r="2" spans="1:12" ht="15.75" x14ac:dyDescent="0.25">
      <c r="A2" s="50"/>
      <c r="B2" s="50"/>
      <c r="C2" s="50"/>
      <c r="D2" s="50"/>
      <c r="E2" s="50"/>
      <c r="F2" s="14"/>
      <c r="G2" s="14"/>
      <c r="H2" s="14"/>
      <c r="I2" s="14" t="s">
        <v>355</v>
      </c>
      <c r="J2" s="14"/>
      <c r="K2" s="14"/>
      <c r="L2" s="14"/>
    </row>
    <row r="3" spans="1:12" ht="15.75" x14ac:dyDescent="0.25">
      <c r="A3" s="51"/>
      <c r="B3" s="70" t="s">
        <v>355</v>
      </c>
      <c r="C3" s="71"/>
      <c r="D3" s="71"/>
      <c r="E3" s="72"/>
      <c r="F3" s="14"/>
      <c r="G3" s="14"/>
      <c r="H3" s="14"/>
      <c r="I3" s="14">
        <v>2016</v>
      </c>
      <c r="J3" s="14">
        <v>2017</v>
      </c>
      <c r="K3" s="14">
        <v>2018</v>
      </c>
      <c r="L3" s="14">
        <v>2019</v>
      </c>
    </row>
    <row r="4" spans="1:12" ht="15.75" x14ac:dyDescent="0.25">
      <c r="A4" s="50"/>
      <c r="B4" s="52">
        <v>2016</v>
      </c>
      <c r="C4" s="53">
        <v>2017</v>
      </c>
      <c r="D4" s="53">
        <v>2018</v>
      </c>
      <c r="E4" s="53">
        <v>2019</v>
      </c>
      <c r="F4" s="14"/>
      <c r="G4" s="14"/>
      <c r="H4" s="14" t="s">
        <v>356</v>
      </c>
      <c r="I4" s="14"/>
      <c r="J4" s="14"/>
      <c r="K4" s="14"/>
      <c r="L4" s="14"/>
    </row>
    <row r="5" spans="1:12" ht="15.75" x14ac:dyDescent="0.25">
      <c r="A5" s="54" t="s">
        <v>357</v>
      </c>
      <c r="B5" s="55" t="s">
        <v>358</v>
      </c>
      <c r="C5" s="55" t="s">
        <v>358</v>
      </c>
      <c r="D5" s="55" t="s">
        <v>358</v>
      </c>
      <c r="E5" s="56" t="s">
        <v>358</v>
      </c>
      <c r="F5" s="14"/>
      <c r="G5" s="14"/>
      <c r="H5" s="14" t="s">
        <v>359</v>
      </c>
      <c r="I5" s="48">
        <v>2283</v>
      </c>
      <c r="J5" s="48">
        <v>2393</v>
      </c>
      <c r="K5" s="48">
        <v>2577</v>
      </c>
      <c r="L5" s="48">
        <v>2894</v>
      </c>
    </row>
    <row r="6" spans="1:12" x14ac:dyDescent="0.25">
      <c r="A6" s="57" t="s">
        <v>360</v>
      </c>
      <c r="B6" s="58">
        <v>556</v>
      </c>
      <c r="C6" s="58">
        <v>506</v>
      </c>
      <c r="D6" s="58">
        <v>520</v>
      </c>
      <c r="E6" s="58">
        <v>460</v>
      </c>
      <c r="F6" s="14"/>
      <c r="G6" s="14"/>
      <c r="H6" s="14" t="s">
        <v>361</v>
      </c>
      <c r="I6" s="48">
        <v>2260</v>
      </c>
      <c r="J6" s="48">
        <v>2300</v>
      </c>
      <c r="K6" s="48">
        <v>2500</v>
      </c>
      <c r="L6" s="48">
        <v>2800</v>
      </c>
    </row>
    <row r="7" spans="1:12" x14ac:dyDescent="0.25">
      <c r="A7" s="52" t="s">
        <v>362</v>
      </c>
      <c r="B7" s="59">
        <v>614</v>
      </c>
      <c r="C7" s="59">
        <v>614</v>
      </c>
      <c r="D7" s="59">
        <v>700</v>
      </c>
      <c r="E7" s="59">
        <v>700</v>
      </c>
      <c r="F7" s="14"/>
      <c r="G7" s="14"/>
      <c r="H7" s="14" t="s">
        <v>363</v>
      </c>
      <c r="I7" s="14">
        <v>23</v>
      </c>
      <c r="J7" s="14">
        <v>93</v>
      </c>
      <c r="K7" s="14">
        <v>77</v>
      </c>
      <c r="L7" s="14">
        <v>94</v>
      </c>
    </row>
    <row r="8" spans="1:12" x14ac:dyDescent="0.25">
      <c r="A8" s="52" t="s">
        <v>364</v>
      </c>
      <c r="B8" s="59" t="s">
        <v>358</v>
      </c>
      <c r="C8" s="59" t="s">
        <v>358</v>
      </c>
      <c r="D8" s="59" t="s">
        <v>358</v>
      </c>
      <c r="E8" s="59" t="s">
        <v>358</v>
      </c>
      <c r="F8" s="14"/>
      <c r="G8" s="14"/>
      <c r="H8" s="14" t="s">
        <v>365</v>
      </c>
      <c r="I8" s="48">
        <v>1600</v>
      </c>
      <c r="J8" s="48">
        <v>1560</v>
      </c>
      <c r="K8" s="48">
        <v>1700</v>
      </c>
      <c r="L8" s="48">
        <v>1730</v>
      </c>
    </row>
    <row r="9" spans="1:12" x14ac:dyDescent="0.25">
      <c r="A9" s="52" t="s">
        <v>366</v>
      </c>
      <c r="B9" s="59">
        <v>42</v>
      </c>
      <c r="C9" s="59">
        <v>42</v>
      </c>
      <c r="D9" s="59">
        <v>20</v>
      </c>
      <c r="E9" s="59">
        <v>20</v>
      </c>
      <c r="F9" s="14"/>
      <c r="G9" s="14"/>
      <c r="H9" s="14" t="s">
        <v>367</v>
      </c>
      <c r="I9" s="48">
        <v>1600</v>
      </c>
      <c r="J9" s="48">
        <v>1560</v>
      </c>
      <c r="K9" s="48">
        <v>1700</v>
      </c>
      <c r="L9" s="48">
        <v>1730</v>
      </c>
    </row>
    <row r="10" spans="1:12" x14ac:dyDescent="0.25">
      <c r="A10" s="52" t="s">
        <v>368</v>
      </c>
      <c r="B10" s="59">
        <v>100</v>
      </c>
      <c r="C10" s="59">
        <v>150</v>
      </c>
      <c r="D10" s="59">
        <v>200</v>
      </c>
      <c r="E10" s="59">
        <v>260</v>
      </c>
      <c r="F10" s="14"/>
      <c r="G10" s="14"/>
      <c r="H10" s="14" t="s">
        <v>369</v>
      </c>
      <c r="I10" s="14"/>
      <c r="J10" s="14"/>
      <c r="K10" s="14"/>
      <c r="L10" s="14"/>
    </row>
    <row r="11" spans="1:12" x14ac:dyDescent="0.25">
      <c r="A11" s="57" t="s">
        <v>370</v>
      </c>
      <c r="B11" s="60">
        <v>1260</v>
      </c>
      <c r="C11" s="58">
        <v>900</v>
      </c>
      <c r="D11" s="58">
        <v>600</v>
      </c>
      <c r="E11" s="58">
        <v>960</v>
      </c>
      <c r="F11" s="14"/>
      <c r="G11" s="14"/>
      <c r="H11" s="14" t="s">
        <v>371</v>
      </c>
      <c r="I11" s="14">
        <v>683</v>
      </c>
      <c r="J11" s="14">
        <v>833</v>
      </c>
      <c r="K11" s="14">
        <v>877</v>
      </c>
      <c r="L11" s="48">
        <v>1164</v>
      </c>
    </row>
    <row r="12" spans="1:12" x14ac:dyDescent="0.25">
      <c r="A12" s="52" t="s">
        <v>372</v>
      </c>
      <c r="B12" s="61">
        <v>1260</v>
      </c>
      <c r="C12" s="59">
        <v>900</v>
      </c>
      <c r="D12" s="59">
        <v>600</v>
      </c>
      <c r="E12" s="59">
        <v>960</v>
      </c>
      <c r="F12" s="14"/>
      <c r="G12" s="14"/>
      <c r="H12" s="14" t="s">
        <v>373</v>
      </c>
      <c r="I12" s="14">
        <v>563</v>
      </c>
      <c r="J12" s="14">
        <v>546</v>
      </c>
      <c r="K12" s="14">
        <v>655</v>
      </c>
      <c r="L12" s="14">
        <v>715</v>
      </c>
    </row>
    <row r="13" spans="1:12" x14ac:dyDescent="0.25">
      <c r="A13" s="57" t="s">
        <v>374</v>
      </c>
      <c r="B13" s="58">
        <v>240</v>
      </c>
      <c r="C13" s="58">
        <v>590</v>
      </c>
      <c r="D13" s="58">
        <v>700</v>
      </c>
      <c r="E13" s="58">
        <v>948</v>
      </c>
      <c r="F13" s="14"/>
      <c r="G13" s="14"/>
      <c r="H13" s="14" t="s">
        <v>375</v>
      </c>
      <c r="I13" s="14">
        <v>204</v>
      </c>
      <c r="J13" s="14">
        <v>220</v>
      </c>
      <c r="K13" s="14">
        <v>230</v>
      </c>
      <c r="L13" s="14">
        <v>225</v>
      </c>
    </row>
    <row r="14" spans="1:12" x14ac:dyDescent="0.25">
      <c r="A14" s="52" t="s">
        <v>255</v>
      </c>
      <c r="B14" s="59">
        <v>220</v>
      </c>
      <c r="C14" s="59">
        <v>590</v>
      </c>
      <c r="D14" s="59">
        <v>700</v>
      </c>
      <c r="E14" s="59">
        <v>680</v>
      </c>
      <c r="F14" s="14"/>
      <c r="G14" s="14"/>
      <c r="H14" s="14" t="s">
        <v>376</v>
      </c>
      <c r="I14" s="14"/>
      <c r="J14" s="14"/>
      <c r="K14" s="14">
        <v>110</v>
      </c>
      <c r="L14" s="14">
        <v>60</v>
      </c>
    </row>
    <row r="15" spans="1:12" x14ac:dyDescent="0.25">
      <c r="A15" s="52" t="s">
        <v>377</v>
      </c>
      <c r="B15" s="59">
        <v>20</v>
      </c>
      <c r="C15" s="59" t="s">
        <v>358</v>
      </c>
      <c r="D15" s="59" t="s">
        <v>358</v>
      </c>
      <c r="E15" s="59">
        <v>268</v>
      </c>
      <c r="F15" s="14"/>
      <c r="G15" s="14"/>
      <c r="H15" s="14" t="s">
        <v>378</v>
      </c>
      <c r="I15" s="14">
        <v>333</v>
      </c>
      <c r="J15" s="14">
        <v>300</v>
      </c>
      <c r="K15" s="14">
        <v>290</v>
      </c>
      <c r="L15" s="14">
        <v>400</v>
      </c>
    </row>
    <row r="16" spans="1:12" x14ac:dyDescent="0.25">
      <c r="A16" s="57" t="s">
        <v>379</v>
      </c>
      <c r="B16" s="58">
        <v>24</v>
      </c>
      <c r="C16" s="58">
        <v>288</v>
      </c>
      <c r="D16" s="58">
        <v>408</v>
      </c>
      <c r="E16" s="58">
        <v>420</v>
      </c>
      <c r="F16" s="14"/>
      <c r="G16" s="14"/>
      <c r="H16" s="14" t="s">
        <v>380</v>
      </c>
      <c r="I16" s="14">
        <v>1</v>
      </c>
      <c r="J16" s="14">
        <v>1</v>
      </c>
      <c r="K16" s="14"/>
      <c r="L16" s="14"/>
    </row>
    <row r="17" spans="1:12" x14ac:dyDescent="0.25">
      <c r="A17" s="52" t="s">
        <v>381</v>
      </c>
      <c r="B17" s="59">
        <v>4</v>
      </c>
      <c r="C17" s="59">
        <v>8</v>
      </c>
      <c r="D17" s="59">
        <v>174</v>
      </c>
      <c r="E17" s="59">
        <v>140</v>
      </c>
      <c r="F17" s="14"/>
      <c r="G17" s="14"/>
      <c r="H17" s="14" t="s">
        <v>382</v>
      </c>
      <c r="I17" s="14">
        <v>25</v>
      </c>
      <c r="J17" s="14">
        <v>25</v>
      </c>
      <c r="K17" s="14">
        <v>25</v>
      </c>
      <c r="L17" s="14">
        <v>30</v>
      </c>
    </row>
    <row r="18" spans="1:12" x14ac:dyDescent="0.25">
      <c r="A18" s="52" t="s">
        <v>383</v>
      </c>
      <c r="B18" s="59">
        <v>20</v>
      </c>
      <c r="C18" s="59">
        <v>280</v>
      </c>
      <c r="D18" s="59">
        <v>120</v>
      </c>
      <c r="E18" s="59">
        <v>280</v>
      </c>
      <c r="F18" s="14"/>
      <c r="G18" s="14"/>
      <c r="H18" s="14" t="s">
        <v>384</v>
      </c>
      <c r="I18" s="14">
        <v>120</v>
      </c>
      <c r="J18" s="14">
        <v>287</v>
      </c>
      <c r="K18" s="14">
        <v>222</v>
      </c>
      <c r="L18" s="14">
        <v>449</v>
      </c>
    </row>
    <row r="19" spans="1:12" x14ac:dyDescent="0.25">
      <c r="A19" s="52" t="s">
        <v>385</v>
      </c>
      <c r="B19" s="59" t="s">
        <v>358</v>
      </c>
      <c r="C19" s="59" t="s">
        <v>358</v>
      </c>
      <c r="D19" s="59">
        <v>114</v>
      </c>
      <c r="E19" s="59" t="s">
        <v>358</v>
      </c>
      <c r="F19" s="14"/>
      <c r="G19" s="14"/>
      <c r="H19" s="14" t="s">
        <v>386</v>
      </c>
      <c r="I19" s="14">
        <v>65</v>
      </c>
      <c r="J19" s="14">
        <v>70</v>
      </c>
      <c r="K19" s="14">
        <v>40</v>
      </c>
      <c r="L19" s="14">
        <v>33</v>
      </c>
    </row>
    <row r="20" spans="1:12" x14ac:dyDescent="0.25">
      <c r="A20" s="57" t="s">
        <v>387</v>
      </c>
      <c r="B20" s="60">
        <v>2080</v>
      </c>
      <c r="C20" s="60">
        <v>2284</v>
      </c>
      <c r="D20" s="60">
        <v>2228</v>
      </c>
      <c r="E20" s="60">
        <v>2788</v>
      </c>
      <c r="F20" s="14"/>
      <c r="G20" s="14"/>
      <c r="H20" s="14" t="s">
        <v>388</v>
      </c>
      <c r="I20" s="14">
        <v>55</v>
      </c>
      <c r="J20" s="14">
        <v>217</v>
      </c>
      <c r="K20" s="14">
        <v>182</v>
      </c>
      <c r="L20" s="14">
        <v>416</v>
      </c>
    </row>
    <row r="21" spans="1:12" ht="15.75" x14ac:dyDescent="0.25">
      <c r="A21" s="50"/>
      <c r="B21" s="50"/>
      <c r="C21" s="50"/>
      <c r="D21" s="50"/>
      <c r="E21" s="50"/>
      <c r="F21" s="14"/>
      <c r="G21" s="14"/>
      <c r="H21" s="14" t="s">
        <v>389</v>
      </c>
      <c r="I21" s="14">
        <v>9</v>
      </c>
      <c r="J21" s="14">
        <v>30</v>
      </c>
      <c r="K21" s="14">
        <v>28</v>
      </c>
      <c r="L21" s="14">
        <v>28</v>
      </c>
    </row>
    <row r="22" spans="1:12" ht="15.75" x14ac:dyDescent="0.25">
      <c r="A22" s="62" t="s">
        <v>390</v>
      </c>
      <c r="B22" s="63" t="s">
        <v>358</v>
      </c>
      <c r="C22" s="63" t="s">
        <v>358</v>
      </c>
      <c r="D22" s="63" t="s">
        <v>358</v>
      </c>
      <c r="E22" s="63" t="s">
        <v>358</v>
      </c>
      <c r="F22" s="14"/>
      <c r="G22" s="14"/>
      <c r="H22" s="14" t="s">
        <v>391</v>
      </c>
      <c r="I22" s="14">
        <v>46</v>
      </c>
      <c r="J22" s="14">
        <v>187</v>
      </c>
      <c r="K22" s="14">
        <v>154</v>
      </c>
      <c r="L22" s="14">
        <v>388</v>
      </c>
    </row>
    <row r="23" spans="1:12" x14ac:dyDescent="0.25">
      <c r="A23" s="57" t="s">
        <v>392</v>
      </c>
      <c r="B23" s="58">
        <v>706</v>
      </c>
      <c r="C23" s="58">
        <v>886</v>
      </c>
      <c r="D23" s="58">
        <v>914</v>
      </c>
      <c r="E23" s="60">
        <v>1248</v>
      </c>
      <c r="F23" s="14"/>
      <c r="G23" s="14"/>
      <c r="H23" s="14" t="s">
        <v>393</v>
      </c>
      <c r="I23" s="14"/>
      <c r="J23" s="14">
        <v>1</v>
      </c>
      <c r="K23" s="14"/>
      <c r="L23" s="14"/>
    </row>
    <row r="24" spans="1:12" x14ac:dyDescent="0.25">
      <c r="A24" s="52" t="s">
        <v>394</v>
      </c>
      <c r="B24" s="59">
        <v>460</v>
      </c>
      <c r="C24" s="59">
        <v>460</v>
      </c>
      <c r="D24" s="59">
        <v>460</v>
      </c>
      <c r="E24" s="59">
        <v>460</v>
      </c>
      <c r="F24" s="14"/>
      <c r="G24" s="14"/>
      <c r="H24" s="14" t="s">
        <v>395</v>
      </c>
      <c r="I24" s="14">
        <v>46</v>
      </c>
      <c r="J24" s="14">
        <v>186</v>
      </c>
      <c r="K24" s="14">
        <v>154</v>
      </c>
      <c r="L24" s="14">
        <v>388</v>
      </c>
    </row>
    <row r="25" spans="1:12" x14ac:dyDescent="0.25">
      <c r="A25" s="52" t="s">
        <v>396</v>
      </c>
      <c r="B25" s="59">
        <v>200</v>
      </c>
      <c r="C25" s="59">
        <v>240</v>
      </c>
      <c r="D25" s="59">
        <v>300</v>
      </c>
      <c r="E25" s="59">
        <v>400</v>
      </c>
      <c r="F25" s="14"/>
      <c r="G25" s="14"/>
      <c r="H25" s="14"/>
      <c r="I25" s="14"/>
      <c r="J25" s="14"/>
      <c r="K25" s="14"/>
      <c r="L25" s="14"/>
    </row>
    <row r="26" spans="1:12" x14ac:dyDescent="0.25">
      <c r="A26" s="52" t="s">
        <v>397</v>
      </c>
      <c r="B26" s="59">
        <v>46</v>
      </c>
      <c r="C26" s="59">
        <v>186</v>
      </c>
      <c r="D26" s="59">
        <v>154</v>
      </c>
      <c r="E26" s="59">
        <v>388</v>
      </c>
      <c r="F26" s="14"/>
      <c r="G26" s="14"/>
      <c r="H26" s="14"/>
      <c r="I26" s="14"/>
      <c r="J26" s="14"/>
      <c r="K26" s="14"/>
      <c r="L26" s="14"/>
    </row>
    <row r="27" spans="1:12" x14ac:dyDescent="0.25">
      <c r="A27" s="52" t="s">
        <v>398</v>
      </c>
      <c r="B27" s="59" t="s">
        <v>358</v>
      </c>
      <c r="C27" s="59" t="s">
        <v>358</v>
      </c>
      <c r="D27" s="59" t="s">
        <v>358</v>
      </c>
      <c r="E27" s="59" t="s">
        <v>358</v>
      </c>
      <c r="F27" s="14"/>
      <c r="G27" s="14"/>
      <c r="H27" s="14"/>
      <c r="I27" s="14"/>
      <c r="J27" s="14"/>
      <c r="K27" s="14"/>
      <c r="L27" s="14"/>
    </row>
    <row r="28" spans="1:12" x14ac:dyDescent="0.25">
      <c r="A28" s="57" t="s">
        <v>399</v>
      </c>
      <c r="B28" s="58">
        <v>490</v>
      </c>
      <c r="C28" s="58">
        <v>200</v>
      </c>
      <c r="D28" s="58">
        <v>774</v>
      </c>
      <c r="E28" s="58">
        <v>200</v>
      </c>
      <c r="F28" s="14"/>
      <c r="G28" s="14"/>
      <c r="H28" s="14"/>
      <c r="I28" s="14"/>
      <c r="J28" s="14"/>
      <c r="K28" s="14"/>
      <c r="L28" s="14"/>
    </row>
    <row r="29" spans="1:12" x14ac:dyDescent="0.25">
      <c r="A29" s="52" t="s">
        <v>400</v>
      </c>
      <c r="B29" s="59">
        <v>390</v>
      </c>
      <c r="C29" s="59">
        <v>200</v>
      </c>
      <c r="D29" s="59">
        <v>660</v>
      </c>
      <c r="E29" s="59">
        <v>200</v>
      </c>
      <c r="F29" s="14"/>
      <c r="G29" s="14"/>
      <c r="H29" s="14"/>
      <c r="I29" s="14"/>
      <c r="J29" s="14"/>
      <c r="K29" s="14"/>
      <c r="L29" s="14"/>
    </row>
    <row r="30" spans="1:12" x14ac:dyDescent="0.25">
      <c r="A30" s="52" t="s">
        <v>401</v>
      </c>
      <c r="B30" s="59">
        <v>100</v>
      </c>
      <c r="C30" s="59" t="s">
        <v>358</v>
      </c>
      <c r="D30" s="59">
        <v>114</v>
      </c>
      <c r="E30" s="59" t="s">
        <v>358</v>
      </c>
      <c r="F30" s="14"/>
      <c r="G30" s="14"/>
      <c r="H30" s="14"/>
      <c r="I30" s="14"/>
      <c r="J30" s="14"/>
      <c r="K30" s="14"/>
      <c r="L30" s="14"/>
    </row>
    <row r="31" spans="1:12" x14ac:dyDescent="0.25">
      <c r="A31" s="57" t="s">
        <v>402</v>
      </c>
      <c r="B31" s="58">
        <v>884</v>
      </c>
      <c r="C31" s="60">
        <v>1198</v>
      </c>
      <c r="D31" s="58">
        <v>540</v>
      </c>
      <c r="E31" s="60">
        <v>1340</v>
      </c>
      <c r="F31" s="14"/>
      <c r="G31" s="14"/>
      <c r="H31" s="14"/>
      <c r="I31" s="14"/>
      <c r="J31" s="14"/>
      <c r="K31" s="14"/>
      <c r="L31" s="14"/>
    </row>
    <row r="32" spans="1:12" x14ac:dyDescent="0.25">
      <c r="A32" s="52" t="s">
        <v>249</v>
      </c>
      <c r="B32" s="59">
        <v>380</v>
      </c>
      <c r="C32" s="59">
        <v>400</v>
      </c>
      <c r="D32" s="59">
        <v>120</v>
      </c>
      <c r="E32" s="59">
        <v>600</v>
      </c>
      <c r="F32" s="14"/>
      <c r="G32" s="14"/>
      <c r="H32" s="14"/>
      <c r="I32" s="14"/>
      <c r="J32" s="14"/>
      <c r="K32" s="14"/>
      <c r="L32" s="14"/>
    </row>
    <row r="33" spans="1:5" x14ac:dyDescent="0.25">
      <c r="A33" s="52" t="s">
        <v>403</v>
      </c>
      <c r="B33" s="59">
        <v>386</v>
      </c>
      <c r="C33" s="59">
        <v>680</v>
      </c>
      <c r="D33" s="59">
        <v>400</v>
      </c>
      <c r="E33" s="59">
        <v>700</v>
      </c>
    </row>
    <row r="34" spans="1:5" x14ac:dyDescent="0.25">
      <c r="A34" s="52" t="s">
        <v>404</v>
      </c>
      <c r="B34" s="59">
        <v>118</v>
      </c>
      <c r="C34" s="59">
        <v>118</v>
      </c>
      <c r="D34" s="59">
        <v>20</v>
      </c>
      <c r="E34" s="59">
        <v>40</v>
      </c>
    </row>
    <row r="35" spans="1:5" x14ac:dyDescent="0.25">
      <c r="A35" s="57" t="s">
        <v>405</v>
      </c>
      <c r="B35" s="60">
        <v>2080</v>
      </c>
      <c r="C35" s="60">
        <v>2284</v>
      </c>
      <c r="D35" s="60">
        <v>2228</v>
      </c>
      <c r="E35" s="60">
        <v>2788</v>
      </c>
    </row>
    <row r="36" spans="1:5" x14ac:dyDescent="0.25">
      <c r="A36" s="64"/>
      <c r="B36" s="65"/>
      <c r="C36" s="65"/>
      <c r="D36" s="65"/>
      <c r="E36" s="65"/>
    </row>
    <row r="37" spans="1:5" x14ac:dyDescent="0.25">
      <c r="A37" s="64" t="s">
        <v>354</v>
      </c>
      <c r="B37" s="64">
        <v>0</v>
      </c>
      <c r="C37" s="64">
        <v>0</v>
      </c>
      <c r="D37" s="64">
        <v>0</v>
      </c>
      <c r="E37" s="64">
        <v>0</v>
      </c>
    </row>
    <row r="38" spans="1:5" ht="15.75" x14ac:dyDescent="0.25">
      <c r="A38" s="50"/>
      <c r="B38" s="50"/>
      <c r="C38" s="50"/>
      <c r="D38" s="50"/>
      <c r="E38" s="50"/>
    </row>
    <row r="39" spans="1:5" ht="15.75" x14ac:dyDescent="0.25">
      <c r="A39" s="62" t="s">
        <v>356</v>
      </c>
      <c r="B39" s="63" t="s">
        <v>358</v>
      </c>
      <c r="C39" s="63" t="s">
        <v>358</v>
      </c>
      <c r="D39" s="63" t="s">
        <v>358</v>
      </c>
      <c r="E39" s="63" t="s">
        <v>358</v>
      </c>
    </row>
    <row r="40" spans="1:5" x14ac:dyDescent="0.25">
      <c r="A40" s="57" t="s">
        <v>359</v>
      </c>
      <c r="B40" s="60">
        <v>2283</v>
      </c>
      <c r="C40" s="60">
        <v>2393</v>
      </c>
      <c r="D40" s="60">
        <v>2577</v>
      </c>
      <c r="E40" s="60">
        <v>2894</v>
      </c>
    </row>
    <row r="41" spans="1:5" x14ac:dyDescent="0.25">
      <c r="A41" s="52" t="s">
        <v>361</v>
      </c>
      <c r="B41" s="61">
        <v>2260</v>
      </c>
      <c r="C41" s="61">
        <v>2300</v>
      </c>
      <c r="D41" s="61">
        <v>2500</v>
      </c>
      <c r="E41" s="61">
        <v>2800</v>
      </c>
    </row>
    <row r="42" spans="1:5" x14ac:dyDescent="0.25">
      <c r="A42" s="52" t="s">
        <v>363</v>
      </c>
      <c r="B42" s="59">
        <v>23</v>
      </c>
      <c r="C42" s="59">
        <v>93</v>
      </c>
      <c r="D42" s="59">
        <v>77</v>
      </c>
      <c r="E42" s="59">
        <v>94</v>
      </c>
    </row>
    <row r="43" spans="1:5" x14ac:dyDescent="0.25">
      <c r="A43" s="57" t="s">
        <v>365</v>
      </c>
      <c r="B43" s="60">
        <v>1600</v>
      </c>
      <c r="C43" s="60">
        <v>1560</v>
      </c>
      <c r="D43" s="60">
        <v>1700</v>
      </c>
      <c r="E43" s="60">
        <v>1730</v>
      </c>
    </row>
    <row r="44" spans="1:5" x14ac:dyDescent="0.25">
      <c r="A44" s="52" t="s">
        <v>367</v>
      </c>
      <c r="B44" s="61">
        <v>1600</v>
      </c>
      <c r="C44" s="61">
        <v>1560</v>
      </c>
      <c r="D44" s="61">
        <v>1700</v>
      </c>
      <c r="E44" s="61">
        <v>1730</v>
      </c>
    </row>
    <row r="45" spans="1:5" x14ac:dyDescent="0.25">
      <c r="A45" s="52" t="s">
        <v>369</v>
      </c>
      <c r="B45" s="59" t="s">
        <v>358</v>
      </c>
      <c r="C45" s="59" t="s">
        <v>358</v>
      </c>
      <c r="D45" s="59" t="s">
        <v>358</v>
      </c>
      <c r="E45" s="59" t="s">
        <v>358</v>
      </c>
    </row>
    <row r="46" spans="1:5" x14ac:dyDescent="0.25">
      <c r="A46" s="57" t="s">
        <v>371</v>
      </c>
      <c r="B46" s="58">
        <v>683</v>
      </c>
      <c r="C46" s="58">
        <v>833</v>
      </c>
      <c r="D46" s="58">
        <v>877</v>
      </c>
      <c r="E46" s="60">
        <v>1164</v>
      </c>
    </row>
    <row r="47" spans="1:5" x14ac:dyDescent="0.25">
      <c r="A47" s="57" t="s">
        <v>373</v>
      </c>
      <c r="B47" s="58">
        <v>563</v>
      </c>
      <c r="C47" s="58">
        <v>546</v>
      </c>
      <c r="D47" s="58">
        <v>655</v>
      </c>
      <c r="E47" s="58">
        <v>715</v>
      </c>
    </row>
    <row r="48" spans="1:5" x14ac:dyDescent="0.25">
      <c r="A48" s="52" t="s">
        <v>375</v>
      </c>
      <c r="B48" s="59">
        <v>204</v>
      </c>
      <c r="C48" s="59">
        <v>220</v>
      </c>
      <c r="D48" s="59">
        <v>230</v>
      </c>
      <c r="E48" s="59">
        <v>225</v>
      </c>
    </row>
    <row r="49" spans="1:5" x14ac:dyDescent="0.25">
      <c r="A49" s="52" t="s">
        <v>376</v>
      </c>
      <c r="B49" s="59" t="s">
        <v>358</v>
      </c>
      <c r="C49" s="59" t="s">
        <v>358</v>
      </c>
      <c r="D49" s="59">
        <v>110</v>
      </c>
      <c r="E49" s="59">
        <v>60</v>
      </c>
    </row>
    <row r="50" spans="1:5" x14ac:dyDescent="0.25">
      <c r="A50" s="52" t="s">
        <v>378</v>
      </c>
      <c r="B50" s="59">
        <v>333</v>
      </c>
      <c r="C50" s="59">
        <v>300</v>
      </c>
      <c r="D50" s="59">
        <v>290</v>
      </c>
      <c r="E50" s="59">
        <v>400</v>
      </c>
    </row>
    <row r="51" spans="1:5" x14ac:dyDescent="0.25">
      <c r="A51" s="52" t="s">
        <v>380</v>
      </c>
      <c r="B51" s="59">
        <v>1</v>
      </c>
      <c r="C51" s="59">
        <v>1</v>
      </c>
      <c r="D51" s="59" t="s">
        <v>358</v>
      </c>
      <c r="E51" s="59" t="s">
        <v>358</v>
      </c>
    </row>
    <row r="52" spans="1:5" x14ac:dyDescent="0.25">
      <c r="A52" s="52" t="s">
        <v>382</v>
      </c>
      <c r="B52" s="59">
        <v>25</v>
      </c>
      <c r="C52" s="59">
        <v>25</v>
      </c>
      <c r="D52" s="59">
        <v>25</v>
      </c>
      <c r="E52" s="59">
        <v>30</v>
      </c>
    </row>
    <row r="53" spans="1:5" x14ac:dyDescent="0.25">
      <c r="A53" s="57" t="s">
        <v>384</v>
      </c>
      <c r="B53" s="58">
        <v>120</v>
      </c>
      <c r="C53" s="58">
        <v>287</v>
      </c>
      <c r="D53" s="58">
        <v>222</v>
      </c>
      <c r="E53" s="58">
        <v>449</v>
      </c>
    </row>
    <row r="54" spans="1:5" x14ac:dyDescent="0.25">
      <c r="A54" s="52" t="s">
        <v>386</v>
      </c>
      <c r="B54" s="59">
        <v>65</v>
      </c>
      <c r="C54" s="59">
        <v>70</v>
      </c>
      <c r="D54" s="59">
        <v>40</v>
      </c>
      <c r="E54" s="59">
        <v>33</v>
      </c>
    </row>
    <row r="55" spans="1:5" x14ac:dyDescent="0.25">
      <c r="A55" s="57" t="s">
        <v>388</v>
      </c>
      <c r="B55" s="58">
        <v>55</v>
      </c>
      <c r="C55" s="58">
        <v>217</v>
      </c>
      <c r="D55" s="58">
        <v>182</v>
      </c>
      <c r="E55" s="58">
        <v>416</v>
      </c>
    </row>
    <row r="56" spans="1:5" x14ac:dyDescent="0.25">
      <c r="A56" s="52" t="s">
        <v>389</v>
      </c>
      <c r="B56" s="59">
        <v>9</v>
      </c>
      <c r="C56" s="59">
        <v>30</v>
      </c>
      <c r="D56" s="59">
        <v>28</v>
      </c>
      <c r="E56" s="59">
        <v>28</v>
      </c>
    </row>
    <row r="57" spans="1:5" x14ac:dyDescent="0.25">
      <c r="A57" s="57" t="s">
        <v>391</v>
      </c>
      <c r="B57" s="58">
        <v>46</v>
      </c>
      <c r="C57" s="58">
        <v>187</v>
      </c>
      <c r="D57" s="58">
        <v>154</v>
      </c>
      <c r="E57" s="58">
        <v>388</v>
      </c>
    </row>
    <row r="58" spans="1:5" x14ac:dyDescent="0.25">
      <c r="A58" s="52" t="s">
        <v>393</v>
      </c>
      <c r="B58" s="59" t="s">
        <v>358</v>
      </c>
      <c r="C58" s="59">
        <v>1</v>
      </c>
      <c r="D58" s="59" t="s">
        <v>358</v>
      </c>
      <c r="E58" s="59" t="s">
        <v>358</v>
      </c>
    </row>
    <row r="59" spans="1:5" x14ac:dyDescent="0.25">
      <c r="A59" s="57" t="s">
        <v>395</v>
      </c>
      <c r="B59" s="58">
        <v>46</v>
      </c>
      <c r="C59" s="58">
        <v>186</v>
      </c>
      <c r="D59" s="58">
        <v>154</v>
      </c>
      <c r="E59" s="58">
        <v>388</v>
      </c>
    </row>
  </sheetData>
  <mergeCells count="1">
    <mergeCell ref="B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A011-1E98-4DC8-9FE0-FBDD35F4ADBE}">
  <dimension ref="A1:S16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18.5703125" bestFit="1" customWidth="1"/>
  </cols>
  <sheetData>
    <row r="1" spans="1:19" x14ac:dyDescent="0.25">
      <c r="A1" s="14" t="s">
        <v>406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x14ac:dyDescent="0.25">
      <c r="A2" s="14"/>
      <c r="B2" s="2">
        <v>2016</v>
      </c>
      <c r="C2" s="2">
        <v>2017</v>
      </c>
      <c r="D2" s="2">
        <v>2018</v>
      </c>
      <c r="E2" s="2">
        <v>2019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19" x14ac:dyDescent="0.25">
      <c r="A3" s="2" t="s">
        <v>407</v>
      </c>
      <c r="B3" s="14">
        <f>('Balances para Estudio'!B$13+'Balances para Estudio'!B$16)/'Balances para Estudio'!B$31</f>
        <v>0.29864253393665158</v>
      </c>
      <c r="C3" s="14">
        <f>('Balances para Estudio'!C$13+'Balances para Estudio'!C$16)/'Balances para Estudio'!C$31</f>
        <v>0.73288814691151916</v>
      </c>
      <c r="D3" s="14">
        <f>('Balances para Estudio'!D$13+'Balances para Estudio'!D$16)/'Balances para Estudio'!D$31</f>
        <v>2.0518518518518518</v>
      </c>
      <c r="E3" s="14">
        <f>('Balances para Estudio'!E$13+'Balances para Estudio'!E$16)/'Balances para Estudio'!E$31</f>
        <v>1.0208955223880598</v>
      </c>
      <c r="F3" s="14"/>
      <c r="G3" s="14" t="s">
        <v>408</v>
      </c>
      <c r="H3" s="14" t="s">
        <v>409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 t="s">
        <v>410</v>
      </c>
    </row>
    <row r="4" spans="1:19" x14ac:dyDescent="0.25">
      <c r="A4" s="2" t="s">
        <v>411</v>
      </c>
      <c r="B4" s="14">
        <f>('Balances para Estudio'!B$11 + 'Balances para Estudio'!B$13 + 'Balances para Estudio'!B$16) / 'Balances para Estudio'!B$31</f>
        <v>1.7239819004524888</v>
      </c>
      <c r="C4" s="14">
        <f>('Balances para Estudio'!C$11 + 'Balances para Estudio'!C$13 + 'Balances para Estudio'!C$16) / 'Balances para Estudio'!C$31</f>
        <v>1.4841402337228715</v>
      </c>
      <c r="D4" s="14">
        <f>('Balances para Estudio'!D$11 + 'Balances para Estudio'!D$13 + 'Balances para Estudio'!D$16) / 'Balances para Estudio'!D$31</f>
        <v>3.162962962962963</v>
      </c>
      <c r="E4" s="14">
        <f>('Balances para Estudio'!E$11 + 'Balances para Estudio'!E$13 + 'Balances para Estudio'!E$16) / 'Balances para Estudio'!E$31</f>
        <v>1.7373134328358208</v>
      </c>
      <c r="F4" s="14"/>
      <c r="G4" s="14" t="s">
        <v>412</v>
      </c>
      <c r="H4" s="14" t="s">
        <v>413</v>
      </c>
      <c r="I4" s="14"/>
      <c r="J4" s="14" t="s">
        <v>414</v>
      </c>
      <c r="K4" s="14"/>
      <c r="L4" s="14"/>
      <c r="M4" s="14"/>
      <c r="N4" s="14"/>
      <c r="O4" s="14"/>
      <c r="P4" s="14"/>
      <c r="Q4" s="14"/>
      <c r="R4" s="14"/>
      <c r="S4" s="14"/>
    </row>
    <row r="5" spans="1:19" x14ac:dyDescent="0.25">
      <c r="A5" s="2" t="s">
        <v>415</v>
      </c>
      <c r="B5" s="14">
        <f>('Balances para Estudio'!B$20)/('Balances para Estudio'!B$28+'Balances para Estudio'!B$31)</f>
        <v>1.5138282387190685</v>
      </c>
      <c r="C5" s="14">
        <f>('Balances para Estudio'!C$20)/('Balances para Estudio'!C$28+'Balances para Estudio'!C$31)</f>
        <v>1.6337625178826896</v>
      </c>
      <c r="D5" s="14">
        <f>('Balances para Estudio'!D$20)/('Balances para Estudio'!D$28+'Balances para Estudio'!D$31)</f>
        <v>1.69558599695586</v>
      </c>
      <c r="E5" s="14">
        <f>('Balances para Estudio'!E$20)/('Balances para Estudio'!E$28+'Balances para Estudio'!E$31)</f>
        <v>1.8103896103896104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x14ac:dyDescent="0.25">
      <c r="A6" s="2" t="s">
        <v>416</v>
      </c>
      <c r="B6" s="14">
        <f>('Balances para Estudio'!B$16/'Balances para Estudio'!B$31)</f>
        <v>2.7149321266968326E-2</v>
      </c>
      <c r="C6" s="14">
        <f>('Balances para Estudio'!C$16/'Balances para Estudio'!C$31)</f>
        <v>0.24040066777963273</v>
      </c>
      <c r="D6" s="14">
        <f>('Balances para Estudio'!D$16/'Balances para Estudio'!D$31)</f>
        <v>0.75555555555555554</v>
      </c>
      <c r="E6" s="14">
        <f>('Balances para Estudio'!E$16/'Balances para Estudio'!E$31)</f>
        <v>0.31343283582089554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x14ac:dyDescent="0.25">
      <c r="A7" s="2" t="s">
        <v>417</v>
      </c>
      <c r="B7" s="14">
        <f>'Balances para Estudio'!B$23/('Balances para Estudio'!B$28+'Balances para Estudio'!B$31)</f>
        <v>0.51382823871906846</v>
      </c>
      <c r="C7" s="14">
        <f>'Balances para Estudio'!C$23/('Balances para Estudio'!C$28+'Balances para Estudio'!C$31)</f>
        <v>0.63376251788268956</v>
      </c>
      <c r="D7" s="14">
        <f>'Balances para Estudio'!D$23/('Balances para Estudio'!D$28+'Balances para Estudio'!D$31)</f>
        <v>0.69558599695585999</v>
      </c>
      <c r="E7" s="14">
        <f>'Balances para Estudio'!E$23/('Balances para Estudio'!E$28+'Balances para Estudio'!E$31)</f>
        <v>0.81038961038961044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19" x14ac:dyDescent="0.25">
      <c r="A8" s="2" t="s">
        <v>418</v>
      </c>
      <c r="B8" s="14">
        <f>'Balances para Estudio'!B$31 / ('Balances para Estudio'!B$28 +'Balances para Estudio'!B$31)</f>
        <v>0.64337700145560406</v>
      </c>
      <c r="C8" s="14">
        <f>'Balances para Estudio'!C$31 / ('Balances para Estudio'!C$28 +'Balances para Estudio'!C$31)</f>
        <v>0.85693848354792557</v>
      </c>
      <c r="D8" s="14">
        <f>'Balances para Estudio'!D$31 / ('Balances para Estudio'!D$28 +'Balances para Estudio'!D$31)</f>
        <v>0.41095890410958902</v>
      </c>
      <c r="E8" s="14">
        <f>'Balances para Estudio'!E$31 / ('Balances para Estudio'!E$28 +'Balances para Estudio'!E$31)</f>
        <v>0.87012987012987009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10" spans="1:19" x14ac:dyDescent="0.25">
      <c r="A10" s="14" t="s">
        <v>419</v>
      </c>
      <c r="B10" s="48">
        <f>'Balances para Estudio'!B$11+'Balances para Estudio'!B$12+'Balances para Estudio'!B$16 -'Balances para Estudio'!B$31</f>
        <v>1660</v>
      </c>
      <c r="C10" s="48">
        <f>'Balances para Estudio'!C$11+'Balances para Estudio'!C$12+'Balances para Estudio'!C$16 -'Balances para Estudio'!C$31</f>
        <v>890</v>
      </c>
      <c r="D10" s="48">
        <f>'Balances para Estudio'!D$11+'Balances para Estudio'!D$12+'Balances para Estudio'!D$16 -'Balances para Estudio'!D$31</f>
        <v>1068</v>
      </c>
      <c r="E10" s="48">
        <f>'Balances para Estudio'!E$11+'Balances para Estudio'!E$12+'Balances para Estudio'!E$16 -'Balances para Estudio'!E$31</f>
        <v>1000</v>
      </c>
      <c r="F10" s="14"/>
      <c r="G10" s="14" t="s">
        <v>420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A11" s="14"/>
      <c r="B11" s="14">
        <f>'Balances para Estudio'!B$28-'Balances para Estudio'!B$6</f>
        <v>-66</v>
      </c>
      <c r="C11" s="14">
        <f>'Balances para Estudio'!C$28-'Balances para Estudio'!C$6</f>
        <v>-306</v>
      </c>
      <c r="D11" s="14">
        <f>'Balances para Estudio'!D$28-'Balances para Estudio'!D$6</f>
        <v>254</v>
      </c>
      <c r="E11" s="14">
        <f>'Balances para Estudio'!E$28-'Balances para Estudio'!E$6</f>
        <v>-260</v>
      </c>
      <c r="F11" s="14"/>
      <c r="G11" s="14" t="s">
        <v>421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3" spans="1:19" x14ac:dyDescent="0.25">
      <c r="A13" s="14"/>
      <c r="B13" s="4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6" spans="1:19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6"/>
      <c r="R16" s="14"/>
      <c r="S16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1E4AAAC0F0DBB47A016FEB3651851AC" ma:contentTypeVersion="4" ma:contentTypeDescription="Crear nuevo documento." ma:contentTypeScope="" ma:versionID="28fef273ea019e5b5ab4944fe0f0b429">
  <xsd:schema xmlns:xsd="http://www.w3.org/2001/XMLSchema" xmlns:xs="http://www.w3.org/2001/XMLSchema" xmlns:p="http://schemas.microsoft.com/office/2006/metadata/properties" xmlns:ns2="ce0db5fa-4016-42f5-b175-902cce3b102b" xmlns:ns3="d813269a-5382-4582-9e34-edc41688b58e" targetNamespace="http://schemas.microsoft.com/office/2006/metadata/properties" ma:root="true" ma:fieldsID="39cf61003537149f67c5884a0c3e5feb" ns2:_="" ns3:_="">
    <xsd:import namespace="ce0db5fa-4016-42f5-b175-902cce3b102b"/>
    <xsd:import namespace="d813269a-5382-4582-9e34-edc41688b5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db5fa-4016-42f5-b175-902cce3b10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3269a-5382-4582-9e34-edc41688b5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966BDB-1F46-40AA-BD8E-EB73BE2C94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0db5fa-4016-42f5-b175-902cce3b102b"/>
    <ds:schemaRef ds:uri="d813269a-5382-4582-9e34-edc41688b5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B57C8B-3B9F-4869-B723-2078DF1C26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A024A2-EB1E-4433-A4E8-0D09261FAE9E}">
  <ds:schemaRefs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e0db5fa-4016-42f5-b175-902cce3b102b"/>
    <ds:schemaRef ds:uri="http://schemas.microsoft.com/office/2006/metadata/properties"/>
    <ds:schemaRef ds:uri="http://schemas.microsoft.com/office/2006/documentManagement/types"/>
    <ds:schemaRef ds:uri="d813269a-5382-4582-9e34-edc41688b58e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PLAN DE CUENTAS</vt:lpstr>
      <vt:lpstr>DIARIO</vt:lpstr>
      <vt:lpstr>CUENTAS MAYOR</vt:lpstr>
      <vt:lpstr>BALANCE S.SALDOS</vt:lpstr>
      <vt:lpstr>BALANCE PERD.Y GANAN</vt:lpstr>
      <vt:lpstr>B.SITUACION ACTIVO</vt:lpstr>
      <vt:lpstr>B.SITUACION PASIVO</vt:lpstr>
      <vt:lpstr>Balances para Estudio</vt:lpstr>
      <vt:lpstr>Ratios</vt:lpstr>
      <vt:lpstr>Rentabilidad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RAQUEL</dc:creator>
  <cp:keywords/>
  <dc:description/>
  <cp:lastModifiedBy>dani sensi</cp:lastModifiedBy>
  <cp:revision/>
  <dcterms:created xsi:type="dcterms:W3CDTF">2019-11-26T14:46:56Z</dcterms:created>
  <dcterms:modified xsi:type="dcterms:W3CDTF">2019-12-11T19:24:54Z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0x01010041E4AAAC0F0DBB47A016FEB3651851AC</vt:lpwstr>
  </property>
</Properties>
</file>