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<sst xmlns="http://schemas.openxmlformats.org/spreadsheetml/2006/main" count="466" uniqueCount="215">
  <si>
    <t>Clientes</t>
  </si>
  <si>
    <t>Simple</t>
  </si>
  <si>
    <t>Media</t>
  </si>
  <si>
    <t>Complejo</t>
  </si>
  <si>
    <t>ID</t>
  </si>
  <si>
    <t>Nombre</t>
  </si>
  <si>
    <t>Tipo</t>
  </si>
  <si>
    <t>Dificultad</t>
  </si>
  <si>
    <t>Peso</t>
  </si>
  <si>
    <t>Pantallas</t>
  </si>
  <si>
    <t>FN_CL_001</t>
  </si>
  <si>
    <t>Crear cliente</t>
  </si>
  <si>
    <t>Informes</t>
  </si>
  <si>
    <t>FN_CL_002</t>
  </si>
  <si>
    <t>Editar cliente</t>
  </si>
  <si>
    <t>Módulos 3GL</t>
  </si>
  <si>
    <t>FN_CL_003</t>
  </si>
  <si>
    <t>Borrar cliente</t>
  </si>
  <si>
    <t>FN_CL_004</t>
  </si>
  <si>
    <t>Borrar clientes</t>
  </si>
  <si>
    <t>FN_CL_005</t>
  </si>
  <si>
    <t>Anular cliente</t>
  </si>
  <si>
    <t>Funcionalidades</t>
  </si>
  <si>
    <t>Num. Func.</t>
  </si>
  <si>
    <t>Pesos Totales.</t>
  </si>
  <si>
    <t>FN_CL_006</t>
  </si>
  <si>
    <t>Anular clientes</t>
  </si>
  <si>
    <t>FN_CL_007</t>
  </si>
  <si>
    <t>Notificar cliente</t>
  </si>
  <si>
    <t>FN_CL_008</t>
  </si>
  <si>
    <t>Notificar clientes</t>
  </si>
  <si>
    <t>FN_CL_009</t>
  </si>
  <si>
    <t>Mostrar cliente</t>
  </si>
  <si>
    <t>FN_CL_010</t>
  </si>
  <si>
    <t>Mostar clientes</t>
  </si>
  <si>
    <t>FN_CL_011</t>
  </si>
  <si>
    <t>Mostrar asociados</t>
  </si>
  <si>
    <t>FN_CL_012</t>
  </si>
  <si>
    <t>Buscar clientes</t>
  </si>
  <si>
    <t>Proveedores</t>
  </si>
  <si>
    <t>FN_PR_001</t>
  </si>
  <si>
    <t>Crear proveedor</t>
  </si>
  <si>
    <t>FN_PR_002</t>
  </si>
  <si>
    <t>Modificar proveedor</t>
  </si>
  <si>
    <t>FN_PR_003</t>
  </si>
  <si>
    <t>Eliminar proveedor</t>
  </si>
  <si>
    <t>SUMAS TOTALES:</t>
  </si>
  <si>
    <t>FN_PR_004</t>
  </si>
  <si>
    <t>Consultar proveedor</t>
  </si>
  <si>
    <t>FN_PR_005</t>
  </si>
  <si>
    <t>Crear incidencia</t>
  </si>
  <si>
    <t>FN_PR_006</t>
  </si>
  <si>
    <t>Modificar incidencia</t>
  </si>
  <si>
    <t>FN_PR_007</t>
  </si>
  <si>
    <t>Eliminar incidencia</t>
  </si>
  <si>
    <t>FN_PR_008</t>
  </si>
  <si>
    <t>Enviar notificación</t>
  </si>
  <si>
    <t>FN_PR_009</t>
  </si>
  <si>
    <t>Agrupar proveedores</t>
  </si>
  <si>
    <t>Compras</t>
  </si>
  <si>
    <t>NPO ( Num Pts Obj )</t>
  </si>
  <si>
    <t>FN_CP_001</t>
  </si>
  <si>
    <t>Crear compra</t>
  </si>
  <si>
    <t>Codigo Reutilizable</t>
  </si>
  <si>
    <t>%</t>
  </si>
  <si>
    <t>FN_CP_002</t>
  </si>
  <si>
    <t>Editar compra</t>
  </si>
  <si>
    <t>Productividad</t>
  </si>
  <si>
    <t>FN_CP_003</t>
  </si>
  <si>
    <t>Consultar compra</t>
  </si>
  <si>
    <t>PM ( Persona Mes ):</t>
  </si>
  <si>
    <t>FN_CP_004</t>
  </si>
  <si>
    <t>Cancelar compra</t>
  </si>
  <si>
    <t>FN_CP_005</t>
  </si>
  <si>
    <t>Pagar compra.</t>
  </si>
  <si>
    <t>FN_CP_006</t>
  </si>
  <si>
    <t>Contactar compra.</t>
  </si>
  <si>
    <t>FN_CP_007</t>
  </si>
  <si>
    <t>Listar compra</t>
  </si>
  <si>
    <t>Ventas</t>
  </si>
  <si>
    <t>FN_VE_001</t>
  </si>
  <si>
    <t>Crear venta</t>
  </si>
  <si>
    <t>FN_VE_002</t>
  </si>
  <si>
    <t>Editar venta</t>
  </si>
  <si>
    <t>FN_VE_003</t>
  </si>
  <si>
    <t>Eliminar venta</t>
  </si>
  <si>
    <t>FN_VE_004</t>
  </si>
  <si>
    <t>Consultar venta</t>
  </si>
  <si>
    <t>FN_VE_005</t>
  </si>
  <si>
    <t>Validar venta</t>
  </si>
  <si>
    <t>FN_VE_006</t>
  </si>
  <si>
    <t>Modificar condiciones de pago</t>
  </si>
  <si>
    <t>FN_VE_007</t>
  </si>
  <si>
    <t>Ventas pendientes</t>
  </si>
  <si>
    <t>FN_VE_008</t>
  </si>
  <si>
    <t>Cambiar fecha de venta</t>
  </si>
  <si>
    <t>Cobros y Pagos</t>
  </si>
  <si>
    <t>Crear factura cobro</t>
  </si>
  <si>
    <t>Consultar factura cobro</t>
  </si>
  <si>
    <t>Crear factura pago</t>
  </si>
  <si>
    <t>Consultar factura pago</t>
  </si>
  <si>
    <t>Eliminar factura</t>
  </si>
  <si>
    <t>Consultar cobros cliente</t>
  </si>
  <si>
    <t>Consultar cobros proveedores</t>
  </si>
  <si>
    <t>FN_CP_008</t>
  </si>
  <si>
    <t>Ordenar facturas</t>
  </si>
  <si>
    <t>FN_CP_009</t>
  </si>
  <si>
    <t>Crear observaciones</t>
  </si>
  <si>
    <t>Tareas programadas</t>
  </si>
  <si>
    <t>FN_TP_001</t>
  </si>
  <si>
    <t>Apertura y cierre ejercicio</t>
  </si>
  <si>
    <t>FN_TP_002</t>
  </si>
  <si>
    <t>Copias de seguridad</t>
  </si>
  <si>
    <t>FN_TP_003</t>
  </si>
  <si>
    <t>Enviar facturas</t>
  </si>
  <si>
    <t>FN_TP_004</t>
  </si>
  <si>
    <t>Regulación de stock</t>
  </si>
  <si>
    <t>FN_TP_005</t>
  </si>
  <si>
    <t>Importar pedidos</t>
  </si>
  <si>
    <t>FN_TP_006</t>
  </si>
  <si>
    <t>Envío de incidencias</t>
  </si>
  <si>
    <t>FN_TP_007</t>
  </si>
  <si>
    <t>Liberación de lote</t>
  </si>
  <si>
    <t>FN_INF_001</t>
  </si>
  <si>
    <t>Crear informe sencillo</t>
  </si>
  <si>
    <t>FN_INF_002</t>
  </si>
  <si>
    <t>Crear informe detallado</t>
  </si>
  <si>
    <t>FN_INF_003</t>
  </si>
  <si>
    <t>Exportar informe</t>
  </si>
  <si>
    <t>FN_INF_004</t>
  </si>
  <si>
    <t>Importar informe (XML)</t>
  </si>
  <si>
    <t>FN_INF_005</t>
  </si>
  <si>
    <t>Imprimir informe</t>
  </si>
  <si>
    <t>FN_INF_006</t>
  </si>
  <si>
    <t>Mostrar informe</t>
  </si>
  <si>
    <t>FN_INF_007</t>
  </si>
  <si>
    <t>Comparar informe</t>
  </si>
  <si>
    <t>FN_INF_008</t>
  </si>
  <si>
    <t>Firmar informe</t>
  </si>
  <si>
    <t>FN_INF_009</t>
  </si>
  <si>
    <t>Buscar informe</t>
  </si>
  <si>
    <t>FN_INF_010</t>
  </si>
  <si>
    <t>Archivar informe</t>
  </si>
  <si>
    <t>FN_INF_011</t>
  </si>
  <si>
    <t>Compartir informe</t>
  </si>
  <si>
    <t>Informes Plus</t>
  </si>
  <si>
    <t>FN_INFPLS_001</t>
  </si>
  <si>
    <t>Ver dashboard</t>
  </si>
  <si>
    <t>FN_INFPLS_002</t>
  </si>
  <si>
    <t>Gestionar dashboard</t>
  </si>
  <si>
    <t>FN_INFPLS_003</t>
  </si>
  <si>
    <t>Regular dashboard</t>
  </si>
  <si>
    <t>FN_INFPLS_004</t>
  </si>
  <si>
    <t>Generar predicción</t>
  </si>
  <si>
    <t>FN_INFPLS_005</t>
  </si>
  <si>
    <t>Guardar datos</t>
  </si>
  <si>
    <t>FN_INFPLS_006</t>
  </si>
  <si>
    <t>Cargar datos</t>
  </si>
  <si>
    <t>FN_INFPLS_007</t>
  </si>
  <si>
    <t>Exportar informe (editar)</t>
  </si>
  <si>
    <t>FN_INFPLS_008</t>
  </si>
  <si>
    <t>Exportar informe (exportar)</t>
  </si>
  <si>
    <t>FN_INFPLS_009</t>
  </si>
  <si>
    <t>Gestionar tipos de gráficos.</t>
  </si>
  <si>
    <t>FN_INFPLS_010</t>
  </si>
  <si>
    <t>Generar informe mod 300</t>
  </si>
  <si>
    <t>FN_INFPLS_011</t>
  </si>
  <si>
    <t>Generar informe mod 303</t>
  </si>
  <si>
    <t>FN_INFPLS_012</t>
  </si>
  <si>
    <t>Generar informe mod 130</t>
  </si>
  <si>
    <t>FN_INFPLS_013</t>
  </si>
  <si>
    <t>Generar informe mod 115</t>
  </si>
  <si>
    <t>Fabricación</t>
  </si>
  <si>
    <t>FN_FC_001</t>
  </si>
  <si>
    <t>Comprobar fabricación</t>
  </si>
  <si>
    <t>FN_FC_002</t>
  </si>
  <si>
    <t>Parar fabricación.</t>
  </si>
  <si>
    <t>FN_FC_003</t>
  </si>
  <si>
    <t>Activar fabricación.</t>
  </si>
  <si>
    <t>FN_FC_004</t>
  </si>
  <si>
    <t>Fabricación correcta</t>
  </si>
  <si>
    <t>FN_FC_005</t>
  </si>
  <si>
    <t>Fabricación empleado</t>
  </si>
  <si>
    <t>FN_FC_006</t>
  </si>
  <si>
    <t>Fabricación tipo</t>
  </si>
  <si>
    <t>Control de calidad</t>
  </si>
  <si>
    <t>FN_CC_001</t>
  </si>
  <si>
    <t>Comprobar estado</t>
  </si>
  <si>
    <t>FN_CC_002</t>
  </si>
  <si>
    <t>Desactivar artículo/servicio</t>
  </si>
  <si>
    <t>FN_CC_003</t>
  </si>
  <si>
    <t>Eliminar artículo/servicio</t>
  </si>
  <si>
    <t>FN_CC_004</t>
  </si>
  <si>
    <t>Actualizar artículo/servicio</t>
  </si>
  <si>
    <t>FN_CC_005</t>
  </si>
  <si>
    <t>Mostrar historial</t>
  </si>
  <si>
    <t>CRM</t>
  </si>
  <si>
    <t>FN_CRM_001</t>
  </si>
  <si>
    <t>Crear visita</t>
  </si>
  <si>
    <t>FN_CRM_002</t>
  </si>
  <si>
    <t>Consultar visita</t>
  </si>
  <si>
    <t>FN_CRM_003</t>
  </si>
  <si>
    <t>Eliminar visita</t>
  </si>
  <si>
    <t>FN_CRM_004</t>
  </si>
  <si>
    <t>Crear campaña</t>
  </si>
  <si>
    <t>FN_CRM_005</t>
  </si>
  <si>
    <t>Consultar campaña</t>
  </si>
  <si>
    <t>FN_CRM_006</t>
  </si>
  <si>
    <t>Eliminar campaña</t>
  </si>
  <si>
    <t>FN_CRM_007</t>
  </si>
  <si>
    <t>Crear oportunidad venta</t>
  </si>
  <si>
    <t>FN_CRM_008</t>
  </si>
  <si>
    <t>Consultar oportunidad de venta</t>
  </si>
  <si>
    <t>FN_CRM_009</t>
  </si>
  <si>
    <t>Eliminar oportunidad de venta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</si>
</sst>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i/>
      <color rgb="FFFFFFFF"/>
      <name val="Calibri"/>
    </font>
    <font>
      <i/>
      <color rgb="FFFFFFFF"/>
      <name val="Arial"/>
    </font>
    <font>
      <color rgb="FFFFFFFF"/>
      <name val="Calibri"/>
    </font>
    <font>
      <color rgb="FFFFFFFF"/>
      <name val="Arial"/>
    </font>
    <font>
      <sz val="11.0"/>
      <color rgb="FFF3F3F3"/>
      <name val="Calibri"/>
    </font>
    <font>
      <i/>
      <color rgb="FFF3F3F3"/>
      <name val="Calibri"/>
    </font>
    <font>
      <color rgb="FFF3F3F3"/>
      <name val="Calibri"/>
    </font>
    <font>
      <b/>
      <color rgb="FFFFFFFF"/>
      <name val="Arial"/>
    </font>
    <font>
      <b/>
      <i/>
      <color rgb="FFFFFFFF"/>
      <name val="Arial"/>
    </font>
    <font>
      <color theme="1"/>
      <name val="Arial"/>
    </font>
    <font>
      <sz val="11.0"/>
      <color rgb="FFFFFFFF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9900FF"/>
        <bgColor rgb="FF9900FF"/>
      </patternFill>
    </fill>
    <fill>
      <patternFill patternType="solid">
        <fgColor rgb="FF3C78D8"/>
        <bgColor rgb="FF3C78D8"/>
      </patternFill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7">
    <border/>
    <border>
      <right style="thin">
        <color rgb="FF660000"/>
      </right>
      <top style="thin">
        <color rgb="FF660000"/>
      </top>
    </border>
    <border>
      <top style="thin">
        <color rgb="FF660000"/>
      </top>
    </border>
    <border>
      <right style="thin">
        <color rgb="FF434343"/>
      </right>
    </border>
    <border>
      <right style="thin">
        <color rgb="FF434343"/>
      </right>
      <top style="thin">
        <color rgb="FF434343"/>
      </top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3" fontId="2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3" fontId="2" numFmtId="0" xfId="0" applyAlignment="1" applyFont="1">
      <alignment readingOrder="0"/>
    </xf>
    <xf borderId="0" fillId="5" fontId="4" numFmtId="0" xfId="0" applyAlignment="1" applyFill="1" applyFont="1">
      <alignment horizontal="center" readingOrder="0"/>
    </xf>
    <xf borderId="0" fillId="6" fontId="5" numFmtId="0" xfId="0" applyAlignment="1" applyFill="1" applyFont="1">
      <alignment horizontal="center" readingOrder="0" shrinkToFit="0" wrapText="1"/>
    </xf>
    <xf borderId="0" fillId="6" fontId="5" numFmtId="0" xfId="0" applyAlignment="1" applyFont="1">
      <alignment horizontal="left" readingOrder="0" shrinkToFit="0" wrapText="1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7" fontId="2" numFmtId="0" xfId="0" applyAlignment="1" applyFill="1" applyFont="1">
      <alignment horizontal="center" readingOrder="0"/>
    </xf>
    <xf borderId="0" fillId="8" fontId="4" numFmtId="0" xfId="0" applyFill="1" applyFont="1"/>
    <xf borderId="0" fillId="8" fontId="4" numFmtId="0" xfId="0" applyAlignment="1" applyFont="1">
      <alignment horizontal="center"/>
    </xf>
    <xf borderId="0" fillId="6" fontId="3" numFmtId="0" xfId="0" applyAlignment="1" applyFont="1">
      <alignment horizontal="center"/>
    </xf>
    <xf borderId="0" fillId="6" fontId="3" numFmtId="0" xfId="0" applyAlignment="1" applyFont="1">
      <alignment horizontal="left"/>
    </xf>
    <xf borderId="1" fillId="7" fontId="8" numFmtId="0" xfId="0" applyAlignment="1" applyBorder="1" applyFont="1">
      <alignment readingOrder="0"/>
    </xf>
    <xf borderId="2" fillId="7" fontId="9" numFmtId="0" xfId="0" applyAlignment="1" applyBorder="1" applyFont="1">
      <alignment horizontal="center"/>
    </xf>
    <xf borderId="0" fillId="6" fontId="3" numFmtId="0" xfId="0" applyAlignment="1" applyFont="1">
      <alignment horizontal="center" vertical="bottom"/>
    </xf>
    <xf borderId="0" fillId="6" fontId="3" numFmtId="0" xfId="0" applyAlignment="1" applyFont="1">
      <alignment horizontal="left" vertical="bottom"/>
    </xf>
    <xf borderId="0" fillId="9" fontId="10" numFmtId="0" xfId="0" applyFill="1" applyFont="1"/>
    <xf borderId="3" fillId="10" fontId="4" numFmtId="0" xfId="0" applyAlignment="1" applyBorder="1" applyFill="1" applyFont="1">
      <alignment readingOrder="0"/>
    </xf>
    <xf borderId="0" fillId="10" fontId="4" numFmtId="0" xfId="0" applyFont="1"/>
    <xf borderId="0" fillId="10" fontId="10" numFmtId="0" xfId="0" applyFont="1"/>
    <xf borderId="0" fillId="6" fontId="11" numFmtId="0" xfId="0" applyAlignment="1" applyFont="1">
      <alignment horizontal="center" shrinkToFit="0" vertical="bottom" wrapText="1"/>
    </xf>
    <xf borderId="0" fillId="6" fontId="11" numFmtId="0" xfId="0" applyAlignment="1" applyFont="1">
      <alignment horizontal="left" shrinkToFit="0" vertical="bottom" wrapText="1"/>
    </xf>
    <xf borderId="0" fillId="10" fontId="4" numFmtId="0" xfId="0" applyAlignment="1" applyFont="1">
      <alignment readingOrder="0"/>
    </xf>
    <xf borderId="4" fillId="9" fontId="4" numFmtId="0" xfId="0" applyAlignment="1" applyBorder="1" applyFont="1">
      <alignment readingOrder="0"/>
    </xf>
    <xf borderId="5" fillId="9" fontId="4" numFmtId="0" xfId="0" applyAlignment="1" applyBorder="1" applyFont="1">
      <alignment readingOrder="0"/>
    </xf>
    <xf borderId="6" fillId="0" fontId="12" numFmtId="0" xfId="0" applyBorder="1" applyFont="1"/>
    <xf borderId="0" fillId="6" fontId="11" numFmtId="0" xfId="0" applyAlignment="1" applyFont="1">
      <alignment horizontal="center" readingOrder="0" shrinkToFit="0" wrapText="1"/>
    </xf>
    <xf borderId="0" fillId="6" fontId="11" numFmtId="0" xfId="0" applyAlignment="1" applyFont="1">
      <alignment horizontal="left" readingOrder="0" shrinkToFit="0" wrapText="1"/>
    </xf>
    <xf borderId="0" fillId="0" fontId="4" numFmtId="0" xfId="0" applyFont="1"/>
    <xf borderId="0" fillId="0" fontId="10" numFmtId="0" xfId="0" applyAlignment="1" applyFont="1">
      <alignment vertical="bottom"/>
    </xf>
    <xf borderId="0" fillId="0" fontId="1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24</xdr:row>
      <xdr:rowOff>47625</xdr:rowOff>
    </xdr:from>
    <xdr:ext cx="3086100" cy="847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9.0"/>
    <col customWidth="1" min="3" max="3" width="33.14"/>
    <col customWidth="1" min="4" max="4" width="16.57"/>
    <col customWidth="1" min="5" max="5" width="12.14"/>
    <col customWidth="1" min="6" max="6" width="11.29"/>
    <col customWidth="1" min="9" max="9" width="19.57"/>
  </cols>
  <sheetData>
    <row r="4">
      <c r="B4" s="1" t="s">
        <v>0</v>
      </c>
      <c r="I4" s="2"/>
      <c r="J4" s="3" t="s">
        <v>1</v>
      </c>
      <c r="K4" s="3" t="s">
        <v>2</v>
      </c>
      <c r="L4" s="3" t="s">
        <v>3</v>
      </c>
    </row>
    <row r="5"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I5" s="5" t="s">
        <v>9</v>
      </c>
      <c r="J5" s="6">
        <v>1.0</v>
      </c>
      <c r="K5" s="6">
        <v>2.0</v>
      </c>
      <c r="L5" s="6">
        <v>3.0</v>
      </c>
    </row>
    <row r="6">
      <c r="B6" s="7" t="s">
        <v>10</v>
      </c>
      <c r="C6" s="8" t="s">
        <v>11</v>
      </c>
      <c r="D6" s="9" t="s">
        <v>9</v>
      </c>
      <c r="E6" s="9" t="s">
        <v>1</v>
      </c>
      <c r="F6" s="10">
        <f t="shared" ref="F6:F17" si="1">IFS(AND(EQ(D6, $I$5), EQ(E6,$J$4)), $J$5, AND(EQ(D6, $I$6), EQ(E6, $J$4)), $J$6, EQ(D6, $I$7), $J$7, AND(EQ(D6, $I$5), EQ(E6, $K$4)), $K$5, AND(EQ(D6, $I$6), EQ(E6, $K$4)), $K$6, AND(EQ(D6, $I$5), EQ(E6, $L$4)), $L$5, AND(EQ(D6, $I$6), EQ(E6, $L$4)), $L$6)</f>
        <v>1</v>
      </c>
      <c r="I6" s="5" t="s">
        <v>12</v>
      </c>
      <c r="J6" s="6">
        <v>2.0</v>
      </c>
      <c r="K6" s="6">
        <v>5.0</v>
      </c>
      <c r="L6" s="6">
        <v>8.0</v>
      </c>
    </row>
    <row r="7">
      <c r="B7" s="7" t="s">
        <v>13</v>
      </c>
      <c r="C7" s="8" t="s">
        <v>14</v>
      </c>
      <c r="D7" s="9" t="s">
        <v>9</v>
      </c>
      <c r="E7" s="9" t="s">
        <v>1</v>
      </c>
      <c r="F7" s="10">
        <f t="shared" si="1"/>
        <v>1</v>
      </c>
      <c r="I7" s="5" t="s">
        <v>15</v>
      </c>
      <c r="J7" s="6">
        <v>10.0</v>
      </c>
      <c r="K7" s="11"/>
      <c r="L7" s="11"/>
    </row>
    <row r="8">
      <c r="B8" s="7" t="s">
        <v>16</v>
      </c>
      <c r="C8" s="8" t="s">
        <v>17</v>
      </c>
      <c r="D8" s="9" t="s">
        <v>9</v>
      </c>
      <c r="E8" s="9" t="s">
        <v>1</v>
      </c>
      <c r="F8" s="10">
        <f t="shared" si="1"/>
        <v>1</v>
      </c>
    </row>
    <row r="9">
      <c r="B9" s="7" t="s">
        <v>18</v>
      </c>
      <c r="C9" s="8" t="s">
        <v>19</v>
      </c>
      <c r="D9" s="9" t="s">
        <v>9</v>
      </c>
      <c r="E9" s="9" t="s">
        <v>2</v>
      </c>
      <c r="F9" s="10">
        <f t="shared" si="1"/>
        <v>2</v>
      </c>
    </row>
    <row r="10">
      <c r="B10" s="7" t="s">
        <v>20</v>
      </c>
      <c r="C10" s="8" t="s">
        <v>21</v>
      </c>
      <c r="D10" s="9" t="s">
        <v>9</v>
      </c>
      <c r="E10" s="9" t="s">
        <v>1</v>
      </c>
      <c r="F10" s="10">
        <f t="shared" si="1"/>
        <v>1</v>
      </c>
      <c r="I10" s="12" t="s">
        <v>22</v>
      </c>
      <c r="J10" s="12" t="s">
        <v>23</v>
      </c>
      <c r="K10" s="12" t="s">
        <v>24</v>
      </c>
    </row>
    <row r="11">
      <c r="B11" s="7" t="s">
        <v>25</v>
      </c>
      <c r="C11" s="8" t="s">
        <v>26</v>
      </c>
      <c r="D11" s="9" t="s">
        <v>9</v>
      </c>
      <c r="E11" s="9" t="s">
        <v>1</v>
      </c>
      <c r="F11" s="10">
        <f t="shared" si="1"/>
        <v>1</v>
      </c>
      <c r="I11" s="13" t="str">
        <f>B4</f>
        <v>Clientes</v>
      </c>
      <c r="J11" s="14">
        <f>IFERROR(__xludf.DUMMYFUNCTION("COUNTUNIQUE(B6:B17)"),12.0)</f>
        <v>12</v>
      </c>
      <c r="K11" s="14">
        <f>SUM(F6:F17)</f>
        <v>26</v>
      </c>
    </row>
    <row r="12">
      <c r="B12" s="7" t="s">
        <v>27</v>
      </c>
      <c r="C12" s="8" t="s">
        <v>28</v>
      </c>
      <c r="D12" s="9" t="s">
        <v>12</v>
      </c>
      <c r="E12" s="9" t="s">
        <v>1</v>
      </c>
      <c r="F12" s="10">
        <f t="shared" si="1"/>
        <v>2</v>
      </c>
      <c r="I12" s="13" t="str">
        <f>B18</f>
        <v>Proveedores</v>
      </c>
      <c r="J12" s="14">
        <f>IFERROR(__xludf.DUMMYFUNCTION("COUNTUNIQUE(B20:B28)"),9.0)</f>
        <v>9</v>
      </c>
      <c r="K12" s="14">
        <f>SUM(F20:F28)</f>
        <v>17</v>
      </c>
    </row>
    <row r="13">
      <c r="B13" s="7" t="s">
        <v>29</v>
      </c>
      <c r="C13" s="8" t="s">
        <v>30</v>
      </c>
      <c r="D13" s="9" t="s">
        <v>12</v>
      </c>
      <c r="E13" s="9" t="s">
        <v>2</v>
      </c>
      <c r="F13" s="10">
        <f t="shared" si="1"/>
        <v>5</v>
      </c>
      <c r="I13" s="13" t="str">
        <f>B29</f>
        <v>Compras</v>
      </c>
      <c r="J13" s="14">
        <f>IFERROR(__xludf.DUMMYFUNCTION("COUNTUNIQUE(C31:C37)"),7.0)</f>
        <v>7</v>
      </c>
      <c r="K13" s="14">
        <f>SUM(F31:F37)</f>
        <v>17</v>
      </c>
    </row>
    <row r="14">
      <c r="B14" s="7" t="s">
        <v>31</v>
      </c>
      <c r="C14" s="8" t="s">
        <v>32</v>
      </c>
      <c r="D14" s="9" t="s">
        <v>12</v>
      </c>
      <c r="E14" s="9" t="s">
        <v>1</v>
      </c>
      <c r="F14" s="10">
        <f t="shared" si="1"/>
        <v>2</v>
      </c>
      <c r="I14" s="13" t="str">
        <f>B38</f>
        <v>Ventas</v>
      </c>
      <c r="J14" s="14">
        <f>IFERROR(__xludf.DUMMYFUNCTION("COUNTUNIQUE(C40:C47)"),8.0)</f>
        <v>8</v>
      </c>
      <c r="K14" s="14">
        <f>SUM(F40:F47)</f>
        <v>39</v>
      </c>
    </row>
    <row r="15">
      <c r="B15" s="7" t="s">
        <v>33</v>
      </c>
      <c r="C15" s="8" t="s">
        <v>34</v>
      </c>
      <c r="D15" s="9" t="s">
        <v>12</v>
      </c>
      <c r="E15" s="9" t="s">
        <v>1</v>
      </c>
      <c r="F15" s="10">
        <f t="shared" si="1"/>
        <v>2</v>
      </c>
      <c r="I15" s="13" t="str">
        <f>B48</f>
        <v>Cobros y Pagos</v>
      </c>
      <c r="J15" s="14">
        <f>IFERROR(__xludf.DUMMYFUNCTION("COUNTUNIQUE(B50:B58)"),9.0)</f>
        <v>9</v>
      </c>
      <c r="K15" s="14">
        <f>SUM(F50:F58)</f>
        <v>27</v>
      </c>
    </row>
    <row r="16">
      <c r="B16" s="7" t="s">
        <v>35</v>
      </c>
      <c r="C16" s="8" t="s">
        <v>36</v>
      </c>
      <c r="D16" s="9" t="s">
        <v>12</v>
      </c>
      <c r="E16" s="9" t="s">
        <v>2</v>
      </c>
      <c r="F16" s="10">
        <f t="shared" si="1"/>
        <v>5</v>
      </c>
      <c r="I16" s="13" t="str">
        <f>B59</f>
        <v>Tareas programadas</v>
      </c>
      <c r="J16" s="14">
        <f>IFERROR(__xludf.DUMMYFUNCTION("COUNTUNIQUE(B61:B67)"),7.0)</f>
        <v>7</v>
      </c>
      <c r="K16" s="14">
        <f>SUM(F61:F67)</f>
        <v>48</v>
      </c>
    </row>
    <row r="17">
      <c r="B17" s="7" t="s">
        <v>37</v>
      </c>
      <c r="C17" s="8" t="s">
        <v>38</v>
      </c>
      <c r="D17" s="9" t="s">
        <v>9</v>
      </c>
      <c r="E17" s="9" t="s">
        <v>3</v>
      </c>
      <c r="F17" s="10">
        <f t="shared" si="1"/>
        <v>3</v>
      </c>
      <c r="I17" s="13" t="str">
        <f>B68</f>
        <v>Informes</v>
      </c>
      <c r="J17" s="14">
        <f>IFERROR(__xludf.DUMMYFUNCTION("COUNTUNIQUE(B70:B80)"),11.0)</f>
        <v>11</v>
      </c>
      <c r="K17" s="14">
        <f>SUM(F70:F80)</f>
        <v>39</v>
      </c>
    </row>
    <row r="18">
      <c r="B18" s="1" t="s">
        <v>39</v>
      </c>
      <c r="I18" s="13" t="str">
        <f>B81</f>
        <v>Informes Plus</v>
      </c>
      <c r="J18" s="14">
        <f>IFERROR(__xludf.DUMMYFUNCTION("COUNTUNIQUE(B83:B95)"),13.0)</f>
        <v>13</v>
      </c>
      <c r="K18" s="14">
        <f>SUM(F83:F95)</f>
        <v>77</v>
      </c>
    </row>
    <row r="19">
      <c r="B19" s="4" t="s">
        <v>4</v>
      </c>
      <c r="C19" s="4" t="s">
        <v>5</v>
      </c>
      <c r="D19" s="4" t="s">
        <v>6</v>
      </c>
      <c r="E19" s="4" t="s">
        <v>7</v>
      </c>
      <c r="F19" s="4" t="s">
        <v>8</v>
      </c>
      <c r="I19" s="13" t="str">
        <f>B96</f>
        <v>Fabricación</v>
      </c>
      <c r="J19" s="14">
        <f>IFERROR(__xludf.DUMMYFUNCTION("COUNTUNIQUE(B98:B103)"),6.0)</f>
        <v>6</v>
      </c>
      <c r="K19" s="14">
        <f>SUM(F98:F103)</f>
        <v>58</v>
      </c>
    </row>
    <row r="20">
      <c r="B20" s="15" t="s">
        <v>40</v>
      </c>
      <c r="C20" s="16" t="s">
        <v>41</v>
      </c>
      <c r="D20" s="9" t="s">
        <v>9</v>
      </c>
      <c r="E20" s="9" t="s">
        <v>1</v>
      </c>
      <c r="F20" s="10">
        <f t="shared" ref="F20:F28" si="2">IFS(AND(EQ(D20, $I$5), EQ(E20,$J$4)), $J$5, AND(EQ(D20, $I$6), EQ(E20, $J$4)), $J$6, EQ(D20, $I$7), $J$7, AND(EQ(D20, $I$5), EQ(E20, $K$4)), $K$5, AND(EQ(D20, $I$6), EQ(E20, $K$4)), $K$6, AND(EQ(D20, $I$5), EQ(E20, $L$4)), $L$5, AND(EQ(D20, $I$6), EQ(E20, $L$4)), $L$6)</f>
        <v>1</v>
      </c>
      <c r="I20" s="13" t="str">
        <f>B104</f>
        <v>Control de calidad</v>
      </c>
      <c r="J20" s="14">
        <f>IFERROR(__xludf.DUMMYFUNCTION("COUNTUNIQUE(B106:B110)"),5.0)</f>
        <v>5</v>
      </c>
      <c r="K20" s="14">
        <f>SUM(F106:F110)</f>
        <v>10</v>
      </c>
    </row>
    <row r="21">
      <c r="B21" s="15" t="s">
        <v>42</v>
      </c>
      <c r="C21" s="16" t="s">
        <v>43</v>
      </c>
      <c r="D21" s="9" t="s">
        <v>9</v>
      </c>
      <c r="E21" s="9" t="s">
        <v>1</v>
      </c>
      <c r="F21" s="10">
        <f t="shared" si="2"/>
        <v>1</v>
      </c>
      <c r="I21" s="13" t="str">
        <f>B111</f>
        <v>CRM</v>
      </c>
      <c r="J21" s="14">
        <f>IFERROR(__xludf.DUMMYFUNCTION("COUNTUNIQUE(B113:B121)"),9.0)</f>
        <v>9</v>
      </c>
      <c r="K21" s="14">
        <f>SUM(F113:F121)</f>
        <v>17</v>
      </c>
    </row>
    <row r="22">
      <c r="B22" s="15" t="s">
        <v>44</v>
      </c>
      <c r="C22" s="16" t="s">
        <v>45</v>
      </c>
      <c r="D22" s="9" t="s">
        <v>9</v>
      </c>
      <c r="E22" s="9" t="s">
        <v>1</v>
      </c>
      <c r="F22" s="10">
        <f t="shared" si="2"/>
        <v>1</v>
      </c>
      <c r="I22" s="17" t="s">
        <v>46</v>
      </c>
      <c r="J22" s="18">
        <f t="shared" ref="J22:K22" si="3">SUM(J11:J21)</f>
        <v>96</v>
      </c>
      <c r="K22" s="18">
        <f t="shared" si="3"/>
        <v>375</v>
      </c>
    </row>
    <row r="23">
      <c r="B23" s="15" t="s">
        <v>47</v>
      </c>
      <c r="C23" s="16" t="s">
        <v>48</v>
      </c>
      <c r="D23" s="9" t="s">
        <v>9</v>
      </c>
      <c r="E23" s="9" t="s">
        <v>2</v>
      </c>
      <c r="F23" s="10">
        <f t="shared" si="2"/>
        <v>2</v>
      </c>
    </row>
    <row r="24">
      <c r="B24" s="15" t="s">
        <v>49</v>
      </c>
      <c r="C24" s="16" t="s">
        <v>50</v>
      </c>
      <c r="D24" s="9" t="s">
        <v>9</v>
      </c>
      <c r="E24" s="9" t="s">
        <v>2</v>
      </c>
      <c r="F24" s="10">
        <f t="shared" si="2"/>
        <v>2</v>
      </c>
    </row>
    <row r="25">
      <c r="B25" s="19" t="s">
        <v>51</v>
      </c>
      <c r="C25" s="20" t="s">
        <v>52</v>
      </c>
      <c r="D25" s="9" t="s">
        <v>9</v>
      </c>
      <c r="E25" s="9" t="s">
        <v>2</v>
      </c>
      <c r="F25" s="10">
        <f t="shared" si="2"/>
        <v>2</v>
      </c>
      <c r="I25" s="21"/>
      <c r="J25" s="21"/>
      <c r="K25" s="21"/>
    </row>
    <row r="26">
      <c r="B26" s="19" t="s">
        <v>53</v>
      </c>
      <c r="C26" s="20" t="s">
        <v>54</v>
      </c>
      <c r="D26" s="9" t="s">
        <v>9</v>
      </c>
      <c r="E26" s="9" t="s">
        <v>1</v>
      </c>
      <c r="F26" s="10">
        <f t="shared" si="2"/>
        <v>1</v>
      </c>
      <c r="I26" s="21"/>
      <c r="J26" s="21"/>
      <c r="K26" s="21"/>
    </row>
    <row r="27">
      <c r="B27" s="19" t="s">
        <v>55</v>
      </c>
      <c r="C27" s="20" t="s">
        <v>56</v>
      </c>
      <c r="D27" s="9" t="s">
        <v>9</v>
      </c>
      <c r="E27" s="9" t="s">
        <v>2</v>
      </c>
      <c r="F27" s="10">
        <f t="shared" si="2"/>
        <v>2</v>
      </c>
      <c r="I27" s="21"/>
      <c r="J27" s="21"/>
      <c r="K27" s="21"/>
    </row>
    <row r="28">
      <c r="B28" s="19" t="s">
        <v>57</v>
      </c>
      <c r="C28" s="20" t="s">
        <v>58</v>
      </c>
      <c r="D28" s="9" t="s">
        <v>12</v>
      </c>
      <c r="E28" s="9" t="s">
        <v>2</v>
      </c>
      <c r="F28" s="10">
        <f t="shared" si="2"/>
        <v>5</v>
      </c>
      <c r="I28" s="21"/>
      <c r="J28" s="21"/>
      <c r="K28" s="21"/>
    </row>
    <row r="29">
      <c r="B29" s="1" t="s">
        <v>59</v>
      </c>
      <c r="I29" s="21"/>
      <c r="J29" s="21"/>
      <c r="K29" s="21"/>
    </row>
    <row r="30">
      <c r="B30" s="4" t="s">
        <v>4</v>
      </c>
      <c r="C30" s="4" t="s">
        <v>5</v>
      </c>
      <c r="D30" s="4" t="s">
        <v>6</v>
      </c>
      <c r="E30" s="4" t="s">
        <v>7</v>
      </c>
      <c r="F30" s="4" t="s">
        <v>8</v>
      </c>
      <c r="I30" s="22" t="s">
        <v>60</v>
      </c>
      <c r="J30" s="23">
        <f>K22</f>
        <v>375</v>
      </c>
      <c r="K30" s="24"/>
    </row>
    <row r="31">
      <c r="B31" s="25" t="s">
        <v>61</v>
      </c>
      <c r="C31" s="26" t="s">
        <v>62</v>
      </c>
      <c r="D31" s="9" t="s">
        <v>9</v>
      </c>
      <c r="E31" s="9" t="s">
        <v>2</v>
      </c>
      <c r="F31" s="10">
        <f t="shared" ref="F31:F37" si="4">IFS(AND(EQ(D31, $I$5), EQ(E31,$J$4)), $J$5, AND(EQ(D31, $I$6), EQ(E31, $J$4)), $J$6, EQ(D31, $I$7), $J$7, AND(EQ(D31, $I$5), EQ(E31, $K$4)), $K$5, AND(EQ(D31, $I$6), EQ(E31, $K$4)), $K$6, AND(EQ(D31, $I$5), EQ(E31, $L$4)), $L$5, AND(EQ(D31, $I$6), EQ(E31, $L$4)), $L$6)</f>
        <v>2</v>
      </c>
      <c r="I31" s="22" t="s">
        <v>63</v>
      </c>
      <c r="J31" s="27">
        <v>55.0</v>
      </c>
      <c r="K31" s="27" t="s">
        <v>64</v>
      </c>
    </row>
    <row r="32">
      <c r="B32" s="25" t="s">
        <v>65</v>
      </c>
      <c r="C32" s="26" t="s">
        <v>66</v>
      </c>
      <c r="D32" s="9" t="s">
        <v>9</v>
      </c>
      <c r="E32" s="9" t="s">
        <v>2</v>
      </c>
      <c r="F32" s="10">
        <f t="shared" si="4"/>
        <v>2</v>
      </c>
      <c r="I32" s="22" t="s">
        <v>67</v>
      </c>
      <c r="J32" s="27">
        <v>45.0</v>
      </c>
      <c r="K32" s="27" t="s">
        <v>64</v>
      </c>
    </row>
    <row r="33">
      <c r="B33" s="25" t="s">
        <v>68</v>
      </c>
      <c r="C33" s="26" t="s">
        <v>69</v>
      </c>
      <c r="D33" s="9" t="s">
        <v>12</v>
      </c>
      <c r="E33" s="9" t="s">
        <v>2</v>
      </c>
      <c r="F33" s="10">
        <f t="shared" si="4"/>
        <v>5</v>
      </c>
      <c r="I33" s="28" t="s">
        <v>70</v>
      </c>
      <c r="J33" s="29">
        <f>((J30 * (1 - (J31/100)) / 100) / (J32/100))</f>
        <v>3.75</v>
      </c>
      <c r="K33" s="30"/>
    </row>
    <row r="34">
      <c r="B34" s="25" t="s">
        <v>71</v>
      </c>
      <c r="C34" s="26" t="s">
        <v>72</v>
      </c>
      <c r="D34" s="9" t="s">
        <v>9</v>
      </c>
      <c r="E34" s="9" t="s">
        <v>2</v>
      </c>
      <c r="F34" s="10">
        <f t="shared" si="4"/>
        <v>2</v>
      </c>
    </row>
    <row r="35">
      <c r="B35" s="25" t="s">
        <v>73</v>
      </c>
      <c r="C35" s="26" t="s">
        <v>74</v>
      </c>
      <c r="D35" s="9" t="s">
        <v>9</v>
      </c>
      <c r="E35" s="9" t="s">
        <v>3</v>
      </c>
      <c r="F35" s="10">
        <f t="shared" si="4"/>
        <v>3</v>
      </c>
    </row>
    <row r="36">
      <c r="B36" s="25" t="s">
        <v>75</v>
      </c>
      <c r="C36" s="26" t="s">
        <v>76</v>
      </c>
      <c r="D36" s="9" t="s">
        <v>9</v>
      </c>
      <c r="E36" s="9" t="s">
        <v>1</v>
      </c>
      <c r="F36" s="10">
        <f t="shared" si="4"/>
        <v>1</v>
      </c>
    </row>
    <row r="37">
      <c r="B37" s="25" t="s">
        <v>77</v>
      </c>
      <c r="C37" s="26" t="s">
        <v>78</v>
      </c>
      <c r="D37" s="9" t="s">
        <v>12</v>
      </c>
      <c r="E37" s="9" t="s">
        <v>1</v>
      </c>
      <c r="F37" s="10">
        <f t="shared" si="4"/>
        <v>2</v>
      </c>
    </row>
    <row r="38">
      <c r="B38" s="1" t="s">
        <v>79</v>
      </c>
    </row>
    <row r="39">
      <c r="B39" s="4" t="s">
        <v>4</v>
      </c>
      <c r="C39" s="4" t="s">
        <v>5</v>
      </c>
      <c r="D39" s="4" t="s">
        <v>6</v>
      </c>
      <c r="E39" s="4" t="s">
        <v>7</v>
      </c>
      <c r="F39" s="4" t="s">
        <v>8</v>
      </c>
    </row>
    <row r="40">
      <c r="B40" s="25" t="s">
        <v>80</v>
      </c>
      <c r="C40" s="26" t="s">
        <v>81</v>
      </c>
      <c r="D40" s="9" t="s">
        <v>9</v>
      </c>
      <c r="E40" s="9" t="s">
        <v>2</v>
      </c>
      <c r="F40" s="10">
        <f t="shared" ref="F40:F47" si="5">IFS(AND(EQ(D40, $I$5), EQ(E40,$J$4)), $J$5, AND(EQ(D40, $I$6), EQ(E40, $J$4)), $J$6, EQ(D40, $I$7), $J$7, AND(EQ(D40, $I$5), EQ(E40, $K$4)), $K$5, AND(EQ(D40, $I$6), EQ(E40, $K$4)), $K$6, AND(EQ(D40, $I$5), EQ(E40, $L$4)), $L$5, AND(EQ(D40, $I$6), EQ(E40, $L$4)), $L$6)</f>
        <v>2</v>
      </c>
    </row>
    <row r="41">
      <c r="B41" s="25" t="s">
        <v>82</v>
      </c>
      <c r="C41" s="26" t="s">
        <v>83</v>
      </c>
      <c r="D41" s="9" t="s">
        <v>9</v>
      </c>
      <c r="E41" s="9" t="s">
        <v>2</v>
      </c>
      <c r="F41" s="10">
        <f t="shared" si="5"/>
        <v>2</v>
      </c>
    </row>
    <row r="42">
      <c r="B42" s="25" t="s">
        <v>84</v>
      </c>
      <c r="C42" s="26" t="s">
        <v>85</v>
      </c>
      <c r="D42" s="9" t="s">
        <v>9</v>
      </c>
      <c r="E42" s="9" t="s">
        <v>2</v>
      </c>
      <c r="F42" s="10">
        <f t="shared" si="5"/>
        <v>2</v>
      </c>
    </row>
    <row r="43">
      <c r="B43" s="25" t="s">
        <v>86</v>
      </c>
      <c r="C43" s="26" t="s">
        <v>87</v>
      </c>
      <c r="D43" s="9" t="s">
        <v>12</v>
      </c>
      <c r="E43" s="9" t="s">
        <v>2</v>
      </c>
      <c r="F43" s="10">
        <f t="shared" si="5"/>
        <v>5</v>
      </c>
    </row>
    <row r="44">
      <c r="B44" s="25" t="s">
        <v>88</v>
      </c>
      <c r="C44" s="26" t="s">
        <v>89</v>
      </c>
      <c r="D44" s="9" t="s">
        <v>15</v>
      </c>
      <c r="E44" s="9" t="s">
        <v>1</v>
      </c>
      <c r="F44" s="10">
        <f t="shared" si="5"/>
        <v>10</v>
      </c>
    </row>
    <row r="45">
      <c r="B45" s="25" t="s">
        <v>90</v>
      </c>
      <c r="C45" s="26" t="s">
        <v>91</v>
      </c>
      <c r="D45" s="9" t="s">
        <v>9</v>
      </c>
      <c r="E45" s="9" t="s">
        <v>3</v>
      </c>
      <c r="F45" s="10">
        <f t="shared" si="5"/>
        <v>3</v>
      </c>
    </row>
    <row r="46">
      <c r="B46" s="25" t="s">
        <v>92</v>
      </c>
      <c r="C46" s="26" t="s">
        <v>93</v>
      </c>
      <c r="D46" s="9" t="s">
        <v>12</v>
      </c>
      <c r="E46" s="9" t="s">
        <v>2</v>
      </c>
      <c r="F46" s="10">
        <f t="shared" si="5"/>
        <v>5</v>
      </c>
    </row>
    <row r="47">
      <c r="B47" s="25" t="s">
        <v>94</v>
      </c>
      <c r="C47" s="26" t="s">
        <v>95</v>
      </c>
      <c r="D47" s="9" t="s">
        <v>15</v>
      </c>
      <c r="E47" s="9" t="s">
        <v>1</v>
      </c>
      <c r="F47" s="10">
        <f t="shared" si="5"/>
        <v>10</v>
      </c>
    </row>
    <row r="48">
      <c r="B48" s="1" t="s">
        <v>96</v>
      </c>
    </row>
    <row r="49">
      <c r="B49" s="4" t="s">
        <v>4</v>
      </c>
      <c r="C49" s="4" t="s">
        <v>5</v>
      </c>
      <c r="D49" s="4" t="s">
        <v>6</v>
      </c>
      <c r="E49" s="4" t="s">
        <v>7</v>
      </c>
      <c r="F49" s="4" t="s">
        <v>8</v>
      </c>
    </row>
    <row r="50">
      <c r="B50" s="31" t="s">
        <v>61</v>
      </c>
      <c r="C50" s="32" t="s">
        <v>97</v>
      </c>
      <c r="D50" s="9" t="s">
        <v>9</v>
      </c>
      <c r="E50" s="9" t="s">
        <v>2</v>
      </c>
      <c r="F50" s="10">
        <f t="shared" ref="F50:F58" si="6">IFS(AND(EQ(D50, $I$5), EQ(E50,$J$4)), $J$5, AND(EQ(D50, $I$6), EQ(E50, $J$4)), $J$6, EQ(D50, $I$7), $J$7, AND(EQ(D50, $I$5), EQ(E50, $K$4)), $K$5, AND(EQ(D50, $I$6), EQ(E50, $K$4)), $K$6, AND(EQ(D50, $I$5), EQ(E50, $L$4)), $L$5, AND(EQ(D50, $I$6), EQ(E50, $L$4)), $L$6)</f>
        <v>2</v>
      </c>
    </row>
    <row r="51">
      <c r="B51" s="31" t="s">
        <v>65</v>
      </c>
      <c r="C51" s="32" t="s">
        <v>98</v>
      </c>
      <c r="D51" s="9" t="s">
        <v>12</v>
      </c>
      <c r="E51" s="9" t="s">
        <v>2</v>
      </c>
      <c r="F51" s="10">
        <f t="shared" si="6"/>
        <v>5</v>
      </c>
    </row>
    <row r="52">
      <c r="B52" s="31" t="s">
        <v>68</v>
      </c>
      <c r="C52" s="32" t="s">
        <v>99</v>
      </c>
      <c r="D52" s="9" t="s">
        <v>9</v>
      </c>
      <c r="E52" s="9" t="s">
        <v>2</v>
      </c>
      <c r="F52" s="10">
        <f t="shared" si="6"/>
        <v>2</v>
      </c>
    </row>
    <row r="53">
      <c r="B53" s="31" t="s">
        <v>71</v>
      </c>
      <c r="C53" s="32" t="s">
        <v>100</v>
      </c>
      <c r="D53" s="9" t="s">
        <v>12</v>
      </c>
      <c r="E53" s="9" t="s">
        <v>2</v>
      </c>
      <c r="F53" s="10">
        <f t="shared" si="6"/>
        <v>5</v>
      </c>
    </row>
    <row r="54">
      <c r="B54" s="31" t="s">
        <v>73</v>
      </c>
      <c r="C54" s="32" t="s">
        <v>101</v>
      </c>
      <c r="D54" s="9" t="s">
        <v>9</v>
      </c>
      <c r="E54" s="9" t="s">
        <v>2</v>
      </c>
      <c r="F54" s="10">
        <f t="shared" si="6"/>
        <v>2</v>
      </c>
    </row>
    <row r="55">
      <c r="B55" s="31" t="s">
        <v>75</v>
      </c>
      <c r="C55" s="32" t="s">
        <v>102</v>
      </c>
      <c r="D55" s="9" t="s">
        <v>12</v>
      </c>
      <c r="E55" s="9" t="s">
        <v>1</v>
      </c>
      <c r="F55" s="10">
        <f t="shared" si="6"/>
        <v>2</v>
      </c>
    </row>
    <row r="56">
      <c r="B56" s="31" t="s">
        <v>77</v>
      </c>
      <c r="C56" s="32" t="s">
        <v>103</v>
      </c>
      <c r="D56" s="9" t="s">
        <v>12</v>
      </c>
      <c r="E56" s="9" t="s">
        <v>1</v>
      </c>
      <c r="F56" s="10">
        <f t="shared" si="6"/>
        <v>2</v>
      </c>
    </row>
    <row r="57">
      <c r="B57" s="31" t="s">
        <v>104</v>
      </c>
      <c r="C57" s="32" t="s">
        <v>105</v>
      </c>
      <c r="D57" s="9" t="s">
        <v>12</v>
      </c>
      <c r="E57" s="9" t="s">
        <v>2</v>
      </c>
      <c r="F57" s="10">
        <f t="shared" si="6"/>
        <v>5</v>
      </c>
    </row>
    <row r="58">
      <c r="B58" s="31" t="s">
        <v>106</v>
      </c>
      <c r="C58" s="32" t="s">
        <v>107</v>
      </c>
      <c r="D58" s="9" t="s">
        <v>9</v>
      </c>
      <c r="E58" s="9" t="s">
        <v>2</v>
      </c>
      <c r="F58" s="10">
        <f t="shared" si="6"/>
        <v>2</v>
      </c>
    </row>
    <row r="59">
      <c r="B59" s="1" t="s">
        <v>108</v>
      </c>
    </row>
    <row r="60">
      <c r="B60" s="4" t="s">
        <v>4</v>
      </c>
      <c r="C60" s="4" t="s">
        <v>5</v>
      </c>
      <c r="D60" s="4" t="s">
        <v>6</v>
      </c>
      <c r="E60" s="4" t="s">
        <v>7</v>
      </c>
      <c r="F60" s="4" t="s">
        <v>8</v>
      </c>
    </row>
    <row r="61">
      <c r="B61" s="31" t="s">
        <v>109</v>
      </c>
      <c r="C61" s="32" t="s">
        <v>110</v>
      </c>
      <c r="D61" s="9" t="s">
        <v>15</v>
      </c>
      <c r="E61" s="9" t="s">
        <v>1</v>
      </c>
      <c r="F61" s="10">
        <f t="shared" ref="F61:F67" si="7">IFS(AND(EQ(D61, $I$5), EQ(E61,$J$4)), $J$5, AND(EQ(D61, $I$6), EQ(E61, $J$4)), $J$6, EQ(D61, $I$7), $J$7, AND(EQ(D61, $I$5), EQ(E61, $K$4)), $K$5, AND(EQ(D61, $I$6), EQ(E61, $K$4)), $K$6, AND(EQ(D61, $I$5), EQ(E61, $L$4)), $L$5, AND(EQ(D61, $I$6), EQ(E61, $L$4)), $L$6)</f>
        <v>10</v>
      </c>
    </row>
    <row r="62">
      <c r="B62" s="31" t="s">
        <v>111</v>
      </c>
      <c r="C62" s="32" t="s">
        <v>112</v>
      </c>
      <c r="D62" s="9" t="s">
        <v>15</v>
      </c>
      <c r="E62" s="9" t="s">
        <v>1</v>
      </c>
      <c r="F62" s="10">
        <f t="shared" si="7"/>
        <v>10</v>
      </c>
    </row>
    <row r="63">
      <c r="B63" s="31" t="s">
        <v>113</v>
      </c>
      <c r="C63" s="32" t="s">
        <v>114</v>
      </c>
      <c r="D63" s="9" t="s">
        <v>9</v>
      </c>
      <c r="E63" s="9" t="s">
        <v>3</v>
      </c>
      <c r="F63" s="10">
        <f t="shared" si="7"/>
        <v>3</v>
      </c>
    </row>
    <row r="64">
      <c r="B64" s="31" t="s">
        <v>115</v>
      </c>
      <c r="C64" s="32" t="s">
        <v>116</v>
      </c>
      <c r="D64" s="9" t="s">
        <v>15</v>
      </c>
      <c r="E64" s="9" t="s">
        <v>1</v>
      </c>
      <c r="F64" s="10">
        <f t="shared" si="7"/>
        <v>10</v>
      </c>
    </row>
    <row r="65">
      <c r="B65" s="31" t="s">
        <v>117</v>
      </c>
      <c r="C65" s="32" t="s">
        <v>118</v>
      </c>
      <c r="D65" s="9" t="s">
        <v>9</v>
      </c>
      <c r="E65" s="9" t="s">
        <v>3</v>
      </c>
      <c r="F65" s="10">
        <f t="shared" si="7"/>
        <v>3</v>
      </c>
    </row>
    <row r="66">
      <c r="B66" s="31" t="s">
        <v>119</v>
      </c>
      <c r="C66" s="32" t="s">
        <v>120</v>
      </c>
      <c r="D66" s="9" t="s">
        <v>9</v>
      </c>
      <c r="E66" s="9" t="s">
        <v>2</v>
      </c>
      <c r="F66" s="10">
        <f t="shared" si="7"/>
        <v>2</v>
      </c>
    </row>
    <row r="67">
      <c r="B67" s="31" t="s">
        <v>121</v>
      </c>
      <c r="C67" s="32" t="s">
        <v>122</v>
      </c>
      <c r="D67" s="9" t="s">
        <v>15</v>
      </c>
      <c r="E67" s="9" t="s">
        <v>1</v>
      </c>
      <c r="F67" s="10">
        <f t="shared" si="7"/>
        <v>10</v>
      </c>
    </row>
    <row r="68">
      <c r="B68" s="1" t="s">
        <v>12</v>
      </c>
    </row>
    <row r="69">
      <c r="B69" s="4" t="s">
        <v>4</v>
      </c>
      <c r="C69" s="4" t="s">
        <v>5</v>
      </c>
      <c r="D69" s="4" t="s">
        <v>6</v>
      </c>
      <c r="E69" s="4" t="s">
        <v>7</v>
      </c>
      <c r="F69" s="4" t="s">
        <v>8</v>
      </c>
    </row>
    <row r="70">
      <c r="B70" s="31" t="s">
        <v>123</v>
      </c>
      <c r="C70" s="32" t="s">
        <v>124</v>
      </c>
      <c r="D70" s="9" t="s">
        <v>9</v>
      </c>
      <c r="E70" s="9" t="s">
        <v>1</v>
      </c>
      <c r="F70" s="10">
        <f t="shared" ref="F70:F80" si="8">IFS(AND(EQ(D70, $I$5), EQ(E70,$J$4)), $J$5, AND(EQ(D70, $I$6), EQ(E70, $J$4)), $J$6, EQ(D70, $I$7), $J$7, AND(EQ(D70, $I$5), EQ(E70, $K$4)), $K$5, AND(EQ(D70, $I$6), EQ(E70, $K$4)), $K$6, AND(EQ(D70, $I$5), EQ(E70, $L$4)), $L$5, AND(EQ(D70, $I$6), EQ(E70, $L$4)), $L$6)</f>
        <v>1</v>
      </c>
    </row>
    <row r="71">
      <c r="B71" s="31" t="s">
        <v>125</v>
      </c>
      <c r="C71" s="32" t="s">
        <v>126</v>
      </c>
      <c r="D71" s="9" t="s">
        <v>9</v>
      </c>
      <c r="E71" s="9" t="s">
        <v>2</v>
      </c>
      <c r="F71" s="10">
        <f t="shared" si="8"/>
        <v>2</v>
      </c>
    </row>
    <row r="72">
      <c r="B72" s="31" t="s">
        <v>127</v>
      </c>
      <c r="C72" s="32" t="s">
        <v>128</v>
      </c>
      <c r="D72" s="9" t="s">
        <v>12</v>
      </c>
      <c r="E72" s="9" t="s">
        <v>1</v>
      </c>
      <c r="F72" s="10">
        <f t="shared" si="8"/>
        <v>2</v>
      </c>
    </row>
    <row r="73">
      <c r="B73" s="31" t="s">
        <v>129</v>
      </c>
      <c r="C73" s="32" t="s">
        <v>130</v>
      </c>
      <c r="D73" s="9" t="s">
        <v>12</v>
      </c>
      <c r="E73" s="9" t="s">
        <v>2</v>
      </c>
      <c r="F73" s="10">
        <f t="shared" si="8"/>
        <v>5</v>
      </c>
    </row>
    <row r="74">
      <c r="B74" s="31" t="s">
        <v>131</v>
      </c>
      <c r="C74" s="32" t="s">
        <v>132</v>
      </c>
      <c r="D74" s="9" t="s">
        <v>12</v>
      </c>
      <c r="E74" s="9" t="s">
        <v>2</v>
      </c>
      <c r="F74" s="10">
        <f t="shared" si="8"/>
        <v>5</v>
      </c>
    </row>
    <row r="75">
      <c r="B75" s="31" t="s">
        <v>133</v>
      </c>
      <c r="C75" s="32" t="s">
        <v>134</v>
      </c>
      <c r="D75" s="9" t="s">
        <v>12</v>
      </c>
      <c r="E75" s="9" t="s">
        <v>1</v>
      </c>
      <c r="F75" s="10">
        <f t="shared" si="8"/>
        <v>2</v>
      </c>
    </row>
    <row r="76">
      <c r="B76" s="31" t="s">
        <v>135</v>
      </c>
      <c r="C76" s="32" t="s">
        <v>136</v>
      </c>
      <c r="D76" s="9" t="s">
        <v>12</v>
      </c>
      <c r="E76" s="9" t="s">
        <v>1</v>
      </c>
      <c r="F76" s="10">
        <f t="shared" si="8"/>
        <v>2</v>
      </c>
    </row>
    <row r="77">
      <c r="B77" s="31" t="s">
        <v>137</v>
      </c>
      <c r="C77" s="32" t="s">
        <v>138</v>
      </c>
      <c r="D77" s="9" t="s">
        <v>12</v>
      </c>
      <c r="E77" s="9" t="s">
        <v>2</v>
      </c>
      <c r="F77" s="10">
        <f t="shared" si="8"/>
        <v>5</v>
      </c>
    </row>
    <row r="78">
      <c r="B78" s="31" t="s">
        <v>139</v>
      </c>
      <c r="C78" s="32" t="s">
        <v>140</v>
      </c>
      <c r="D78" s="9" t="s">
        <v>12</v>
      </c>
      <c r="E78" s="9" t="s">
        <v>2</v>
      </c>
      <c r="F78" s="10">
        <f t="shared" si="8"/>
        <v>5</v>
      </c>
    </row>
    <row r="79">
      <c r="B79" s="31" t="s">
        <v>141</v>
      </c>
      <c r="C79" s="32" t="s">
        <v>142</v>
      </c>
      <c r="D79" s="9" t="s">
        <v>12</v>
      </c>
      <c r="E79" s="9" t="s">
        <v>1</v>
      </c>
      <c r="F79" s="10">
        <f t="shared" si="8"/>
        <v>2</v>
      </c>
    </row>
    <row r="80">
      <c r="B80" s="31" t="s">
        <v>143</v>
      </c>
      <c r="C80" s="32" t="s">
        <v>144</v>
      </c>
      <c r="D80" s="9" t="s">
        <v>12</v>
      </c>
      <c r="E80" s="9" t="s">
        <v>3</v>
      </c>
      <c r="F80" s="10">
        <f t="shared" si="8"/>
        <v>8</v>
      </c>
    </row>
    <row r="81">
      <c r="B81" s="1" t="s">
        <v>145</v>
      </c>
    </row>
    <row r="82">
      <c r="B82" s="4" t="s">
        <v>4</v>
      </c>
      <c r="C82" s="4" t="s">
        <v>5</v>
      </c>
      <c r="D82" s="4" t="s">
        <v>6</v>
      </c>
      <c r="E82" s="4" t="s">
        <v>7</v>
      </c>
      <c r="F82" s="4" t="s">
        <v>8</v>
      </c>
    </row>
    <row r="83">
      <c r="B83" s="31" t="s">
        <v>146</v>
      </c>
      <c r="C83" s="32" t="s">
        <v>147</v>
      </c>
      <c r="D83" s="9" t="s">
        <v>12</v>
      </c>
      <c r="E83" s="9" t="s">
        <v>2</v>
      </c>
      <c r="F83" s="10">
        <f t="shared" ref="F83:F95" si="9">IFS(AND(EQ(D83, $I$5), EQ(E83,$J$4)), $J$5, AND(EQ(D83, $I$6), EQ(E83, $J$4)), $J$6, EQ(D83, $I$7), $J$7, AND(EQ(D83, $I$5), EQ(E83, $K$4)), $K$5, AND(EQ(D83, $I$6), EQ(E83, $K$4)), $K$6, AND(EQ(D83, $I$5), EQ(E83, $L$4)), $L$5, AND(EQ(D83, $I$6), EQ(E83, $L$4)), $L$6)</f>
        <v>5</v>
      </c>
    </row>
    <row r="84">
      <c r="B84" s="31" t="s">
        <v>148</v>
      </c>
      <c r="C84" s="32" t="s">
        <v>149</v>
      </c>
      <c r="D84" s="9" t="s">
        <v>12</v>
      </c>
      <c r="E84" s="9" t="s">
        <v>3</v>
      </c>
      <c r="F84" s="10">
        <f t="shared" si="9"/>
        <v>8</v>
      </c>
    </row>
    <row r="85">
      <c r="B85" s="31" t="s">
        <v>150</v>
      </c>
      <c r="C85" s="32" t="s">
        <v>151</v>
      </c>
      <c r="D85" s="9" t="s">
        <v>12</v>
      </c>
      <c r="E85" s="9" t="s">
        <v>3</v>
      </c>
      <c r="F85" s="10">
        <f t="shared" si="9"/>
        <v>8</v>
      </c>
    </row>
    <row r="86">
      <c r="B86" s="31" t="s">
        <v>152</v>
      </c>
      <c r="C86" s="32" t="s">
        <v>153</v>
      </c>
      <c r="D86" s="9" t="s">
        <v>15</v>
      </c>
      <c r="E86" s="9" t="s">
        <v>1</v>
      </c>
      <c r="F86" s="10">
        <f t="shared" si="9"/>
        <v>10</v>
      </c>
    </row>
    <row r="87">
      <c r="B87" s="31" t="s">
        <v>154</v>
      </c>
      <c r="C87" s="32" t="s">
        <v>155</v>
      </c>
      <c r="D87" s="9" t="s">
        <v>9</v>
      </c>
      <c r="E87" s="9" t="s">
        <v>2</v>
      </c>
      <c r="F87" s="10">
        <f t="shared" si="9"/>
        <v>2</v>
      </c>
    </row>
    <row r="88">
      <c r="B88" s="31" t="s">
        <v>156</v>
      </c>
      <c r="C88" s="32" t="s">
        <v>157</v>
      </c>
      <c r="D88" s="9" t="s">
        <v>9</v>
      </c>
      <c r="E88" s="9" t="s">
        <v>2</v>
      </c>
      <c r="F88" s="10">
        <f t="shared" si="9"/>
        <v>2</v>
      </c>
    </row>
    <row r="89">
      <c r="B89" s="31" t="s">
        <v>158</v>
      </c>
      <c r="C89" s="32" t="s">
        <v>159</v>
      </c>
      <c r="D89" s="9" t="s">
        <v>15</v>
      </c>
      <c r="E89" s="9" t="s">
        <v>1</v>
      </c>
      <c r="F89" s="10">
        <f t="shared" si="9"/>
        <v>10</v>
      </c>
    </row>
    <row r="90">
      <c r="B90" s="31" t="s">
        <v>160</v>
      </c>
      <c r="C90" s="32" t="s">
        <v>161</v>
      </c>
      <c r="D90" s="9" t="s">
        <v>9</v>
      </c>
      <c r="E90" s="9" t="s">
        <v>2</v>
      </c>
      <c r="F90" s="10">
        <f t="shared" si="9"/>
        <v>2</v>
      </c>
    </row>
    <row r="91">
      <c r="B91" s="31" t="s">
        <v>162</v>
      </c>
      <c r="C91" s="32" t="s">
        <v>163</v>
      </c>
      <c r="D91" s="9" t="s">
        <v>15</v>
      </c>
      <c r="E91" s="9" t="s">
        <v>1</v>
      </c>
      <c r="F91" s="10">
        <f t="shared" si="9"/>
        <v>10</v>
      </c>
    </row>
    <row r="92">
      <c r="B92" s="31" t="s">
        <v>164</v>
      </c>
      <c r="C92" s="32" t="s">
        <v>165</v>
      </c>
      <c r="D92" s="9" t="s">
        <v>12</v>
      </c>
      <c r="E92" s="9" t="s">
        <v>2</v>
      </c>
      <c r="F92" s="10">
        <f t="shared" si="9"/>
        <v>5</v>
      </c>
    </row>
    <row r="93">
      <c r="B93" s="31" t="s">
        <v>166</v>
      </c>
      <c r="C93" s="32" t="s">
        <v>167</v>
      </c>
      <c r="D93" s="9" t="s">
        <v>12</v>
      </c>
      <c r="E93" s="9" t="s">
        <v>2</v>
      </c>
      <c r="F93" s="10">
        <f t="shared" si="9"/>
        <v>5</v>
      </c>
    </row>
    <row r="94">
      <c r="B94" s="31" t="s">
        <v>168</v>
      </c>
      <c r="C94" s="32" t="s">
        <v>169</v>
      </c>
      <c r="D94" s="9" t="s">
        <v>12</v>
      </c>
      <c r="E94" s="9" t="s">
        <v>2</v>
      </c>
      <c r="F94" s="10">
        <f t="shared" si="9"/>
        <v>5</v>
      </c>
    </row>
    <row r="95">
      <c r="B95" s="31" t="s">
        <v>170</v>
      </c>
      <c r="C95" s="32" t="s">
        <v>171</v>
      </c>
      <c r="D95" s="9" t="s">
        <v>12</v>
      </c>
      <c r="E95" s="9" t="s">
        <v>2</v>
      </c>
      <c r="F95" s="10">
        <f t="shared" si="9"/>
        <v>5</v>
      </c>
    </row>
    <row r="96">
      <c r="B96" s="1" t="s">
        <v>172</v>
      </c>
    </row>
    <row r="97">
      <c r="B97" s="4" t="s">
        <v>4</v>
      </c>
      <c r="C97" s="4" t="s">
        <v>5</v>
      </c>
      <c r="D97" s="4" t="s">
        <v>6</v>
      </c>
      <c r="E97" s="4" t="s">
        <v>7</v>
      </c>
      <c r="F97" s="4" t="s">
        <v>8</v>
      </c>
    </row>
    <row r="98">
      <c r="B98" s="31" t="s">
        <v>173</v>
      </c>
      <c r="C98" s="32" t="s">
        <v>174</v>
      </c>
      <c r="D98" s="9" t="s">
        <v>15</v>
      </c>
      <c r="E98" s="9" t="s">
        <v>1</v>
      </c>
      <c r="F98" s="10">
        <f t="shared" ref="F98:F103" si="10">IFS(AND(EQ(D98, $I$5), EQ(E98,$J$4)), $J$5, AND(EQ(D98, $I$6), EQ(E98, $J$4)), $J$6, EQ(D98, $I$7), $J$7, AND(EQ(D98, $I$5), EQ(E98, $K$4)), $K$5, AND(EQ(D98, $I$6), EQ(E98, $K$4)), $K$6, AND(EQ(D98, $I$5), EQ(E98, $L$4)), $L$5, AND(EQ(D98, $I$6), EQ(E98, $L$4)), $L$6)</f>
        <v>10</v>
      </c>
    </row>
    <row r="99">
      <c r="B99" s="31" t="s">
        <v>175</v>
      </c>
      <c r="C99" s="32" t="s">
        <v>176</v>
      </c>
      <c r="D99" s="9" t="s">
        <v>15</v>
      </c>
      <c r="E99" s="9" t="s">
        <v>1</v>
      </c>
      <c r="F99" s="10">
        <f t="shared" si="10"/>
        <v>10</v>
      </c>
    </row>
    <row r="100">
      <c r="B100" s="31" t="s">
        <v>177</v>
      </c>
      <c r="C100" s="32" t="s">
        <v>178</v>
      </c>
      <c r="D100" s="9" t="s">
        <v>15</v>
      </c>
      <c r="E100" s="9" t="s">
        <v>1</v>
      </c>
      <c r="F100" s="10">
        <f t="shared" si="10"/>
        <v>10</v>
      </c>
    </row>
    <row r="101">
      <c r="B101" s="31" t="s">
        <v>179</v>
      </c>
      <c r="C101" s="32" t="s">
        <v>180</v>
      </c>
      <c r="D101" s="9" t="s">
        <v>15</v>
      </c>
      <c r="E101" s="9" t="s">
        <v>1</v>
      </c>
      <c r="F101" s="10">
        <f t="shared" si="10"/>
        <v>10</v>
      </c>
    </row>
    <row r="102">
      <c r="B102" s="31" t="s">
        <v>181</v>
      </c>
      <c r="C102" s="32" t="s">
        <v>182</v>
      </c>
      <c r="D102" s="9" t="s">
        <v>15</v>
      </c>
      <c r="E102" s="9" t="s">
        <v>1</v>
      </c>
      <c r="F102" s="10">
        <f t="shared" si="10"/>
        <v>10</v>
      </c>
    </row>
    <row r="103">
      <c r="B103" s="31" t="s">
        <v>183</v>
      </c>
      <c r="C103" s="32" t="s">
        <v>184</v>
      </c>
      <c r="D103" s="9" t="s">
        <v>12</v>
      </c>
      <c r="E103" s="9" t="s">
        <v>3</v>
      </c>
      <c r="F103" s="10">
        <f t="shared" si="10"/>
        <v>8</v>
      </c>
    </row>
    <row r="104">
      <c r="B104" s="1" t="s">
        <v>185</v>
      </c>
    </row>
    <row r="105">
      <c r="B105" s="4" t="s">
        <v>4</v>
      </c>
      <c r="C105" s="4" t="s">
        <v>5</v>
      </c>
      <c r="D105" s="4" t="s">
        <v>6</v>
      </c>
      <c r="E105" s="4" t="s">
        <v>7</v>
      </c>
      <c r="F105" s="4" t="s">
        <v>8</v>
      </c>
    </row>
    <row r="106">
      <c r="B106" s="31" t="s">
        <v>186</v>
      </c>
      <c r="C106" s="32" t="s">
        <v>187</v>
      </c>
      <c r="D106" s="9" t="s">
        <v>12</v>
      </c>
      <c r="E106" s="9" t="s">
        <v>1</v>
      </c>
      <c r="F106" s="10">
        <f t="shared" ref="F106:F110" si="11">IFS(AND(EQ(D106, $I$5), EQ(E106,$J$4)), $J$5, AND(EQ(D106, $I$6), EQ(E106, $J$4)), $J$6, EQ(D106, $I$7), $J$7, AND(EQ(D106, $I$5), EQ(E106, $K$4)), $K$5, AND(EQ(D106, $I$6), EQ(E106, $K$4)), $K$6, AND(EQ(D106, $I$5), EQ(E106, $L$4)), $L$5, AND(EQ(D106, $I$6), EQ(E106, $L$4)), $L$6)</f>
        <v>2</v>
      </c>
    </row>
    <row r="107">
      <c r="B107" s="31" t="s">
        <v>188</v>
      </c>
      <c r="C107" s="32" t="s">
        <v>189</v>
      </c>
      <c r="D107" s="9" t="s">
        <v>9</v>
      </c>
      <c r="E107" s="9" t="s">
        <v>2</v>
      </c>
      <c r="F107" s="10">
        <f t="shared" si="11"/>
        <v>2</v>
      </c>
    </row>
    <row r="108">
      <c r="B108" s="31" t="s">
        <v>190</v>
      </c>
      <c r="C108" s="32" t="s">
        <v>191</v>
      </c>
      <c r="D108" s="9" t="s">
        <v>9</v>
      </c>
      <c r="E108" s="9" t="s">
        <v>2</v>
      </c>
      <c r="F108" s="10">
        <f t="shared" si="11"/>
        <v>2</v>
      </c>
    </row>
    <row r="109">
      <c r="B109" s="31" t="s">
        <v>192</v>
      </c>
      <c r="C109" s="32" t="s">
        <v>193</v>
      </c>
      <c r="D109" s="9" t="s">
        <v>9</v>
      </c>
      <c r="E109" s="9" t="s">
        <v>2</v>
      </c>
      <c r="F109" s="10">
        <f t="shared" si="11"/>
        <v>2</v>
      </c>
    </row>
    <row r="110">
      <c r="B110" s="31" t="s">
        <v>194</v>
      </c>
      <c r="C110" s="32" t="s">
        <v>195</v>
      </c>
      <c r="D110" s="9" t="s">
        <v>12</v>
      </c>
      <c r="E110" s="9" t="s">
        <v>1</v>
      </c>
      <c r="F110" s="10">
        <f t="shared" si="11"/>
        <v>2</v>
      </c>
    </row>
    <row r="111">
      <c r="B111" s="1" t="s">
        <v>196</v>
      </c>
    </row>
    <row r="112">
      <c r="B112" s="4" t="s">
        <v>4</v>
      </c>
      <c r="C112" s="4" t="s">
        <v>5</v>
      </c>
      <c r="D112" s="4" t="s">
        <v>6</v>
      </c>
      <c r="E112" s="4" t="s">
        <v>7</v>
      </c>
      <c r="F112" s="4" t="s">
        <v>8</v>
      </c>
    </row>
    <row r="113">
      <c r="B113" s="31" t="s">
        <v>197</v>
      </c>
      <c r="C113" s="32" t="s">
        <v>198</v>
      </c>
      <c r="D113" s="9" t="s">
        <v>9</v>
      </c>
      <c r="E113" s="9" t="s">
        <v>1</v>
      </c>
      <c r="F113" s="10">
        <f t="shared" ref="F113:F121" si="12">IFS(AND(EQ(D113, $I$5), EQ(E113,$J$4)), $J$5, AND(EQ(D113, $I$6), EQ(E113, $J$4)), $J$6, EQ(D113, $I$7), $J$7, AND(EQ(D113, $I$5), EQ(E113, $K$4)), $K$5, AND(EQ(D113, $I$6), EQ(E113, $K$4)), $K$6, AND(EQ(D113, $I$5), EQ(E113, $L$4)), $L$5, AND(EQ(D113, $I$6), EQ(E113, $L$4)), $L$6)</f>
        <v>1</v>
      </c>
    </row>
    <row r="114">
      <c r="B114" s="31" t="s">
        <v>199</v>
      </c>
      <c r="C114" s="32" t="s">
        <v>200</v>
      </c>
      <c r="D114" s="9" t="s">
        <v>12</v>
      </c>
      <c r="E114" s="9" t="s">
        <v>1</v>
      </c>
      <c r="F114" s="10">
        <f t="shared" si="12"/>
        <v>2</v>
      </c>
    </row>
    <row r="115">
      <c r="B115" s="31" t="s">
        <v>201</v>
      </c>
      <c r="C115" s="32" t="s">
        <v>202</v>
      </c>
      <c r="D115" s="9" t="s">
        <v>9</v>
      </c>
      <c r="E115" s="9" t="s">
        <v>1</v>
      </c>
      <c r="F115" s="10">
        <f t="shared" si="12"/>
        <v>1</v>
      </c>
    </row>
    <row r="116">
      <c r="B116" s="31" t="s">
        <v>203</v>
      </c>
      <c r="C116" s="32" t="s">
        <v>204</v>
      </c>
      <c r="D116" s="9" t="s">
        <v>9</v>
      </c>
      <c r="E116" s="9" t="s">
        <v>2</v>
      </c>
      <c r="F116" s="10">
        <f t="shared" si="12"/>
        <v>2</v>
      </c>
    </row>
    <row r="117">
      <c r="B117" s="31" t="s">
        <v>205</v>
      </c>
      <c r="C117" s="32" t="s">
        <v>206</v>
      </c>
      <c r="D117" s="9" t="s">
        <v>12</v>
      </c>
      <c r="E117" s="9" t="s">
        <v>2</v>
      </c>
      <c r="F117" s="10">
        <f t="shared" si="12"/>
        <v>5</v>
      </c>
    </row>
    <row r="118">
      <c r="B118" s="31" t="s">
        <v>207</v>
      </c>
      <c r="C118" s="32" t="s">
        <v>208</v>
      </c>
      <c r="D118" s="9" t="s">
        <v>9</v>
      </c>
      <c r="E118" s="9" t="s">
        <v>2</v>
      </c>
      <c r="F118" s="10">
        <f t="shared" si="12"/>
        <v>2</v>
      </c>
    </row>
    <row r="119">
      <c r="B119" s="31" t="s">
        <v>209</v>
      </c>
      <c r="C119" s="32" t="s">
        <v>210</v>
      </c>
      <c r="D119" s="9" t="s">
        <v>9</v>
      </c>
      <c r="E119" s="9" t="s">
        <v>1</v>
      </c>
      <c r="F119" s="10">
        <f t="shared" si="12"/>
        <v>1</v>
      </c>
    </row>
    <row r="120">
      <c r="B120" s="31" t="s">
        <v>211</v>
      </c>
      <c r="C120" s="32" t="s">
        <v>212</v>
      </c>
      <c r="D120" s="9" t="s">
        <v>12</v>
      </c>
      <c r="E120" s="9" t="s">
        <v>1</v>
      </c>
      <c r="F120" s="10">
        <f t="shared" si="12"/>
        <v>2</v>
      </c>
    </row>
    <row r="121">
      <c r="B121" s="31" t="s">
        <v>213</v>
      </c>
      <c r="C121" s="32" t="s">
        <v>214</v>
      </c>
      <c r="D121" s="9" t="s">
        <v>9</v>
      </c>
      <c r="E121" s="9" t="s">
        <v>1</v>
      </c>
      <c r="F121" s="10">
        <f t="shared" si="12"/>
        <v>1</v>
      </c>
    </row>
    <row r="122">
      <c r="B122" s="33"/>
      <c r="C122" s="33"/>
      <c r="D122" s="34"/>
      <c r="E122" s="34"/>
      <c r="F122" s="34"/>
    </row>
    <row r="123">
      <c r="B123" s="34"/>
      <c r="C123" s="34"/>
      <c r="D123" s="35"/>
      <c r="E123" s="35"/>
      <c r="F123" s="35"/>
    </row>
    <row r="124">
      <c r="B124" s="34"/>
      <c r="C124" s="34"/>
      <c r="D124" s="34"/>
      <c r="E124" s="34"/>
      <c r="F124" s="34"/>
    </row>
    <row r="125">
      <c r="B125" s="34"/>
      <c r="C125" s="34"/>
      <c r="D125" s="34"/>
      <c r="E125" s="34"/>
      <c r="F125" s="34"/>
    </row>
  </sheetData>
  <mergeCells count="12">
    <mergeCell ref="B68:F68"/>
    <mergeCell ref="B81:F81"/>
    <mergeCell ref="B96:F96"/>
    <mergeCell ref="B104:F104"/>
    <mergeCell ref="B111:F111"/>
    <mergeCell ref="B4:F4"/>
    <mergeCell ref="B18:F18"/>
    <mergeCell ref="B29:F29"/>
    <mergeCell ref="J33:K33"/>
    <mergeCell ref="B38:F38"/>
    <mergeCell ref="B48:F48"/>
    <mergeCell ref="B59:F59"/>
  </mergeCells>
  <dataValidations>
    <dataValidation type="list" allowBlank="1" sqref="E6:E17 E20:E28 E31:E37 E40:E47 E50:E58 E61:E67 E70:E80 E83:E95 E98:E103 E106:E110 E113:E121">
      <formula1>'Hoja 1'!$J$4:$L$4</formula1>
    </dataValidation>
    <dataValidation type="list" allowBlank="1" sqref="D6:D17 D20:D28 D31:D37 D40:D47 D50:D58 D61:D67 D70:D80 D83:D95 D98:D103 D106:D110 D113:D121">
      <formula1>'Hoja 1'!$I$5:$I$7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 paperHeight="15.748031496062993in" paperWidth="8.26771653543307in"/>
  <drawing r:id="rId1"/>
</worksheet>
</file>