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bjects\TAF\NMTFD 2\Practical\Task 1\Files\"/>
    </mc:Choice>
  </mc:AlternateContent>
  <xr:revisionPtr revIDLastSave="0" documentId="13_ncr:1_{3EF32B07-37C6-4BB4-B50F-94B10C08982F}" xr6:coauthVersionLast="47" xr6:coauthVersionMax="47" xr10:uidLastSave="{00000000-0000-0000-0000-000000000000}"/>
  <bookViews>
    <workbookView xWindow="-108" yWindow="-108" windowWidth="23256" windowHeight="12456" xr2:uid="{8C97E714-9F6C-4E78-A268-8F4096B7158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10" i="1"/>
  <c r="B10" i="1"/>
  <c r="F11" i="1"/>
  <c r="F12" i="1"/>
  <c r="E6" i="1"/>
  <c r="E7" i="1"/>
  <c r="B5" i="1"/>
  <c r="B6" i="1"/>
  <c r="B7" i="1"/>
  <c r="B11" i="1"/>
  <c r="B12" i="1"/>
  <c r="E5" i="1"/>
  <c r="C10" i="1" l="1"/>
  <c r="E10" i="1" s="1"/>
  <c r="C11" i="1"/>
  <c r="E11" i="1" s="1"/>
  <c r="C12" i="1"/>
  <c r="E12" i="1" s="1"/>
</calcChain>
</file>

<file path=xl/sharedStrings.xml><?xml version="1.0" encoding="utf-8"?>
<sst xmlns="http://schemas.openxmlformats.org/spreadsheetml/2006/main" count="53" uniqueCount="43">
  <si>
    <t>Re</t>
  </si>
  <si>
    <t>rho (kg/m^3)</t>
  </si>
  <si>
    <t>V (m/s)</t>
  </si>
  <si>
    <t>Mu (Ns/m^2)</t>
  </si>
  <si>
    <t>Di (m) i.e Characteristics length</t>
  </si>
  <si>
    <t>I</t>
  </si>
  <si>
    <t xml:space="preserve">k </t>
  </si>
  <si>
    <t>Cmu</t>
  </si>
  <si>
    <t xml:space="preserve">epsilon </t>
  </si>
  <si>
    <t>turbulent length</t>
  </si>
  <si>
    <t xml:space="preserve">nu </t>
  </si>
  <si>
    <t>Drag</t>
  </si>
  <si>
    <t>Courant Number</t>
  </si>
  <si>
    <t>Ncorrector and Northogonal Values</t>
  </si>
  <si>
    <t>1,1</t>
  </si>
  <si>
    <t>1,2</t>
  </si>
  <si>
    <t>2,1</t>
  </si>
  <si>
    <t>2,2</t>
  </si>
  <si>
    <t>3,2</t>
  </si>
  <si>
    <t>3,2 Refined</t>
  </si>
  <si>
    <t>1 and 1</t>
  </si>
  <si>
    <t>1 and 2</t>
  </si>
  <si>
    <t>2 and 1</t>
  </si>
  <si>
    <t>2 and 2</t>
  </si>
  <si>
    <t>3 and 2</t>
  </si>
  <si>
    <t>3 and 2 (refined)</t>
  </si>
  <si>
    <t>Drag Values</t>
  </si>
  <si>
    <t>top-bottom walls</t>
  </si>
  <si>
    <t>outlet</t>
  </si>
  <si>
    <t>Cylinder</t>
  </si>
  <si>
    <t>inlet</t>
  </si>
  <si>
    <t>Zero Gardient</t>
  </si>
  <si>
    <t>Zero</t>
  </si>
  <si>
    <t>walls</t>
  </si>
  <si>
    <t>Fixed Value</t>
  </si>
  <si>
    <t>No. Of cells</t>
  </si>
  <si>
    <t>Case</t>
  </si>
  <si>
    <t>Normal</t>
  </si>
  <si>
    <t>Mid</t>
  </si>
  <si>
    <t>Ref</t>
  </si>
  <si>
    <t>Drag Values (in percentage)</t>
  </si>
  <si>
    <t>3 and 2 (mid)</t>
  </si>
  <si>
    <t>3,2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</si>
</sst>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1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5958223972003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358705161854777E-2"/>
          <c:y val="0.16245370370370371"/>
          <c:w val="0.89019685039370078"/>
          <c:h val="0.67003098571011954"/>
        </c:manualLayout>
      </c:layout>
      <c:lineChart>
        <c:grouping val="standard"/>
        <c:varyColors val="0"/>
        <c:ser>
          <c:idx val="0"/>
          <c:order val="0"/>
          <c:tx>
            <c:strRef>
              <c:f>Sheet1!$F$40</c:f>
              <c:strCache>
                <c:ptCount val="1"/>
                <c:pt idx="0">
                  <c:v>Drag Values (in percentage)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Sheet1!$E$41:$E$47</c:f>
              <c:strCache>
                <c:ptCount val="7"/>
                <c:pt idx="0">
                  <c:v>1 and 1</c:v>
                </c:pt>
                <c:pt idx="1">
                  <c:v>1 and 2</c:v>
                </c:pt>
                <c:pt idx="2">
                  <c:v>2 and 1</c:v>
                </c:pt>
                <c:pt idx="3">
                  <c:v>2 and 2</c:v>
                </c:pt>
                <c:pt idx="4">
                  <c:v>3 and 2</c:v>
                </c:pt>
                <c:pt idx="5">
                  <c:v>3 and 2 (mid)</c:v>
                </c:pt>
                <c:pt idx="6">
                  <c:v>3 and 2 (refined)</c:v>
                </c:pt>
              </c:strCache>
            </c:strRef>
          </c:cat>
          <c:val>
            <c:numRef>
              <c:f>Sheet1!$F$41:$F$47</c:f>
              <c:numCache>
                <c:formatCode>General</c:formatCode>
                <c:ptCount val="7"/>
                <c:pt idx="0">
                  <c:v>95.75128667910856</c:v>
                </c:pt>
                <c:pt idx="1">
                  <c:v>95.737157474287926</c:v>
                </c:pt>
                <c:pt idx="2">
                  <c:v>96.989496471998976</c:v>
                </c:pt>
                <c:pt idx="3">
                  <c:v>96.798567912944449</c:v>
                </c:pt>
                <c:pt idx="4">
                  <c:v>96.8697053876501</c:v>
                </c:pt>
                <c:pt idx="5">
                  <c:v>100</c:v>
                </c:pt>
                <c:pt idx="6">
                  <c:v>96.175408549028973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6-4EE0-BCD2-7BD01B807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365391"/>
        <c:axId val="1966366831"/>
      </c:lineChart>
      <c:catAx>
        <c:axId val="196636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66366831"/>
        <c:crosses val="autoZero"/>
        <c:auto val="1"/>
        <c:lblAlgn val="ctr"/>
        <c:lblOffset val="100"/>
        <c:noMultiLvlLbl val="0"/>
      </c:catAx>
      <c:valAx>
        <c:axId val="19663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6636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766482</xdr:colOff>
      <xdr:row>39</xdr:row>
      <xdr:rowOff>35856</xdr:rowOff>
    </xdr:from>
    <xdr:to>
      <xdr:col>13</xdr:col>
      <xdr:colOff>569258</xdr:colOff>
      <xdr:row>54</xdr:row>
      <xdr:rowOff>89644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D1702-FA7B-6B79-D668-A8BFDDD6F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753D-3115-447F-ACAA-7063B9387018}">
  <dimension ref="B4:L64"/>
  <sheetViews>
    <sheetView tabSelected="1" topLeftCell="A15" zoomScale="85" zoomScaleNormal="85" workbookViewId="0">
      <selection activeCell="H34" sqref="H34"/>
    </sheetView>
  </sheetViews>
  <sheetFormatPr defaultRowHeight="14.4" x14ac:dyDescent="0.3"/>
  <cols>
    <col min="2" max="2" width="15.44140625" customWidth="1"/>
    <col min="3" max="3" width="12.44140625" bestFit="1" customWidth="1"/>
    <col min="4" max="4" width="11.6640625" bestFit="1" customWidth="1"/>
    <col min="5" max="5" width="31.33203125" bestFit="1" customWidth="1"/>
    <col min="6" max="6" width="31.5546875" customWidth="1"/>
    <col min="7" max="7" width="20.21875" customWidth="1"/>
    <col min="8" max="8" width="15" customWidth="1"/>
    <col min="9" max="9" width="18.5546875" customWidth="1"/>
    <col min="10" max="10" width="12.44140625" bestFit="1" customWidth="1"/>
    <col min="11" max="11" width="12.33203125" bestFit="1" customWidth="1"/>
    <col min="12" max="12" width="14.44140625" bestFit="1" customWidth="1"/>
    <col min="13" max="13" width="11.77734375" bestFit="1" customWidth="1"/>
    <col min="17" max="17" width="12" bestFit="1" customWidth="1"/>
    <col min="19" max="19" width="11.77734375" bestFit="1" customWidth="1"/>
  </cols>
  <sheetData>
    <row r="4" spans="2:12" ht="57.6" customHeight="1" x14ac:dyDescent="0.3">
      <c r="B4" s="2" t="s">
        <v>10</v>
      </c>
      <c r="C4" s="2" t="s">
        <v>0</v>
      </c>
      <c r="D4" s="2" t="s">
        <v>1</v>
      </c>
      <c r="E4" s="2" t="s">
        <v>2</v>
      </c>
      <c r="F4" s="5" t="s">
        <v>4</v>
      </c>
      <c r="G4" s="2" t="s">
        <v>3</v>
      </c>
    </row>
    <row r="5" spans="2:12" x14ac:dyDescent="0.3">
      <c r="B5" s="1">
        <f>G5/D5</f>
        <v>1.411446249033256E-5</v>
      </c>
      <c r="C5" s="1">
        <v>100</v>
      </c>
      <c r="D5" s="1">
        <v>1.2929999999999999</v>
      </c>
      <c r="E5" s="1">
        <f>(C5*G5)/(D5*F5)</f>
        <v>3.5286156225831401E-3</v>
      </c>
      <c r="F5" s="1">
        <v>0.4</v>
      </c>
      <c r="G5" s="1">
        <v>1.825E-5</v>
      </c>
    </row>
    <row r="6" spans="2:12" x14ac:dyDescent="0.3">
      <c r="B6" s="1">
        <f>G6/D6</f>
        <v>1.411446249033256E-5</v>
      </c>
      <c r="C6" s="1">
        <v>1600</v>
      </c>
      <c r="D6" s="1">
        <v>1.2929999999999999</v>
      </c>
      <c r="E6" s="1">
        <f>(C6*G6)/(D6*F6)</f>
        <v>5.6457849961330242E-2</v>
      </c>
      <c r="F6" s="1">
        <v>0.4</v>
      </c>
      <c r="G6" s="1">
        <v>1.825E-5</v>
      </c>
    </row>
    <row r="7" spans="2:12" x14ac:dyDescent="0.3">
      <c r="B7" s="1">
        <f>G7/D7</f>
        <v>1.411446249033256E-5</v>
      </c>
      <c r="C7" s="1">
        <v>3900</v>
      </c>
      <c r="D7" s="1">
        <v>1.2929999999999999</v>
      </c>
      <c r="E7" s="1">
        <f>(C7*G7)/(D7*F7)</f>
        <v>0.13761600928074247</v>
      </c>
      <c r="F7" s="1">
        <v>0.4</v>
      </c>
      <c r="G7" s="1">
        <v>1.825E-5</v>
      </c>
    </row>
    <row r="8" spans="2:12" x14ac:dyDescent="0.3">
      <c r="B8" s="6"/>
    </row>
    <row r="9" spans="2:12" x14ac:dyDescent="0.3">
      <c r="B9" s="2" t="s">
        <v>5</v>
      </c>
      <c r="C9" s="2" t="s">
        <v>6</v>
      </c>
      <c r="D9" s="2" t="s">
        <v>7</v>
      </c>
      <c r="E9" s="2" t="s">
        <v>8</v>
      </c>
      <c r="F9" s="2" t="s">
        <v>9</v>
      </c>
    </row>
    <row r="10" spans="2:12" x14ac:dyDescent="0.3">
      <c r="B10" s="1">
        <f>0.16*((C5)^(-1/8))</f>
        <v>8.9974612030455856E-2</v>
      </c>
      <c r="C10" s="1">
        <f>E5*B10*E5*B10*1.5</f>
        <v>1.5119587041985219E-7</v>
      </c>
      <c r="D10" s="1">
        <v>0.09</v>
      </c>
      <c r="E10" s="1">
        <f>(((D10)^0.75)*(C10^1.5))/(F10)</f>
        <v>3.4501163801134339E-10</v>
      </c>
      <c r="F10" s="1">
        <f>0.07*F5</f>
        <v>2.8000000000000004E-2</v>
      </c>
      <c r="H10" s="6"/>
      <c r="I10" s="6"/>
      <c r="J10" s="6"/>
      <c r="K10" s="6"/>
      <c r="L10" s="6"/>
    </row>
    <row r="11" spans="2:12" x14ac:dyDescent="0.3">
      <c r="B11" s="1">
        <f>0.16*((C6)^(-1/8))</f>
        <v>6.3621658301364056E-2</v>
      </c>
      <c r="C11" s="1">
        <f>E6*B11*E6*B11*1.5</f>
        <v>1.9353071413741077E-5</v>
      </c>
      <c r="D11" s="1">
        <v>0.09</v>
      </c>
      <c r="E11" s="1">
        <f>(((D11)^0.75)*(C11^1.5))/(F11)</f>
        <v>4.9963022095585231E-7</v>
      </c>
      <c r="F11" s="1">
        <f>0.07*F6</f>
        <v>2.8000000000000004E-2</v>
      </c>
      <c r="H11" s="6"/>
      <c r="I11" s="6"/>
      <c r="J11" s="6"/>
      <c r="K11" s="6"/>
      <c r="L11" s="6"/>
    </row>
    <row r="12" spans="2:12" x14ac:dyDescent="0.3">
      <c r="B12" s="1">
        <f>0.16*((C7)^(-1/8))</f>
        <v>5.691633236398233E-2</v>
      </c>
      <c r="C12" s="1">
        <f>E7*B12*E7*B12*1.5</f>
        <v>9.2024399429702027E-5</v>
      </c>
      <c r="D12" s="1">
        <v>0.09</v>
      </c>
      <c r="E12" s="1">
        <f>(((D12)^0.75)*(C12^1.5))/(F12)</f>
        <v>5.1805794500264238E-6</v>
      </c>
      <c r="F12" s="1">
        <f>0.07*F7</f>
        <v>2.8000000000000004E-2</v>
      </c>
      <c r="H12" s="6"/>
      <c r="I12" s="6"/>
      <c r="J12" s="6"/>
      <c r="K12" s="6"/>
      <c r="L12" s="6"/>
    </row>
    <row r="13" spans="2:12" x14ac:dyDescent="0.3">
      <c r="B13" s="6"/>
      <c r="H13" s="6"/>
      <c r="I13" s="6"/>
      <c r="J13" s="6"/>
      <c r="K13" s="6"/>
      <c r="L13" s="6"/>
    </row>
    <row r="14" spans="2:12" x14ac:dyDescent="0.3">
      <c r="C14" s="6"/>
      <c r="D14" s="6"/>
      <c r="E14" s="6"/>
      <c r="F14" s="6"/>
      <c r="G14" s="6"/>
    </row>
    <row r="15" spans="2:12" x14ac:dyDescent="0.3">
      <c r="C15" s="6"/>
      <c r="D15" s="6"/>
      <c r="E15" s="6"/>
      <c r="F15" s="6"/>
      <c r="G15" s="6"/>
    </row>
    <row r="17" spans="5:8" x14ac:dyDescent="0.3">
      <c r="E17" s="1" t="s">
        <v>13</v>
      </c>
      <c r="F17" s="1" t="s">
        <v>0</v>
      </c>
      <c r="G17" s="1" t="s">
        <v>11</v>
      </c>
      <c r="H17" s="1" t="s">
        <v>12</v>
      </c>
    </row>
    <row r="18" spans="5:8" x14ac:dyDescent="0.3">
      <c r="E18" s="9" t="s">
        <v>14</v>
      </c>
      <c r="F18" s="1">
        <v>100</v>
      </c>
      <c r="G18" s="7">
        <v>1.12961E-5</v>
      </c>
      <c r="H18" s="1">
        <v>2.0297700000000002E-3</v>
      </c>
    </row>
    <row r="19" spans="5:8" x14ac:dyDescent="0.3">
      <c r="E19" s="9"/>
      <c r="F19" s="1">
        <v>1600</v>
      </c>
      <c r="G19" s="1">
        <v>1.2868599999999999E-3</v>
      </c>
      <c r="H19" s="1">
        <v>3.2350200000000003E-2</v>
      </c>
    </row>
    <row r="20" spans="5:8" s="11" customFormat="1" x14ac:dyDescent="0.3">
      <c r="E20" s="9"/>
      <c r="F20" s="10">
        <v>3900</v>
      </c>
      <c r="G20" s="10">
        <v>7.79336E-3</v>
      </c>
      <c r="H20" s="10">
        <v>8.0237799999999998E-2</v>
      </c>
    </row>
    <row r="21" spans="5:8" x14ac:dyDescent="0.3">
      <c r="E21" s="9" t="s">
        <v>15</v>
      </c>
      <c r="F21" s="1">
        <v>100</v>
      </c>
      <c r="G21" s="1">
        <v>1.12954E-5</v>
      </c>
      <c r="H21" s="1">
        <v>2.0297700000000002E-3</v>
      </c>
    </row>
    <row r="22" spans="5:8" x14ac:dyDescent="0.3">
      <c r="E22" s="9"/>
      <c r="F22" s="1">
        <v>1600</v>
      </c>
      <c r="G22" s="7">
        <v>1.29138E-3</v>
      </c>
      <c r="H22" s="1">
        <v>3.2350200000000003E-2</v>
      </c>
    </row>
    <row r="23" spans="5:8" s="11" customFormat="1" x14ac:dyDescent="0.3">
      <c r="E23" s="9"/>
      <c r="F23" s="10">
        <v>3900</v>
      </c>
      <c r="G23" s="10">
        <v>7.7922099999999999E-3</v>
      </c>
      <c r="H23" s="10">
        <v>8.0237799999999998E-2</v>
      </c>
    </row>
    <row r="24" spans="5:8" x14ac:dyDescent="0.3">
      <c r="E24" s="9" t="s">
        <v>16</v>
      </c>
      <c r="F24" s="1">
        <v>100</v>
      </c>
      <c r="G24" s="7">
        <v>1.12976E-5</v>
      </c>
      <c r="H24" s="1">
        <v>2.0297700000000002E-3</v>
      </c>
    </row>
    <row r="25" spans="5:8" x14ac:dyDescent="0.3">
      <c r="E25" s="9"/>
      <c r="F25" s="1">
        <v>1600</v>
      </c>
      <c r="G25" s="1">
        <v>1.3338499999999999E-3</v>
      </c>
      <c r="H25" s="1">
        <v>3.2350200000000003E-2</v>
      </c>
    </row>
    <row r="26" spans="5:8" s="11" customFormat="1" x14ac:dyDescent="0.3">
      <c r="E26" s="9"/>
      <c r="F26" s="10">
        <v>3900</v>
      </c>
      <c r="G26" s="12">
        <v>7.8941399999999991E-3</v>
      </c>
      <c r="H26" s="10">
        <v>8.0237799999999998E-2</v>
      </c>
    </row>
    <row r="27" spans="5:8" x14ac:dyDescent="0.3">
      <c r="E27" s="9" t="s">
        <v>17</v>
      </c>
      <c r="F27" s="1">
        <v>100</v>
      </c>
      <c r="G27" s="1">
        <v>1.112978E-5</v>
      </c>
      <c r="H27" s="1">
        <v>2.0297700000000002E-3</v>
      </c>
    </row>
    <row r="28" spans="5:8" x14ac:dyDescent="0.3">
      <c r="E28" s="9"/>
      <c r="F28" s="1">
        <v>1600</v>
      </c>
      <c r="G28" s="7">
        <v>1.28805E-3</v>
      </c>
      <c r="H28" s="1">
        <v>3.2350200000000003E-2</v>
      </c>
    </row>
    <row r="29" spans="5:8" s="11" customFormat="1" x14ac:dyDescent="0.3">
      <c r="E29" s="9"/>
      <c r="F29" s="10">
        <v>3900</v>
      </c>
      <c r="G29" s="10">
        <v>7.8785999999999995E-3</v>
      </c>
      <c r="H29" s="10">
        <v>8.0237799999999998E-2</v>
      </c>
    </row>
    <row r="30" spans="5:8" x14ac:dyDescent="0.3">
      <c r="E30" s="9" t="s">
        <v>18</v>
      </c>
      <c r="F30" s="1">
        <v>100</v>
      </c>
      <c r="G30" s="7">
        <v>1.12978E-5</v>
      </c>
      <c r="H30" s="13">
        <v>2.0297700000000002E-3</v>
      </c>
    </row>
    <row r="31" spans="5:8" x14ac:dyDescent="0.3">
      <c r="E31" s="9"/>
      <c r="F31" s="1">
        <v>1600</v>
      </c>
      <c r="G31" s="1">
        <v>1.2898899999999999E-3</v>
      </c>
      <c r="H31" s="1">
        <v>3.2350200000000003E-2</v>
      </c>
    </row>
    <row r="32" spans="5:8" s="11" customFormat="1" x14ac:dyDescent="0.3">
      <c r="E32" s="9"/>
      <c r="F32" s="10">
        <v>3900</v>
      </c>
      <c r="G32" s="12">
        <v>7.8843899999999998E-3</v>
      </c>
      <c r="H32" s="10">
        <v>8.0237799999999998E-2</v>
      </c>
    </row>
    <row r="33" spans="5:8" x14ac:dyDescent="0.3">
      <c r="E33" s="9" t="s">
        <v>42</v>
      </c>
      <c r="F33" s="1">
        <v>100</v>
      </c>
      <c r="G33" s="7">
        <v>1.19004E-5</v>
      </c>
      <c r="H33" s="1">
        <v>3.0448099999999998E-3</v>
      </c>
    </row>
    <row r="34" spans="5:8" x14ac:dyDescent="0.3">
      <c r="E34" s="9"/>
      <c r="F34" s="1">
        <v>1600</v>
      </c>
      <c r="G34" s="1">
        <v>1.33522E-3</v>
      </c>
      <c r="H34" s="1">
        <v>4.8461400000000002E-2</v>
      </c>
    </row>
    <row r="35" spans="5:8" s="11" customFormat="1" x14ac:dyDescent="0.3">
      <c r="E35" s="9"/>
      <c r="F35" s="10">
        <v>3900</v>
      </c>
      <c r="G35" s="12">
        <v>8.1391699999999994E-3</v>
      </c>
      <c r="H35" s="10">
        <v>0.119551</v>
      </c>
    </row>
    <row r="36" spans="5:8" x14ac:dyDescent="0.3">
      <c r="E36" s="9" t="s">
        <v>19</v>
      </c>
      <c r="F36" s="1">
        <v>100</v>
      </c>
      <c r="G36" s="1">
        <v>1.22121E-5</v>
      </c>
      <c r="H36" s="13">
        <v>4.0499999999999998E-3</v>
      </c>
    </row>
    <row r="37" spans="5:8" x14ac:dyDescent="0.3">
      <c r="E37" s="9"/>
      <c r="F37" s="1">
        <v>1600</v>
      </c>
      <c r="G37" s="7">
        <v>1.41292E-3</v>
      </c>
      <c r="H37" s="1">
        <v>6.4589999999999995E-2</v>
      </c>
    </row>
    <row r="38" spans="5:8" s="11" customFormat="1" x14ac:dyDescent="0.3">
      <c r="E38" s="9"/>
      <c r="F38" s="10">
        <v>3900</v>
      </c>
      <c r="G38" s="10">
        <v>7.8278800000000006E-3</v>
      </c>
      <c r="H38" s="10">
        <v>0.15939999999999999</v>
      </c>
    </row>
    <row r="39" spans="5:8" x14ac:dyDescent="0.3">
      <c r="H39" s="3"/>
    </row>
    <row r="40" spans="5:8" x14ac:dyDescent="0.3">
      <c r="E40" s="4" t="s">
        <v>13</v>
      </c>
      <c r="F40" s="4" t="s">
        <v>40</v>
      </c>
      <c r="G40" s="4" t="s">
        <v>26</v>
      </c>
    </row>
    <row r="41" spans="5:8" x14ac:dyDescent="0.3">
      <c r="E41" s="4" t="s">
        <v>20</v>
      </c>
      <c r="F41" s="4">
        <f>(0.00779336/G35)*100</f>
        <v>95.75128667910856</v>
      </c>
      <c r="G41" s="4">
        <v>7.79336E-3</v>
      </c>
    </row>
    <row r="42" spans="5:8" x14ac:dyDescent="0.3">
      <c r="E42" s="4" t="s">
        <v>21</v>
      </c>
      <c r="F42" s="4">
        <f>(0.00779221/G35)*100</f>
        <v>95.737157474287926</v>
      </c>
      <c r="G42" s="4">
        <v>7.7922099999999999E-3</v>
      </c>
    </row>
    <row r="43" spans="5:8" x14ac:dyDescent="0.3">
      <c r="E43" s="4" t="s">
        <v>22</v>
      </c>
      <c r="F43" s="4">
        <f>(0.00789414/G35)*100</f>
        <v>96.989496471998976</v>
      </c>
      <c r="G43" s="4">
        <v>7.8941399999999991E-3</v>
      </c>
    </row>
    <row r="44" spans="5:8" x14ac:dyDescent="0.3">
      <c r="E44" s="4" t="s">
        <v>23</v>
      </c>
      <c r="F44" s="4">
        <f>(0.0078786/G35)*100</f>
        <v>96.798567912944449</v>
      </c>
      <c r="G44" s="4">
        <v>7.8785999999999995E-3</v>
      </c>
    </row>
    <row r="45" spans="5:8" x14ac:dyDescent="0.3">
      <c r="E45" s="4" t="s">
        <v>24</v>
      </c>
      <c r="F45" s="4">
        <f>(0.00788439/G35)*100</f>
        <v>96.8697053876501</v>
      </c>
      <c r="G45" s="4">
        <v>7.8843899999999998E-3</v>
      </c>
    </row>
    <row r="46" spans="5:8" x14ac:dyDescent="0.3">
      <c r="E46" s="4" t="s">
        <v>41</v>
      </c>
      <c r="F46" s="4">
        <f>(0.00813917/G35)*100</f>
        <v>100</v>
      </c>
      <c r="G46" s="4">
        <v>8.1391699999999994E-3</v>
      </c>
    </row>
    <row r="47" spans="5:8" x14ac:dyDescent="0.3">
      <c r="E47" s="4" t="s">
        <v>25</v>
      </c>
      <c r="F47" s="4">
        <f>(0.00782788/G35)*100</f>
        <v>96.175408549028973</v>
      </c>
      <c r="G47" s="4">
        <v>7.8278800000000006E-3</v>
      </c>
    </row>
    <row r="53" spans="5:9" x14ac:dyDescent="0.3">
      <c r="E53" s="8"/>
      <c r="F53" s="8" t="s">
        <v>36</v>
      </c>
      <c r="G53" s="4" t="s">
        <v>26</v>
      </c>
      <c r="H53" s="8" t="s">
        <v>35</v>
      </c>
    </row>
    <row r="54" spans="5:9" x14ac:dyDescent="0.3">
      <c r="E54" s="9">
        <v>3900</v>
      </c>
      <c r="F54" s="8" t="s">
        <v>37</v>
      </c>
      <c r="G54" s="4">
        <v>7.8843899999999998E-3</v>
      </c>
      <c r="H54" s="8">
        <v>10800</v>
      </c>
    </row>
    <row r="55" spans="5:9" x14ac:dyDescent="0.3">
      <c r="E55" s="9"/>
      <c r="F55" s="8" t="s">
        <v>38</v>
      </c>
      <c r="G55" s="4">
        <v>8.1391699999999994E-3</v>
      </c>
      <c r="H55" s="8">
        <v>48600</v>
      </c>
    </row>
    <row r="56" spans="5:9" x14ac:dyDescent="0.3">
      <c r="E56" s="9"/>
      <c r="F56" s="8" t="s">
        <v>39</v>
      </c>
      <c r="G56" s="4">
        <v>7.8278800000000006E-3</v>
      </c>
      <c r="H56" s="8">
        <v>86400</v>
      </c>
    </row>
    <row r="60" spans="5:9" x14ac:dyDescent="0.3">
      <c r="G60" s="4" t="s">
        <v>29</v>
      </c>
      <c r="H60" s="4" t="s">
        <v>31</v>
      </c>
      <c r="I60" s="4" t="s">
        <v>34</v>
      </c>
    </row>
    <row r="61" spans="5:9" x14ac:dyDescent="0.3">
      <c r="G61" s="4" t="s">
        <v>30</v>
      </c>
      <c r="H61" s="4" t="s">
        <v>31</v>
      </c>
      <c r="I61" s="4" t="s">
        <v>34</v>
      </c>
    </row>
    <row r="62" spans="5:9" x14ac:dyDescent="0.3">
      <c r="G62" s="4" t="s">
        <v>28</v>
      </c>
      <c r="H62" s="4" t="s">
        <v>32</v>
      </c>
      <c r="I62" s="4" t="s">
        <v>31</v>
      </c>
    </row>
    <row r="63" spans="5:9" x14ac:dyDescent="0.3">
      <c r="G63" s="4" t="s">
        <v>27</v>
      </c>
      <c r="H63" s="4" t="s">
        <v>31</v>
      </c>
      <c r="I63" s="4" t="s">
        <v>32</v>
      </c>
    </row>
    <row r="64" spans="5:9" x14ac:dyDescent="0.3">
      <c r="G64" s="4" t="s">
        <v>33</v>
      </c>
      <c r="H64" s="4" t="s">
        <v>31</v>
      </c>
      <c r="I64" s="4" t="s">
        <v>34</v>
      </c>
    </row>
  </sheetData>
  <mergeCells count="8">
    <mergeCell ref="E33:E35"/>
    <mergeCell ref="E54:E56"/>
    <mergeCell ref="E18:E20"/>
    <mergeCell ref="E21:E23"/>
    <mergeCell ref="E24:E26"/>
    <mergeCell ref="E27:E29"/>
    <mergeCell ref="E30:E32"/>
    <mergeCell ref="E36:E38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Onkar Marathe</dc:creator>
  <cp:lastModifiedBy>Onkar Marathe</cp:lastModifiedBy>
  <dcterms:created xsi:type="dcterms:W3CDTF">2023-05-10T06:05:18Z</dcterms:created>
  <dcterms:modified xsi:type="dcterms:W3CDTF">2023-06-04T15:00:39Z</dcterms:modified>
</cp:coreProperties>
</file>