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namedSheetViews/namedSheetView2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doqsrl-my.sharepoint.com/personal/monica_calabrese_abstract_it/Documents/File di chat di Microsoft Teams/"/>
    </mc:Choice>
  </mc:AlternateContent>
  <xr:revisionPtr revIDLastSave="0" documentId="8_{2BC72054-F172-4F55-9E99-35E0B6E10096}" xr6:coauthVersionLast="47" xr6:coauthVersionMax="47" xr10:uidLastSave="{00000000-0000-0000-0000-000000000000}"/>
  <bookViews>
    <workbookView xWindow="-108" yWindow="-108" windowWidth="23256" windowHeight="12576" tabRatio="534" xr2:uid="{7C131BFD-989B-434D-BD1C-7C19BE5785ED}"/>
  </bookViews>
  <sheets>
    <sheet name="Scheduling" sheetId="1" r:id="rId1"/>
    <sheet name="Foglio1" sheetId="20" r:id="rId2"/>
    <sheet name="Calendar" sheetId="2" state="hidden" r:id="rId3"/>
    <sheet name="Competence Center" sheetId="19" state="hidden" r:id="rId4"/>
    <sheet name="FerieDI (2024)" sheetId="15" state="hidden" r:id="rId5"/>
    <sheet name="FerieDI (2025)" sheetId="21" r:id="rId6"/>
    <sheet name="LoVs" sheetId="4" r:id="rId7"/>
    <sheet name="EMPLOYEE" sheetId="17" r:id="rId8"/>
    <sheet name="Foglio2" sheetId="22" r:id="rId9"/>
    <sheet name="Festività&amp;Chiusure" sheetId="3" r:id="rId10"/>
  </sheets>
  <definedNames>
    <definedName name="_xlnm._FilterDatabase" localSheetId="2" hidden="1">Calendar!$A$2:$L$420</definedName>
    <definedName name="_xlnm._FilterDatabase" localSheetId="7" hidden="1">EMPLOYEE!$A$1:$P$169</definedName>
    <definedName name="_xlnm._FilterDatabase" localSheetId="4" hidden="1">'FerieDI (2024)'!$A$2:$OL$129</definedName>
    <definedName name="_xlnm._FilterDatabase" localSheetId="5" hidden="1">'FerieDI (2025)'!$A$2:$OL$128</definedName>
    <definedName name="_xlnm._FilterDatabase" localSheetId="8" hidden="1">Foglio2!$A$1:$B$28</definedName>
    <definedName name="_xlnm._FilterDatabase" localSheetId="6" hidden="1">LoVs!$G$1:$G$130</definedName>
    <definedName name="_xlnm._FilterDatabase" localSheetId="0" hidden="1">Scheduling!$A$1:$AS$1591</definedName>
    <definedName name="job">LoVs!$E$2:$E$14</definedName>
  </definedNames>
  <calcPr calcId="191028"/>
  <pivotCaches>
    <pivotCache cacheId="11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41" i="1" l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E75" i="21"/>
  <c r="AS1591" i="1"/>
  <c r="AR1591" i="1"/>
  <c r="AP1591" i="1"/>
  <c r="AO1591" i="1"/>
  <c r="AN1591" i="1"/>
  <c r="AM1591" i="1"/>
  <c r="AL1591" i="1"/>
  <c r="AK1591" i="1"/>
  <c r="AJ1591" i="1"/>
  <c r="AI1591" i="1"/>
  <c r="AH1591" i="1"/>
  <c r="U1591" i="1"/>
  <c r="S1591" i="1"/>
  <c r="AS1590" i="1"/>
  <c r="AR1590" i="1"/>
  <c r="AQ1590" i="1"/>
  <c r="AP1590" i="1"/>
  <c r="AO1590" i="1"/>
  <c r="AN1590" i="1"/>
  <c r="AM1590" i="1"/>
  <c r="AL1590" i="1"/>
  <c r="AK1590" i="1"/>
  <c r="AJ1590" i="1"/>
  <c r="AI1590" i="1"/>
  <c r="AH1590" i="1"/>
  <c r="U1590" i="1"/>
  <c r="S1590" i="1"/>
  <c r="AS1589" i="1"/>
  <c r="AR1589" i="1"/>
  <c r="AQ1589" i="1"/>
  <c r="AP1589" i="1"/>
  <c r="AO1589" i="1"/>
  <c r="AN1589" i="1"/>
  <c r="AM1589" i="1"/>
  <c r="AL1589" i="1"/>
  <c r="AK1589" i="1"/>
  <c r="AJ1589" i="1"/>
  <c r="AI1589" i="1"/>
  <c r="AH1589" i="1"/>
  <c r="U1589" i="1"/>
  <c r="S1589" i="1"/>
  <c r="AS1588" i="1"/>
  <c r="AR1588" i="1"/>
  <c r="AQ1588" i="1"/>
  <c r="AP1588" i="1"/>
  <c r="AO1588" i="1"/>
  <c r="AN1588" i="1"/>
  <c r="AM1588" i="1"/>
  <c r="AL1588" i="1"/>
  <c r="AK1588" i="1"/>
  <c r="AJ1588" i="1"/>
  <c r="AI1588" i="1"/>
  <c r="AH1588" i="1"/>
  <c r="U1588" i="1"/>
  <c r="AS1587" i="1"/>
  <c r="AR1587" i="1"/>
  <c r="AQ1587" i="1"/>
  <c r="AP1587" i="1"/>
  <c r="AO1587" i="1"/>
  <c r="AN1587" i="1"/>
  <c r="AM1587" i="1"/>
  <c r="AL1587" i="1"/>
  <c r="AK1587" i="1"/>
  <c r="AJ1587" i="1"/>
  <c r="AI1587" i="1"/>
  <c r="AH1587" i="1"/>
  <c r="U1587" i="1"/>
  <c r="AS1586" i="1"/>
  <c r="AR1586" i="1"/>
  <c r="AQ1586" i="1"/>
  <c r="AP1586" i="1"/>
  <c r="AO1586" i="1"/>
  <c r="AN1586" i="1"/>
  <c r="AM1586" i="1"/>
  <c r="AL1586" i="1"/>
  <c r="AK1586" i="1"/>
  <c r="AJ1586" i="1"/>
  <c r="AI1586" i="1"/>
  <c r="AH1586" i="1"/>
  <c r="U1586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S1583" i="1" l="1"/>
  <c r="AR1583" i="1"/>
  <c r="AQ1583" i="1"/>
  <c r="AP1583" i="1"/>
  <c r="AO1583" i="1"/>
  <c r="AN1583" i="1"/>
  <c r="AM1583" i="1"/>
  <c r="AL1583" i="1"/>
  <c r="AK1583" i="1"/>
  <c r="AJ1583" i="1"/>
  <c r="AI1583" i="1"/>
  <c r="AH1583" i="1"/>
  <c r="AS1582" i="1"/>
  <c r="AR1582" i="1"/>
  <c r="AQ1582" i="1"/>
  <c r="AP1582" i="1"/>
  <c r="AO1582" i="1"/>
  <c r="AN1582" i="1"/>
  <c r="AM1582" i="1"/>
  <c r="AL1582" i="1"/>
  <c r="AK1582" i="1"/>
  <c r="AJ1582" i="1"/>
  <c r="AI1582" i="1"/>
  <c r="AH1582" i="1"/>
  <c r="AS1581" i="1"/>
  <c r="AR1581" i="1"/>
  <c r="AQ1581" i="1"/>
  <c r="AP1581" i="1"/>
  <c r="AO1581" i="1"/>
  <c r="AN1581" i="1"/>
  <c r="AM1581" i="1"/>
  <c r="AL1581" i="1"/>
  <c r="AK1581" i="1"/>
  <c r="AJ1581" i="1"/>
  <c r="AI1581" i="1"/>
  <c r="AH1581" i="1"/>
  <c r="AS1580" i="1"/>
  <c r="AR1580" i="1"/>
  <c r="AQ1580" i="1"/>
  <c r="AP1580" i="1"/>
  <c r="AO1580" i="1"/>
  <c r="AN1580" i="1"/>
  <c r="AM1580" i="1"/>
  <c r="AL1580" i="1"/>
  <c r="AK1580" i="1"/>
  <c r="AJ1580" i="1"/>
  <c r="AI1580" i="1"/>
  <c r="AH1580" i="1"/>
  <c r="AS1579" i="1"/>
  <c r="AR1579" i="1"/>
  <c r="AQ1579" i="1"/>
  <c r="AP1579" i="1"/>
  <c r="AO1579" i="1"/>
  <c r="AN1579" i="1"/>
  <c r="AM1579" i="1"/>
  <c r="AL1579" i="1"/>
  <c r="AK1579" i="1"/>
  <c r="AJ1579" i="1"/>
  <c r="AI1579" i="1"/>
  <c r="AH1579" i="1"/>
  <c r="AS1578" i="1"/>
  <c r="AR1578" i="1"/>
  <c r="AQ1578" i="1"/>
  <c r="AP1578" i="1"/>
  <c r="AO1578" i="1"/>
  <c r="AN1578" i="1"/>
  <c r="AM1578" i="1"/>
  <c r="AL1578" i="1"/>
  <c r="AK1578" i="1"/>
  <c r="AJ1578" i="1"/>
  <c r="AI1578" i="1"/>
  <c r="AH1578" i="1"/>
  <c r="AS1577" i="1"/>
  <c r="AR1577" i="1"/>
  <c r="AQ1577" i="1"/>
  <c r="AP1577" i="1"/>
  <c r="AO1577" i="1"/>
  <c r="AN1577" i="1"/>
  <c r="AM1577" i="1"/>
  <c r="AL1577" i="1"/>
  <c r="AK1577" i="1"/>
  <c r="AJ1577" i="1"/>
  <c r="AI1577" i="1"/>
  <c r="AH1577" i="1"/>
  <c r="AS1576" i="1"/>
  <c r="AR1576" i="1"/>
  <c r="AQ1576" i="1"/>
  <c r="AP1576" i="1"/>
  <c r="AO1576" i="1"/>
  <c r="AN1576" i="1"/>
  <c r="AM1576" i="1"/>
  <c r="AL1576" i="1"/>
  <c r="AK1576" i="1"/>
  <c r="AJ1576" i="1"/>
  <c r="AI1576" i="1"/>
  <c r="AH1576" i="1"/>
  <c r="AS1575" i="1"/>
  <c r="AR1575" i="1"/>
  <c r="AQ1575" i="1"/>
  <c r="AP1575" i="1"/>
  <c r="AO1575" i="1"/>
  <c r="AN1575" i="1"/>
  <c r="AM1575" i="1"/>
  <c r="AL1575" i="1"/>
  <c r="AK1575" i="1"/>
  <c r="AJ1575" i="1"/>
  <c r="AI1575" i="1"/>
  <c r="AH1575" i="1"/>
  <c r="AS1574" i="1"/>
  <c r="AR1574" i="1"/>
  <c r="AQ1574" i="1"/>
  <c r="AP1574" i="1"/>
  <c r="AO1574" i="1"/>
  <c r="AN1574" i="1"/>
  <c r="AM1574" i="1"/>
  <c r="AL1574" i="1"/>
  <c r="AK1574" i="1"/>
  <c r="AJ1574" i="1"/>
  <c r="AI1574" i="1"/>
  <c r="AH1574" i="1"/>
  <c r="AS1573" i="1"/>
  <c r="AR1573" i="1"/>
  <c r="AQ1573" i="1"/>
  <c r="AP1573" i="1"/>
  <c r="AO1573" i="1"/>
  <c r="AN1573" i="1"/>
  <c r="AM1573" i="1"/>
  <c r="AL1573" i="1"/>
  <c r="AK1573" i="1"/>
  <c r="AJ1573" i="1"/>
  <c r="AI1573" i="1"/>
  <c r="AH1573" i="1"/>
  <c r="AS1572" i="1"/>
  <c r="AR1572" i="1"/>
  <c r="AQ1572" i="1"/>
  <c r="AP1572" i="1"/>
  <c r="AO1572" i="1"/>
  <c r="AN1572" i="1"/>
  <c r="AM1572" i="1"/>
  <c r="AL1572" i="1"/>
  <c r="AK1572" i="1"/>
  <c r="AJ1572" i="1"/>
  <c r="AI1572" i="1"/>
  <c r="AH1572" i="1"/>
  <c r="AS1571" i="1"/>
  <c r="AR1571" i="1"/>
  <c r="AQ1571" i="1"/>
  <c r="AP1571" i="1"/>
  <c r="AO1571" i="1"/>
  <c r="AN1571" i="1"/>
  <c r="AM1571" i="1"/>
  <c r="AL1571" i="1"/>
  <c r="AK1571" i="1"/>
  <c r="AJ1571" i="1"/>
  <c r="AI1571" i="1"/>
  <c r="AH1571" i="1"/>
  <c r="AS1570" i="1"/>
  <c r="AR1570" i="1"/>
  <c r="AQ1570" i="1"/>
  <c r="AP1570" i="1"/>
  <c r="AO1570" i="1"/>
  <c r="AN1570" i="1"/>
  <c r="AM1570" i="1"/>
  <c r="AL1570" i="1"/>
  <c r="AK1570" i="1"/>
  <c r="AJ1570" i="1"/>
  <c r="AI1570" i="1"/>
  <c r="AH1570" i="1"/>
  <c r="AS1569" i="1"/>
  <c r="AR1569" i="1"/>
  <c r="AQ1569" i="1"/>
  <c r="AP1569" i="1"/>
  <c r="AO1569" i="1"/>
  <c r="AN1569" i="1"/>
  <c r="AM1569" i="1"/>
  <c r="AL1569" i="1"/>
  <c r="AK1569" i="1"/>
  <c r="AJ1569" i="1"/>
  <c r="AI1569" i="1"/>
  <c r="AH1569" i="1"/>
  <c r="AS1568" i="1"/>
  <c r="AR1568" i="1"/>
  <c r="AQ1568" i="1"/>
  <c r="AP1568" i="1"/>
  <c r="AO1568" i="1"/>
  <c r="AN1568" i="1"/>
  <c r="AM1568" i="1"/>
  <c r="AL1568" i="1"/>
  <c r="AK1568" i="1"/>
  <c r="AJ1568" i="1"/>
  <c r="AI1568" i="1"/>
  <c r="AH1568" i="1"/>
  <c r="AS1567" i="1"/>
  <c r="AR1567" i="1"/>
  <c r="AQ1567" i="1"/>
  <c r="AP1567" i="1"/>
  <c r="AO1567" i="1"/>
  <c r="AN1567" i="1"/>
  <c r="AM1567" i="1"/>
  <c r="AL1567" i="1"/>
  <c r="AK1567" i="1"/>
  <c r="AJ1567" i="1"/>
  <c r="AI1567" i="1"/>
  <c r="AH1567" i="1"/>
  <c r="AS1566" i="1"/>
  <c r="AR1566" i="1"/>
  <c r="AQ1566" i="1"/>
  <c r="AP1566" i="1"/>
  <c r="AO1566" i="1"/>
  <c r="AN1566" i="1"/>
  <c r="AM1566" i="1"/>
  <c r="AL1566" i="1"/>
  <c r="AK1566" i="1"/>
  <c r="AJ1566" i="1"/>
  <c r="AI1566" i="1"/>
  <c r="AH1566" i="1"/>
  <c r="AS1565" i="1"/>
  <c r="AR1565" i="1"/>
  <c r="AQ1565" i="1"/>
  <c r="AP1565" i="1"/>
  <c r="AO1565" i="1"/>
  <c r="AN1565" i="1"/>
  <c r="AM1565" i="1"/>
  <c r="AL1565" i="1"/>
  <c r="AK1565" i="1"/>
  <c r="AJ1565" i="1"/>
  <c r="AI1565" i="1"/>
  <c r="AH1565" i="1"/>
  <c r="AS1564" i="1"/>
  <c r="AR1564" i="1"/>
  <c r="AQ1564" i="1"/>
  <c r="AP1564" i="1"/>
  <c r="AO1564" i="1"/>
  <c r="AN1564" i="1"/>
  <c r="AM1564" i="1"/>
  <c r="AL1564" i="1"/>
  <c r="AK1564" i="1"/>
  <c r="AJ1564" i="1"/>
  <c r="AI1564" i="1"/>
  <c r="AH1564" i="1"/>
  <c r="AS1563" i="1"/>
  <c r="AR1563" i="1"/>
  <c r="AQ1563" i="1"/>
  <c r="AP1563" i="1"/>
  <c r="AO1563" i="1"/>
  <c r="AN1563" i="1"/>
  <c r="AM1563" i="1"/>
  <c r="AL1563" i="1"/>
  <c r="AK1563" i="1"/>
  <c r="AJ1563" i="1"/>
  <c r="AI1563" i="1"/>
  <c r="AH1563" i="1"/>
  <c r="AS1562" i="1"/>
  <c r="AR1562" i="1"/>
  <c r="AQ1562" i="1"/>
  <c r="AP1562" i="1"/>
  <c r="AO1562" i="1"/>
  <c r="AN1562" i="1"/>
  <c r="AM1562" i="1"/>
  <c r="AL1562" i="1"/>
  <c r="AK1562" i="1"/>
  <c r="AJ1562" i="1"/>
  <c r="AI1562" i="1"/>
  <c r="AH1562" i="1"/>
  <c r="AS1561" i="1"/>
  <c r="AR1561" i="1"/>
  <c r="AQ1561" i="1"/>
  <c r="AP1561" i="1"/>
  <c r="AO1561" i="1"/>
  <c r="AN1561" i="1"/>
  <c r="AM1561" i="1"/>
  <c r="AL1561" i="1"/>
  <c r="AK1561" i="1"/>
  <c r="AJ1561" i="1"/>
  <c r="AI1561" i="1"/>
  <c r="AH1561" i="1"/>
  <c r="AS1560" i="1"/>
  <c r="AR1560" i="1"/>
  <c r="AQ1560" i="1"/>
  <c r="AP1560" i="1"/>
  <c r="AO1560" i="1"/>
  <c r="AN1560" i="1"/>
  <c r="AM1560" i="1"/>
  <c r="AL1560" i="1"/>
  <c r="AK1560" i="1"/>
  <c r="AJ1560" i="1"/>
  <c r="AI1560" i="1"/>
  <c r="AH1560" i="1"/>
  <c r="AS1559" i="1"/>
  <c r="AR1559" i="1"/>
  <c r="AQ1559" i="1"/>
  <c r="AP1559" i="1"/>
  <c r="AO1559" i="1"/>
  <c r="AN1559" i="1"/>
  <c r="AM1559" i="1"/>
  <c r="AL1559" i="1"/>
  <c r="AK1559" i="1"/>
  <c r="AJ1559" i="1"/>
  <c r="AI1559" i="1"/>
  <c r="AH1559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U1556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U1555" i="1"/>
  <c r="AH1107" i="1" l="1"/>
  <c r="AI1107" i="1"/>
  <c r="AJ1107" i="1"/>
  <c r="AK1107" i="1"/>
  <c r="AL1107" i="1"/>
  <c r="AM1107" i="1"/>
  <c r="AN1107" i="1"/>
  <c r="AO1107" i="1"/>
  <c r="AP1107" i="1"/>
  <c r="AQ1107" i="1"/>
  <c r="AR1107" i="1"/>
  <c r="AS1107" i="1"/>
  <c r="U1107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U1108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U1554" i="1"/>
  <c r="AS1550" i="1"/>
  <c r="AS1551" i="1"/>
  <c r="AS1552" i="1"/>
  <c r="AS1553" i="1"/>
  <c r="AR1550" i="1"/>
  <c r="AR1551" i="1"/>
  <c r="AR1552" i="1"/>
  <c r="AR1553" i="1"/>
  <c r="AQ1550" i="1"/>
  <c r="AQ1551" i="1"/>
  <c r="AQ1552" i="1"/>
  <c r="AQ1553" i="1"/>
  <c r="AP1550" i="1"/>
  <c r="AP1551" i="1"/>
  <c r="AP1552" i="1"/>
  <c r="AP1553" i="1"/>
  <c r="AO1550" i="1"/>
  <c r="AO1551" i="1"/>
  <c r="AO1552" i="1"/>
  <c r="AO1553" i="1"/>
  <c r="AN1550" i="1"/>
  <c r="AN1551" i="1"/>
  <c r="AN1552" i="1"/>
  <c r="AN1553" i="1"/>
  <c r="AM1550" i="1"/>
  <c r="AM1551" i="1"/>
  <c r="AM1552" i="1"/>
  <c r="AM1553" i="1"/>
  <c r="AL1550" i="1"/>
  <c r="AL1551" i="1"/>
  <c r="AL1552" i="1"/>
  <c r="AL1553" i="1"/>
  <c r="AK1550" i="1"/>
  <c r="AK1551" i="1"/>
  <c r="AK1552" i="1"/>
  <c r="AK1553" i="1"/>
  <c r="AJ1550" i="1"/>
  <c r="AJ1551" i="1"/>
  <c r="AJ1552" i="1"/>
  <c r="AJ1553" i="1"/>
  <c r="AI1550" i="1"/>
  <c r="AI1551" i="1"/>
  <c r="AI1552" i="1"/>
  <c r="AI1553" i="1"/>
  <c r="U1550" i="1"/>
  <c r="AH1550" i="1"/>
  <c r="U1551" i="1"/>
  <c r="AH1551" i="1"/>
  <c r="U1552" i="1"/>
  <c r="AH1552" i="1"/>
  <c r="U1553" i="1"/>
  <c r="AH1553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U1549" i="1"/>
  <c r="AS1548" i="1" l="1"/>
  <c r="AR1548" i="1"/>
  <c r="AQ1548" i="1"/>
  <c r="AP1548" i="1"/>
  <c r="AO1548" i="1"/>
  <c r="AN1548" i="1"/>
  <c r="AM1548" i="1"/>
  <c r="AL1548" i="1"/>
  <c r="AK1548" i="1"/>
  <c r="AJ1548" i="1"/>
  <c r="AI1548" i="1"/>
  <c r="AH1548" i="1"/>
  <c r="AS1540" i="1"/>
  <c r="AR1540" i="1"/>
  <c r="AQ1540" i="1"/>
  <c r="AP1540" i="1"/>
  <c r="AO1540" i="1"/>
  <c r="AN1540" i="1"/>
  <c r="AM1540" i="1"/>
  <c r="AL1540" i="1"/>
  <c r="AK1540" i="1"/>
  <c r="AJ1540" i="1"/>
  <c r="AI1540" i="1"/>
  <c r="AH1540" i="1"/>
  <c r="AS1547" i="1"/>
  <c r="AS1546" i="1"/>
  <c r="AS1545" i="1"/>
  <c r="AS1544" i="1"/>
  <c r="AS1543" i="1"/>
  <c r="AS1539" i="1"/>
  <c r="AS1538" i="1"/>
  <c r="AS1537" i="1"/>
  <c r="AS1536" i="1"/>
  <c r="AS1535" i="1"/>
  <c r="AS1534" i="1"/>
  <c r="AR1547" i="1"/>
  <c r="AR1546" i="1"/>
  <c r="AR1545" i="1"/>
  <c r="AR1544" i="1"/>
  <c r="AR1543" i="1"/>
  <c r="AR1539" i="1"/>
  <c r="AR1538" i="1"/>
  <c r="AR1537" i="1"/>
  <c r="AR1536" i="1"/>
  <c r="AR1535" i="1"/>
  <c r="AR1534" i="1"/>
  <c r="AQ1547" i="1"/>
  <c r="AQ1546" i="1"/>
  <c r="AQ1545" i="1"/>
  <c r="AQ1544" i="1"/>
  <c r="AQ1543" i="1"/>
  <c r="AQ1539" i="1"/>
  <c r="AQ1538" i="1"/>
  <c r="AQ1537" i="1"/>
  <c r="AQ1536" i="1"/>
  <c r="AQ1535" i="1"/>
  <c r="AQ1534" i="1"/>
  <c r="AP1547" i="1"/>
  <c r="AP1546" i="1"/>
  <c r="AP1545" i="1"/>
  <c r="AP1544" i="1"/>
  <c r="AP1543" i="1"/>
  <c r="AP1539" i="1"/>
  <c r="AP1538" i="1"/>
  <c r="AP1537" i="1"/>
  <c r="AP1536" i="1"/>
  <c r="AP1535" i="1"/>
  <c r="AP1534" i="1"/>
  <c r="AO1547" i="1"/>
  <c r="AO1546" i="1"/>
  <c r="AO1545" i="1"/>
  <c r="AO1544" i="1"/>
  <c r="AO1543" i="1"/>
  <c r="AO1539" i="1"/>
  <c r="AO1538" i="1"/>
  <c r="AO1537" i="1"/>
  <c r="AO1536" i="1"/>
  <c r="AO1535" i="1"/>
  <c r="AO1534" i="1"/>
  <c r="AN1547" i="1"/>
  <c r="AN1546" i="1"/>
  <c r="AN1545" i="1"/>
  <c r="AN1544" i="1"/>
  <c r="AN1543" i="1"/>
  <c r="AN1539" i="1"/>
  <c r="AN1538" i="1"/>
  <c r="AN1537" i="1"/>
  <c r="AN1536" i="1"/>
  <c r="AN1535" i="1"/>
  <c r="AN1534" i="1"/>
  <c r="AM1547" i="1"/>
  <c r="AM1546" i="1"/>
  <c r="AM1545" i="1"/>
  <c r="AM1544" i="1"/>
  <c r="AM1543" i="1"/>
  <c r="AM1539" i="1"/>
  <c r="AM1538" i="1"/>
  <c r="AM1537" i="1"/>
  <c r="AM1536" i="1"/>
  <c r="AM1535" i="1"/>
  <c r="AM1534" i="1"/>
  <c r="AL1547" i="1"/>
  <c r="AL1546" i="1"/>
  <c r="AL1545" i="1"/>
  <c r="AL1544" i="1"/>
  <c r="AL1543" i="1"/>
  <c r="AL1539" i="1"/>
  <c r="AL1538" i="1"/>
  <c r="AL1537" i="1"/>
  <c r="AL1536" i="1"/>
  <c r="AL1535" i="1"/>
  <c r="AL1534" i="1"/>
  <c r="AK1547" i="1"/>
  <c r="AK1546" i="1"/>
  <c r="AK1545" i="1"/>
  <c r="AK1544" i="1"/>
  <c r="AK1543" i="1"/>
  <c r="AK1539" i="1"/>
  <c r="AK1538" i="1"/>
  <c r="AK1537" i="1"/>
  <c r="AK1536" i="1"/>
  <c r="AK1535" i="1"/>
  <c r="AK1534" i="1"/>
  <c r="AJ1547" i="1"/>
  <c r="AJ1546" i="1"/>
  <c r="AJ1545" i="1"/>
  <c r="AJ1544" i="1"/>
  <c r="AJ1543" i="1"/>
  <c r="AJ1539" i="1"/>
  <c r="AJ1538" i="1"/>
  <c r="AJ1537" i="1"/>
  <c r="AJ1536" i="1"/>
  <c r="AJ1535" i="1"/>
  <c r="AJ1534" i="1"/>
  <c r="AI1547" i="1"/>
  <c r="AI1546" i="1"/>
  <c r="AI1545" i="1"/>
  <c r="AI1544" i="1"/>
  <c r="AI1543" i="1"/>
  <c r="AI1539" i="1"/>
  <c r="AI1538" i="1"/>
  <c r="AI1537" i="1"/>
  <c r="AI1536" i="1"/>
  <c r="AI1535" i="1"/>
  <c r="AI1534" i="1"/>
  <c r="AH1547" i="1"/>
  <c r="AH1546" i="1"/>
  <c r="AH1545" i="1"/>
  <c r="AH1544" i="1"/>
  <c r="AH1543" i="1"/>
  <c r="AH1539" i="1"/>
  <c r="AH1538" i="1"/>
  <c r="AH1537" i="1"/>
  <c r="AH1536" i="1"/>
  <c r="AH1535" i="1"/>
  <c r="AH1534" i="1"/>
  <c r="U1547" i="1"/>
  <c r="U1546" i="1"/>
  <c r="U1545" i="1"/>
  <c r="U1544" i="1"/>
  <c r="U1543" i="1"/>
  <c r="U1539" i="1"/>
  <c r="U1536" i="1"/>
  <c r="U1535" i="1"/>
  <c r="U1534" i="1"/>
  <c r="U1523" i="1"/>
  <c r="U1522" i="1"/>
  <c r="U1521" i="1"/>
  <c r="U1516" i="1"/>
  <c r="AS1533" i="1"/>
  <c r="AR1533" i="1"/>
  <c r="AQ1533" i="1"/>
  <c r="AP1533" i="1"/>
  <c r="AO1533" i="1"/>
  <c r="AN1533" i="1"/>
  <c r="AM1533" i="1"/>
  <c r="AL1533" i="1"/>
  <c r="AK1533" i="1"/>
  <c r="AJ1533" i="1"/>
  <c r="AI1533" i="1"/>
  <c r="AH1533" i="1"/>
  <c r="U1533" i="1"/>
  <c r="AS1532" i="1"/>
  <c r="AR1532" i="1"/>
  <c r="AQ1532" i="1"/>
  <c r="AP1532" i="1"/>
  <c r="AO1532" i="1"/>
  <c r="AN1532" i="1"/>
  <c r="AM1532" i="1"/>
  <c r="AL1532" i="1"/>
  <c r="AK1532" i="1"/>
  <c r="AJ1532" i="1"/>
  <c r="AI1532" i="1"/>
  <c r="AH1532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S922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U1475" i="1"/>
  <c r="AS1475" i="1"/>
  <c r="AR1475" i="1"/>
  <c r="AQ1475" i="1"/>
  <c r="AP1475" i="1"/>
  <c r="AO1475" i="1"/>
  <c r="AN1475" i="1"/>
  <c r="AM1475" i="1"/>
  <c r="AL1475" i="1"/>
  <c r="AK1475" i="1"/>
  <c r="AJ1475" i="1"/>
  <c r="AI1475" i="1"/>
  <c r="AH1475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H1525" i="1"/>
  <c r="U1526" i="1"/>
  <c r="U1527" i="1"/>
  <c r="U1528" i="1"/>
  <c r="U1525" i="1"/>
  <c r="AH987" i="1" l="1"/>
  <c r="AI987" i="1"/>
  <c r="AJ987" i="1"/>
  <c r="AK987" i="1"/>
  <c r="AL987" i="1"/>
  <c r="AM987" i="1"/>
  <c r="AN987" i="1"/>
  <c r="AO987" i="1"/>
  <c r="AP987" i="1"/>
  <c r="AQ987" i="1"/>
  <c r="AR987" i="1"/>
  <c r="AS987" i="1"/>
  <c r="U987" i="1"/>
  <c r="U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U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U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U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U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U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S937" i="1"/>
  <c r="S936" i="1"/>
  <c r="AS1524" i="1"/>
  <c r="AR1524" i="1"/>
  <c r="AQ1524" i="1"/>
  <c r="AP1524" i="1"/>
  <c r="AO1524" i="1"/>
  <c r="AN1524" i="1"/>
  <c r="AM1524" i="1"/>
  <c r="AL1524" i="1"/>
  <c r="AK1524" i="1"/>
  <c r="AJ1524" i="1"/>
  <c r="AI1524" i="1"/>
  <c r="AH1524" i="1"/>
  <c r="AS1523" i="1"/>
  <c r="AR1523" i="1"/>
  <c r="AQ1523" i="1"/>
  <c r="AP1523" i="1"/>
  <c r="AO1523" i="1"/>
  <c r="AN1523" i="1"/>
  <c r="AM1523" i="1"/>
  <c r="AL1523" i="1"/>
  <c r="AK1523" i="1"/>
  <c r="AJ1523" i="1"/>
  <c r="AI1523" i="1"/>
  <c r="AH1523" i="1"/>
  <c r="AS1522" i="1"/>
  <c r="AR1522" i="1"/>
  <c r="AQ1522" i="1"/>
  <c r="AP1522" i="1"/>
  <c r="AO1522" i="1"/>
  <c r="AN1522" i="1"/>
  <c r="AM1522" i="1"/>
  <c r="AL1522" i="1"/>
  <c r="AK1522" i="1"/>
  <c r="AJ1522" i="1"/>
  <c r="AI1522" i="1"/>
  <c r="AH1522" i="1"/>
  <c r="AS1521" i="1"/>
  <c r="AR1521" i="1"/>
  <c r="AQ1521" i="1"/>
  <c r="AP1521" i="1"/>
  <c r="AO1521" i="1"/>
  <c r="AN1521" i="1"/>
  <c r="AM1521" i="1"/>
  <c r="AL1521" i="1"/>
  <c r="AK1521" i="1"/>
  <c r="AJ1521" i="1"/>
  <c r="AI1521" i="1"/>
  <c r="AH1521" i="1"/>
  <c r="AS1520" i="1"/>
  <c r="AR1520" i="1"/>
  <c r="AQ1520" i="1"/>
  <c r="AP1520" i="1"/>
  <c r="AO1520" i="1"/>
  <c r="AN1520" i="1"/>
  <c r="AM1520" i="1"/>
  <c r="AL1520" i="1"/>
  <c r="AK1520" i="1"/>
  <c r="AJ1520" i="1"/>
  <c r="AI1520" i="1"/>
  <c r="AH1520" i="1"/>
  <c r="AS1519" i="1"/>
  <c r="AR1519" i="1"/>
  <c r="AQ1519" i="1"/>
  <c r="AP1519" i="1"/>
  <c r="AO1519" i="1"/>
  <c r="AN1519" i="1"/>
  <c r="AM1519" i="1"/>
  <c r="AL1519" i="1"/>
  <c r="AK1519" i="1"/>
  <c r="AJ1519" i="1"/>
  <c r="AI1519" i="1"/>
  <c r="AH1519" i="1"/>
  <c r="AS1518" i="1"/>
  <c r="AR1518" i="1"/>
  <c r="AQ1518" i="1"/>
  <c r="AP1518" i="1"/>
  <c r="AO1518" i="1"/>
  <c r="AN1518" i="1"/>
  <c r="AM1518" i="1"/>
  <c r="AL1518" i="1"/>
  <c r="AK1518" i="1"/>
  <c r="AJ1518" i="1"/>
  <c r="AI1518" i="1"/>
  <c r="AH1518" i="1"/>
  <c r="AS1517" i="1"/>
  <c r="AR1517" i="1"/>
  <c r="AQ1517" i="1"/>
  <c r="AP1517" i="1"/>
  <c r="AO1517" i="1"/>
  <c r="AN1517" i="1"/>
  <c r="AM1517" i="1"/>
  <c r="AL1517" i="1"/>
  <c r="AK1517" i="1"/>
  <c r="AJ1517" i="1"/>
  <c r="AI1517" i="1"/>
  <c r="AH1517" i="1"/>
  <c r="AS1516" i="1"/>
  <c r="AR1516" i="1"/>
  <c r="AQ1516" i="1"/>
  <c r="AP1516" i="1"/>
  <c r="AO1516" i="1"/>
  <c r="AN1516" i="1"/>
  <c r="AM1516" i="1"/>
  <c r="AL1516" i="1"/>
  <c r="AK1516" i="1"/>
  <c r="AJ1516" i="1"/>
  <c r="AI1516" i="1"/>
  <c r="AH1516" i="1"/>
  <c r="AS1515" i="1"/>
  <c r="AR1515" i="1"/>
  <c r="AQ1515" i="1"/>
  <c r="AP1515" i="1"/>
  <c r="AO1515" i="1"/>
  <c r="AN1515" i="1"/>
  <c r="AM1515" i="1"/>
  <c r="AL1515" i="1"/>
  <c r="AK1515" i="1"/>
  <c r="AJ1515" i="1"/>
  <c r="AI1515" i="1"/>
  <c r="AH1515" i="1"/>
  <c r="AS1514" i="1"/>
  <c r="AR1514" i="1"/>
  <c r="AQ1514" i="1"/>
  <c r="AP1514" i="1"/>
  <c r="AO1514" i="1"/>
  <c r="AN1514" i="1"/>
  <c r="AM1514" i="1"/>
  <c r="AL1514" i="1"/>
  <c r="AK1514" i="1"/>
  <c r="AJ1514" i="1"/>
  <c r="AI1514" i="1"/>
  <c r="AH1514" i="1"/>
  <c r="AS1513" i="1"/>
  <c r="AR1513" i="1"/>
  <c r="AQ1513" i="1"/>
  <c r="AP1513" i="1"/>
  <c r="AO1513" i="1"/>
  <c r="AN1513" i="1"/>
  <c r="AM1513" i="1"/>
  <c r="AL1513" i="1"/>
  <c r="AK1513" i="1"/>
  <c r="AJ1513" i="1"/>
  <c r="AI1513" i="1"/>
  <c r="AH1513" i="1"/>
  <c r="AS1512" i="1"/>
  <c r="AR1512" i="1"/>
  <c r="AQ1512" i="1"/>
  <c r="AP1512" i="1"/>
  <c r="AO1512" i="1"/>
  <c r="AN1512" i="1"/>
  <c r="AM1512" i="1"/>
  <c r="AL1512" i="1"/>
  <c r="AK1512" i="1"/>
  <c r="AJ1512" i="1"/>
  <c r="AI1512" i="1"/>
  <c r="AH1512" i="1"/>
  <c r="AS1511" i="1"/>
  <c r="AR1511" i="1"/>
  <c r="AQ1511" i="1"/>
  <c r="AP1511" i="1"/>
  <c r="AO1511" i="1"/>
  <c r="AN1511" i="1"/>
  <c r="AM1511" i="1"/>
  <c r="AL1511" i="1"/>
  <c r="AK1511" i="1"/>
  <c r="AJ1511" i="1"/>
  <c r="AI1511" i="1"/>
  <c r="AH1511" i="1"/>
  <c r="AS1510" i="1"/>
  <c r="AR1510" i="1"/>
  <c r="AQ1510" i="1"/>
  <c r="AP1510" i="1"/>
  <c r="AO1510" i="1"/>
  <c r="AN1510" i="1"/>
  <c r="AM1510" i="1"/>
  <c r="AL1510" i="1"/>
  <c r="AK1510" i="1"/>
  <c r="AJ1510" i="1"/>
  <c r="AI1510" i="1"/>
  <c r="AH1510" i="1"/>
  <c r="AS1509" i="1"/>
  <c r="AR1509" i="1"/>
  <c r="AQ1509" i="1"/>
  <c r="AP1509" i="1"/>
  <c r="AO1509" i="1"/>
  <c r="AN1509" i="1"/>
  <c r="AM1509" i="1"/>
  <c r="AL1509" i="1"/>
  <c r="AK1509" i="1"/>
  <c r="AJ1509" i="1"/>
  <c r="AI1509" i="1"/>
  <c r="AH1509" i="1"/>
  <c r="AS1508" i="1"/>
  <c r="AR1508" i="1"/>
  <c r="AQ1508" i="1"/>
  <c r="AP1508" i="1"/>
  <c r="AO1508" i="1"/>
  <c r="AN1508" i="1"/>
  <c r="AM1508" i="1"/>
  <c r="AL1508" i="1"/>
  <c r="AK1508" i="1"/>
  <c r="AJ1508" i="1"/>
  <c r="AI1508" i="1"/>
  <c r="AH1508" i="1"/>
  <c r="AS1507" i="1"/>
  <c r="AR1507" i="1"/>
  <c r="AQ1507" i="1"/>
  <c r="AP1507" i="1"/>
  <c r="AO1507" i="1"/>
  <c r="AN1507" i="1"/>
  <c r="AM1507" i="1"/>
  <c r="AL1507" i="1"/>
  <c r="AK1507" i="1"/>
  <c r="AJ1507" i="1"/>
  <c r="AI1507" i="1"/>
  <c r="AH1507" i="1"/>
  <c r="AS1506" i="1"/>
  <c r="AR1506" i="1"/>
  <c r="AQ1506" i="1"/>
  <c r="AP1506" i="1"/>
  <c r="AO1506" i="1"/>
  <c r="AN1506" i="1"/>
  <c r="AM1506" i="1"/>
  <c r="AL1506" i="1"/>
  <c r="AK1506" i="1"/>
  <c r="AJ1506" i="1"/>
  <c r="AI1506" i="1"/>
  <c r="AH1506" i="1"/>
  <c r="U1506" i="1"/>
  <c r="AS1505" i="1"/>
  <c r="AR1505" i="1"/>
  <c r="AQ1505" i="1"/>
  <c r="AP1505" i="1"/>
  <c r="AO1505" i="1"/>
  <c r="AN1505" i="1"/>
  <c r="AM1505" i="1"/>
  <c r="AL1505" i="1"/>
  <c r="AK1505" i="1"/>
  <c r="AJ1505" i="1"/>
  <c r="AI1505" i="1"/>
  <c r="AH1505" i="1"/>
  <c r="U1505" i="1"/>
  <c r="AS1504" i="1"/>
  <c r="AR1504" i="1"/>
  <c r="AQ1504" i="1"/>
  <c r="AP1504" i="1"/>
  <c r="AO1504" i="1"/>
  <c r="AN1504" i="1"/>
  <c r="AM1504" i="1"/>
  <c r="AL1504" i="1"/>
  <c r="AK1504" i="1"/>
  <c r="AJ1504" i="1"/>
  <c r="AI1504" i="1"/>
  <c r="AH1504" i="1"/>
  <c r="U1504" i="1"/>
  <c r="AS1503" i="1"/>
  <c r="AR1503" i="1"/>
  <c r="AQ1503" i="1"/>
  <c r="AP1503" i="1"/>
  <c r="AO1503" i="1"/>
  <c r="AN1503" i="1"/>
  <c r="AM1503" i="1"/>
  <c r="AL1503" i="1"/>
  <c r="AK1503" i="1"/>
  <c r="AJ1503" i="1"/>
  <c r="AI1503" i="1"/>
  <c r="AH1503" i="1"/>
  <c r="U1503" i="1"/>
  <c r="AS1502" i="1"/>
  <c r="AR1502" i="1"/>
  <c r="AQ1502" i="1"/>
  <c r="AP1502" i="1"/>
  <c r="AO1502" i="1"/>
  <c r="AN1502" i="1"/>
  <c r="AM1502" i="1"/>
  <c r="AL1502" i="1"/>
  <c r="AK1502" i="1"/>
  <c r="AJ1502" i="1"/>
  <c r="AI1502" i="1"/>
  <c r="AH1502" i="1"/>
  <c r="U1502" i="1"/>
  <c r="AS1501" i="1"/>
  <c r="AR1501" i="1"/>
  <c r="AQ1501" i="1"/>
  <c r="AP1501" i="1"/>
  <c r="AO1501" i="1"/>
  <c r="AN1501" i="1"/>
  <c r="AM1501" i="1"/>
  <c r="AL1501" i="1"/>
  <c r="AK1501" i="1"/>
  <c r="AJ1501" i="1"/>
  <c r="AI1501" i="1"/>
  <c r="AH1501" i="1"/>
  <c r="U1501" i="1"/>
  <c r="AS1500" i="1"/>
  <c r="AR1500" i="1"/>
  <c r="AQ1500" i="1"/>
  <c r="AP1500" i="1"/>
  <c r="AO1500" i="1"/>
  <c r="AN1500" i="1"/>
  <c r="AM1500" i="1"/>
  <c r="AL1500" i="1"/>
  <c r="AK1500" i="1"/>
  <c r="AJ1500" i="1"/>
  <c r="AI1500" i="1"/>
  <c r="AH1500" i="1"/>
  <c r="U1500" i="1"/>
  <c r="AS1499" i="1"/>
  <c r="AR1499" i="1"/>
  <c r="AQ1499" i="1"/>
  <c r="AP1499" i="1"/>
  <c r="AO1499" i="1"/>
  <c r="AN1499" i="1"/>
  <c r="AM1499" i="1"/>
  <c r="AL1499" i="1"/>
  <c r="AK1499" i="1"/>
  <c r="AJ1499" i="1"/>
  <c r="AI1499" i="1"/>
  <c r="AH1499" i="1"/>
  <c r="U1499" i="1"/>
  <c r="AS1498" i="1"/>
  <c r="AR1498" i="1"/>
  <c r="AQ1498" i="1"/>
  <c r="AP1498" i="1"/>
  <c r="AO1498" i="1"/>
  <c r="AN1498" i="1"/>
  <c r="AM1498" i="1"/>
  <c r="AL1498" i="1"/>
  <c r="AK1498" i="1"/>
  <c r="AJ1498" i="1"/>
  <c r="AI1498" i="1"/>
  <c r="AH1498" i="1"/>
  <c r="U1498" i="1"/>
  <c r="AS1497" i="1"/>
  <c r="AR1497" i="1"/>
  <c r="AQ1497" i="1"/>
  <c r="AP1497" i="1"/>
  <c r="AO1497" i="1"/>
  <c r="AN1497" i="1"/>
  <c r="AM1497" i="1"/>
  <c r="AL1497" i="1"/>
  <c r="AK1497" i="1"/>
  <c r="AJ1497" i="1"/>
  <c r="AI1497" i="1"/>
  <c r="AH1497" i="1"/>
  <c r="AS1496" i="1"/>
  <c r="AR1496" i="1"/>
  <c r="AQ1496" i="1"/>
  <c r="AP1496" i="1"/>
  <c r="AO1496" i="1"/>
  <c r="AN1496" i="1"/>
  <c r="AM1496" i="1"/>
  <c r="AL1496" i="1"/>
  <c r="AK1496" i="1"/>
  <c r="AJ1496" i="1"/>
  <c r="AI1496" i="1"/>
  <c r="AH1496" i="1"/>
  <c r="U1496" i="1"/>
  <c r="AS1495" i="1"/>
  <c r="AR1495" i="1"/>
  <c r="AQ1495" i="1"/>
  <c r="AP1495" i="1"/>
  <c r="AO1495" i="1"/>
  <c r="AN1495" i="1"/>
  <c r="AM1495" i="1"/>
  <c r="AL1495" i="1"/>
  <c r="AK1495" i="1"/>
  <c r="AJ1495" i="1"/>
  <c r="AI1495" i="1"/>
  <c r="AH1495" i="1"/>
  <c r="U1495" i="1"/>
  <c r="AS1494" i="1"/>
  <c r="AR1494" i="1"/>
  <c r="AQ1494" i="1"/>
  <c r="AP1494" i="1"/>
  <c r="AO1494" i="1"/>
  <c r="AN1494" i="1"/>
  <c r="AM1494" i="1"/>
  <c r="AL1494" i="1"/>
  <c r="AK1494" i="1"/>
  <c r="AJ1494" i="1"/>
  <c r="AI1494" i="1"/>
  <c r="AH1494" i="1"/>
  <c r="U1494" i="1"/>
  <c r="AN947" i="1"/>
  <c r="AN948" i="1"/>
  <c r="AN949" i="1"/>
  <c r="AN950" i="1"/>
  <c r="AN951" i="1"/>
  <c r="U951" i="1"/>
  <c r="U950" i="1"/>
  <c r="U949" i="1"/>
  <c r="U948" i="1"/>
  <c r="U947" i="1"/>
  <c r="AM919" i="1"/>
  <c r="AM920" i="1"/>
  <c r="AM921" i="1"/>
  <c r="AM922" i="1"/>
  <c r="AM923" i="1"/>
  <c r="U923" i="1"/>
  <c r="U922" i="1"/>
  <c r="U921" i="1"/>
  <c r="U920" i="1"/>
  <c r="U919" i="1"/>
  <c r="U1489" i="1"/>
  <c r="U1490" i="1"/>
  <c r="U1491" i="1"/>
  <c r="U1492" i="1"/>
  <c r="U1493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8" i="1"/>
  <c r="U1299" i="1"/>
  <c r="U1300" i="1"/>
  <c r="U1301" i="1"/>
  <c r="U1302" i="1"/>
  <c r="U1303" i="1"/>
  <c r="U1304" i="1"/>
  <c r="U1305" i="1"/>
  <c r="U1306" i="1"/>
  <c r="U1308" i="1"/>
  <c r="U1309" i="1"/>
  <c r="U1310" i="1"/>
  <c r="U1311" i="1"/>
  <c r="U1312" i="1"/>
  <c r="U1313" i="1"/>
  <c r="U1314" i="1"/>
  <c r="U1315" i="1"/>
  <c r="U1316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380" i="1"/>
  <c r="U381" i="1"/>
  <c r="U382" i="1"/>
  <c r="U383" i="1"/>
  <c r="U384" i="1"/>
  <c r="U385" i="1"/>
  <c r="U386" i="1"/>
  <c r="U387" i="1"/>
  <c r="U388" i="1"/>
  <c r="U389" i="1"/>
  <c r="U39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2" i="1"/>
  <c r="S953" i="1"/>
  <c r="S954" i="1"/>
  <c r="S955" i="1"/>
  <c r="S952" i="1"/>
  <c r="S969" i="1"/>
  <c r="S970" i="1"/>
  <c r="S971" i="1"/>
  <c r="S968" i="1"/>
  <c r="S913" i="1"/>
  <c r="S914" i="1"/>
  <c r="S912" i="1"/>
  <c r="S963" i="1"/>
  <c r="S964" i="1"/>
  <c r="S962" i="1"/>
  <c r="S916" i="1"/>
  <c r="S917" i="1"/>
  <c r="S918" i="1"/>
  <c r="S915" i="1"/>
  <c r="AS1493" i="1"/>
  <c r="AR1493" i="1"/>
  <c r="AQ1493" i="1"/>
  <c r="AP1493" i="1"/>
  <c r="AO1493" i="1"/>
  <c r="AN1493" i="1"/>
  <c r="AM1493" i="1"/>
  <c r="AL1493" i="1"/>
  <c r="AK1493" i="1"/>
  <c r="AJ1493" i="1"/>
  <c r="AI1493" i="1"/>
  <c r="AH1493" i="1"/>
  <c r="AS1492" i="1"/>
  <c r="AR1492" i="1"/>
  <c r="AQ1492" i="1"/>
  <c r="AP1492" i="1"/>
  <c r="AO1492" i="1"/>
  <c r="AN1492" i="1"/>
  <c r="AM1492" i="1"/>
  <c r="AL1492" i="1"/>
  <c r="AK1492" i="1"/>
  <c r="AJ1492" i="1"/>
  <c r="AI1492" i="1"/>
  <c r="AH1492" i="1"/>
  <c r="AS1491" i="1"/>
  <c r="AR1491" i="1"/>
  <c r="AQ1491" i="1"/>
  <c r="AP1491" i="1"/>
  <c r="AO1491" i="1"/>
  <c r="AN1491" i="1"/>
  <c r="AM1491" i="1"/>
  <c r="AL1491" i="1"/>
  <c r="AK1491" i="1"/>
  <c r="AJ1491" i="1"/>
  <c r="AI1491" i="1"/>
  <c r="AH1491" i="1"/>
  <c r="AS1490" i="1"/>
  <c r="AR1490" i="1"/>
  <c r="AQ1490" i="1"/>
  <c r="AP1490" i="1"/>
  <c r="AO1490" i="1"/>
  <c r="AN1490" i="1"/>
  <c r="AM1490" i="1"/>
  <c r="AL1490" i="1"/>
  <c r="AK1490" i="1"/>
  <c r="AJ1490" i="1"/>
  <c r="AI1490" i="1"/>
  <c r="AH1490" i="1"/>
  <c r="AS1489" i="1"/>
  <c r="AR1489" i="1"/>
  <c r="AQ1489" i="1"/>
  <c r="AP1489" i="1"/>
  <c r="AO1489" i="1"/>
  <c r="AN1489" i="1"/>
  <c r="AM1489" i="1"/>
  <c r="AL1489" i="1"/>
  <c r="AK1489" i="1"/>
  <c r="AJ1489" i="1"/>
  <c r="AI1489" i="1"/>
  <c r="AH1489" i="1"/>
  <c r="AS1488" i="1"/>
  <c r="AR1488" i="1"/>
  <c r="AQ1488" i="1"/>
  <c r="AP1488" i="1"/>
  <c r="AO1488" i="1"/>
  <c r="AN1488" i="1"/>
  <c r="AM1488" i="1"/>
  <c r="AL1488" i="1"/>
  <c r="AK1488" i="1"/>
  <c r="AJ1488" i="1"/>
  <c r="AI1488" i="1"/>
  <c r="AH1488" i="1"/>
  <c r="S933" i="1" l="1"/>
  <c r="S934" i="1"/>
  <c r="S935" i="1"/>
  <c r="S932" i="1"/>
  <c r="S930" i="1"/>
  <c r="S931" i="1"/>
  <c r="S929" i="1"/>
  <c r="S920" i="1"/>
  <c r="S921" i="1"/>
  <c r="S923" i="1"/>
  <c r="S919" i="1"/>
  <c r="AH1022" i="1" l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H3" i="1"/>
  <c r="AI3" i="1"/>
  <c r="AJ3" i="1"/>
  <c r="AK3" i="1"/>
  <c r="AL3" i="1"/>
  <c r="AM3" i="1"/>
  <c r="AN3" i="1"/>
  <c r="AO3" i="1"/>
  <c r="AP3" i="1"/>
  <c r="AQ3" i="1"/>
  <c r="AR3" i="1"/>
  <c r="AS3" i="1"/>
  <c r="AH4" i="1"/>
  <c r="AI4" i="1"/>
  <c r="AJ4" i="1"/>
  <c r="AK4" i="1"/>
  <c r="AL4" i="1"/>
  <c r="AM4" i="1"/>
  <c r="AN4" i="1"/>
  <c r="AO4" i="1"/>
  <c r="AP4" i="1"/>
  <c r="AQ4" i="1"/>
  <c r="AR4" i="1"/>
  <c r="AS4" i="1"/>
  <c r="AH5" i="1"/>
  <c r="AI5" i="1"/>
  <c r="AJ5" i="1"/>
  <c r="AK5" i="1"/>
  <c r="AL5" i="1"/>
  <c r="AM5" i="1"/>
  <c r="AN5" i="1"/>
  <c r="AO5" i="1"/>
  <c r="AP5" i="1"/>
  <c r="AQ5" i="1"/>
  <c r="AR5" i="1"/>
  <c r="AS5" i="1"/>
  <c r="AH6" i="1"/>
  <c r="AI6" i="1"/>
  <c r="AJ6" i="1"/>
  <c r="AK6" i="1"/>
  <c r="AL6" i="1"/>
  <c r="AM6" i="1"/>
  <c r="AN6" i="1"/>
  <c r="AO6" i="1"/>
  <c r="AP6" i="1"/>
  <c r="AQ6" i="1"/>
  <c r="AR6" i="1"/>
  <c r="AS6" i="1"/>
  <c r="AH7" i="1"/>
  <c r="AI7" i="1"/>
  <c r="AJ7" i="1"/>
  <c r="AK7" i="1"/>
  <c r="AL7" i="1"/>
  <c r="AM7" i="1"/>
  <c r="AN7" i="1"/>
  <c r="AO7" i="1"/>
  <c r="AP7" i="1"/>
  <c r="AQ7" i="1"/>
  <c r="AR7" i="1"/>
  <c r="AS7" i="1"/>
  <c r="AH8" i="1"/>
  <c r="AI8" i="1"/>
  <c r="AJ8" i="1"/>
  <c r="AK8" i="1"/>
  <c r="AL8" i="1"/>
  <c r="AM8" i="1"/>
  <c r="AN8" i="1"/>
  <c r="AO8" i="1"/>
  <c r="AP8" i="1"/>
  <c r="AQ8" i="1"/>
  <c r="AR8" i="1"/>
  <c r="AS8" i="1"/>
  <c r="AH9" i="1"/>
  <c r="AI9" i="1"/>
  <c r="AJ9" i="1"/>
  <c r="AK9" i="1"/>
  <c r="AL9" i="1"/>
  <c r="AM9" i="1"/>
  <c r="AN9" i="1"/>
  <c r="AO9" i="1"/>
  <c r="AP9" i="1"/>
  <c r="AQ9" i="1"/>
  <c r="AR9" i="1"/>
  <c r="AS9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H919" i="1"/>
  <c r="AI919" i="1"/>
  <c r="AJ919" i="1"/>
  <c r="AK919" i="1"/>
  <c r="AL919" i="1"/>
  <c r="AN919" i="1"/>
  <c r="AO919" i="1"/>
  <c r="AP919" i="1"/>
  <c r="AQ919" i="1"/>
  <c r="AR919" i="1"/>
  <c r="AS919" i="1"/>
  <c r="AH920" i="1"/>
  <c r="AI920" i="1"/>
  <c r="AJ920" i="1"/>
  <c r="AK920" i="1"/>
  <c r="AL920" i="1"/>
  <c r="AN920" i="1"/>
  <c r="AO920" i="1"/>
  <c r="AP920" i="1"/>
  <c r="AQ920" i="1"/>
  <c r="AR920" i="1"/>
  <c r="AS920" i="1"/>
  <c r="AH921" i="1"/>
  <c r="AI921" i="1"/>
  <c r="AJ921" i="1"/>
  <c r="AK921" i="1"/>
  <c r="AL921" i="1"/>
  <c r="AN921" i="1"/>
  <c r="AO921" i="1"/>
  <c r="AP921" i="1"/>
  <c r="AQ921" i="1"/>
  <c r="AR921" i="1"/>
  <c r="AS921" i="1"/>
  <c r="AH922" i="1"/>
  <c r="AI922" i="1"/>
  <c r="AJ922" i="1"/>
  <c r="AK922" i="1"/>
  <c r="AL922" i="1"/>
  <c r="AN922" i="1"/>
  <c r="AO922" i="1"/>
  <c r="AP922" i="1"/>
  <c r="AQ922" i="1"/>
  <c r="AR922" i="1"/>
  <c r="AS922" i="1"/>
  <c r="AH923" i="1"/>
  <c r="AI923" i="1"/>
  <c r="AJ923" i="1"/>
  <c r="AK923" i="1"/>
  <c r="AL923" i="1"/>
  <c r="AN923" i="1"/>
  <c r="AO923" i="1"/>
  <c r="AP923" i="1"/>
  <c r="AQ923" i="1"/>
  <c r="AR923" i="1"/>
  <c r="AS923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H947" i="1"/>
  <c r="AI947" i="1"/>
  <c r="AJ947" i="1"/>
  <c r="AK947" i="1"/>
  <c r="AL947" i="1"/>
  <c r="AM947" i="1"/>
  <c r="AO947" i="1"/>
  <c r="AP947" i="1"/>
  <c r="AQ947" i="1"/>
  <c r="AR947" i="1"/>
  <c r="AS947" i="1"/>
  <c r="AH948" i="1"/>
  <c r="AI948" i="1"/>
  <c r="AJ948" i="1"/>
  <c r="AK948" i="1"/>
  <c r="AL948" i="1"/>
  <c r="AM948" i="1"/>
  <c r="AO948" i="1"/>
  <c r="AP948" i="1"/>
  <c r="AQ948" i="1"/>
  <c r="AR948" i="1"/>
  <c r="AS948" i="1"/>
  <c r="AH949" i="1"/>
  <c r="AI949" i="1"/>
  <c r="AJ949" i="1"/>
  <c r="AK949" i="1"/>
  <c r="AL949" i="1"/>
  <c r="AM949" i="1"/>
  <c r="AO949" i="1"/>
  <c r="AP949" i="1"/>
  <c r="AQ949" i="1"/>
  <c r="AR949" i="1"/>
  <c r="AS949" i="1"/>
  <c r="AH950" i="1"/>
  <c r="AI950" i="1"/>
  <c r="AJ950" i="1"/>
  <c r="AK950" i="1"/>
  <c r="AL950" i="1"/>
  <c r="AM950" i="1"/>
  <c r="AO950" i="1"/>
  <c r="AP950" i="1"/>
  <c r="AQ950" i="1"/>
  <c r="AR950" i="1"/>
  <c r="AS950" i="1"/>
  <c r="AH951" i="1"/>
  <c r="AI951" i="1"/>
  <c r="AJ951" i="1"/>
  <c r="AK951" i="1"/>
  <c r="AL951" i="1"/>
  <c r="AM951" i="1"/>
  <c r="AO951" i="1"/>
  <c r="AP951" i="1"/>
  <c r="AQ951" i="1"/>
  <c r="AR951" i="1"/>
  <c r="AS951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S2" i="1"/>
  <c r="AR2" i="1"/>
  <c r="AQ2" i="1"/>
  <c r="AP2" i="1"/>
  <c r="AO2" i="1"/>
  <c r="AN2" i="1"/>
  <c r="AM2" i="1"/>
  <c r="AL2" i="1"/>
  <c r="AK2" i="1"/>
  <c r="AJ2" i="1"/>
  <c r="AI2" i="1"/>
  <c r="AH2" i="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AF2" i="21"/>
  <c r="AG2" i="21"/>
  <c r="AH2" i="21"/>
  <c r="AI2" i="21"/>
  <c r="AJ2" i="21"/>
  <c r="AK2" i="21"/>
  <c r="AL2" i="21"/>
  <c r="AM2" i="21"/>
  <c r="AN2" i="21"/>
  <c r="AO2" i="21"/>
  <c r="AP2" i="21"/>
  <c r="AQ2" i="21"/>
  <c r="AR2" i="21"/>
  <c r="AS2" i="21"/>
  <c r="AT2" i="21"/>
  <c r="AU2" i="21"/>
  <c r="AV2" i="21"/>
  <c r="AW2" i="21"/>
  <c r="AX2" i="21"/>
  <c r="AY2" i="21"/>
  <c r="AZ2" i="21"/>
  <c r="BA2" i="21"/>
  <c r="BB2" i="21"/>
  <c r="BC2" i="21"/>
  <c r="BD2" i="21"/>
  <c r="BE2" i="21"/>
  <c r="BF2" i="21"/>
  <c r="BG2" i="21"/>
  <c r="BH2" i="21"/>
  <c r="BI2" i="21"/>
  <c r="BJ2" i="21"/>
  <c r="BK2" i="21"/>
  <c r="BL2" i="21"/>
  <c r="BM2" i="21"/>
  <c r="BN2" i="21"/>
  <c r="BO2" i="21"/>
  <c r="BP2" i="21"/>
  <c r="BQ2" i="21"/>
  <c r="BR2" i="21"/>
  <c r="BS2" i="21"/>
  <c r="BT2" i="21"/>
  <c r="BU2" i="21"/>
  <c r="BV2" i="21"/>
  <c r="BW2" i="21"/>
  <c r="BX2" i="21"/>
  <c r="BY2" i="21"/>
  <c r="BZ2" i="21"/>
  <c r="CA2" i="21"/>
  <c r="CB2" i="21"/>
  <c r="CC2" i="21"/>
  <c r="CD2" i="21"/>
  <c r="CE2" i="21"/>
  <c r="CF2" i="21"/>
  <c r="CG2" i="21"/>
  <c r="CH2" i="21"/>
  <c r="CI2" i="21"/>
  <c r="CJ2" i="21"/>
  <c r="CK2" i="21"/>
  <c r="CL2" i="21"/>
  <c r="CM2" i="21"/>
  <c r="CN2" i="21"/>
  <c r="CO2" i="21"/>
  <c r="CP2" i="21"/>
  <c r="CQ2" i="21"/>
  <c r="CR2" i="21"/>
  <c r="CS2" i="21"/>
  <c r="CT2" i="21"/>
  <c r="CU2" i="21"/>
  <c r="CV2" i="21"/>
  <c r="CW2" i="21"/>
  <c r="CX2" i="21"/>
  <c r="CY2" i="21"/>
  <c r="CZ2" i="21"/>
  <c r="DA2" i="21"/>
  <c r="DB2" i="21"/>
  <c r="DC2" i="21"/>
  <c r="DD2" i="21"/>
  <c r="DE2" i="21"/>
  <c r="DF2" i="21"/>
  <c r="DG2" i="21"/>
  <c r="DH2" i="21"/>
  <c r="DI2" i="21"/>
  <c r="DJ2" i="21"/>
  <c r="DK2" i="21"/>
  <c r="DL2" i="21"/>
  <c r="DM2" i="21"/>
  <c r="DN2" i="21"/>
  <c r="DO2" i="21"/>
  <c r="DP2" i="21"/>
  <c r="DQ2" i="21"/>
  <c r="DR2" i="21"/>
  <c r="DS2" i="21"/>
  <c r="DT2" i="21"/>
  <c r="DU2" i="21"/>
  <c r="DV2" i="21"/>
  <c r="DW2" i="21"/>
  <c r="DX2" i="21"/>
  <c r="DY2" i="21"/>
  <c r="DZ2" i="21"/>
  <c r="EA2" i="21"/>
  <c r="EB2" i="21"/>
  <c r="EC2" i="21"/>
  <c r="ED2" i="21"/>
  <c r="EE2" i="21"/>
  <c r="EF2" i="21"/>
  <c r="EG2" i="21"/>
  <c r="EH2" i="21"/>
  <c r="EI2" i="21"/>
  <c r="EJ2" i="21"/>
  <c r="EK2" i="21"/>
  <c r="EL2" i="21"/>
  <c r="EM2" i="21"/>
  <c r="EN2" i="21"/>
  <c r="EO2" i="21"/>
  <c r="EP2" i="21"/>
  <c r="EQ2" i="21"/>
  <c r="ER2" i="21"/>
  <c r="ES2" i="21"/>
  <c r="ET2" i="21"/>
  <c r="EU2" i="21"/>
  <c r="EV2" i="21"/>
  <c r="EW2" i="21"/>
  <c r="EX2" i="21"/>
  <c r="EY2" i="21"/>
  <c r="EZ2" i="21"/>
  <c r="FA2" i="21"/>
  <c r="FB2" i="21"/>
  <c r="FC2" i="21"/>
  <c r="FD2" i="21"/>
  <c r="FE2" i="21"/>
  <c r="FF2" i="21"/>
  <c r="FG2" i="21"/>
  <c r="FH2" i="21"/>
  <c r="FI2" i="21"/>
  <c r="FJ2" i="21"/>
  <c r="FK2" i="21"/>
  <c r="FL2" i="21"/>
  <c r="FM2" i="21"/>
  <c r="FN2" i="21"/>
  <c r="FO2" i="21"/>
  <c r="FP2" i="21"/>
  <c r="FQ2" i="21"/>
  <c r="FR2" i="21"/>
  <c r="FS2" i="21"/>
  <c r="FT2" i="21"/>
  <c r="FU2" i="21"/>
  <c r="FV2" i="21"/>
  <c r="FW2" i="21"/>
  <c r="FX2" i="21"/>
  <c r="FY2" i="21"/>
  <c r="FZ2" i="21"/>
  <c r="GA2" i="21"/>
  <c r="GB2" i="21"/>
  <c r="GC2" i="21"/>
  <c r="GD2" i="21"/>
  <c r="GE2" i="21"/>
  <c r="GF2" i="21"/>
  <c r="GG2" i="21"/>
  <c r="GH2" i="21"/>
  <c r="GI2" i="21"/>
  <c r="GJ2" i="21"/>
  <c r="GK2" i="21"/>
  <c r="GL2" i="21"/>
  <c r="GM2" i="21"/>
  <c r="GN2" i="21"/>
  <c r="GO2" i="21"/>
  <c r="GP2" i="21"/>
  <c r="GQ2" i="21"/>
  <c r="GR2" i="21"/>
  <c r="GS2" i="21"/>
  <c r="GT2" i="21"/>
  <c r="GU2" i="21"/>
  <c r="GV2" i="21"/>
  <c r="GW2" i="21"/>
  <c r="GX2" i="21"/>
  <c r="GY2" i="21"/>
  <c r="GZ2" i="21"/>
  <c r="HA2" i="21"/>
  <c r="HB2" i="21"/>
  <c r="HC2" i="21"/>
  <c r="HD2" i="21"/>
  <c r="HE2" i="21"/>
  <c r="HF2" i="21"/>
  <c r="HG2" i="21"/>
  <c r="HH2" i="21"/>
  <c r="HI2" i="21"/>
  <c r="HJ2" i="21"/>
  <c r="HK2" i="21"/>
  <c r="HL2" i="21"/>
  <c r="HM2" i="21"/>
  <c r="HN2" i="21"/>
  <c r="HO2" i="21"/>
  <c r="HP2" i="21"/>
  <c r="HQ2" i="21"/>
  <c r="HR2" i="21"/>
  <c r="HS2" i="21"/>
  <c r="HT2" i="21"/>
  <c r="HU2" i="21"/>
  <c r="HV2" i="21"/>
  <c r="HW2" i="21"/>
  <c r="HX2" i="21"/>
  <c r="HY2" i="21"/>
  <c r="HZ2" i="21"/>
  <c r="IA2" i="21"/>
  <c r="IB2" i="21"/>
  <c r="IC2" i="21"/>
  <c r="ID2" i="21"/>
  <c r="IE2" i="21"/>
  <c r="IF2" i="21"/>
  <c r="IG2" i="21"/>
  <c r="IH2" i="21"/>
  <c r="II2" i="21"/>
  <c r="IJ2" i="21"/>
  <c r="IK2" i="21"/>
  <c r="IL2" i="21"/>
  <c r="IM2" i="21"/>
  <c r="IN2" i="21"/>
  <c r="IO2" i="21"/>
  <c r="IP2" i="21"/>
  <c r="IQ2" i="21"/>
  <c r="IR2" i="21"/>
  <c r="IS2" i="21"/>
  <c r="IT2" i="21"/>
  <c r="IU2" i="21"/>
  <c r="IV2" i="21"/>
  <c r="IW2" i="21"/>
  <c r="IX2" i="21"/>
  <c r="IY2" i="21"/>
  <c r="IZ2" i="21"/>
  <c r="JA2" i="21"/>
  <c r="JB2" i="21"/>
  <c r="JC2" i="21"/>
  <c r="JD2" i="21"/>
  <c r="JE2" i="21"/>
  <c r="JF2" i="21"/>
  <c r="JG2" i="21"/>
  <c r="JH2" i="21"/>
  <c r="JI2" i="21"/>
  <c r="JJ2" i="21"/>
  <c r="JK2" i="21"/>
  <c r="JL2" i="21"/>
  <c r="JM2" i="21"/>
  <c r="JN2" i="21"/>
  <c r="JO2" i="21"/>
  <c r="JP2" i="21"/>
  <c r="JQ2" i="21"/>
  <c r="JR2" i="21"/>
  <c r="JS2" i="21"/>
  <c r="JT2" i="21"/>
  <c r="JU2" i="21"/>
  <c r="JV2" i="21"/>
  <c r="JW2" i="21"/>
  <c r="JX2" i="21"/>
  <c r="JY2" i="21"/>
  <c r="JZ2" i="21"/>
  <c r="KA2" i="21"/>
  <c r="KB2" i="21"/>
  <c r="KC2" i="21"/>
  <c r="KD2" i="21"/>
  <c r="KE2" i="21"/>
  <c r="KF2" i="21"/>
  <c r="KG2" i="21"/>
  <c r="KH2" i="21"/>
  <c r="KI2" i="21"/>
  <c r="KJ2" i="21"/>
  <c r="KK2" i="21"/>
  <c r="KL2" i="21"/>
  <c r="KM2" i="21"/>
  <c r="KN2" i="21"/>
  <c r="KO2" i="21"/>
  <c r="KP2" i="21"/>
  <c r="KQ2" i="21"/>
  <c r="KR2" i="21"/>
  <c r="KS2" i="21"/>
  <c r="KT2" i="21"/>
  <c r="KU2" i="21"/>
  <c r="KV2" i="21"/>
  <c r="KW2" i="21"/>
  <c r="KX2" i="21"/>
  <c r="KY2" i="21"/>
  <c r="KZ2" i="21"/>
  <c r="LA2" i="21"/>
  <c r="LB2" i="21"/>
  <c r="LC2" i="21"/>
  <c r="LD2" i="21"/>
  <c r="LE2" i="21"/>
  <c r="LF2" i="21"/>
  <c r="LG2" i="21"/>
  <c r="LH2" i="21"/>
  <c r="LI2" i="21"/>
  <c r="LJ2" i="21"/>
  <c r="LK2" i="21"/>
  <c r="LL2" i="21"/>
  <c r="LM2" i="21"/>
  <c r="LN2" i="21"/>
  <c r="LO2" i="21"/>
  <c r="LP2" i="21"/>
  <c r="LQ2" i="21"/>
  <c r="LR2" i="21"/>
  <c r="LS2" i="21"/>
  <c r="LT2" i="21"/>
  <c r="LU2" i="21"/>
  <c r="LV2" i="21"/>
  <c r="LW2" i="21"/>
  <c r="LX2" i="21"/>
  <c r="LY2" i="21"/>
  <c r="LZ2" i="21"/>
  <c r="MA2" i="21"/>
  <c r="MB2" i="21"/>
  <c r="MC2" i="21"/>
  <c r="MD2" i="21"/>
  <c r="ME2" i="21"/>
  <c r="MF2" i="21"/>
  <c r="MG2" i="21"/>
  <c r="MH2" i="21"/>
  <c r="MI2" i="21"/>
  <c r="MJ2" i="21"/>
  <c r="MK2" i="21"/>
  <c r="ML2" i="21"/>
  <c r="MM2" i="21"/>
  <c r="MN2" i="21"/>
  <c r="MO2" i="21"/>
  <c r="MP2" i="21"/>
  <c r="MQ2" i="21"/>
  <c r="MR2" i="21"/>
  <c r="MS2" i="21"/>
  <c r="MT2" i="21"/>
  <c r="MU2" i="21"/>
  <c r="MV2" i="21"/>
  <c r="MW2" i="21"/>
  <c r="MX2" i="21"/>
  <c r="MY2" i="21"/>
  <c r="MZ2" i="21"/>
  <c r="NA2" i="21"/>
  <c r="NB2" i="21"/>
  <c r="NC2" i="21"/>
  <c r="ND2" i="21"/>
  <c r="NE2" i="21"/>
  <c r="NF2" i="21"/>
  <c r="NG2" i="21"/>
  <c r="NH2" i="21"/>
  <c r="NI2" i="21"/>
  <c r="NJ2" i="21"/>
  <c r="NK2" i="21"/>
  <c r="NL2" i="21"/>
  <c r="NM2" i="21"/>
  <c r="NN2" i="21"/>
  <c r="NO2" i="21"/>
  <c r="NP2" i="21"/>
  <c r="NQ2" i="21"/>
  <c r="NR2" i="21"/>
  <c r="NS2" i="21"/>
  <c r="NT2" i="21"/>
  <c r="NU2" i="21"/>
  <c r="NV2" i="21"/>
  <c r="NW2" i="21"/>
  <c r="NX2" i="21"/>
  <c r="NY2" i="21"/>
  <c r="NZ2" i="21"/>
  <c r="OA2" i="21"/>
  <c r="OB2" i="21"/>
  <c r="OC2" i="21"/>
  <c r="OD2" i="21"/>
  <c r="OE2" i="21"/>
  <c r="OF2" i="21"/>
  <c r="OG2" i="21"/>
  <c r="OH2" i="21"/>
  <c r="OI2" i="21"/>
  <c r="OJ2" i="21"/>
  <c r="OK2" i="21"/>
  <c r="E127" i="21"/>
  <c r="E126" i="21"/>
  <c r="E125" i="21"/>
  <c r="E124" i="21"/>
  <c r="E123" i="21"/>
  <c r="E122" i="21"/>
  <c r="E121" i="21"/>
  <c r="E120" i="21"/>
  <c r="E119" i="21"/>
  <c r="E118" i="21"/>
  <c r="E117" i="21"/>
  <c r="E116" i="21"/>
  <c r="E115" i="21"/>
  <c r="E114" i="21"/>
  <c r="E113" i="21"/>
  <c r="E112" i="21"/>
  <c r="E111" i="21"/>
  <c r="E110" i="21"/>
  <c r="E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4" i="21"/>
  <c r="E73" i="21"/>
  <c r="E72" i="21"/>
  <c r="E71" i="21"/>
  <c r="E70" i="21"/>
  <c r="E69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OL2" i="21"/>
  <c r="D133" i="17" l="1"/>
  <c r="D125" i="17"/>
  <c r="D26" i="17"/>
  <c r="D34" i="17"/>
  <c r="D82" i="17"/>
  <c r="D159" i="17"/>
  <c r="D98" i="17"/>
  <c r="D36" i="17"/>
  <c r="D30" i="17"/>
  <c r="D162" i="17"/>
  <c r="D89" i="17"/>
  <c r="D94" i="17"/>
  <c r="C125" i="17"/>
  <c r="C26" i="17"/>
  <c r="C34" i="17"/>
  <c r="C82" i="17"/>
  <c r="C159" i="17"/>
  <c r="C98" i="17"/>
  <c r="C36" i="17"/>
  <c r="C133" i="17"/>
  <c r="C30" i="17"/>
  <c r="C162" i="17"/>
  <c r="C89" i="17"/>
  <c r="C94" i="17"/>
  <c r="B125" i="17"/>
  <c r="B26" i="17"/>
  <c r="B34" i="17"/>
  <c r="B82" i="17"/>
  <c r="B159" i="17"/>
  <c r="B98" i="17"/>
  <c r="B36" i="17"/>
  <c r="B133" i="17"/>
  <c r="B30" i="17"/>
  <c r="B162" i="17"/>
  <c r="B89" i="17"/>
  <c r="B94" i="17"/>
  <c r="E126" i="15" l="1"/>
  <c r="E128" i="15"/>
  <c r="E127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3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AR2" i="15"/>
  <c r="AS2" i="15"/>
  <c r="AT2" i="15"/>
  <c r="AU2" i="15"/>
  <c r="AV2" i="15"/>
  <c r="AW2" i="15"/>
  <c r="AX2" i="15"/>
  <c r="AY2" i="15"/>
  <c r="AZ2" i="15"/>
  <c r="BA2" i="15"/>
  <c r="BB2" i="15"/>
  <c r="BC2" i="15"/>
  <c r="BD2" i="15"/>
  <c r="BE2" i="15"/>
  <c r="BF2" i="15"/>
  <c r="BG2" i="15"/>
  <c r="BH2" i="15"/>
  <c r="BI2" i="15"/>
  <c r="BJ2" i="15"/>
  <c r="BK2" i="15"/>
  <c r="BL2" i="15"/>
  <c r="BM2" i="15"/>
  <c r="BN2" i="15"/>
  <c r="BO2" i="15"/>
  <c r="BP2" i="15"/>
  <c r="BQ2" i="15"/>
  <c r="BR2" i="15"/>
  <c r="BS2" i="15"/>
  <c r="BT2" i="15"/>
  <c r="BU2" i="15"/>
  <c r="BV2" i="15"/>
  <c r="BW2" i="15"/>
  <c r="BX2" i="15"/>
  <c r="BY2" i="15"/>
  <c r="BZ2" i="15"/>
  <c r="CA2" i="15"/>
  <c r="CB2" i="15"/>
  <c r="CC2" i="15"/>
  <c r="CD2" i="15"/>
  <c r="CE2" i="15"/>
  <c r="CF2" i="15"/>
  <c r="CG2" i="15"/>
  <c r="CH2" i="15"/>
  <c r="CI2" i="15"/>
  <c r="CJ2" i="15"/>
  <c r="CK2" i="15"/>
  <c r="CL2" i="15"/>
  <c r="CM2" i="15"/>
  <c r="CN2" i="15"/>
  <c r="CO2" i="15"/>
  <c r="CP2" i="15"/>
  <c r="CQ2" i="15"/>
  <c r="CR2" i="15"/>
  <c r="CS2" i="15"/>
  <c r="CT2" i="15"/>
  <c r="CU2" i="15"/>
  <c r="CV2" i="15"/>
  <c r="CW2" i="15"/>
  <c r="CX2" i="15"/>
  <c r="CY2" i="15"/>
  <c r="CZ2" i="15"/>
  <c r="DA2" i="15"/>
  <c r="DB2" i="15"/>
  <c r="DC2" i="15"/>
  <c r="DD2" i="15"/>
  <c r="DE2" i="15"/>
  <c r="DF2" i="15"/>
  <c r="DG2" i="15"/>
  <c r="DH2" i="15"/>
  <c r="DI2" i="15"/>
  <c r="DJ2" i="15"/>
  <c r="DK2" i="15"/>
  <c r="DL2" i="15"/>
  <c r="DM2" i="15"/>
  <c r="DN2" i="15"/>
  <c r="DO2" i="15"/>
  <c r="DP2" i="15"/>
  <c r="DQ2" i="15"/>
  <c r="DR2" i="15"/>
  <c r="DS2" i="15"/>
  <c r="DT2" i="15"/>
  <c r="DU2" i="15"/>
  <c r="DV2" i="15"/>
  <c r="DW2" i="15"/>
  <c r="DX2" i="15"/>
  <c r="DY2" i="15"/>
  <c r="DZ2" i="15"/>
  <c r="EA2" i="15"/>
  <c r="EB2" i="15"/>
  <c r="EC2" i="15"/>
  <c r="ED2" i="15"/>
  <c r="EE2" i="15"/>
  <c r="EF2" i="15"/>
  <c r="EG2" i="15"/>
  <c r="EH2" i="15"/>
  <c r="EI2" i="15"/>
  <c r="EJ2" i="15"/>
  <c r="EK2" i="15"/>
  <c r="EL2" i="15"/>
  <c r="EM2" i="15"/>
  <c r="EN2" i="15"/>
  <c r="EO2" i="15"/>
  <c r="EP2" i="15"/>
  <c r="EQ2" i="15"/>
  <c r="ER2" i="15"/>
  <c r="ES2" i="15"/>
  <c r="ET2" i="15"/>
  <c r="EU2" i="15"/>
  <c r="EV2" i="15"/>
  <c r="EW2" i="15"/>
  <c r="EX2" i="15"/>
  <c r="EY2" i="15"/>
  <c r="EZ2" i="15"/>
  <c r="FA2" i="15"/>
  <c r="FB2" i="15"/>
  <c r="FC2" i="15"/>
  <c r="FD2" i="15"/>
  <c r="FE2" i="15"/>
  <c r="FF2" i="15"/>
  <c r="FG2" i="15"/>
  <c r="FH2" i="15"/>
  <c r="FI2" i="15"/>
  <c r="FJ2" i="15"/>
  <c r="FK2" i="15"/>
  <c r="FL2" i="15"/>
  <c r="FM2" i="15"/>
  <c r="FN2" i="15"/>
  <c r="FO2" i="15"/>
  <c r="FP2" i="15"/>
  <c r="FQ2" i="15"/>
  <c r="FR2" i="15"/>
  <c r="FS2" i="15"/>
  <c r="FT2" i="15"/>
  <c r="FU2" i="15"/>
  <c r="FV2" i="15"/>
  <c r="FW2" i="15"/>
  <c r="FX2" i="15"/>
  <c r="FY2" i="15"/>
  <c r="FZ2" i="15"/>
  <c r="GA2" i="15"/>
  <c r="GB2" i="15"/>
  <c r="GC2" i="15"/>
  <c r="GD2" i="15"/>
  <c r="GE2" i="15"/>
  <c r="GF2" i="15"/>
  <c r="GG2" i="15"/>
  <c r="GH2" i="15"/>
  <c r="GI2" i="15"/>
  <c r="GJ2" i="15"/>
  <c r="GK2" i="15"/>
  <c r="GL2" i="15"/>
  <c r="GM2" i="15"/>
  <c r="GN2" i="15"/>
  <c r="GO2" i="15"/>
  <c r="GP2" i="15"/>
  <c r="GQ2" i="15"/>
  <c r="GR2" i="15"/>
  <c r="GS2" i="15"/>
  <c r="GT2" i="15"/>
  <c r="GU2" i="15"/>
  <c r="GV2" i="15"/>
  <c r="GW2" i="15"/>
  <c r="GX2" i="15"/>
  <c r="GY2" i="15"/>
  <c r="GZ2" i="15"/>
  <c r="HA2" i="15"/>
  <c r="HB2" i="15"/>
  <c r="HC2" i="15"/>
  <c r="HD2" i="15"/>
  <c r="HE2" i="15"/>
  <c r="HF2" i="15"/>
  <c r="HG2" i="15"/>
  <c r="HH2" i="15"/>
  <c r="HI2" i="15"/>
  <c r="HJ2" i="15"/>
  <c r="HK2" i="15"/>
  <c r="HL2" i="15"/>
  <c r="HM2" i="15"/>
  <c r="HN2" i="15"/>
  <c r="HO2" i="15"/>
  <c r="HP2" i="15"/>
  <c r="HQ2" i="15"/>
  <c r="HR2" i="15"/>
  <c r="HS2" i="15"/>
  <c r="HT2" i="15"/>
  <c r="HU2" i="15"/>
  <c r="HV2" i="15"/>
  <c r="HW2" i="15"/>
  <c r="HX2" i="15"/>
  <c r="HY2" i="15"/>
  <c r="HZ2" i="15"/>
  <c r="IA2" i="15"/>
  <c r="IB2" i="15"/>
  <c r="IC2" i="15"/>
  <c r="ID2" i="15"/>
  <c r="IE2" i="15"/>
  <c r="IF2" i="15"/>
  <c r="IG2" i="15"/>
  <c r="IH2" i="15"/>
  <c r="II2" i="15"/>
  <c r="IJ2" i="15"/>
  <c r="IK2" i="15"/>
  <c r="IL2" i="15"/>
  <c r="IM2" i="15"/>
  <c r="IN2" i="15"/>
  <c r="IO2" i="15"/>
  <c r="IP2" i="15"/>
  <c r="IQ2" i="15"/>
  <c r="IR2" i="15"/>
  <c r="IS2" i="15"/>
  <c r="IT2" i="15"/>
  <c r="IU2" i="15"/>
  <c r="IV2" i="15"/>
  <c r="IW2" i="15"/>
  <c r="IX2" i="15"/>
  <c r="IY2" i="15"/>
  <c r="IZ2" i="15"/>
  <c r="JA2" i="15"/>
  <c r="JB2" i="15"/>
  <c r="JC2" i="15"/>
  <c r="JD2" i="15"/>
  <c r="JE2" i="15"/>
  <c r="JF2" i="15"/>
  <c r="JG2" i="15"/>
  <c r="JH2" i="15"/>
  <c r="JI2" i="15"/>
  <c r="JJ2" i="15"/>
  <c r="JK2" i="15"/>
  <c r="JL2" i="15"/>
  <c r="JM2" i="15"/>
  <c r="JN2" i="15"/>
  <c r="JO2" i="15"/>
  <c r="JP2" i="15"/>
  <c r="JQ2" i="15"/>
  <c r="JR2" i="15"/>
  <c r="JS2" i="15"/>
  <c r="JT2" i="15"/>
  <c r="JU2" i="15"/>
  <c r="JV2" i="15"/>
  <c r="JW2" i="15"/>
  <c r="JX2" i="15"/>
  <c r="JY2" i="15"/>
  <c r="JZ2" i="15"/>
  <c r="KA2" i="15"/>
  <c r="KB2" i="15"/>
  <c r="KC2" i="15"/>
  <c r="KD2" i="15"/>
  <c r="KE2" i="15"/>
  <c r="KF2" i="15"/>
  <c r="KG2" i="15"/>
  <c r="KH2" i="15"/>
  <c r="KI2" i="15"/>
  <c r="KJ2" i="15"/>
  <c r="KK2" i="15"/>
  <c r="KL2" i="15"/>
  <c r="KM2" i="15"/>
  <c r="KN2" i="15"/>
  <c r="KO2" i="15"/>
  <c r="KP2" i="15"/>
  <c r="KQ2" i="15"/>
  <c r="KR2" i="15"/>
  <c r="KS2" i="15"/>
  <c r="KT2" i="15"/>
  <c r="KU2" i="15"/>
  <c r="KV2" i="15"/>
  <c r="KW2" i="15"/>
  <c r="KX2" i="15"/>
  <c r="KY2" i="15"/>
  <c r="KZ2" i="15"/>
  <c r="LA2" i="15"/>
  <c r="LB2" i="15"/>
  <c r="LC2" i="15"/>
  <c r="LD2" i="15"/>
  <c r="LE2" i="15"/>
  <c r="LF2" i="15"/>
  <c r="LG2" i="15"/>
  <c r="LH2" i="15"/>
  <c r="LI2" i="15"/>
  <c r="LJ2" i="15"/>
  <c r="LK2" i="15"/>
  <c r="LL2" i="15"/>
  <c r="LM2" i="15"/>
  <c r="LN2" i="15"/>
  <c r="LO2" i="15"/>
  <c r="LP2" i="15"/>
  <c r="LQ2" i="15"/>
  <c r="LR2" i="15"/>
  <c r="LS2" i="15"/>
  <c r="LT2" i="15"/>
  <c r="LU2" i="15"/>
  <c r="LV2" i="15"/>
  <c r="LW2" i="15"/>
  <c r="LX2" i="15"/>
  <c r="LY2" i="15"/>
  <c r="LZ2" i="15"/>
  <c r="MA2" i="15"/>
  <c r="MB2" i="15"/>
  <c r="MC2" i="15"/>
  <c r="MD2" i="15"/>
  <c r="ME2" i="15"/>
  <c r="MF2" i="15"/>
  <c r="MG2" i="15"/>
  <c r="MH2" i="15"/>
  <c r="MI2" i="15"/>
  <c r="MJ2" i="15"/>
  <c r="MK2" i="15"/>
  <c r="ML2" i="15"/>
  <c r="MM2" i="15"/>
  <c r="MN2" i="15"/>
  <c r="MO2" i="15"/>
  <c r="MP2" i="15"/>
  <c r="MQ2" i="15"/>
  <c r="MR2" i="15"/>
  <c r="MS2" i="15"/>
  <c r="MT2" i="15"/>
  <c r="MU2" i="15"/>
  <c r="MV2" i="15"/>
  <c r="MW2" i="15"/>
  <c r="MX2" i="15"/>
  <c r="MY2" i="15"/>
  <c r="MZ2" i="15"/>
  <c r="NA2" i="15"/>
  <c r="NB2" i="15"/>
  <c r="NC2" i="15"/>
  <c r="ND2" i="15"/>
  <c r="NE2" i="15"/>
  <c r="NF2" i="15"/>
  <c r="NG2" i="15"/>
  <c r="NH2" i="15"/>
  <c r="NI2" i="15"/>
  <c r="NJ2" i="15"/>
  <c r="NK2" i="15"/>
  <c r="NL2" i="15"/>
  <c r="NM2" i="15"/>
  <c r="NN2" i="15"/>
  <c r="NO2" i="15"/>
  <c r="NP2" i="15"/>
  <c r="NQ2" i="15"/>
  <c r="NR2" i="15"/>
  <c r="NS2" i="15"/>
  <c r="NT2" i="15"/>
  <c r="NU2" i="15"/>
  <c r="NV2" i="15"/>
  <c r="NW2" i="15"/>
  <c r="NX2" i="15"/>
  <c r="NY2" i="15"/>
  <c r="NZ2" i="15"/>
  <c r="OA2" i="15"/>
  <c r="OB2" i="15"/>
  <c r="OC2" i="15"/>
  <c r="OD2" i="15"/>
  <c r="OE2" i="15"/>
  <c r="OF2" i="15"/>
  <c r="OG2" i="15"/>
  <c r="OH2" i="15"/>
  <c r="OI2" i="15"/>
  <c r="OJ2" i="15"/>
  <c r="OK2" i="15"/>
  <c r="OL2" i="15"/>
  <c r="N2" i="15"/>
  <c r="O2" i="15"/>
  <c r="P2" i="15"/>
  <c r="Q2" i="15"/>
  <c r="R2" i="15"/>
  <c r="S2" i="15"/>
  <c r="T2" i="15"/>
  <c r="U2" i="15"/>
  <c r="M2" i="15"/>
  <c r="L2" i="15"/>
  <c r="K2" i="15"/>
  <c r="F2" i="15" l="1"/>
  <c r="G2" i="15"/>
  <c r="H2" i="15"/>
  <c r="I2" i="15"/>
  <c r="J2" i="15"/>
  <c r="E19" i="17" l="1"/>
  <c r="E14" i="17"/>
  <c r="E160" i="17"/>
  <c r="E64" i="17"/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3" i="2"/>
  <c r="B10" i="3"/>
  <c r="B3" i="3"/>
  <c r="B5" i="3"/>
  <c r="B7" i="3"/>
  <c r="B8" i="3"/>
  <c r="B9" i="3"/>
  <c r="B11" i="3"/>
  <c r="B12" i="3"/>
  <c r="B13" i="3"/>
  <c r="B2" i="3"/>
  <c r="A17" i="2"/>
  <c r="C17" i="2"/>
  <c r="D17" i="2"/>
  <c r="E17" i="2"/>
  <c r="F17" i="2"/>
  <c r="G17" i="2"/>
  <c r="H17" i="2"/>
  <c r="K17" i="2"/>
  <c r="A18" i="2"/>
  <c r="C18" i="2"/>
  <c r="D18" i="2"/>
  <c r="E18" i="2"/>
  <c r="F18" i="2"/>
  <c r="G18" i="2"/>
  <c r="H18" i="2"/>
  <c r="K18" i="2"/>
  <c r="A19" i="2"/>
  <c r="C19" i="2"/>
  <c r="D19" i="2"/>
  <c r="E19" i="2"/>
  <c r="F19" i="2"/>
  <c r="G19" i="2"/>
  <c r="H19" i="2"/>
  <c r="K19" i="2"/>
  <c r="A20" i="2"/>
  <c r="C20" i="2"/>
  <c r="D20" i="2"/>
  <c r="E20" i="2"/>
  <c r="F20" i="2"/>
  <c r="G20" i="2"/>
  <c r="H20" i="2"/>
  <c r="K20" i="2"/>
  <c r="A21" i="2"/>
  <c r="C21" i="2"/>
  <c r="D21" i="2"/>
  <c r="E21" i="2"/>
  <c r="F21" i="2"/>
  <c r="G21" i="2"/>
  <c r="H21" i="2"/>
  <c r="K21" i="2"/>
  <c r="A22" i="2"/>
  <c r="C22" i="2"/>
  <c r="D22" i="2"/>
  <c r="E22" i="2"/>
  <c r="F22" i="2"/>
  <c r="G22" i="2"/>
  <c r="H22" i="2"/>
  <c r="K22" i="2"/>
  <c r="A23" i="2"/>
  <c r="C23" i="2"/>
  <c r="D23" i="2"/>
  <c r="E23" i="2"/>
  <c r="F23" i="2"/>
  <c r="G23" i="2"/>
  <c r="H23" i="2"/>
  <c r="K23" i="2"/>
  <c r="A24" i="2"/>
  <c r="C24" i="2"/>
  <c r="D24" i="2"/>
  <c r="E24" i="2"/>
  <c r="F24" i="2"/>
  <c r="G24" i="2"/>
  <c r="H24" i="2"/>
  <c r="K24" i="2"/>
  <c r="A25" i="2"/>
  <c r="C25" i="2"/>
  <c r="D25" i="2"/>
  <c r="E25" i="2"/>
  <c r="F25" i="2"/>
  <c r="G25" i="2"/>
  <c r="H25" i="2"/>
  <c r="K25" i="2"/>
  <c r="A26" i="2"/>
  <c r="C26" i="2"/>
  <c r="D26" i="2"/>
  <c r="E26" i="2"/>
  <c r="F26" i="2"/>
  <c r="G26" i="2"/>
  <c r="H26" i="2"/>
  <c r="K26" i="2"/>
  <c r="A27" i="2"/>
  <c r="C27" i="2"/>
  <c r="D27" i="2"/>
  <c r="E27" i="2"/>
  <c r="F27" i="2"/>
  <c r="G27" i="2"/>
  <c r="H27" i="2"/>
  <c r="K27" i="2"/>
  <c r="A28" i="2"/>
  <c r="C28" i="2"/>
  <c r="D28" i="2"/>
  <c r="E28" i="2"/>
  <c r="F28" i="2"/>
  <c r="G28" i="2"/>
  <c r="H28" i="2"/>
  <c r="K28" i="2"/>
  <c r="A29" i="2"/>
  <c r="C29" i="2"/>
  <c r="D29" i="2"/>
  <c r="E29" i="2"/>
  <c r="F29" i="2"/>
  <c r="G29" i="2"/>
  <c r="H29" i="2"/>
  <c r="K29" i="2"/>
  <c r="A30" i="2"/>
  <c r="C30" i="2"/>
  <c r="D30" i="2"/>
  <c r="E30" i="2"/>
  <c r="F30" i="2"/>
  <c r="G30" i="2"/>
  <c r="H30" i="2"/>
  <c r="K30" i="2"/>
  <c r="A31" i="2"/>
  <c r="C31" i="2"/>
  <c r="D31" i="2"/>
  <c r="E31" i="2"/>
  <c r="F31" i="2"/>
  <c r="G31" i="2"/>
  <c r="H31" i="2"/>
  <c r="K31" i="2"/>
  <c r="A32" i="2"/>
  <c r="C32" i="2"/>
  <c r="D32" i="2"/>
  <c r="E32" i="2"/>
  <c r="F32" i="2"/>
  <c r="G32" i="2"/>
  <c r="H32" i="2"/>
  <c r="K32" i="2"/>
  <c r="A33" i="2"/>
  <c r="C33" i="2"/>
  <c r="D33" i="2"/>
  <c r="E33" i="2"/>
  <c r="F33" i="2"/>
  <c r="G33" i="2"/>
  <c r="H33" i="2"/>
  <c r="K33" i="2"/>
  <c r="A34" i="2"/>
  <c r="C34" i="2"/>
  <c r="D34" i="2"/>
  <c r="E34" i="2"/>
  <c r="F34" i="2"/>
  <c r="G34" i="2"/>
  <c r="H34" i="2"/>
  <c r="K34" i="2"/>
  <c r="A35" i="2"/>
  <c r="C35" i="2"/>
  <c r="D35" i="2"/>
  <c r="E35" i="2"/>
  <c r="F35" i="2"/>
  <c r="G35" i="2"/>
  <c r="H35" i="2"/>
  <c r="K35" i="2"/>
  <c r="A36" i="2"/>
  <c r="C36" i="2"/>
  <c r="D36" i="2"/>
  <c r="E36" i="2"/>
  <c r="F36" i="2"/>
  <c r="G36" i="2"/>
  <c r="H36" i="2"/>
  <c r="K36" i="2"/>
  <c r="A37" i="2"/>
  <c r="C37" i="2"/>
  <c r="D37" i="2"/>
  <c r="E37" i="2"/>
  <c r="F37" i="2"/>
  <c r="G37" i="2"/>
  <c r="H37" i="2"/>
  <c r="K37" i="2"/>
  <c r="A38" i="2"/>
  <c r="C38" i="2"/>
  <c r="D38" i="2"/>
  <c r="E38" i="2"/>
  <c r="F38" i="2"/>
  <c r="G38" i="2"/>
  <c r="H38" i="2"/>
  <c r="K38" i="2"/>
  <c r="A39" i="2"/>
  <c r="C39" i="2"/>
  <c r="D39" i="2"/>
  <c r="E39" i="2"/>
  <c r="F39" i="2"/>
  <c r="G39" i="2"/>
  <c r="H39" i="2"/>
  <c r="K39" i="2"/>
  <c r="A40" i="2"/>
  <c r="C40" i="2"/>
  <c r="D40" i="2"/>
  <c r="E40" i="2"/>
  <c r="F40" i="2"/>
  <c r="G40" i="2"/>
  <c r="H40" i="2"/>
  <c r="K40" i="2"/>
  <c r="A41" i="2"/>
  <c r="C41" i="2"/>
  <c r="D41" i="2"/>
  <c r="E41" i="2"/>
  <c r="F41" i="2"/>
  <c r="G41" i="2"/>
  <c r="H41" i="2"/>
  <c r="K41" i="2"/>
  <c r="A42" i="2"/>
  <c r="C42" i="2"/>
  <c r="D42" i="2"/>
  <c r="E42" i="2"/>
  <c r="F42" i="2"/>
  <c r="G42" i="2"/>
  <c r="H42" i="2"/>
  <c r="K42" i="2"/>
  <c r="A43" i="2"/>
  <c r="C43" i="2"/>
  <c r="D43" i="2"/>
  <c r="E43" i="2"/>
  <c r="F43" i="2"/>
  <c r="G43" i="2"/>
  <c r="H43" i="2"/>
  <c r="K43" i="2"/>
  <c r="A44" i="2"/>
  <c r="C44" i="2"/>
  <c r="D44" i="2"/>
  <c r="E44" i="2"/>
  <c r="F44" i="2"/>
  <c r="G44" i="2"/>
  <c r="H44" i="2"/>
  <c r="K44" i="2"/>
  <c r="A45" i="2"/>
  <c r="C45" i="2"/>
  <c r="D45" i="2"/>
  <c r="E45" i="2"/>
  <c r="F45" i="2"/>
  <c r="G45" i="2"/>
  <c r="H45" i="2"/>
  <c r="K45" i="2"/>
  <c r="A46" i="2"/>
  <c r="C46" i="2"/>
  <c r="D46" i="2"/>
  <c r="E46" i="2"/>
  <c r="F46" i="2"/>
  <c r="G46" i="2"/>
  <c r="H46" i="2"/>
  <c r="K46" i="2"/>
  <c r="A47" i="2"/>
  <c r="C47" i="2"/>
  <c r="D47" i="2"/>
  <c r="E47" i="2"/>
  <c r="F47" i="2"/>
  <c r="G47" i="2"/>
  <c r="H47" i="2"/>
  <c r="K47" i="2"/>
  <c r="A48" i="2"/>
  <c r="C48" i="2"/>
  <c r="D48" i="2"/>
  <c r="E48" i="2"/>
  <c r="F48" i="2"/>
  <c r="G48" i="2"/>
  <c r="H48" i="2"/>
  <c r="K48" i="2"/>
  <c r="A49" i="2"/>
  <c r="C49" i="2"/>
  <c r="D49" i="2"/>
  <c r="E49" i="2"/>
  <c r="F49" i="2"/>
  <c r="G49" i="2"/>
  <c r="H49" i="2"/>
  <c r="K49" i="2"/>
  <c r="A50" i="2"/>
  <c r="C50" i="2"/>
  <c r="D50" i="2"/>
  <c r="E50" i="2"/>
  <c r="F50" i="2"/>
  <c r="G50" i="2"/>
  <c r="H50" i="2"/>
  <c r="K50" i="2"/>
  <c r="A51" i="2"/>
  <c r="C51" i="2"/>
  <c r="D51" i="2"/>
  <c r="E51" i="2"/>
  <c r="F51" i="2"/>
  <c r="G51" i="2"/>
  <c r="H51" i="2"/>
  <c r="K51" i="2"/>
  <c r="A52" i="2"/>
  <c r="C52" i="2"/>
  <c r="D52" i="2"/>
  <c r="E52" i="2"/>
  <c r="F52" i="2"/>
  <c r="G52" i="2"/>
  <c r="H52" i="2"/>
  <c r="K52" i="2"/>
  <c r="A53" i="2"/>
  <c r="C53" i="2"/>
  <c r="D53" i="2"/>
  <c r="E53" i="2"/>
  <c r="F53" i="2"/>
  <c r="G53" i="2"/>
  <c r="H53" i="2"/>
  <c r="K53" i="2"/>
  <c r="A54" i="2"/>
  <c r="C54" i="2"/>
  <c r="D54" i="2"/>
  <c r="E54" i="2"/>
  <c r="F54" i="2"/>
  <c r="G54" i="2"/>
  <c r="H54" i="2"/>
  <c r="K54" i="2"/>
  <c r="A55" i="2"/>
  <c r="C55" i="2"/>
  <c r="D55" i="2"/>
  <c r="E55" i="2"/>
  <c r="F55" i="2"/>
  <c r="G55" i="2"/>
  <c r="H55" i="2"/>
  <c r="K55" i="2"/>
  <c r="A56" i="2"/>
  <c r="C56" i="2"/>
  <c r="D56" i="2"/>
  <c r="E56" i="2"/>
  <c r="F56" i="2"/>
  <c r="G56" i="2"/>
  <c r="H56" i="2"/>
  <c r="K56" i="2"/>
  <c r="A57" i="2"/>
  <c r="C57" i="2"/>
  <c r="D57" i="2"/>
  <c r="E57" i="2"/>
  <c r="F57" i="2"/>
  <c r="G57" i="2"/>
  <c r="H57" i="2"/>
  <c r="K57" i="2"/>
  <c r="A58" i="2"/>
  <c r="C58" i="2"/>
  <c r="D58" i="2"/>
  <c r="E58" i="2"/>
  <c r="F58" i="2"/>
  <c r="G58" i="2"/>
  <c r="H58" i="2"/>
  <c r="K58" i="2"/>
  <c r="A59" i="2"/>
  <c r="C59" i="2"/>
  <c r="D59" i="2"/>
  <c r="E59" i="2"/>
  <c r="F59" i="2"/>
  <c r="G59" i="2"/>
  <c r="H59" i="2"/>
  <c r="K59" i="2"/>
  <c r="A60" i="2"/>
  <c r="C60" i="2"/>
  <c r="D60" i="2"/>
  <c r="E60" i="2"/>
  <c r="F60" i="2"/>
  <c r="G60" i="2"/>
  <c r="H60" i="2"/>
  <c r="K60" i="2"/>
  <c r="A61" i="2"/>
  <c r="C61" i="2"/>
  <c r="D61" i="2"/>
  <c r="E61" i="2"/>
  <c r="F61" i="2"/>
  <c r="G61" i="2"/>
  <c r="H61" i="2"/>
  <c r="K61" i="2"/>
  <c r="A62" i="2"/>
  <c r="C62" i="2"/>
  <c r="D62" i="2"/>
  <c r="E62" i="2"/>
  <c r="F62" i="2"/>
  <c r="G62" i="2"/>
  <c r="H62" i="2"/>
  <c r="K62" i="2"/>
  <c r="A63" i="2"/>
  <c r="C63" i="2"/>
  <c r="D63" i="2"/>
  <c r="E63" i="2"/>
  <c r="F63" i="2"/>
  <c r="G63" i="2"/>
  <c r="H63" i="2"/>
  <c r="K63" i="2"/>
  <c r="A64" i="2"/>
  <c r="C64" i="2"/>
  <c r="D64" i="2"/>
  <c r="E64" i="2"/>
  <c r="F64" i="2"/>
  <c r="G64" i="2"/>
  <c r="H64" i="2"/>
  <c r="K64" i="2"/>
  <c r="A65" i="2"/>
  <c r="C65" i="2"/>
  <c r="D65" i="2"/>
  <c r="E65" i="2"/>
  <c r="F65" i="2"/>
  <c r="G65" i="2"/>
  <c r="H65" i="2"/>
  <c r="K65" i="2"/>
  <c r="A66" i="2"/>
  <c r="C66" i="2"/>
  <c r="D66" i="2"/>
  <c r="E66" i="2"/>
  <c r="F66" i="2"/>
  <c r="G66" i="2"/>
  <c r="H66" i="2"/>
  <c r="K66" i="2"/>
  <c r="A67" i="2"/>
  <c r="C67" i="2"/>
  <c r="D67" i="2"/>
  <c r="E67" i="2"/>
  <c r="F67" i="2"/>
  <c r="G67" i="2"/>
  <c r="H67" i="2"/>
  <c r="K67" i="2"/>
  <c r="A68" i="2"/>
  <c r="C68" i="2"/>
  <c r="D68" i="2"/>
  <c r="E68" i="2"/>
  <c r="F68" i="2"/>
  <c r="G68" i="2"/>
  <c r="H68" i="2"/>
  <c r="K68" i="2"/>
  <c r="A69" i="2"/>
  <c r="C69" i="2"/>
  <c r="D69" i="2"/>
  <c r="E69" i="2"/>
  <c r="F69" i="2"/>
  <c r="G69" i="2"/>
  <c r="H69" i="2"/>
  <c r="K69" i="2"/>
  <c r="A70" i="2"/>
  <c r="C70" i="2"/>
  <c r="D70" i="2"/>
  <c r="E70" i="2"/>
  <c r="F70" i="2"/>
  <c r="G70" i="2"/>
  <c r="H70" i="2"/>
  <c r="K70" i="2"/>
  <c r="A71" i="2"/>
  <c r="C71" i="2"/>
  <c r="D71" i="2"/>
  <c r="E71" i="2"/>
  <c r="F71" i="2"/>
  <c r="G71" i="2"/>
  <c r="H71" i="2"/>
  <c r="K71" i="2"/>
  <c r="A72" i="2"/>
  <c r="C72" i="2"/>
  <c r="D72" i="2"/>
  <c r="E72" i="2"/>
  <c r="F72" i="2"/>
  <c r="G72" i="2"/>
  <c r="H72" i="2"/>
  <c r="K72" i="2"/>
  <c r="A73" i="2"/>
  <c r="C73" i="2"/>
  <c r="D73" i="2"/>
  <c r="E73" i="2"/>
  <c r="F73" i="2"/>
  <c r="G73" i="2"/>
  <c r="H73" i="2"/>
  <c r="K73" i="2"/>
  <c r="A74" i="2"/>
  <c r="C74" i="2"/>
  <c r="D74" i="2"/>
  <c r="E74" i="2"/>
  <c r="F74" i="2"/>
  <c r="G74" i="2"/>
  <c r="H74" i="2"/>
  <c r="K74" i="2"/>
  <c r="A75" i="2"/>
  <c r="C75" i="2"/>
  <c r="D75" i="2"/>
  <c r="E75" i="2"/>
  <c r="F75" i="2"/>
  <c r="G75" i="2"/>
  <c r="H75" i="2"/>
  <c r="K75" i="2"/>
  <c r="A76" i="2"/>
  <c r="C76" i="2"/>
  <c r="D76" i="2"/>
  <c r="E76" i="2"/>
  <c r="F76" i="2"/>
  <c r="G76" i="2"/>
  <c r="H76" i="2"/>
  <c r="K76" i="2"/>
  <c r="A77" i="2"/>
  <c r="C77" i="2"/>
  <c r="D77" i="2"/>
  <c r="E77" i="2"/>
  <c r="F77" i="2"/>
  <c r="G77" i="2"/>
  <c r="H77" i="2"/>
  <c r="K77" i="2"/>
  <c r="A78" i="2"/>
  <c r="C78" i="2"/>
  <c r="D78" i="2"/>
  <c r="E78" i="2"/>
  <c r="F78" i="2"/>
  <c r="G78" i="2"/>
  <c r="H78" i="2"/>
  <c r="K78" i="2"/>
  <c r="A79" i="2"/>
  <c r="C79" i="2"/>
  <c r="D79" i="2"/>
  <c r="E79" i="2"/>
  <c r="F79" i="2"/>
  <c r="G79" i="2"/>
  <c r="H79" i="2"/>
  <c r="K79" i="2"/>
  <c r="A80" i="2"/>
  <c r="C80" i="2"/>
  <c r="D80" i="2"/>
  <c r="E80" i="2"/>
  <c r="F80" i="2"/>
  <c r="G80" i="2"/>
  <c r="H80" i="2"/>
  <c r="K80" i="2"/>
  <c r="A81" i="2"/>
  <c r="C81" i="2"/>
  <c r="D81" i="2"/>
  <c r="E81" i="2"/>
  <c r="F81" i="2"/>
  <c r="G81" i="2"/>
  <c r="H81" i="2"/>
  <c r="K81" i="2"/>
  <c r="A82" i="2"/>
  <c r="C82" i="2"/>
  <c r="D82" i="2"/>
  <c r="E82" i="2"/>
  <c r="F82" i="2"/>
  <c r="G82" i="2"/>
  <c r="H82" i="2"/>
  <c r="K82" i="2"/>
  <c r="A83" i="2"/>
  <c r="C83" i="2"/>
  <c r="D83" i="2"/>
  <c r="E83" i="2"/>
  <c r="F83" i="2"/>
  <c r="G83" i="2"/>
  <c r="H83" i="2"/>
  <c r="K83" i="2"/>
  <c r="A84" i="2"/>
  <c r="C84" i="2"/>
  <c r="D84" i="2"/>
  <c r="E84" i="2"/>
  <c r="F84" i="2"/>
  <c r="G84" i="2"/>
  <c r="H84" i="2"/>
  <c r="K84" i="2"/>
  <c r="A85" i="2"/>
  <c r="C85" i="2"/>
  <c r="D85" i="2"/>
  <c r="E85" i="2"/>
  <c r="F85" i="2"/>
  <c r="G85" i="2"/>
  <c r="H85" i="2"/>
  <c r="K85" i="2"/>
  <c r="A86" i="2"/>
  <c r="C86" i="2"/>
  <c r="D86" i="2"/>
  <c r="E86" i="2"/>
  <c r="F86" i="2"/>
  <c r="G86" i="2"/>
  <c r="H86" i="2"/>
  <c r="K86" i="2"/>
  <c r="A87" i="2"/>
  <c r="C87" i="2"/>
  <c r="D87" i="2"/>
  <c r="E87" i="2"/>
  <c r="F87" i="2"/>
  <c r="G87" i="2"/>
  <c r="H87" i="2"/>
  <c r="K87" i="2"/>
  <c r="A88" i="2"/>
  <c r="C88" i="2"/>
  <c r="D88" i="2"/>
  <c r="E88" i="2"/>
  <c r="F88" i="2"/>
  <c r="G88" i="2"/>
  <c r="H88" i="2"/>
  <c r="K88" i="2"/>
  <c r="A89" i="2"/>
  <c r="C89" i="2"/>
  <c r="D89" i="2"/>
  <c r="E89" i="2"/>
  <c r="F89" i="2"/>
  <c r="G89" i="2"/>
  <c r="H89" i="2"/>
  <c r="K89" i="2"/>
  <c r="A90" i="2"/>
  <c r="C90" i="2"/>
  <c r="D90" i="2"/>
  <c r="E90" i="2"/>
  <c r="F90" i="2"/>
  <c r="G90" i="2"/>
  <c r="H90" i="2"/>
  <c r="K90" i="2"/>
  <c r="A91" i="2"/>
  <c r="C91" i="2"/>
  <c r="D91" i="2"/>
  <c r="E91" i="2"/>
  <c r="F91" i="2"/>
  <c r="G91" i="2"/>
  <c r="H91" i="2"/>
  <c r="K91" i="2"/>
  <c r="A92" i="2"/>
  <c r="C92" i="2"/>
  <c r="D92" i="2"/>
  <c r="E92" i="2"/>
  <c r="F92" i="2"/>
  <c r="G92" i="2"/>
  <c r="H92" i="2"/>
  <c r="K92" i="2"/>
  <c r="A93" i="2"/>
  <c r="C93" i="2"/>
  <c r="D93" i="2"/>
  <c r="E93" i="2"/>
  <c r="F93" i="2"/>
  <c r="G93" i="2"/>
  <c r="H93" i="2"/>
  <c r="K93" i="2"/>
  <c r="A94" i="2"/>
  <c r="C94" i="2"/>
  <c r="D94" i="2"/>
  <c r="E94" i="2"/>
  <c r="F94" i="2"/>
  <c r="G94" i="2"/>
  <c r="H94" i="2"/>
  <c r="K94" i="2"/>
  <c r="A95" i="2"/>
  <c r="C95" i="2"/>
  <c r="D95" i="2"/>
  <c r="E95" i="2"/>
  <c r="F95" i="2"/>
  <c r="G95" i="2"/>
  <c r="H95" i="2"/>
  <c r="K95" i="2"/>
  <c r="A96" i="2"/>
  <c r="C96" i="2"/>
  <c r="D96" i="2"/>
  <c r="E96" i="2"/>
  <c r="F96" i="2"/>
  <c r="G96" i="2"/>
  <c r="H96" i="2"/>
  <c r="K96" i="2"/>
  <c r="A97" i="2"/>
  <c r="C97" i="2"/>
  <c r="D97" i="2"/>
  <c r="E97" i="2"/>
  <c r="F97" i="2"/>
  <c r="G97" i="2"/>
  <c r="H97" i="2"/>
  <c r="K97" i="2"/>
  <c r="A98" i="2"/>
  <c r="C98" i="2"/>
  <c r="D98" i="2"/>
  <c r="E98" i="2"/>
  <c r="F98" i="2"/>
  <c r="G98" i="2"/>
  <c r="H98" i="2"/>
  <c r="K98" i="2"/>
  <c r="A99" i="2"/>
  <c r="C99" i="2"/>
  <c r="D99" i="2"/>
  <c r="E99" i="2"/>
  <c r="F99" i="2"/>
  <c r="G99" i="2"/>
  <c r="H99" i="2"/>
  <c r="K99" i="2"/>
  <c r="A100" i="2"/>
  <c r="C100" i="2"/>
  <c r="D100" i="2"/>
  <c r="E100" i="2"/>
  <c r="F100" i="2"/>
  <c r="G100" i="2"/>
  <c r="H100" i="2"/>
  <c r="K100" i="2"/>
  <c r="A101" i="2"/>
  <c r="C101" i="2"/>
  <c r="D101" i="2"/>
  <c r="E101" i="2"/>
  <c r="F101" i="2"/>
  <c r="G101" i="2"/>
  <c r="H101" i="2"/>
  <c r="K101" i="2"/>
  <c r="A102" i="2"/>
  <c r="C102" i="2"/>
  <c r="D102" i="2"/>
  <c r="E102" i="2"/>
  <c r="F102" i="2"/>
  <c r="G102" i="2"/>
  <c r="H102" i="2"/>
  <c r="K102" i="2"/>
  <c r="A103" i="2"/>
  <c r="C103" i="2"/>
  <c r="D103" i="2"/>
  <c r="E103" i="2"/>
  <c r="F103" i="2"/>
  <c r="G103" i="2"/>
  <c r="H103" i="2"/>
  <c r="K103" i="2"/>
  <c r="A104" i="2"/>
  <c r="C104" i="2"/>
  <c r="D104" i="2"/>
  <c r="E104" i="2"/>
  <c r="F104" i="2"/>
  <c r="G104" i="2"/>
  <c r="H104" i="2"/>
  <c r="K104" i="2"/>
  <c r="A105" i="2"/>
  <c r="C105" i="2"/>
  <c r="D105" i="2"/>
  <c r="E105" i="2"/>
  <c r="F105" i="2"/>
  <c r="G105" i="2"/>
  <c r="H105" i="2"/>
  <c r="K105" i="2"/>
  <c r="A106" i="2"/>
  <c r="C106" i="2"/>
  <c r="D106" i="2"/>
  <c r="E106" i="2"/>
  <c r="F106" i="2"/>
  <c r="G106" i="2"/>
  <c r="H106" i="2"/>
  <c r="K106" i="2"/>
  <c r="A107" i="2"/>
  <c r="C107" i="2"/>
  <c r="D107" i="2"/>
  <c r="E107" i="2"/>
  <c r="F107" i="2"/>
  <c r="G107" i="2"/>
  <c r="H107" i="2"/>
  <c r="K107" i="2"/>
  <c r="A108" i="2"/>
  <c r="C108" i="2"/>
  <c r="D108" i="2"/>
  <c r="E108" i="2"/>
  <c r="F108" i="2"/>
  <c r="G108" i="2"/>
  <c r="H108" i="2"/>
  <c r="K108" i="2"/>
  <c r="A109" i="2"/>
  <c r="C109" i="2"/>
  <c r="D109" i="2"/>
  <c r="E109" i="2"/>
  <c r="F109" i="2"/>
  <c r="G109" i="2"/>
  <c r="H109" i="2"/>
  <c r="K109" i="2"/>
  <c r="A110" i="2"/>
  <c r="C110" i="2"/>
  <c r="D110" i="2"/>
  <c r="E110" i="2"/>
  <c r="F110" i="2"/>
  <c r="G110" i="2"/>
  <c r="H110" i="2"/>
  <c r="K110" i="2"/>
  <c r="A111" i="2"/>
  <c r="C111" i="2"/>
  <c r="D111" i="2"/>
  <c r="E111" i="2"/>
  <c r="F111" i="2"/>
  <c r="G111" i="2"/>
  <c r="H111" i="2"/>
  <c r="K111" i="2"/>
  <c r="A112" i="2"/>
  <c r="C112" i="2"/>
  <c r="D112" i="2"/>
  <c r="E112" i="2"/>
  <c r="F112" i="2"/>
  <c r="G112" i="2"/>
  <c r="H112" i="2"/>
  <c r="K112" i="2"/>
  <c r="A113" i="2"/>
  <c r="C113" i="2"/>
  <c r="D113" i="2"/>
  <c r="E113" i="2"/>
  <c r="F113" i="2"/>
  <c r="G113" i="2"/>
  <c r="H113" i="2"/>
  <c r="K113" i="2"/>
  <c r="A114" i="2"/>
  <c r="C114" i="2"/>
  <c r="D114" i="2"/>
  <c r="E114" i="2"/>
  <c r="F114" i="2"/>
  <c r="G114" i="2"/>
  <c r="H114" i="2"/>
  <c r="K114" i="2"/>
  <c r="A115" i="2"/>
  <c r="C115" i="2"/>
  <c r="D115" i="2"/>
  <c r="E115" i="2"/>
  <c r="F115" i="2"/>
  <c r="G115" i="2"/>
  <c r="H115" i="2"/>
  <c r="K115" i="2"/>
  <c r="A116" i="2"/>
  <c r="C116" i="2"/>
  <c r="D116" i="2"/>
  <c r="E116" i="2"/>
  <c r="F116" i="2"/>
  <c r="G116" i="2"/>
  <c r="H116" i="2"/>
  <c r="K116" i="2"/>
  <c r="A117" i="2"/>
  <c r="C117" i="2"/>
  <c r="D117" i="2"/>
  <c r="E117" i="2"/>
  <c r="F117" i="2"/>
  <c r="G117" i="2"/>
  <c r="H117" i="2"/>
  <c r="K117" i="2"/>
  <c r="A118" i="2"/>
  <c r="C118" i="2"/>
  <c r="D118" i="2"/>
  <c r="E118" i="2"/>
  <c r="F118" i="2"/>
  <c r="G118" i="2"/>
  <c r="H118" i="2"/>
  <c r="K118" i="2"/>
  <c r="A119" i="2"/>
  <c r="C119" i="2"/>
  <c r="D119" i="2"/>
  <c r="E119" i="2"/>
  <c r="F119" i="2"/>
  <c r="G119" i="2"/>
  <c r="H119" i="2"/>
  <c r="K119" i="2"/>
  <c r="A120" i="2"/>
  <c r="C120" i="2"/>
  <c r="D120" i="2"/>
  <c r="E120" i="2"/>
  <c r="F120" i="2"/>
  <c r="G120" i="2"/>
  <c r="H120" i="2"/>
  <c r="K120" i="2"/>
  <c r="A121" i="2"/>
  <c r="C121" i="2"/>
  <c r="D121" i="2"/>
  <c r="E121" i="2"/>
  <c r="F121" i="2"/>
  <c r="G121" i="2"/>
  <c r="H121" i="2"/>
  <c r="K121" i="2"/>
  <c r="A122" i="2"/>
  <c r="C122" i="2"/>
  <c r="D122" i="2"/>
  <c r="E122" i="2"/>
  <c r="F122" i="2"/>
  <c r="G122" i="2"/>
  <c r="H122" i="2"/>
  <c r="K122" i="2"/>
  <c r="A123" i="2"/>
  <c r="C123" i="2"/>
  <c r="D123" i="2"/>
  <c r="E123" i="2"/>
  <c r="F123" i="2"/>
  <c r="G123" i="2"/>
  <c r="H123" i="2"/>
  <c r="K123" i="2"/>
  <c r="A124" i="2"/>
  <c r="C124" i="2"/>
  <c r="D124" i="2"/>
  <c r="E124" i="2"/>
  <c r="F124" i="2"/>
  <c r="G124" i="2"/>
  <c r="H124" i="2"/>
  <c r="K124" i="2"/>
  <c r="A125" i="2"/>
  <c r="C125" i="2"/>
  <c r="D125" i="2"/>
  <c r="E125" i="2"/>
  <c r="F125" i="2"/>
  <c r="G125" i="2"/>
  <c r="H125" i="2"/>
  <c r="K125" i="2"/>
  <c r="A126" i="2"/>
  <c r="C126" i="2"/>
  <c r="D126" i="2"/>
  <c r="E126" i="2"/>
  <c r="F126" i="2"/>
  <c r="G126" i="2"/>
  <c r="H126" i="2"/>
  <c r="K126" i="2"/>
  <c r="A127" i="2"/>
  <c r="C127" i="2"/>
  <c r="D127" i="2"/>
  <c r="E127" i="2"/>
  <c r="F127" i="2"/>
  <c r="G127" i="2"/>
  <c r="H127" i="2"/>
  <c r="K127" i="2"/>
  <c r="A128" i="2"/>
  <c r="C128" i="2"/>
  <c r="D128" i="2"/>
  <c r="E128" i="2"/>
  <c r="F128" i="2"/>
  <c r="G128" i="2"/>
  <c r="H128" i="2"/>
  <c r="K128" i="2"/>
  <c r="A129" i="2"/>
  <c r="C129" i="2"/>
  <c r="D129" i="2"/>
  <c r="E129" i="2"/>
  <c r="F129" i="2"/>
  <c r="G129" i="2"/>
  <c r="H129" i="2"/>
  <c r="K129" i="2"/>
  <c r="A130" i="2"/>
  <c r="C130" i="2"/>
  <c r="D130" i="2"/>
  <c r="E130" i="2"/>
  <c r="F130" i="2"/>
  <c r="G130" i="2"/>
  <c r="H130" i="2"/>
  <c r="K130" i="2"/>
  <c r="A131" i="2"/>
  <c r="C131" i="2"/>
  <c r="D131" i="2"/>
  <c r="E131" i="2"/>
  <c r="F131" i="2"/>
  <c r="G131" i="2"/>
  <c r="H131" i="2"/>
  <c r="K131" i="2"/>
  <c r="A132" i="2"/>
  <c r="C132" i="2"/>
  <c r="D132" i="2"/>
  <c r="E132" i="2"/>
  <c r="F132" i="2"/>
  <c r="G132" i="2"/>
  <c r="H132" i="2"/>
  <c r="K132" i="2"/>
  <c r="A133" i="2"/>
  <c r="C133" i="2"/>
  <c r="D133" i="2"/>
  <c r="E133" i="2"/>
  <c r="F133" i="2"/>
  <c r="G133" i="2"/>
  <c r="H133" i="2"/>
  <c r="K133" i="2"/>
  <c r="A134" i="2"/>
  <c r="C134" i="2"/>
  <c r="D134" i="2"/>
  <c r="E134" i="2"/>
  <c r="F134" i="2"/>
  <c r="G134" i="2"/>
  <c r="H134" i="2"/>
  <c r="K134" i="2"/>
  <c r="A135" i="2"/>
  <c r="C135" i="2"/>
  <c r="D135" i="2"/>
  <c r="E135" i="2"/>
  <c r="F135" i="2"/>
  <c r="G135" i="2"/>
  <c r="H135" i="2"/>
  <c r="K135" i="2"/>
  <c r="A136" i="2"/>
  <c r="C136" i="2"/>
  <c r="D136" i="2"/>
  <c r="E136" i="2"/>
  <c r="F136" i="2"/>
  <c r="G136" i="2"/>
  <c r="H136" i="2"/>
  <c r="K136" i="2"/>
  <c r="A137" i="2"/>
  <c r="C137" i="2"/>
  <c r="D137" i="2"/>
  <c r="E137" i="2"/>
  <c r="F137" i="2"/>
  <c r="G137" i="2"/>
  <c r="H137" i="2"/>
  <c r="K137" i="2"/>
  <c r="A138" i="2"/>
  <c r="C138" i="2"/>
  <c r="D138" i="2"/>
  <c r="E138" i="2"/>
  <c r="F138" i="2"/>
  <c r="G138" i="2"/>
  <c r="H138" i="2"/>
  <c r="K138" i="2"/>
  <c r="A139" i="2"/>
  <c r="C139" i="2"/>
  <c r="D139" i="2"/>
  <c r="E139" i="2"/>
  <c r="F139" i="2"/>
  <c r="G139" i="2"/>
  <c r="H139" i="2"/>
  <c r="K139" i="2"/>
  <c r="A140" i="2"/>
  <c r="C140" i="2"/>
  <c r="D140" i="2"/>
  <c r="E140" i="2"/>
  <c r="F140" i="2"/>
  <c r="G140" i="2"/>
  <c r="H140" i="2"/>
  <c r="K140" i="2"/>
  <c r="A141" i="2"/>
  <c r="C141" i="2"/>
  <c r="D141" i="2"/>
  <c r="E141" i="2"/>
  <c r="F141" i="2"/>
  <c r="G141" i="2"/>
  <c r="H141" i="2"/>
  <c r="K141" i="2"/>
  <c r="A142" i="2"/>
  <c r="C142" i="2"/>
  <c r="D142" i="2"/>
  <c r="E142" i="2"/>
  <c r="F142" i="2"/>
  <c r="G142" i="2"/>
  <c r="H142" i="2"/>
  <c r="K142" i="2"/>
  <c r="A143" i="2"/>
  <c r="C143" i="2"/>
  <c r="D143" i="2"/>
  <c r="E143" i="2"/>
  <c r="F143" i="2"/>
  <c r="G143" i="2"/>
  <c r="H143" i="2"/>
  <c r="K143" i="2"/>
  <c r="A144" i="2"/>
  <c r="C144" i="2"/>
  <c r="D144" i="2"/>
  <c r="E144" i="2"/>
  <c r="F144" i="2"/>
  <c r="G144" i="2"/>
  <c r="H144" i="2"/>
  <c r="K144" i="2"/>
  <c r="A145" i="2"/>
  <c r="C145" i="2"/>
  <c r="D145" i="2"/>
  <c r="E145" i="2"/>
  <c r="F145" i="2"/>
  <c r="G145" i="2"/>
  <c r="H145" i="2"/>
  <c r="K145" i="2"/>
  <c r="A146" i="2"/>
  <c r="C146" i="2"/>
  <c r="D146" i="2"/>
  <c r="E146" i="2"/>
  <c r="F146" i="2"/>
  <c r="G146" i="2"/>
  <c r="H146" i="2"/>
  <c r="K146" i="2"/>
  <c r="A147" i="2"/>
  <c r="C147" i="2"/>
  <c r="D147" i="2"/>
  <c r="E147" i="2"/>
  <c r="F147" i="2"/>
  <c r="G147" i="2"/>
  <c r="H147" i="2"/>
  <c r="K147" i="2"/>
  <c r="A148" i="2"/>
  <c r="C148" i="2"/>
  <c r="D148" i="2"/>
  <c r="E148" i="2"/>
  <c r="F148" i="2"/>
  <c r="G148" i="2"/>
  <c r="H148" i="2"/>
  <c r="K148" i="2"/>
  <c r="A149" i="2"/>
  <c r="C149" i="2"/>
  <c r="D149" i="2"/>
  <c r="E149" i="2"/>
  <c r="F149" i="2"/>
  <c r="G149" i="2"/>
  <c r="H149" i="2"/>
  <c r="K149" i="2"/>
  <c r="A150" i="2"/>
  <c r="C150" i="2"/>
  <c r="D150" i="2"/>
  <c r="E150" i="2"/>
  <c r="F150" i="2"/>
  <c r="G150" i="2"/>
  <c r="H150" i="2"/>
  <c r="K150" i="2"/>
  <c r="A151" i="2"/>
  <c r="C151" i="2"/>
  <c r="D151" i="2"/>
  <c r="E151" i="2"/>
  <c r="F151" i="2"/>
  <c r="G151" i="2"/>
  <c r="H151" i="2"/>
  <c r="K151" i="2"/>
  <c r="A152" i="2"/>
  <c r="C152" i="2"/>
  <c r="D152" i="2"/>
  <c r="E152" i="2"/>
  <c r="F152" i="2"/>
  <c r="G152" i="2"/>
  <c r="H152" i="2"/>
  <c r="K152" i="2"/>
  <c r="A153" i="2"/>
  <c r="C153" i="2"/>
  <c r="D153" i="2"/>
  <c r="E153" i="2"/>
  <c r="F153" i="2"/>
  <c r="G153" i="2"/>
  <c r="H153" i="2"/>
  <c r="K153" i="2"/>
  <c r="A154" i="2"/>
  <c r="C154" i="2"/>
  <c r="D154" i="2"/>
  <c r="E154" i="2"/>
  <c r="F154" i="2"/>
  <c r="G154" i="2"/>
  <c r="H154" i="2"/>
  <c r="K154" i="2"/>
  <c r="A155" i="2"/>
  <c r="C155" i="2"/>
  <c r="D155" i="2"/>
  <c r="E155" i="2"/>
  <c r="F155" i="2"/>
  <c r="G155" i="2"/>
  <c r="H155" i="2"/>
  <c r="K155" i="2"/>
  <c r="A156" i="2"/>
  <c r="C156" i="2"/>
  <c r="D156" i="2"/>
  <c r="E156" i="2"/>
  <c r="F156" i="2"/>
  <c r="G156" i="2"/>
  <c r="H156" i="2"/>
  <c r="K156" i="2"/>
  <c r="A157" i="2"/>
  <c r="C157" i="2"/>
  <c r="D157" i="2"/>
  <c r="E157" i="2"/>
  <c r="F157" i="2"/>
  <c r="G157" i="2"/>
  <c r="H157" i="2"/>
  <c r="K157" i="2"/>
  <c r="A158" i="2"/>
  <c r="C158" i="2"/>
  <c r="D158" i="2"/>
  <c r="E158" i="2"/>
  <c r="F158" i="2"/>
  <c r="G158" i="2"/>
  <c r="H158" i="2"/>
  <c r="K158" i="2"/>
  <c r="A159" i="2"/>
  <c r="C159" i="2"/>
  <c r="D159" i="2"/>
  <c r="E159" i="2"/>
  <c r="F159" i="2"/>
  <c r="G159" i="2"/>
  <c r="H159" i="2"/>
  <c r="K159" i="2"/>
  <c r="A160" i="2"/>
  <c r="C160" i="2"/>
  <c r="D160" i="2"/>
  <c r="E160" i="2"/>
  <c r="F160" i="2"/>
  <c r="G160" i="2"/>
  <c r="H160" i="2"/>
  <c r="K160" i="2"/>
  <c r="A161" i="2"/>
  <c r="C161" i="2"/>
  <c r="D161" i="2"/>
  <c r="E161" i="2"/>
  <c r="F161" i="2"/>
  <c r="G161" i="2"/>
  <c r="H161" i="2"/>
  <c r="K161" i="2"/>
  <c r="A162" i="2"/>
  <c r="C162" i="2"/>
  <c r="D162" i="2"/>
  <c r="E162" i="2"/>
  <c r="F162" i="2"/>
  <c r="G162" i="2"/>
  <c r="H162" i="2"/>
  <c r="K162" i="2"/>
  <c r="A163" i="2"/>
  <c r="C163" i="2"/>
  <c r="D163" i="2"/>
  <c r="E163" i="2"/>
  <c r="F163" i="2"/>
  <c r="G163" i="2"/>
  <c r="H163" i="2"/>
  <c r="K163" i="2"/>
  <c r="A164" i="2"/>
  <c r="C164" i="2"/>
  <c r="D164" i="2"/>
  <c r="E164" i="2"/>
  <c r="F164" i="2"/>
  <c r="G164" i="2"/>
  <c r="H164" i="2"/>
  <c r="K164" i="2"/>
  <c r="A165" i="2"/>
  <c r="C165" i="2"/>
  <c r="D165" i="2"/>
  <c r="E165" i="2"/>
  <c r="F165" i="2"/>
  <c r="G165" i="2"/>
  <c r="H165" i="2"/>
  <c r="K165" i="2"/>
  <c r="A166" i="2"/>
  <c r="C166" i="2"/>
  <c r="D166" i="2"/>
  <c r="E166" i="2"/>
  <c r="F166" i="2"/>
  <c r="G166" i="2"/>
  <c r="H166" i="2"/>
  <c r="K166" i="2"/>
  <c r="A167" i="2"/>
  <c r="C167" i="2"/>
  <c r="D167" i="2"/>
  <c r="E167" i="2"/>
  <c r="F167" i="2"/>
  <c r="G167" i="2"/>
  <c r="H167" i="2"/>
  <c r="K167" i="2"/>
  <c r="A168" i="2"/>
  <c r="C168" i="2"/>
  <c r="D168" i="2"/>
  <c r="E168" i="2"/>
  <c r="F168" i="2"/>
  <c r="G168" i="2"/>
  <c r="H168" i="2"/>
  <c r="K168" i="2"/>
  <c r="A169" i="2"/>
  <c r="C169" i="2"/>
  <c r="D169" i="2"/>
  <c r="E169" i="2"/>
  <c r="F169" i="2"/>
  <c r="G169" i="2"/>
  <c r="H169" i="2"/>
  <c r="K169" i="2"/>
  <c r="A170" i="2"/>
  <c r="C170" i="2"/>
  <c r="D170" i="2"/>
  <c r="E170" i="2"/>
  <c r="F170" i="2"/>
  <c r="G170" i="2"/>
  <c r="H170" i="2"/>
  <c r="K170" i="2"/>
  <c r="A171" i="2"/>
  <c r="C171" i="2"/>
  <c r="D171" i="2"/>
  <c r="E171" i="2"/>
  <c r="F171" i="2"/>
  <c r="G171" i="2"/>
  <c r="H171" i="2"/>
  <c r="K171" i="2"/>
  <c r="A172" i="2"/>
  <c r="C172" i="2"/>
  <c r="D172" i="2"/>
  <c r="E172" i="2"/>
  <c r="F172" i="2"/>
  <c r="G172" i="2"/>
  <c r="H172" i="2"/>
  <c r="K172" i="2"/>
  <c r="A173" i="2"/>
  <c r="C173" i="2"/>
  <c r="D173" i="2"/>
  <c r="E173" i="2"/>
  <c r="F173" i="2"/>
  <c r="G173" i="2"/>
  <c r="H173" i="2"/>
  <c r="K173" i="2"/>
  <c r="A174" i="2"/>
  <c r="C174" i="2"/>
  <c r="D174" i="2"/>
  <c r="E174" i="2"/>
  <c r="F174" i="2"/>
  <c r="G174" i="2"/>
  <c r="H174" i="2"/>
  <c r="K174" i="2"/>
  <c r="A175" i="2"/>
  <c r="C175" i="2"/>
  <c r="D175" i="2"/>
  <c r="E175" i="2"/>
  <c r="F175" i="2"/>
  <c r="G175" i="2"/>
  <c r="H175" i="2"/>
  <c r="K175" i="2"/>
  <c r="A176" i="2"/>
  <c r="C176" i="2"/>
  <c r="D176" i="2"/>
  <c r="E176" i="2"/>
  <c r="F176" i="2"/>
  <c r="G176" i="2"/>
  <c r="H176" i="2"/>
  <c r="K176" i="2"/>
  <c r="A177" i="2"/>
  <c r="C177" i="2"/>
  <c r="D177" i="2"/>
  <c r="E177" i="2"/>
  <c r="F177" i="2"/>
  <c r="G177" i="2"/>
  <c r="H177" i="2"/>
  <c r="K177" i="2"/>
  <c r="A178" i="2"/>
  <c r="C178" i="2"/>
  <c r="D178" i="2"/>
  <c r="E178" i="2"/>
  <c r="F178" i="2"/>
  <c r="G178" i="2"/>
  <c r="H178" i="2"/>
  <c r="K178" i="2"/>
  <c r="A179" i="2"/>
  <c r="C179" i="2"/>
  <c r="D179" i="2"/>
  <c r="E179" i="2"/>
  <c r="F179" i="2"/>
  <c r="G179" i="2"/>
  <c r="H179" i="2"/>
  <c r="K179" i="2"/>
  <c r="A180" i="2"/>
  <c r="C180" i="2"/>
  <c r="D180" i="2"/>
  <c r="E180" i="2"/>
  <c r="F180" i="2"/>
  <c r="G180" i="2"/>
  <c r="H180" i="2"/>
  <c r="K180" i="2"/>
  <c r="A181" i="2"/>
  <c r="C181" i="2"/>
  <c r="D181" i="2"/>
  <c r="E181" i="2"/>
  <c r="F181" i="2"/>
  <c r="G181" i="2"/>
  <c r="H181" i="2"/>
  <c r="K181" i="2"/>
  <c r="A182" i="2"/>
  <c r="C182" i="2"/>
  <c r="D182" i="2"/>
  <c r="E182" i="2"/>
  <c r="F182" i="2"/>
  <c r="G182" i="2"/>
  <c r="H182" i="2"/>
  <c r="K182" i="2"/>
  <c r="A183" i="2"/>
  <c r="C183" i="2"/>
  <c r="D183" i="2"/>
  <c r="E183" i="2"/>
  <c r="F183" i="2"/>
  <c r="G183" i="2"/>
  <c r="H183" i="2"/>
  <c r="K183" i="2"/>
  <c r="A184" i="2"/>
  <c r="C184" i="2"/>
  <c r="D184" i="2"/>
  <c r="E184" i="2"/>
  <c r="F184" i="2"/>
  <c r="G184" i="2"/>
  <c r="H184" i="2"/>
  <c r="K184" i="2"/>
  <c r="A185" i="2"/>
  <c r="C185" i="2"/>
  <c r="D185" i="2"/>
  <c r="E185" i="2"/>
  <c r="F185" i="2"/>
  <c r="G185" i="2"/>
  <c r="H185" i="2"/>
  <c r="K185" i="2"/>
  <c r="A186" i="2"/>
  <c r="C186" i="2"/>
  <c r="D186" i="2"/>
  <c r="E186" i="2"/>
  <c r="F186" i="2"/>
  <c r="G186" i="2"/>
  <c r="H186" i="2"/>
  <c r="K186" i="2"/>
  <c r="A187" i="2"/>
  <c r="C187" i="2"/>
  <c r="D187" i="2"/>
  <c r="E187" i="2"/>
  <c r="F187" i="2"/>
  <c r="G187" i="2"/>
  <c r="H187" i="2"/>
  <c r="K187" i="2"/>
  <c r="A188" i="2"/>
  <c r="C188" i="2"/>
  <c r="D188" i="2"/>
  <c r="E188" i="2"/>
  <c r="F188" i="2"/>
  <c r="G188" i="2"/>
  <c r="H188" i="2"/>
  <c r="K188" i="2"/>
  <c r="A189" i="2"/>
  <c r="C189" i="2"/>
  <c r="D189" i="2"/>
  <c r="E189" i="2"/>
  <c r="F189" i="2"/>
  <c r="G189" i="2"/>
  <c r="H189" i="2"/>
  <c r="K189" i="2"/>
  <c r="A190" i="2"/>
  <c r="C190" i="2"/>
  <c r="D190" i="2"/>
  <c r="E190" i="2"/>
  <c r="F190" i="2"/>
  <c r="G190" i="2"/>
  <c r="H190" i="2"/>
  <c r="K190" i="2"/>
  <c r="A191" i="2"/>
  <c r="C191" i="2"/>
  <c r="D191" i="2"/>
  <c r="E191" i="2"/>
  <c r="F191" i="2"/>
  <c r="G191" i="2"/>
  <c r="H191" i="2"/>
  <c r="K191" i="2"/>
  <c r="A192" i="2"/>
  <c r="C192" i="2"/>
  <c r="D192" i="2"/>
  <c r="E192" i="2"/>
  <c r="F192" i="2"/>
  <c r="G192" i="2"/>
  <c r="H192" i="2"/>
  <c r="K192" i="2"/>
  <c r="A193" i="2"/>
  <c r="C193" i="2"/>
  <c r="D193" i="2"/>
  <c r="E193" i="2"/>
  <c r="F193" i="2"/>
  <c r="G193" i="2"/>
  <c r="H193" i="2"/>
  <c r="K193" i="2"/>
  <c r="A194" i="2"/>
  <c r="C194" i="2"/>
  <c r="D194" i="2"/>
  <c r="E194" i="2"/>
  <c r="F194" i="2"/>
  <c r="G194" i="2"/>
  <c r="H194" i="2"/>
  <c r="K194" i="2"/>
  <c r="A195" i="2"/>
  <c r="C195" i="2"/>
  <c r="D195" i="2"/>
  <c r="E195" i="2"/>
  <c r="F195" i="2"/>
  <c r="G195" i="2"/>
  <c r="H195" i="2"/>
  <c r="K195" i="2"/>
  <c r="A196" i="2"/>
  <c r="C196" i="2"/>
  <c r="D196" i="2"/>
  <c r="E196" i="2"/>
  <c r="F196" i="2"/>
  <c r="G196" i="2"/>
  <c r="H196" i="2"/>
  <c r="K196" i="2"/>
  <c r="A197" i="2"/>
  <c r="C197" i="2"/>
  <c r="D197" i="2"/>
  <c r="E197" i="2"/>
  <c r="F197" i="2"/>
  <c r="G197" i="2"/>
  <c r="H197" i="2"/>
  <c r="K197" i="2"/>
  <c r="A198" i="2"/>
  <c r="C198" i="2"/>
  <c r="D198" i="2"/>
  <c r="E198" i="2"/>
  <c r="F198" i="2"/>
  <c r="G198" i="2"/>
  <c r="H198" i="2"/>
  <c r="K198" i="2"/>
  <c r="A199" i="2"/>
  <c r="C199" i="2"/>
  <c r="D199" i="2"/>
  <c r="E199" i="2"/>
  <c r="F199" i="2"/>
  <c r="G199" i="2"/>
  <c r="H199" i="2"/>
  <c r="K199" i="2"/>
  <c r="A200" i="2"/>
  <c r="C200" i="2"/>
  <c r="D200" i="2"/>
  <c r="E200" i="2"/>
  <c r="F200" i="2"/>
  <c r="G200" i="2"/>
  <c r="H200" i="2"/>
  <c r="K200" i="2"/>
  <c r="A201" i="2"/>
  <c r="C201" i="2"/>
  <c r="D201" i="2"/>
  <c r="E201" i="2"/>
  <c r="F201" i="2"/>
  <c r="G201" i="2"/>
  <c r="H201" i="2"/>
  <c r="K201" i="2"/>
  <c r="A202" i="2"/>
  <c r="C202" i="2"/>
  <c r="D202" i="2"/>
  <c r="E202" i="2"/>
  <c r="F202" i="2"/>
  <c r="G202" i="2"/>
  <c r="H202" i="2"/>
  <c r="K202" i="2"/>
  <c r="A203" i="2"/>
  <c r="C203" i="2"/>
  <c r="D203" i="2"/>
  <c r="E203" i="2"/>
  <c r="F203" i="2"/>
  <c r="G203" i="2"/>
  <c r="H203" i="2"/>
  <c r="K203" i="2"/>
  <c r="A204" i="2"/>
  <c r="C204" i="2"/>
  <c r="D204" i="2"/>
  <c r="E204" i="2"/>
  <c r="F204" i="2"/>
  <c r="G204" i="2"/>
  <c r="H204" i="2"/>
  <c r="K204" i="2"/>
  <c r="A205" i="2"/>
  <c r="C205" i="2"/>
  <c r="D205" i="2"/>
  <c r="E205" i="2"/>
  <c r="F205" i="2"/>
  <c r="G205" i="2"/>
  <c r="H205" i="2"/>
  <c r="K205" i="2"/>
  <c r="A206" i="2"/>
  <c r="C206" i="2"/>
  <c r="D206" i="2"/>
  <c r="E206" i="2"/>
  <c r="F206" i="2"/>
  <c r="G206" i="2"/>
  <c r="H206" i="2"/>
  <c r="K206" i="2"/>
  <c r="A207" i="2"/>
  <c r="C207" i="2"/>
  <c r="D207" i="2"/>
  <c r="E207" i="2"/>
  <c r="F207" i="2"/>
  <c r="G207" i="2"/>
  <c r="H207" i="2"/>
  <c r="K207" i="2"/>
  <c r="A208" i="2"/>
  <c r="C208" i="2"/>
  <c r="D208" i="2"/>
  <c r="E208" i="2"/>
  <c r="F208" i="2"/>
  <c r="G208" i="2"/>
  <c r="H208" i="2"/>
  <c r="K208" i="2"/>
  <c r="A209" i="2"/>
  <c r="C209" i="2"/>
  <c r="D209" i="2"/>
  <c r="E209" i="2"/>
  <c r="F209" i="2"/>
  <c r="G209" i="2"/>
  <c r="H209" i="2"/>
  <c r="K209" i="2"/>
  <c r="A210" i="2"/>
  <c r="C210" i="2"/>
  <c r="D210" i="2"/>
  <c r="E210" i="2"/>
  <c r="F210" i="2"/>
  <c r="G210" i="2"/>
  <c r="H210" i="2"/>
  <c r="K210" i="2"/>
  <c r="A211" i="2"/>
  <c r="C211" i="2"/>
  <c r="D211" i="2"/>
  <c r="E211" i="2"/>
  <c r="F211" i="2"/>
  <c r="G211" i="2"/>
  <c r="H211" i="2"/>
  <c r="K211" i="2"/>
  <c r="A212" i="2"/>
  <c r="C212" i="2"/>
  <c r="D212" i="2"/>
  <c r="E212" i="2"/>
  <c r="F212" i="2"/>
  <c r="G212" i="2"/>
  <c r="H212" i="2"/>
  <c r="K212" i="2"/>
  <c r="A213" i="2"/>
  <c r="C213" i="2"/>
  <c r="D213" i="2"/>
  <c r="E213" i="2"/>
  <c r="F213" i="2"/>
  <c r="G213" i="2"/>
  <c r="H213" i="2"/>
  <c r="K213" i="2"/>
  <c r="A214" i="2"/>
  <c r="C214" i="2"/>
  <c r="D214" i="2"/>
  <c r="E214" i="2"/>
  <c r="F214" i="2"/>
  <c r="G214" i="2"/>
  <c r="H214" i="2"/>
  <c r="K214" i="2"/>
  <c r="A215" i="2"/>
  <c r="C215" i="2"/>
  <c r="D215" i="2"/>
  <c r="E215" i="2"/>
  <c r="F215" i="2"/>
  <c r="G215" i="2"/>
  <c r="H215" i="2"/>
  <c r="K215" i="2"/>
  <c r="A216" i="2"/>
  <c r="C216" i="2"/>
  <c r="D216" i="2"/>
  <c r="E216" i="2"/>
  <c r="F216" i="2"/>
  <c r="G216" i="2"/>
  <c r="H216" i="2"/>
  <c r="K216" i="2"/>
  <c r="A217" i="2"/>
  <c r="C217" i="2"/>
  <c r="D217" i="2"/>
  <c r="E217" i="2"/>
  <c r="F217" i="2"/>
  <c r="G217" i="2"/>
  <c r="H217" i="2"/>
  <c r="K217" i="2"/>
  <c r="A218" i="2"/>
  <c r="C218" i="2"/>
  <c r="D218" i="2"/>
  <c r="E218" i="2"/>
  <c r="F218" i="2"/>
  <c r="G218" i="2"/>
  <c r="H218" i="2"/>
  <c r="K218" i="2"/>
  <c r="A219" i="2"/>
  <c r="C219" i="2"/>
  <c r="D219" i="2"/>
  <c r="E219" i="2"/>
  <c r="F219" i="2"/>
  <c r="G219" i="2"/>
  <c r="H219" i="2"/>
  <c r="K219" i="2"/>
  <c r="A220" i="2"/>
  <c r="C220" i="2"/>
  <c r="D220" i="2"/>
  <c r="E220" i="2"/>
  <c r="F220" i="2"/>
  <c r="G220" i="2"/>
  <c r="H220" i="2"/>
  <c r="K220" i="2"/>
  <c r="A221" i="2"/>
  <c r="C221" i="2"/>
  <c r="D221" i="2"/>
  <c r="E221" i="2"/>
  <c r="F221" i="2"/>
  <c r="G221" i="2"/>
  <c r="H221" i="2"/>
  <c r="K221" i="2"/>
  <c r="A222" i="2"/>
  <c r="C222" i="2"/>
  <c r="D222" i="2"/>
  <c r="E222" i="2"/>
  <c r="F222" i="2"/>
  <c r="G222" i="2"/>
  <c r="H222" i="2"/>
  <c r="K222" i="2"/>
  <c r="A223" i="2"/>
  <c r="C223" i="2"/>
  <c r="D223" i="2"/>
  <c r="E223" i="2"/>
  <c r="F223" i="2"/>
  <c r="G223" i="2"/>
  <c r="H223" i="2"/>
  <c r="K223" i="2"/>
  <c r="A224" i="2"/>
  <c r="C224" i="2"/>
  <c r="D224" i="2"/>
  <c r="E224" i="2"/>
  <c r="F224" i="2"/>
  <c r="G224" i="2"/>
  <c r="H224" i="2"/>
  <c r="K224" i="2"/>
  <c r="A225" i="2"/>
  <c r="C225" i="2"/>
  <c r="D225" i="2"/>
  <c r="E225" i="2"/>
  <c r="F225" i="2"/>
  <c r="G225" i="2"/>
  <c r="H225" i="2"/>
  <c r="K225" i="2"/>
  <c r="A226" i="2"/>
  <c r="C226" i="2"/>
  <c r="D226" i="2"/>
  <c r="E226" i="2"/>
  <c r="F226" i="2"/>
  <c r="G226" i="2"/>
  <c r="H226" i="2"/>
  <c r="K226" i="2"/>
  <c r="A227" i="2"/>
  <c r="C227" i="2"/>
  <c r="D227" i="2"/>
  <c r="E227" i="2"/>
  <c r="F227" i="2"/>
  <c r="G227" i="2"/>
  <c r="H227" i="2"/>
  <c r="K227" i="2"/>
  <c r="A228" i="2"/>
  <c r="C228" i="2"/>
  <c r="D228" i="2"/>
  <c r="E228" i="2"/>
  <c r="F228" i="2"/>
  <c r="G228" i="2"/>
  <c r="H228" i="2"/>
  <c r="K228" i="2"/>
  <c r="A229" i="2"/>
  <c r="C229" i="2"/>
  <c r="D229" i="2"/>
  <c r="E229" i="2"/>
  <c r="F229" i="2"/>
  <c r="G229" i="2"/>
  <c r="H229" i="2"/>
  <c r="K229" i="2"/>
  <c r="A230" i="2"/>
  <c r="C230" i="2"/>
  <c r="D230" i="2"/>
  <c r="E230" i="2"/>
  <c r="F230" i="2"/>
  <c r="G230" i="2"/>
  <c r="H230" i="2"/>
  <c r="K230" i="2"/>
  <c r="A231" i="2"/>
  <c r="C231" i="2"/>
  <c r="D231" i="2"/>
  <c r="E231" i="2"/>
  <c r="F231" i="2"/>
  <c r="G231" i="2"/>
  <c r="H231" i="2"/>
  <c r="K231" i="2"/>
  <c r="A232" i="2"/>
  <c r="C232" i="2"/>
  <c r="D232" i="2"/>
  <c r="E232" i="2"/>
  <c r="F232" i="2"/>
  <c r="G232" i="2"/>
  <c r="H232" i="2"/>
  <c r="K232" i="2"/>
  <c r="A233" i="2"/>
  <c r="C233" i="2"/>
  <c r="D233" i="2"/>
  <c r="E233" i="2"/>
  <c r="F233" i="2"/>
  <c r="G233" i="2"/>
  <c r="H233" i="2"/>
  <c r="K233" i="2"/>
  <c r="A234" i="2"/>
  <c r="C234" i="2"/>
  <c r="D234" i="2"/>
  <c r="E234" i="2"/>
  <c r="F234" i="2"/>
  <c r="G234" i="2"/>
  <c r="H234" i="2"/>
  <c r="K234" i="2"/>
  <c r="A235" i="2"/>
  <c r="C235" i="2"/>
  <c r="D235" i="2"/>
  <c r="E235" i="2"/>
  <c r="F235" i="2"/>
  <c r="G235" i="2"/>
  <c r="H235" i="2"/>
  <c r="K235" i="2"/>
  <c r="A236" i="2"/>
  <c r="C236" i="2"/>
  <c r="D236" i="2"/>
  <c r="E236" i="2"/>
  <c r="F236" i="2"/>
  <c r="G236" i="2"/>
  <c r="H236" i="2"/>
  <c r="K236" i="2"/>
  <c r="A237" i="2"/>
  <c r="C237" i="2"/>
  <c r="D237" i="2"/>
  <c r="E237" i="2"/>
  <c r="F237" i="2"/>
  <c r="G237" i="2"/>
  <c r="H237" i="2"/>
  <c r="K237" i="2"/>
  <c r="A238" i="2"/>
  <c r="C238" i="2"/>
  <c r="D238" i="2"/>
  <c r="E238" i="2"/>
  <c r="F238" i="2"/>
  <c r="G238" i="2"/>
  <c r="H238" i="2"/>
  <c r="K238" i="2"/>
  <c r="A239" i="2"/>
  <c r="C239" i="2"/>
  <c r="D239" i="2"/>
  <c r="E239" i="2"/>
  <c r="F239" i="2"/>
  <c r="G239" i="2"/>
  <c r="H239" i="2"/>
  <c r="K239" i="2"/>
  <c r="A240" i="2"/>
  <c r="C240" i="2"/>
  <c r="D240" i="2"/>
  <c r="E240" i="2"/>
  <c r="F240" i="2"/>
  <c r="G240" i="2"/>
  <c r="H240" i="2"/>
  <c r="K240" i="2"/>
  <c r="A241" i="2"/>
  <c r="C241" i="2"/>
  <c r="D241" i="2"/>
  <c r="E241" i="2"/>
  <c r="F241" i="2"/>
  <c r="G241" i="2"/>
  <c r="H241" i="2"/>
  <c r="K241" i="2"/>
  <c r="A242" i="2"/>
  <c r="C242" i="2"/>
  <c r="D242" i="2"/>
  <c r="E242" i="2"/>
  <c r="F242" i="2"/>
  <c r="G242" i="2"/>
  <c r="H242" i="2"/>
  <c r="K242" i="2"/>
  <c r="A243" i="2"/>
  <c r="C243" i="2"/>
  <c r="D243" i="2"/>
  <c r="E243" i="2"/>
  <c r="F243" i="2"/>
  <c r="G243" i="2"/>
  <c r="H243" i="2"/>
  <c r="K243" i="2"/>
  <c r="A244" i="2"/>
  <c r="C244" i="2"/>
  <c r="D244" i="2"/>
  <c r="E244" i="2"/>
  <c r="F244" i="2"/>
  <c r="G244" i="2"/>
  <c r="H244" i="2"/>
  <c r="K244" i="2"/>
  <c r="A245" i="2"/>
  <c r="C245" i="2"/>
  <c r="D245" i="2"/>
  <c r="E245" i="2"/>
  <c r="F245" i="2"/>
  <c r="G245" i="2"/>
  <c r="H245" i="2"/>
  <c r="K245" i="2"/>
  <c r="A246" i="2"/>
  <c r="C246" i="2"/>
  <c r="D246" i="2"/>
  <c r="E246" i="2"/>
  <c r="F246" i="2"/>
  <c r="G246" i="2"/>
  <c r="H246" i="2"/>
  <c r="K246" i="2"/>
  <c r="A247" i="2"/>
  <c r="C247" i="2"/>
  <c r="D247" i="2"/>
  <c r="E247" i="2"/>
  <c r="F247" i="2"/>
  <c r="G247" i="2"/>
  <c r="H247" i="2"/>
  <c r="K247" i="2"/>
  <c r="A248" i="2"/>
  <c r="C248" i="2"/>
  <c r="D248" i="2"/>
  <c r="E248" i="2"/>
  <c r="F248" i="2"/>
  <c r="G248" i="2"/>
  <c r="H248" i="2"/>
  <c r="K248" i="2"/>
  <c r="A249" i="2"/>
  <c r="C249" i="2"/>
  <c r="D249" i="2"/>
  <c r="E249" i="2"/>
  <c r="F249" i="2"/>
  <c r="G249" i="2"/>
  <c r="H249" i="2"/>
  <c r="K249" i="2"/>
  <c r="A250" i="2"/>
  <c r="C250" i="2"/>
  <c r="D250" i="2"/>
  <c r="E250" i="2"/>
  <c r="F250" i="2"/>
  <c r="G250" i="2"/>
  <c r="H250" i="2"/>
  <c r="K250" i="2"/>
  <c r="A251" i="2"/>
  <c r="C251" i="2"/>
  <c r="D251" i="2"/>
  <c r="E251" i="2"/>
  <c r="F251" i="2"/>
  <c r="G251" i="2"/>
  <c r="H251" i="2"/>
  <c r="K251" i="2"/>
  <c r="A252" i="2"/>
  <c r="C252" i="2"/>
  <c r="D252" i="2"/>
  <c r="E252" i="2"/>
  <c r="F252" i="2"/>
  <c r="G252" i="2"/>
  <c r="H252" i="2"/>
  <c r="K252" i="2"/>
  <c r="A253" i="2"/>
  <c r="C253" i="2"/>
  <c r="D253" i="2"/>
  <c r="E253" i="2"/>
  <c r="F253" i="2"/>
  <c r="G253" i="2"/>
  <c r="H253" i="2"/>
  <c r="K253" i="2"/>
  <c r="A254" i="2"/>
  <c r="C254" i="2"/>
  <c r="D254" i="2"/>
  <c r="E254" i="2"/>
  <c r="F254" i="2"/>
  <c r="G254" i="2"/>
  <c r="H254" i="2"/>
  <c r="K254" i="2"/>
  <c r="A255" i="2"/>
  <c r="C255" i="2"/>
  <c r="D255" i="2"/>
  <c r="E255" i="2"/>
  <c r="F255" i="2"/>
  <c r="G255" i="2"/>
  <c r="H255" i="2"/>
  <c r="K255" i="2"/>
  <c r="A256" i="2"/>
  <c r="C256" i="2"/>
  <c r="D256" i="2"/>
  <c r="E256" i="2"/>
  <c r="F256" i="2"/>
  <c r="G256" i="2"/>
  <c r="H256" i="2"/>
  <c r="K256" i="2"/>
  <c r="A257" i="2"/>
  <c r="C257" i="2"/>
  <c r="D257" i="2"/>
  <c r="E257" i="2"/>
  <c r="F257" i="2"/>
  <c r="G257" i="2"/>
  <c r="H257" i="2"/>
  <c r="K257" i="2"/>
  <c r="A258" i="2"/>
  <c r="C258" i="2"/>
  <c r="D258" i="2"/>
  <c r="E258" i="2"/>
  <c r="F258" i="2"/>
  <c r="G258" i="2"/>
  <c r="H258" i="2"/>
  <c r="K258" i="2"/>
  <c r="A259" i="2"/>
  <c r="C259" i="2"/>
  <c r="D259" i="2"/>
  <c r="E259" i="2"/>
  <c r="F259" i="2"/>
  <c r="G259" i="2"/>
  <c r="H259" i="2"/>
  <c r="K259" i="2"/>
  <c r="A260" i="2"/>
  <c r="C260" i="2"/>
  <c r="D260" i="2"/>
  <c r="E260" i="2"/>
  <c r="F260" i="2"/>
  <c r="G260" i="2"/>
  <c r="H260" i="2"/>
  <c r="K260" i="2"/>
  <c r="A261" i="2"/>
  <c r="C261" i="2"/>
  <c r="D261" i="2"/>
  <c r="E261" i="2"/>
  <c r="F261" i="2"/>
  <c r="G261" i="2"/>
  <c r="H261" i="2"/>
  <c r="K261" i="2"/>
  <c r="A262" i="2"/>
  <c r="C262" i="2"/>
  <c r="D262" i="2"/>
  <c r="E262" i="2"/>
  <c r="F262" i="2"/>
  <c r="G262" i="2"/>
  <c r="H262" i="2"/>
  <c r="K262" i="2"/>
  <c r="A263" i="2"/>
  <c r="C263" i="2"/>
  <c r="D263" i="2"/>
  <c r="E263" i="2"/>
  <c r="F263" i="2"/>
  <c r="G263" i="2"/>
  <c r="H263" i="2"/>
  <c r="K263" i="2"/>
  <c r="A264" i="2"/>
  <c r="C264" i="2"/>
  <c r="D264" i="2"/>
  <c r="E264" i="2"/>
  <c r="F264" i="2"/>
  <c r="G264" i="2"/>
  <c r="H264" i="2"/>
  <c r="K264" i="2"/>
  <c r="A265" i="2"/>
  <c r="C265" i="2"/>
  <c r="D265" i="2"/>
  <c r="E265" i="2"/>
  <c r="F265" i="2"/>
  <c r="G265" i="2"/>
  <c r="H265" i="2"/>
  <c r="K265" i="2"/>
  <c r="A266" i="2"/>
  <c r="C266" i="2"/>
  <c r="D266" i="2"/>
  <c r="E266" i="2"/>
  <c r="F266" i="2"/>
  <c r="G266" i="2"/>
  <c r="H266" i="2"/>
  <c r="K266" i="2"/>
  <c r="A267" i="2"/>
  <c r="C267" i="2"/>
  <c r="D267" i="2"/>
  <c r="E267" i="2"/>
  <c r="F267" i="2"/>
  <c r="G267" i="2"/>
  <c r="H267" i="2"/>
  <c r="K267" i="2"/>
  <c r="A268" i="2"/>
  <c r="C268" i="2"/>
  <c r="D268" i="2"/>
  <c r="E268" i="2"/>
  <c r="F268" i="2"/>
  <c r="G268" i="2"/>
  <c r="H268" i="2"/>
  <c r="K268" i="2"/>
  <c r="A269" i="2"/>
  <c r="C269" i="2"/>
  <c r="D269" i="2"/>
  <c r="E269" i="2"/>
  <c r="F269" i="2"/>
  <c r="G269" i="2"/>
  <c r="H269" i="2"/>
  <c r="K269" i="2"/>
  <c r="A270" i="2"/>
  <c r="C270" i="2"/>
  <c r="D270" i="2"/>
  <c r="E270" i="2"/>
  <c r="F270" i="2"/>
  <c r="G270" i="2"/>
  <c r="H270" i="2"/>
  <c r="K270" i="2"/>
  <c r="A271" i="2"/>
  <c r="C271" i="2"/>
  <c r="D271" i="2"/>
  <c r="E271" i="2"/>
  <c r="F271" i="2"/>
  <c r="G271" i="2"/>
  <c r="H271" i="2"/>
  <c r="K271" i="2"/>
  <c r="A272" i="2"/>
  <c r="C272" i="2"/>
  <c r="D272" i="2"/>
  <c r="E272" i="2"/>
  <c r="F272" i="2"/>
  <c r="G272" i="2"/>
  <c r="H272" i="2"/>
  <c r="K272" i="2"/>
  <c r="A273" i="2"/>
  <c r="C273" i="2"/>
  <c r="D273" i="2"/>
  <c r="E273" i="2"/>
  <c r="F273" i="2"/>
  <c r="G273" i="2"/>
  <c r="H273" i="2"/>
  <c r="K273" i="2"/>
  <c r="A274" i="2"/>
  <c r="C274" i="2"/>
  <c r="D274" i="2"/>
  <c r="E274" i="2"/>
  <c r="F274" i="2"/>
  <c r="G274" i="2"/>
  <c r="H274" i="2"/>
  <c r="K274" i="2"/>
  <c r="A275" i="2"/>
  <c r="C275" i="2"/>
  <c r="D275" i="2"/>
  <c r="E275" i="2"/>
  <c r="F275" i="2"/>
  <c r="G275" i="2"/>
  <c r="H275" i="2"/>
  <c r="K275" i="2"/>
  <c r="A276" i="2"/>
  <c r="C276" i="2"/>
  <c r="D276" i="2"/>
  <c r="E276" i="2"/>
  <c r="F276" i="2"/>
  <c r="G276" i="2"/>
  <c r="H276" i="2"/>
  <c r="K276" i="2"/>
  <c r="A277" i="2"/>
  <c r="C277" i="2"/>
  <c r="D277" i="2"/>
  <c r="E277" i="2"/>
  <c r="F277" i="2"/>
  <c r="G277" i="2"/>
  <c r="H277" i="2"/>
  <c r="K277" i="2"/>
  <c r="A278" i="2"/>
  <c r="C278" i="2"/>
  <c r="D278" i="2"/>
  <c r="E278" i="2"/>
  <c r="F278" i="2"/>
  <c r="G278" i="2"/>
  <c r="H278" i="2"/>
  <c r="K278" i="2"/>
  <c r="A279" i="2"/>
  <c r="C279" i="2"/>
  <c r="D279" i="2"/>
  <c r="E279" i="2"/>
  <c r="F279" i="2"/>
  <c r="G279" i="2"/>
  <c r="H279" i="2"/>
  <c r="K279" i="2"/>
  <c r="A280" i="2"/>
  <c r="C280" i="2"/>
  <c r="D280" i="2"/>
  <c r="E280" i="2"/>
  <c r="F280" i="2"/>
  <c r="G280" i="2"/>
  <c r="H280" i="2"/>
  <c r="K280" i="2"/>
  <c r="A281" i="2"/>
  <c r="C281" i="2"/>
  <c r="D281" i="2"/>
  <c r="E281" i="2"/>
  <c r="F281" i="2"/>
  <c r="G281" i="2"/>
  <c r="H281" i="2"/>
  <c r="K281" i="2"/>
  <c r="A282" i="2"/>
  <c r="C282" i="2"/>
  <c r="D282" i="2"/>
  <c r="E282" i="2"/>
  <c r="F282" i="2"/>
  <c r="G282" i="2"/>
  <c r="H282" i="2"/>
  <c r="K282" i="2"/>
  <c r="A283" i="2"/>
  <c r="C283" i="2"/>
  <c r="D283" i="2"/>
  <c r="E283" i="2"/>
  <c r="F283" i="2"/>
  <c r="G283" i="2"/>
  <c r="H283" i="2"/>
  <c r="K283" i="2"/>
  <c r="A284" i="2"/>
  <c r="C284" i="2"/>
  <c r="D284" i="2"/>
  <c r="E284" i="2"/>
  <c r="F284" i="2"/>
  <c r="G284" i="2"/>
  <c r="H284" i="2"/>
  <c r="K284" i="2"/>
  <c r="A285" i="2"/>
  <c r="C285" i="2"/>
  <c r="D285" i="2"/>
  <c r="E285" i="2"/>
  <c r="F285" i="2"/>
  <c r="G285" i="2"/>
  <c r="H285" i="2"/>
  <c r="K285" i="2"/>
  <c r="A286" i="2"/>
  <c r="C286" i="2"/>
  <c r="D286" i="2"/>
  <c r="E286" i="2"/>
  <c r="F286" i="2"/>
  <c r="G286" i="2"/>
  <c r="H286" i="2"/>
  <c r="K286" i="2"/>
  <c r="A287" i="2"/>
  <c r="C287" i="2"/>
  <c r="D287" i="2"/>
  <c r="E287" i="2"/>
  <c r="F287" i="2"/>
  <c r="G287" i="2"/>
  <c r="H287" i="2"/>
  <c r="K287" i="2"/>
  <c r="A288" i="2"/>
  <c r="C288" i="2"/>
  <c r="D288" i="2"/>
  <c r="E288" i="2"/>
  <c r="F288" i="2"/>
  <c r="G288" i="2"/>
  <c r="H288" i="2"/>
  <c r="K288" i="2"/>
  <c r="A289" i="2"/>
  <c r="C289" i="2"/>
  <c r="D289" i="2"/>
  <c r="E289" i="2"/>
  <c r="F289" i="2"/>
  <c r="G289" i="2"/>
  <c r="H289" i="2"/>
  <c r="K289" i="2"/>
  <c r="A290" i="2"/>
  <c r="C290" i="2"/>
  <c r="D290" i="2"/>
  <c r="E290" i="2"/>
  <c r="F290" i="2"/>
  <c r="G290" i="2"/>
  <c r="H290" i="2"/>
  <c r="K290" i="2"/>
  <c r="A291" i="2"/>
  <c r="C291" i="2"/>
  <c r="D291" i="2"/>
  <c r="E291" i="2"/>
  <c r="F291" i="2"/>
  <c r="G291" i="2"/>
  <c r="H291" i="2"/>
  <c r="K291" i="2"/>
  <c r="A292" i="2"/>
  <c r="C292" i="2"/>
  <c r="D292" i="2"/>
  <c r="E292" i="2"/>
  <c r="F292" i="2"/>
  <c r="G292" i="2"/>
  <c r="H292" i="2"/>
  <c r="K292" i="2"/>
  <c r="A293" i="2"/>
  <c r="C293" i="2"/>
  <c r="D293" i="2"/>
  <c r="E293" i="2"/>
  <c r="F293" i="2"/>
  <c r="G293" i="2"/>
  <c r="H293" i="2"/>
  <c r="K293" i="2"/>
  <c r="A294" i="2"/>
  <c r="C294" i="2"/>
  <c r="D294" i="2"/>
  <c r="E294" i="2"/>
  <c r="F294" i="2"/>
  <c r="G294" i="2"/>
  <c r="H294" i="2"/>
  <c r="K294" i="2"/>
  <c r="A295" i="2"/>
  <c r="C295" i="2"/>
  <c r="D295" i="2"/>
  <c r="E295" i="2"/>
  <c r="F295" i="2"/>
  <c r="G295" i="2"/>
  <c r="H295" i="2"/>
  <c r="K295" i="2"/>
  <c r="A296" i="2"/>
  <c r="C296" i="2"/>
  <c r="D296" i="2"/>
  <c r="E296" i="2"/>
  <c r="F296" i="2"/>
  <c r="G296" i="2"/>
  <c r="H296" i="2"/>
  <c r="K296" i="2"/>
  <c r="A297" i="2"/>
  <c r="C297" i="2"/>
  <c r="D297" i="2"/>
  <c r="E297" i="2"/>
  <c r="F297" i="2"/>
  <c r="G297" i="2"/>
  <c r="H297" i="2"/>
  <c r="K297" i="2"/>
  <c r="A298" i="2"/>
  <c r="C298" i="2"/>
  <c r="D298" i="2"/>
  <c r="E298" i="2"/>
  <c r="F298" i="2"/>
  <c r="G298" i="2"/>
  <c r="H298" i="2"/>
  <c r="K298" i="2"/>
  <c r="A299" i="2"/>
  <c r="C299" i="2"/>
  <c r="D299" i="2"/>
  <c r="E299" i="2"/>
  <c r="F299" i="2"/>
  <c r="G299" i="2"/>
  <c r="H299" i="2"/>
  <c r="K299" i="2"/>
  <c r="A300" i="2"/>
  <c r="C300" i="2"/>
  <c r="D300" i="2"/>
  <c r="E300" i="2"/>
  <c r="F300" i="2"/>
  <c r="G300" i="2"/>
  <c r="H300" i="2"/>
  <c r="K300" i="2"/>
  <c r="A301" i="2"/>
  <c r="C301" i="2"/>
  <c r="D301" i="2"/>
  <c r="E301" i="2"/>
  <c r="F301" i="2"/>
  <c r="G301" i="2"/>
  <c r="H301" i="2"/>
  <c r="K301" i="2"/>
  <c r="A302" i="2"/>
  <c r="C302" i="2"/>
  <c r="D302" i="2"/>
  <c r="E302" i="2"/>
  <c r="F302" i="2"/>
  <c r="G302" i="2"/>
  <c r="H302" i="2"/>
  <c r="K302" i="2"/>
  <c r="A303" i="2"/>
  <c r="C303" i="2"/>
  <c r="D303" i="2"/>
  <c r="E303" i="2"/>
  <c r="F303" i="2"/>
  <c r="G303" i="2"/>
  <c r="H303" i="2"/>
  <c r="K303" i="2"/>
  <c r="A304" i="2"/>
  <c r="C304" i="2"/>
  <c r="D304" i="2"/>
  <c r="E304" i="2"/>
  <c r="F304" i="2"/>
  <c r="G304" i="2"/>
  <c r="H304" i="2"/>
  <c r="K304" i="2"/>
  <c r="A305" i="2"/>
  <c r="C305" i="2"/>
  <c r="D305" i="2"/>
  <c r="E305" i="2"/>
  <c r="F305" i="2"/>
  <c r="G305" i="2"/>
  <c r="H305" i="2"/>
  <c r="K305" i="2"/>
  <c r="A306" i="2"/>
  <c r="C306" i="2"/>
  <c r="D306" i="2"/>
  <c r="E306" i="2"/>
  <c r="F306" i="2"/>
  <c r="G306" i="2"/>
  <c r="H306" i="2"/>
  <c r="K306" i="2"/>
  <c r="A307" i="2"/>
  <c r="C307" i="2"/>
  <c r="D307" i="2"/>
  <c r="E307" i="2"/>
  <c r="F307" i="2"/>
  <c r="G307" i="2"/>
  <c r="H307" i="2"/>
  <c r="K307" i="2"/>
  <c r="A308" i="2"/>
  <c r="C308" i="2"/>
  <c r="D308" i="2"/>
  <c r="E308" i="2"/>
  <c r="F308" i="2"/>
  <c r="G308" i="2"/>
  <c r="H308" i="2"/>
  <c r="K308" i="2"/>
  <c r="A309" i="2"/>
  <c r="C309" i="2"/>
  <c r="D309" i="2"/>
  <c r="E309" i="2"/>
  <c r="F309" i="2"/>
  <c r="G309" i="2"/>
  <c r="H309" i="2"/>
  <c r="K309" i="2"/>
  <c r="A310" i="2"/>
  <c r="C310" i="2"/>
  <c r="D310" i="2"/>
  <c r="E310" i="2"/>
  <c r="F310" i="2"/>
  <c r="G310" i="2"/>
  <c r="H310" i="2"/>
  <c r="K310" i="2"/>
  <c r="A311" i="2"/>
  <c r="C311" i="2"/>
  <c r="D311" i="2"/>
  <c r="E311" i="2"/>
  <c r="F311" i="2"/>
  <c r="G311" i="2"/>
  <c r="H311" i="2"/>
  <c r="K311" i="2"/>
  <c r="A312" i="2"/>
  <c r="C312" i="2"/>
  <c r="D312" i="2"/>
  <c r="E312" i="2"/>
  <c r="F312" i="2"/>
  <c r="G312" i="2"/>
  <c r="H312" i="2"/>
  <c r="K312" i="2"/>
  <c r="A313" i="2"/>
  <c r="C313" i="2"/>
  <c r="D313" i="2"/>
  <c r="E313" i="2"/>
  <c r="F313" i="2"/>
  <c r="G313" i="2"/>
  <c r="H313" i="2"/>
  <c r="K313" i="2"/>
  <c r="A314" i="2"/>
  <c r="C314" i="2"/>
  <c r="D314" i="2"/>
  <c r="E314" i="2"/>
  <c r="F314" i="2"/>
  <c r="G314" i="2"/>
  <c r="H314" i="2"/>
  <c r="K314" i="2"/>
  <c r="A315" i="2"/>
  <c r="C315" i="2"/>
  <c r="D315" i="2"/>
  <c r="E315" i="2"/>
  <c r="F315" i="2"/>
  <c r="G315" i="2"/>
  <c r="H315" i="2"/>
  <c r="K315" i="2"/>
  <c r="A316" i="2"/>
  <c r="C316" i="2"/>
  <c r="D316" i="2"/>
  <c r="E316" i="2"/>
  <c r="F316" i="2"/>
  <c r="G316" i="2"/>
  <c r="H316" i="2"/>
  <c r="K316" i="2"/>
  <c r="A317" i="2"/>
  <c r="C317" i="2"/>
  <c r="D317" i="2"/>
  <c r="E317" i="2"/>
  <c r="F317" i="2"/>
  <c r="G317" i="2"/>
  <c r="H317" i="2"/>
  <c r="K317" i="2"/>
  <c r="A318" i="2"/>
  <c r="C318" i="2"/>
  <c r="D318" i="2"/>
  <c r="E318" i="2"/>
  <c r="F318" i="2"/>
  <c r="G318" i="2"/>
  <c r="H318" i="2"/>
  <c r="K318" i="2"/>
  <c r="A319" i="2"/>
  <c r="C319" i="2"/>
  <c r="D319" i="2"/>
  <c r="E319" i="2"/>
  <c r="F319" i="2"/>
  <c r="G319" i="2"/>
  <c r="H319" i="2"/>
  <c r="K319" i="2"/>
  <c r="A320" i="2"/>
  <c r="C320" i="2"/>
  <c r="D320" i="2"/>
  <c r="E320" i="2"/>
  <c r="F320" i="2"/>
  <c r="G320" i="2"/>
  <c r="H320" i="2"/>
  <c r="K320" i="2"/>
  <c r="A321" i="2"/>
  <c r="C321" i="2"/>
  <c r="D321" i="2"/>
  <c r="E321" i="2"/>
  <c r="F321" i="2"/>
  <c r="G321" i="2"/>
  <c r="H321" i="2"/>
  <c r="K321" i="2"/>
  <c r="A322" i="2"/>
  <c r="C322" i="2"/>
  <c r="D322" i="2"/>
  <c r="E322" i="2"/>
  <c r="F322" i="2"/>
  <c r="G322" i="2"/>
  <c r="H322" i="2"/>
  <c r="K322" i="2"/>
  <c r="A323" i="2"/>
  <c r="C323" i="2"/>
  <c r="D323" i="2"/>
  <c r="E323" i="2"/>
  <c r="F323" i="2"/>
  <c r="G323" i="2"/>
  <c r="H323" i="2"/>
  <c r="K323" i="2"/>
  <c r="A324" i="2"/>
  <c r="C324" i="2"/>
  <c r="D324" i="2"/>
  <c r="E324" i="2"/>
  <c r="F324" i="2"/>
  <c r="G324" i="2"/>
  <c r="H324" i="2"/>
  <c r="K324" i="2"/>
  <c r="A325" i="2"/>
  <c r="C325" i="2"/>
  <c r="D325" i="2"/>
  <c r="E325" i="2"/>
  <c r="F325" i="2"/>
  <c r="G325" i="2"/>
  <c r="H325" i="2"/>
  <c r="K325" i="2"/>
  <c r="A326" i="2"/>
  <c r="C326" i="2"/>
  <c r="D326" i="2"/>
  <c r="E326" i="2"/>
  <c r="F326" i="2"/>
  <c r="G326" i="2"/>
  <c r="H326" i="2"/>
  <c r="K326" i="2"/>
  <c r="A327" i="2"/>
  <c r="C327" i="2"/>
  <c r="D327" i="2"/>
  <c r="E327" i="2"/>
  <c r="F327" i="2"/>
  <c r="G327" i="2"/>
  <c r="H327" i="2"/>
  <c r="K327" i="2"/>
  <c r="A328" i="2"/>
  <c r="C328" i="2"/>
  <c r="D328" i="2"/>
  <c r="E328" i="2"/>
  <c r="F328" i="2"/>
  <c r="G328" i="2"/>
  <c r="H328" i="2"/>
  <c r="K328" i="2"/>
  <c r="A329" i="2"/>
  <c r="C329" i="2"/>
  <c r="D329" i="2"/>
  <c r="E329" i="2"/>
  <c r="F329" i="2"/>
  <c r="G329" i="2"/>
  <c r="H329" i="2"/>
  <c r="K329" i="2"/>
  <c r="A330" i="2"/>
  <c r="C330" i="2"/>
  <c r="D330" i="2"/>
  <c r="E330" i="2"/>
  <c r="F330" i="2"/>
  <c r="G330" i="2"/>
  <c r="H330" i="2"/>
  <c r="K330" i="2"/>
  <c r="A331" i="2"/>
  <c r="C331" i="2"/>
  <c r="D331" i="2"/>
  <c r="E331" i="2"/>
  <c r="F331" i="2"/>
  <c r="G331" i="2"/>
  <c r="H331" i="2"/>
  <c r="K331" i="2"/>
  <c r="A332" i="2"/>
  <c r="C332" i="2"/>
  <c r="D332" i="2"/>
  <c r="E332" i="2"/>
  <c r="F332" i="2"/>
  <c r="G332" i="2"/>
  <c r="H332" i="2"/>
  <c r="K332" i="2"/>
  <c r="A333" i="2"/>
  <c r="C333" i="2"/>
  <c r="D333" i="2"/>
  <c r="E333" i="2"/>
  <c r="F333" i="2"/>
  <c r="G333" i="2"/>
  <c r="H333" i="2"/>
  <c r="K333" i="2"/>
  <c r="A334" i="2"/>
  <c r="C334" i="2"/>
  <c r="D334" i="2"/>
  <c r="E334" i="2"/>
  <c r="F334" i="2"/>
  <c r="G334" i="2"/>
  <c r="H334" i="2"/>
  <c r="K334" i="2"/>
  <c r="A335" i="2"/>
  <c r="C335" i="2"/>
  <c r="D335" i="2"/>
  <c r="E335" i="2"/>
  <c r="F335" i="2"/>
  <c r="G335" i="2"/>
  <c r="H335" i="2"/>
  <c r="K335" i="2"/>
  <c r="A336" i="2"/>
  <c r="C336" i="2"/>
  <c r="D336" i="2"/>
  <c r="E336" i="2"/>
  <c r="F336" i="2"/>
  <c r="G336" i="2"/>
  <c r="H336" i="2"/>
  <c r="K336" i="2"/>
  <c r="A337" i="2"/>
  <c r="C337" i="2"/>
  <c r="D337" i="2"/>
  <c r="E337" i="2"/>
  <c r="F337" i="2"/>
  <c r="G337" i="2"/>
  <c r="H337" i="2"/>
  <c r="K337" i="2"/>
  <c r="A338" i="2"/>
  <c r="C338" i="2"/>
  <c r="D338" i="2"/>
  <c r="E338" i="2"/>
  <c r="F338" i="2"/>
  <c r="G338" i="2"/>
  <c r="H338" i="2"/>
  <c r="K338" i="2"/>
  <c r="A339" i="2"/>
  <c r="C339" i="2"/>
  <c r="D339" i="2"/>
  <c r="E339" i="2"/>
  <c r="F339" i="2"/>
  <c r="G339" i="2"/>
  <c r="H339" i="2"/>
  <c r="K339" i="2"/>
  <c r="A340" i="2"/>
  <c r="C340" i="2"/>
  <c r="D340" i="2"/>
  <c r="E340" i="2"/>
  <c r="F340" i="2"/>
  <c r="G340" i="2"/>
  <c r="H340" i="2"/>
  <c r="K340" i="2"/>
  <c r="A341" i="2"/>
  <c r="C341" i="2"/>
  <c r="D341" i="2"/>
  <c r="E341" i="2"/>
  <c r="F341" i="2"/>
  <c r="G341" i="2"/>
  <c r="H341" i="2"/>
  <c r="K341" i="2"/>
  <c r="A342" i="2"/>
  <c r="C342" i="2"/>
  <c r="D342" i="2"/>
  <c r="E342" i="2"/>
  <c r="F342" i="2"/>
  <c r="G342" i="2"/>
  <c r="H342" i="2"/>
  <c r="K342" i="2"/>
  <c r="A343" i="2"/>
  <c r="C343" i="2"/>
  <c r="D343" i="2"/>
  <c r="E343" i="2"/>
  <c r="F343" i="2"/>
  <c r="G343" i="2"/>
  <c r="H343" i="2"/>
  <c r="K343" i="2"/>
  <c r="A344" i="2"/>
  <c r="C344" i="2"/>
  <c r="D344" i="2"/>
  <c r="E344" i="2"/>
  <c r="F344" i="2"/>
  <c r="G344" i="2"/>
  <c r="H344" i="2"/>
  <c r="K344" i="2"/>
  <c r="A345" i="2"/>
  <c r="C345" i="2"/>
  <c r="D345" i="2"/>
  <c r="E345" i="2"/>
  <c r="F345" i="2"/>
  <c r="G345" i="2"/>
  <c r="H345" i="2"/>
  <c r="K345" i="2"/>
  <c r="A346" i="2"/>
  <c r="C346" i="2"/>
  <c r="D346" i="2"/>
  <c r="E346" i="2"/>
  <c r="F346" i="2"/>
  <c r="G346" i="2"/>
  <c r="H346" i="2"/>
  <c r="K346" i="2"/>
  <c r="A347" i="2"/>
  <c r="C347" i="2"/>
  <c r="D347" i="2"/>
  <c r="E347" i="2"/>
  <c r="F347" i="2"/>
  <c r="G347" i="2"/>
  <c r="H347" i="2"/>
  <c r="K347" i="2"/>
  <c r="A348" i="2"/>
  <c r="C348" i="2"/>
  <c r="D348" i="2"/>
  <c r="E348" i="2"/>
  <c r="F348" i="2"/>
  <c r="G348" i="2"/>
  <c r="H348" i="2"/>
  <c r="K348" i="2"/>
  <c r="A349" i="2"/>
  <c r="C349" i="2"/>
  <c r="D349" i="2"/>
  <c r="E349" i="2"/>
  <c r="F349" i="2"/>
  <c r="G349" i="2"/>
  <c r="H349" i="2"/>
  <c r="K349" i="2"/>
  <c r="A350" i="2"/>
  <c r="C350" i="2"/>
  <c r="D350" i="2"/>
  <c r="E350" i="2"/>
  <c r="F350" i="2"/>
  <c r="G350" i="2"/>
  <c r="H350" i="2"/>
  <c r="K350" i="2"/>
  <c r="A351" i="2"/>
  <c r="C351" i="2"/>
  <c r="D351" i="2"/>
  <c r="E351" i="2"/>
  <c r="F351" i="2"/>
  <c r="G351" i="2"/>
  <c r="H351" i="2"/>
  <c r="K351" i="2"/>
  <c r="A352" i="2"/>
  <c r="C352" i="2"/>
  <c r="D352" i="2"/>
  <c r="E352" i="2"/>
  <c r="F352" i="2"/>
  <c r="G352" i="2"/>
  <c r="H352" i="2"/>
  <c r="K352" i="2"/>
  <c r="A353" i="2"/>
  <c r="C353" i="2"/>
  <c r="D353" i="2"/>
  <c r="E353" i="2"/>
  <c r="F353" i="2"/>
  <c r="G353" i="2"/>
  <c r="H353" i="2"/>
  <c r="K353" i="2"/>
  <c r="A354" i="2"/>
  <c r="C354" i="2"/>
  <c r="D354" i="2"/>
  <c r="E354" i="2"/>
  <c r="F354" i="2"/>
  <c r="G354" i="2"/>
  <c r="H354" i="2"/>
  <c r="K354" i="2"/>
  <c r="A355" i="2"/>
  <c r="C355" i="2"/>
  <c r="D355" i="2"/>
  <c r="E355" i="2"/>
  <c r="F355" i="2"/>
  <c r="G355" i="2"/>
  <c r="H355" i="2"/>
  <c r="K355" i="2"/>
  <c r="A356" i="2"/>
  <c r="C356" i="2"/>
  <c r="D356" i="2"/>
  <c r="E356" i="2"/>
  <c r="F356" i="2"/>
  <c r="G356" i="2"/>
  <c r="H356" i="2"/>
  <c r="K356" i="2"/>
  <c r="A357" i="2"/>
  <c r="C357" i="2"/>
  <c r="D357" i="2"/>
  <c r="E357" i="2"/>
  <c r="F357" i="2"/>
  <c r="G357" i="2"/>
  <c r="H357" i="2"/>
  <c r="K357" i="2"/>
  <c r="A358" i="2"/>
  <c r="C358" i="2"/>
  <c r="D358" i="2"/>
  <c r="E358" i="2"/>
  <c r="F358" i="2"/>
  <c r="G358" i="2"/>
  <c r="H358" i="2"/>
  <c r="K358" i="2"/>
  <c r="A359" i="2"/>
  <c r="C359" i="2"/>
  <c r="D359" i="2"/>
  <c r="E359" i="2"/>
  <c r="F359" i="2"/>
  <c r="G359" i="2"/>
  <c r="H359" i="2"/>
  <c r="K359" i="2"/>
  <c r="A360" i="2"/>
  <c r="C360" i="2"/>
  <c r="D360" i="2"/>
  <c r="E360" i="2"/>
  <c r="F360" i="2"/>
  <c r="G360" i="2"/>
  <c r="H360" i="2"/>
  <c r="K360" i="2"/>
  <c r="A361" i="2"/>
  <c r="C361" i="2"/>
  <c r="D361" i="2"/>
  <c r="E361" i="2"/>
  <c r="F361" i="2"/>
  <c r="G361" i="2"/>
  <c r="H361" i="2"/>
  <c r="K361" i="2"/>
  <c r="A362" i="2"/>
  <c r="C362" i="2"/>
  <c r="D362" i="2"/>
  <c r="E362" i="2"/>
  <c r="F362" i="2"/>
  <c r="G362" i="2"/>
  <c r="H362" i="2"/>
  <c r="K362" i="2"/>
  <c r="A363" i="2"/>
  <c r="C363" i="2"/>
  <c r="D363" i="2"/>
  <c r="E363" i="2"/>
  <c r="F363" i="2"/>
  <c r="G363" i="2"/>
  <c r="H363" i="2"/>
  <c r="K363" i="2"/>
  <c r="A364" i="2"/>
  <c r="C364" i="2"/>
  <c r="D364" i="2"/>
  <c r="E364" i="2"/>
  <c r="F364" i="2"/>
  <c r="G364" i="2"/>
  <c r="H364" i="2"/>
  <c r="K364" i="2"/>
  <c r="A365" i="2"/>
  <c r="C365" i="2"/>
  <c r="D365" i="2"/>
  <c r="E365" i="2"/>
  <c r="F365" i="2"/>
  <c r="G365" i="2"/>
  <c r="H365" i="2"/>
  <c r="K365" i="2"/>
  <c r="A366" i="2"/>
  <c r="C366" i="2"/>
  <c r="D366" i="2"/>
  <c r="E366" i="2"/>
  <c r="F366" i="2"/>
  <c r="G366" i="2"/>
  <c r="H366" i="2"/>
  <c r="K366" i="2"/>
  <c r="A367" i="2"/>
  <c r="C367" i="2"/>
  <c r="D367" i="2"/>
  <c r="E367" i="2"/>
  <c r="F367" i="2"/>
  <c r="G367" i="2"/>
  <c r="H367" i="2"/>
  <c r="K367" i="2"/>
  <c r="A368" i="2"/>
  <c r="C368" i="2"/>
  <c r="D368" i="2"/>
  <c r="E368" i="2"/>
  <c r="F368" i="2"/>
  <c r="G368" i="2"/>
  <c r="H368" i="2"/>
  <c r="K368" i="2"/>
  <c r="A369" i="2"/>
  <c r="C369" i="2"/>
  <c r="D369" i="2"/>
  <c r="E369" i="2"/>
  <c r="F369" i="2"/>
  <c r="G369" i="2"/>
  <c r="H369" i="2"/>
  <c r="K369" i="2"/>
  <c r="A370" i="2"/>
  <c r="C370" i="2"/>
  <c r="D370" i="2"/>
  <c r="E370" i="2"/>
  <c r="F370" i="2"/>
  <c r="G370" i="2"/>
  <c r="H370" i="2"/>
  <c r="K370" i="2"/>
  <c r="A371" i="2"/>
  <c r="C371" i="2"/>
  <c r="D371" i="2"/>
  <c r="E371" i="2"/>
  <c r="F371" i="2"/>
  <c r="G371" i="2"/>
  <c r="H371" i="2"/>
  <c r="K371" i="2"/>
  <c r="A372" i="2"/>
  <c r="C372" i="2"/>
  <c r="D372" i="2"/>
  <c r="E372" i="2"/>
  <c r="F372" i="2"/>
  <c r="G372" i="2"/>
  <c r="H372" i="2"/>
  <c r="K372" i="2"/>
  <c r="A373" i="2"/>
  <c r="C373" i="2"/>
  <c r="D373" i="2"/>
  <c r="E373" i="2"/>
  <c r="F373" i="2"/>
  <c r="G373" i="2"/>
  <c r="H373" i="2"/>
  <c r="K373" i="2"/>
  <c r="A374" i="2"/>
  <c r="C374" i="2"/>
  <c r="D374" i="2"/>
  <c r="E374" i="2"/>
  <c r="F374" i="2"/>
  <c r="G374" i="2"/>
  <c r="H374" i="2"/>
  <c r="K374" i="2"/>
  <c r="A375" i="2"/>
  <c r="C375" i="2"/>
  <c r="D375" i="2"/>
  <c r="E375" i="2"/>
  <c r="F375" i="2"/>
  <c r="G375" i="2"/>
  <c r="H375" i="2"/>
  <c r="K375" i="2"/>
  <c r="A376" i="2"/>
  <c r="C376" i="2"/>
  <c r="D376" i="2"/>
  <c r="E376" i="2"/>
  <c r="F376" i="2"/>
  <c r="G376" i="2"/>
  <c r="H376" i="2"/>
  <c r="K376" i="2"/>
  <c r="A377" i="2"/>
  <c r="C377" i="2"/>
  <c r="D377" i="2"/>
  <c r="E377" i="2"/>
  <c r="F377" i="2"/>
  <c r="G377" i="2"/>
  <c r="H377" i="2"/>
  <c r="K377" i="2"/>
  <c r="A378" i="2"/>
  <c r="C378" i="2"/>
  <c r="D378" i="2"/>
  <c r="E378" i="2"/>
  <c r="F378" i="2"/>
  <c r="G378" i="2"/>
  <c r="H378" i="2"/>
  <c r="K378" i="2"/>
  <c r="A379" i="2"/>
  <c r="C379" i="2"/>
  <c r="D379" i="2"/>
  <c r="E379" i="2"/>
  <c r="F379" i="2"/>
  <c r="G379" i="2"/>
  <c r="H379" i="2"/>
  <c r="K379" i="2"/>
  <c r="A380" i="2"/>
  <c r="C380" i="2"/>
  <c r="D380" i="2"/>
  <c r="E380" i="2"/>
  <c r="F380" i="2"/>
  <c r="G380" i="2"/>
  <c r="H380" i="2"/>
  <c r="K380" i="2"/>
  <c r="A381" i="2"/>
  <c r="C381" i="2"/>
  <c r="D381" i="2"/>
  <c r="E381" i="2"/>
  <c r="F381" i="2"/>
  <c r="G381" i="2"/>
  <c r="H381" i="2"/>
  <c r="K381" i="2"/>
  <c r="A382" i="2"/>
  <c r="C382" i="2"/>
  <c r="D382" i="2"/>
  <c r="E382" i="2"/>
  <c r="F382" i="2"/>
  <c r="G382" i="2"/>
  <c r="H382" i="2"/>
  <c r="K382" i="2"/>
  <c r="A383" i="2"/>
  <c r="C383" i="2"/>
  <c r="D383" i="2"/>
  <c r="E383" i="2"/>
  <c r="F383" i="2"/>
  <c r="G383" i="2"/>
  <c r="H383" i="2"/>
  <c r="K383" i="2"/>
  <c r="A384" i="2"/>
  <c r="C384" i="2"/>
  <c r="D384" i="2"/>
  <c r="E384" i="2"/>
  <c r="F384" i="2"/>
  <c r="G384" i="2"/>
  <c r="H384" i="2"/>
  <c r="K384" i="2"/>
  <c r="A385" i="2"/>
  <c r="C385" i="2"/>
  <c r="D385" i="2"/>
  <c r="E385" i="2"/>
  <c r="F385" i="2"/>
  <c r="G385" i="2"/>
  <c r="H385" i="2"/>
  <c r="K385" i="2"/>
  <c r="A386" i="2"/>
  <c r="C386" i="2"/>
  <c r="D386" i="2"/>
  <c r="E386" i="2"/>
  <c r="F386" i="2"/>
  <c r="G386" i="2"/>
  <c r="H386" i="2"/>
  <c r="K386" i="2"/>
  <c r="A387" i="2"/>
  <c r="C387" i="2"/>
  <c r="D387" i="2"/>
  <c r="E387" i="2"/>
  <c r="F387" i="2"/>
  <c r="G387" i="2"/>
  <c r="H387" i="2"/>
  <c r="K387" i="2"/>
  <c r="A388" i="2"/>
  <c r="C388" i="2"/>
  <c r="D388" i="2"/>
  <c r="E388" i="2"/>
  <c r="F388" i="2"/>
  <c r="G388" i="2"/>
  <c r="H388" i="2"/>
  <c r="K388" i="2"/>
  <c r="A389" i="2"/>
  <c r="C389" i="2"/>
  <c r="D389" i="2"/>
  <c r="E389" i="2"/>
  <c r="F389" i="2"/>
  <c r="G389" i="2"/>
  <c r="H389" i="2"/>
  <c r="K389" i="2"/>
  <c r="A390" i="2"/>
  <c r="C390" i="2"/>
  <c r="D390" i="2"/>
  <c r="E390" i="2"/>
  <c r="F390" i="2"/>
  <c r="G390" i="2"/>
  <c r="H390" i="2"/>
  <c r="K390" i="2"/>
  <c r="A391" i="2"/>
  <c r="C391" i="2"/>
  <c r="D391" i="2"/>
  <c r="E391" i="2"/>
  <c r="F391" i="2"/>
  <c r="G391" i="2"/>
  <c r="H391" i="2"/>
  <c r="K391" i="2"/>
  <c r="A392" i="2"/>
  <c r="C392" i="2"/>
  <c r="D392" i="2"/>
  <c r="E392" i="2"/>
  <c r="F392" i="2"/>
  <c r="G392" i="2"/>
  <c r="H392" i="2"/>
  <c r="K392" i="2"/>
  <c r="A393" i="2"/>
  <c r="C393" i="2"/>
  <c r="D393" i="2"/>
  <c r="E393" i="2"/>
  <c r="F393" i="2"/>
  <c r="G393" i="2"/>
  <c r="H393" i="2"/>
  <c r="K393" i="2"/>
  <c r="A394" i="2"/>
  <c r="C394" i="2"/>
  <c r="D394" i="2"/>
  <c r="E394" i="2"/>
  <c r="F394" i="2"/>
  <c r="G394" i="2"/>
  <c r="H394" i="2"/>
  <c r="K394" i="2"/>
  <c r="A395" i="2"/>
  <c r="C395" i="2"/>
  <c r="D395" i="2"/>
  <c r="E395" i="2"/>
  <c r="F395" i="2"/>
  <c r="G395" i="2"/>
  <c r="H395" i="2"/>
  <c r="K395" i="2"/>
  <c r="A396" i="2"/>
  <c r="C396" i="2"/>
  <c r="D396" i="2"/>
  <c r="E396" i="2"/>
  <c r="F396" i="2"/>
  <c r="G396" i="2"/>
  <c r="H396" i="2"/>
  <c r="K396" i="2"/>
  <c r="A397" i="2"/>
  <c r="C397" i="2"/>
  <c r="D397" i="2"/>
  <c r="E397" i="2"/>
  <c r="F397" i="2"/>
  <c r="G397" i="2"/>
  <c r="H397" i="2"/>
  <c r="K397" i="2"/>
  <c r="A398" i="2"/>
  <c r="C398" i="2"/>
  <c r="D398" i="2"/>
  <c r="E398" i="2"/>
  <c r="F398" i="2"/>
  <c r="G398" i="2"/>
  <c r="H398" i="2"/>
  <c r="K398" i="2"/>
  <c r="A399" i="2"/>
  <c r="C399" i="2"/>
  <c r="D399" i="2"/>
  <c r="E399" i="2"/>
  <c r="F399" i="2"/>
  <c r="G399" i="2"/>
  <c r="H399" i="2"/>
  <c r="K399" i="2"/>
  <c r="A400" i="2"/>
  <c r="C400" i="2"/>
  <c r="D400" i="2"/>
  <c r="E400" i="2"/>
  <c r="F400" i="2"/>
  <c r="G400" i="2"/>
  <c r="H400" i="2"/>
  <c r="K400" i="2"/>
  <c r="A401" i="2"/>
  <c r="C401" i="2"/>
  <c r="D401" i="2"/>
  <c r="E401" i="2"/>
  <c r="F401" i="2"/>
  <c r="G401" i="2"/>
  <c r="H401" i="2"/>
  <c r="K401" i="2"/>
  <c r="A402" i="2"/>
  <c r="C402" i="2"/>
  <c r="D402" i="2"/>
  <c r="E402" i="2"/>
  <c r="F402" i="2"/>
  <c r="G402" i="2"/>
  <c r="H402" i="2"/>
  <c r="K402" i="2"/>
  <c r="A403" i="2"/>
  <c r="C403" i="2"/>
  <c r="D403" i="2"/>
  <c r="E403" i="2"/>
  <c r="F403" i="2"/>
  <c r="G403" i="2"/>
  <c r="H403" i="2"/>
  <c r="K403" i="2"/>
  <c r="A404" i="2"/>
  <c r="C404" i="2"/>
  <c r="D404" i="2"/>
  <c r="E404" i="2"/>
  <c r="F404" i="2"/>
  <c r="G404" i="2"/>
  <c r="H404" i="2"/>
  <c r="K404" i="2"/>
  <c r="A405" i="2"/>
  <c r="C405" i="2"/>
  <c r="D405" i="2"/>
  <c r="E405" i="2"/>
  <c r="F405" i="2"/>
  <c r="G405" i="2"/>
  <c r="H405" i="2"/>
  <c r="K405" i="2"/>
  <c r="A406" i="2"/>
  <c r="C406" i="2"/>
  <c r="D406" i="2"/>
  <c r="E406" i="2"/>
  <c r="F406" i="2"/>
  <c r="G406" i="2"/>
  <c r="H406" i="2"/>
  <c r="K406" i="2"/>
  <c r="A407" i="2"/>
  <c r="C407" i="2"/>
  <c r="D407" i="2"/>
  <c r="E407" i="2"/>
  <c r="F407" i="2"/>
  <c r="G407" i="2"/>
  <c r="H407" i="2"/>
  <c r="K407" i="2"/>
  <c r="A408" i="2"/>
  <c r="C408" i="2"/>
  <c r="D408" i="2"/>
  <c r="E408" i="2"/>
  <c r="F408" i="2"/>
  <c r="G408" i="2"/>
  <c r="H408" i="2"/>
  <c r="K408" i="2"/>
  <c r="A409" i="2"/>
  <c r="C409" i="2"/>
  <c r="D409" i="2"/>
  <c r="E409" i="2"/>
  <c r="F409" i="2"/>
  <c r="G409" i="2"/>
  <c r="H409" i="2"/>
  <c r="K409" i="2"/>
  <c r="A410" i="2"/>
  <c r="C410" i="2"/>
  <c r="D410" i="2"/>
  <c r="E410" i="2"/>
  <c r="F410" i="2"/>
  <c r="G410" i="2"/>
  <c r="H410" i="2"/>
  <c r="K410" i="2"/>
  <c r="A411" i="2"/>
  <c r="C411" i="2"/>
  <c r="D411" i="2"/>
  <c r="E411" i="2"/>
  <c r="F411" i="2"/>
  <c r="G411" i="2"/>
  <c r="H411" i="2"/>
  <c r="K411" i="2"/>
  <c r="A412" i="2"/>
  <c r="C412" i="2"/>
  <c r="D412" i="2"/>
  <c r="E412" i="2"/>
  <c r="F412" i="2"/>
  <c r="G412" i="2"/>
  <c r="H412" i="2"/>
  <c r="K412" i="2"/>
  <c r="A413" i="2"/>
  <c r="C413" i="2"/>
  <c r="D413" i="2"/>
  <c r="E413" i="2"/>
  <c r="F413" i="2"/>
  <c r="G413" i="2"/>
  <c r="H413" i="2"/>
  <c r="K413" i="2"/>
  <c r="A414" i="2"/>
  <c r="C414" i="2"/>
  <c r="D414" i="2"/>
  <c r="E414" i="2"/>
  <c r="F414" i="2"/>
  <c r="G414" i="2"/>
  <c r="H414" i="2"/>
  <c r="K414" i="2"/>
  <c r="A415" i="2"/>
  <c r="C415" i="2"/>
  <c r="D415" i="2"/>
  <c r="E415" i="2"/>
  <c r="F415" i="2"/>
  <c r="G415" i="2"/>
  <c r="H415" i="2"/>
  <c r="K415" i="2"/>
  <c r="A416" i="2"/>
  <c r="C416" i="2"/>
  <c r="D416" i="2"/>
  <c r="E416" i="2"/>
  <c r="F416" i="2"/>
  <c r="G416" i="2"/>
  <c r="H416" i="2"/>
  <c r="K416" i="2"/>
  <c r="A417" i="2"/>
  <c r="C417" i="2"/>
  <c r="D417" i="2"/>
  <c r="E417" i="2"/>
  <c r="F417" i="2"/>
  <c r="G417" i="2"/>
  <c r="H417" i="2"/>
  <c r="K417" i="2"/>
  <c r="A418" i="2"/>
  <c r="C418" i="2"/>
  <c r="D418" i="2"/>
  <c r="E418" i="2"/>
  <c r="F418" i="2"/>
  <c r="G418" i="2"/>
  <c r="H418" i="2"/>
  <c r="K418" i="2"/>
  <c r="A419" i="2"/>
  <c r="C419" i="2"/>
  <c r="D419" i="2"/>
  <c r="E419" i="2"/>
  <c r="F419" i="2"/>
  <c r="G419" i="2"/>
  <c r="H419" i="2"/>
  <c r="K419" i="2"/>
  <c r="A420" i="2"/>
  <c r="C420" i="2"/>
  <c r="D420" i="2"/>
  <c r="E420" i="2"/>
  <c r="F420" i="2"/>
  <c r="G420" i="2"/>
  <c r="H420" i="2"/>
  <c r="K42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3" i="2"/>
  <c r="A4" i="2"/>
  <c r="C4" i="2"/>
  <c r="D4" i="2"/>
  <c r="E4" i="2"/>
  <c r="F4" i="2"/>
  <c r="G4" i="2"/>
  <c r="H4" i="2"/>
  <c r="A5" i="2"/>
  <c r="C5" i="2"/>
  <c r="D5" i="2"/>
  <c r="E5" i="2"/>
  <c r="F5" i="2"/>
  <c r="G5" i="2"/>
  <c r="H5" i="2"/>
  <c r="A6" i="2"/>
  <c r="C6" i="2"/>
  <c r="D6" i="2"/>
  <c r="E6" i="2"/>
  <c r="F6" i="2"/>
  <c r="G6" i="2"/>
  <c r="H6" i="2"/>
  <c r="A7" i="2"/>
  <c r="C7" i="2"/>
  <c r="D7" i="2"/>
  <c r="E7" i="2"/>
  <c r="F7" i="2"/>
  <c r="G7" i="2"/>
  <c r="H7" i="2"/>
  <c r="J7" i="2" s="1"/>
  <c r="A8" i="2"/>
  <c r="C8" i="2"/>
  <c r="D8" i="2"/>
  <c r="E8" i="2"/>
  <c r="F8" i="2"/>
  <c r="G8" i="2"/>
  <c r="H8" i="2"/>
  <c r="A9" i="2"/>
  <c r="C9" i="2"/>
  <c r="D9" i="2"/>
  <c r="E9" i="2"/>
  <c r="F9" i="2"/>
  <c r="G9" i="2"/>
  <c r="H9" i="2"/>
  <c r="A10" i="2"/>
  <c r="C10" i="2"/>
  <c r="D10" i="2"/>
  <c r="E10" i="2"/>
  <c r="F10" i="2"/>
  <c r="G10" i="2"/>
  <c r="H10" i="2"/>
  <c r="A11" i="2"/>
  <c r="C11" i="2"/>
  <c r="D11" i="2"/>
  <c r="E11" i="2"/>
  <c r="F11" i="2"/>
  <c r="G11" i="2"/>
  <c r="H11" i="2"/>
  <c r="A12" i="2"/>
  <c r="C12" i="2"/>
  <c r="D12" i="2"/>
  <c r="E12" i="2"/>
  <c r="F12" i="2"/>
  <c r="G12" i="2"/>
  <c r="H12" i="2"/>
  <c r="A13" i="2"/>
  <c r="C13" i="2"/>
  <c r="D13" i="2"/>
  <c r="E13" i="2"/>
  <c r="F13" i="2"/>
  <c r="G13" i="2"/>
  <c r="H13" i="2"/>
  <c r="A14" i="2"/>
  <c r="C14" i="2"/>
  <c r="D14" i="2"/>
  <c r="E14" i="2"/>
  <c r="F14" i="2"/>
  <c r="G14" i="2"/>
  <c r="H14" i="2"/>
  <c r="A15" i="2"/>
  <c r="C15" i="2"/>
  <c r="D15" i="2"/>
  <c r="E15" i="2"/>
  <c r="F15" i="2"/>
  <c r="G15" i="2"/>
  <c r="H15" i="2"/>
  <c r="J15" i="2" s="1"/>
  <c r="A16" i="2"/>
  <c r="C16" i="2"/>
  <c r="D16" i="2"/>
  <c r="E16" i="2"/>
  <c r="F16" i="2"/>
  <c r="G16" i="2"/>
  <c r="H16" i="2"/>
  <c r="A3" i="2"/>
  <c r="H3" i="2"/>
  <c r="G3" i="2"/>
  <c r="F3" i="2"/>
  <c r="E3" i="2"/>
  <c r="D3" i="2"/>
  <c r="C3" i="2"/>
  <c r="J393" i="2" l="1"/>
  <c r="J124" i="2"/>
  <c r="J397" i="2"/>
  <c r="J10" i="2"/>
  <c r="J419" i="2"/>
  <c r="J417" i="2"/>
  <c r="J415" i="2"/>
  <c r="J413" i="2"/>
  <c r="J411" i="2"/>
  <c r="J409" i="2"/>
  <c r="J407" i="2"/>
  <c r="J405" i="2"/>
  <c r="J403" i="2"/>
  <c r="J401" i="2"/>
  <c r="J395" i="2"/>
  <c r="J420" i="2"/>
  <c r="J418" i="2"/>
  <c r="J416" i="2"/>
  <c r="J414" i="2"/>
  <c r="J412" i="2"/>
  <c r="J410" i="2"/>
  <c r="J408" i="2"/>
  <c r="J406" i="2"/>
  <c r="J404" i="2"/>
  <c r="J402" i="2"/>
  <c r="J400" i="2"/>
  <c r="J399" i="2"/>
  <c r="J398" i="2"/>
  <c r="J396" i="2"/>
  <c r="J392" i="2"/>
  <c r="J388" i="2"/>
  <c r="J384" i="2"/>
  <c r="J381" i="2"/>
  <c r="J377" i="2"/>
  <c r="J373" i="2"/>
  <c r="J370" i="2"/>
  <c r="J366" i="2"/>
  <c r="J362" i="2"/>
  <c r="J358" i="2"/>
  <c r="J354" i="2"/>
  <c r="J350" i="2"/>
  <c r="J346" i="2"/>
  <c r="J342" i="2"/>
  <c r="J338" i="2"/>
  <c r="J335" i="2"/>
  <c r="J331" i="2"/>
  <c r="J327" i="2"/>
  <c r="J323" i="2"/>
  <c r="J319" i="2"/>
  <c r="J315" i="2"/>
  <c r="J311" i="2"/>
  <c r="J308" i="2"/>
  <c r="J305" i="2"/>
  <c r="J300" i="2"/>
  <c r="J296" i="2"/>
  <c r="J292" i="2"/>
  <c r="J290" i="2"/>
  <c r="J287" i="2"/>
  <c r="J283" i="2"/>
  <c r="J278" i="2"/>
  <c r="J275" i="2"/>
  <c r="J273" i="2"/>
  <c r="J267" i="2"/>
  <c r="J264" i="2"/>
  <c r="J262" i="2"/>
  <c r="J257" i="2"/>
  <c r="J255" i="2"/>
  <c r="J253" i="2"/>
  <c r="J250" i="2"/>
  <c r="J247" i="2"/>
  <c r="J245" i="2"/>
  <c r="J243" i="2"/>
  <c r="J242" i="2"/>
  <c r="J239" i="2"/>
  <c r="J237" i="2"/>
  <c r="J236" i="2"/>
  <c r="J234" i="2"/>
  <c r="J233" i="2"/>
  <c r="J229" i="2"/>
  <c r="J227" i="2"/>
  <c r="J225" i="2"/>
  <c r="J223" i="2"/>
  <c r="J220" i="2"/>
  <c r="J216" i="2"/>
  <c r="J214" i="2"/>
  <c r="J212" i="2"/>
  <c r="J210" i="2"/>
  <c r="J208" i="2"/>
  <c r="J206" i="2"/>
  <c r="J204" i="2"/>
  <c r="J202" i="2"/>
  <c r="J200" i="2"/>
  <c r="J198" i="2"/>
  <c r="J196" i="2"/>
  <c r="J194" i="2"/>
  <c r="J192" i="2"/>
  <c r="J190" i="2"/>
  <c r="J188" i="2"/>
  <c r="J186" i="2"/>
  <c r="J184" i="2"/>
  <c r="J182" i="2"/>
  <c r="J179" i="2"/>
  <c r="J177" i="2"/>
  <c r="J176" i="2"/>
  <c r="J174" i="2"/>
  <c r="J172" i="2"/>
  <c r="J170" i="2"/>
  <c r="J168" i="2"/>
  <c r="J166" i="2"/>
  <c r="J164" i="2"/>
  <c r="J161" i="2"/>
  <c r="J159" i="2"/>
  <c r="J148" i="2"/>
  <c r="J75" i="2"/>
  <c r="J394" i="2"/>
  <c r="J391" i="2"/>
  <c r="J387" i="2"/>
  <c r="J383" i="2"/>
  <c r="J380" i="2"/>
  <c r="J376" i="2"/>
  <c r="J372" i="2"/>
  <c r="J369" i="2"/>
  <c r="J365" i="2"/>
  <c r="J361" i="2"/>
  <c r="J357" i="2"/>
  <c r="J353" i="2"/>
  <c r="J349" i="2"/>
  <c r="J345" i="2"/>
  <c r="J341" i="2"/>
  <c r="J337" i="2"/>
  <c r="J333" i="2"/>
  <c r="J330" i="2"/>
  <c r="J326" i="2"/>
  <c r="J322" i="2"/>
  <c r="J318" i="2"/>
  <c r="J314" i="2"/>
  <c r="J310" i="2"/>
  <c r="J306" i="2"/>
  <c r="J304" i="2"/>
  <c r="J301" i="2"/>
  <c r="J297" i="2"/>
  <c r="J293" i="2"/>
  <c r="J289" i="2"/>
  <c r="J286" i="2"/>
  <c r="J282" i="2"/>
  <c r="J279" i="2"/>
  <c r="J276" i="2"/>
  <c r="J272" i="2"/>
  <c r="J269" i="2"/>
  <c r="J265" i="2"/>
  <c r="J261" i="2"/>
  <c r="J259" i="2"/>
  <c r="J256" i="2"/>
  <c r="J254" i="2"/>
  <c r="J251" i="2"/>
  <c r="J249" i="2"/>
  <c r="J248" i="2"/>
  <c r="J246" i="2"/>
  <c r="J244" i="2"/>
  <c r="J241" i="2"/>
  <c r="J240" i="2"/>
  <c r="J238" i="2"/>
  <c r="J235" i="2"/>
  <c r="J232" i="2"/>
  <c r="J231" i="2"/>
  <c r="J230" i="2"/>
  <c r="J228" i="2"/>
  <c r="J226" i="2"/>
  <c r="J224" i="2"/>
  <c r="J222" i="2"/>
  <c r="J221" i="2"/>
  <c r="J217" i="2"/>
  <c r="J215" i="2"/>
  <c r="J213" i="2"/>
  <c r="J211" i="2"/>
  <c r="J209" i="2"/>
  <c r="J207" i="2"/>
  <c r="J205" i="2"/>
  <c r="J203" i="2"/>
  <c r="J201" i="2"/>
  <c r="J199" i="2"/>
  <c r="J197" i="2"/>
  <c r="J195" i="2"/>
  <c r="J193" i="2"/>
  <c r="J191" i="2"/>
  <c r="J189" i="2"/>
  <c r="J187" i="2"/>
  <c r="J185" i="2"/>
  <c r="J183" i="2"/>
  <c r="J181" i="2"/>
  <c r="J180" i="2"/>
  <c r="J178" i="2"/>
  <c r="J175" i="2"/>
  <c r="J173" i="2"/>
  <c r="J171" i="2"/>
  <c r="J169" i="2"/>
  <c r="J167" i="2"/>
  <c r="J165" i="2"/>
  <c r="J163" i="2"/>
  <c r="J162" i="2"/>
  <c r="J160" i="2"/>
  <c r="J158" i="2"/>
  <c r="J157" i="2"/>
  <c r="J156" i="2"/>
  <c r="J155" i="2"/>
  <c r="J154" i="2"/>
  <c r="J153" i="2"/>
  <c r="J152" i="2"/>
  <c r="J151" i="2"/>
  <c r="J150" i="2"/>
  <c r="J149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3" i="2"/>
  <c r="J389" i="2"/>
  <c r="J385" i="2"/>
  <c r="J379" i="2"/>
  <c r="J374" i="2"/>
  <c r="J368" i="2"/>
  <c r="J364" i="2"/>
  <c r="J360" i="2"/>
  <c r="J356" i="2"/>
  <c r="J352" i="2"/>
  <c r="J348" i="2"/>
  <c r="J344" i="2"/>
  <c r="J340" i="2"/>
  <c r="J336" i="2"/>
  <c r="J332" i="2"/>
  <c r="J328" i="2"/>
  <c r="J324" i="2"/>
  <c r="J320" i="2"/>
  <c r="J316" i="2"/>
  <c r="J312" i="2"/>
  <c r="J307" i="2"/>
  <c r="J302" i="2"/>
  <c r="J298" i="2"/>
  <c r="J294" i="2"/>
  <c r="J288" i="2"/>
  <c r="J284" i="2"/>
  <c r="J280" i="2"/>
  <c r="J277" i="2"/>
  <c r="J274" i="2"/>
  <c r="J270" i="2"/>
  <c r="J266" i="2"/>
  <c r="J263" i="2"/>
  <c r="J258" i="2"/>
  <c r="J252" i="2"/>
  <c r="J218" i="2"/>
  <c r="J390" i="2"/>
  <c r="J386" i="2"/>
  <c r="J382" i="2"/>
  <c r="J378" i="2"/>
  <c r="J375" i="2"/>
  <c r="J371" i="2"/>
  <c r="J367" i="2"/>
  <c r="J363" i="2"/>
  <c r="J359" i="2"/>
  <c r="J355" i="2"/>
  <c r="J351" i="2"/>
  <c r="J347" i="2"/>
  <c r="J343" i="2"/>
  <c r="J339" i="2"/>
  <c r="J334" i="2"/>
  <c r="J329" i="2"/>
  <c r="J325" i="2"/>
  <c r="J321" i="2"/>
  <c r="J317" i="2"/>
  <c r="J313" i="2"/>
  <c r="J309" i="2"/>
  <c r="J303" i="2"/>
  <c r="J299" i="2"/>
  <c r="J295" i="2"/>
  <c r="J291" i="2"/>
  <c r="J285" i="2"/>
  <c r="J281" i="2"/>
  <c r="J271" i="2"/>
  <c r="J268" i="2"/>
  <c r="J260" i="2"/>
  <c r="J219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2" i="2"/>
  <c r="J31" i="2"/>
  <c r="J16" i="2"/>
  <c r="J8" i="2"/>
  <c r="J9" i="2"/>
  <c r="J37" i="2"/>
  <c r="J36" i="2"/>
  <c r="J35" i="2"/>
  <c r="J34" i="2"/>
  <c r="J33" i="2"/>
  <c r="J29" i="2"/>
  <c r="J27" i="2"/>
  <c r="J26" i="2"/>
  <c r="J25" i="2"/>
  <c r="J24" i="2"/>
  <c r="J23" i="2"/>
  <c r="J22" i="2"/>
  <c r="J21" i="2"/>
  <c r="J20" i="2"/>
  <c r="J19" i="2"/>
  <c r="J18" i="2"/>
  <c r="J17" i="2"/>
  <c r="J38" i="2"/>
  <c r="J28" i="2"/>
  <c r="J11" i="2"/>
  <c r="J12" i="2"/>
  <c r="J4" i="2"/>
  <c r="J30" i="2"/>
  <c r="J13" i="2"/>
  <c r="J5" i="2"/>
  <c r="J3" i="2"/>
  <c r="L3" i="2" s="1"/>
  <c r="J14" i="2"/>
  <c r="J6" i="2"/>
  <c r="M2" i="3" l="1"/>
  <c r="R2" i="3"/>
  <c r="N2" i="3"/>
  <c r="K2" i="3"/>
  <c r="P2" i="3"/>
  <c r="O2" i="3"/>
  <c r="Q2" i="3"/>
  <c r="S2" i="3"/>
  <c r="L5" i="2"/>
  <c r="L347" i="2"/>
  <c r="L62" i="2"/>
  <c r="L4" i="2"/>
  <c r="L117" i="2"/>
  <c r="L99" i="2"/>
  <c r="L119" i="2"/>
  <c r="L286" i="2"/>
  <c r="L306" i="2"/>
  <c r="L204" i="2"/>
  <c r="L417" i="2"/>
  <c r="L340" i="2"/>
  <c r="L24" i="2"/>
  <c r="L345" i="2"/>
  <c r="L44" i="2"/>
  <c r="L303" i="2"/>
  <c r="L130" i="2"/>
  <c r="L136" i="2"/>
  <c r="L332" i="2"/>
  <c r="L220" i="2"/>
  <c r="L371" i="2"/>
  <c r="L324" i="2"/>
  <c r="L138" i="2"/>
  <c r="L35" i="2"/>
  <c r="L356" i="2"/>
  <c r="L26" i="2"/>
  <c r="L135" i="2"/>
  <c r="L109" i="2"/>
  <c r="L369" i="2"/>
  <c r="L349" i="2"/>
  <c r="L419" i="2"/>
  <c r="L137" i="2"/>
  <c r="L39" i="2"/>
  <c r="L29" i="2"/>
  <c r="L248" i="2"/>
  <c r="L103" i="2"/>
  <c r="L350" i="2"/>
  <c r="L32" i="2"/>
  <c r="L98" i="2"/>
  <c r="L227" i="2"/>
  <c r="L283" i="2"/>
  <c r="L364" i="2"/>
  <c r="L112" i="2"/>
  <c r="L370" i="2"/>
  <c r="L256" i="2"/>
  <c r="L389" i="2"/>
  <c r="L61" i="2"/>
  <c r="L374" i="2"/>
  <c r="L56" i="2"/>
  <c r="L122" i="2"/>
  <c r="L265" i="2"/>
  <c r="L321" i="2"/>
  <c r="L260" i="2"/>
  <c r="L213" i="2"/>
  <c r="L410" i="2"/>
  <c r="L40" i="2"/>
  <c r="L110" i="2"/>
  <c r="L292" i="2"/>
  <c r="L183" i="2"/>
  <c r="L323" i="2"/>
  <c r="L406" i="2"/>
  <c r="L293" i="2"/>
  <c r="L397" i="2"/>
  <c r="L141" i="2"/>
  <c r="L91" i="2"/>
  <c r="L82" i="2"/>
  <c r="L175" i="2"/>
  <c r="L149" i="2"/>
  <c r="L97" i="2"/>
  <c r="L372" i="2"/>
  <c r="L362" i="2"/>
  <c r="L415" i="2"/>
  <c r="L150" i="2"/>
  <c r="L392" i="2"/>
  <c r="L36" i="2"/>
  <c r="L70" i="2"/>
  <c r="L297" i="2"/>
  <c r="L243" i="2"/>
  <c r="L173" i="2"/>
  <c r="L222" i="2"/>
  <c r="L193" i="2"/>
  <c r="L288" i="2"/>
  <c r="L178" i="2"/>
  <c r="L140" i="2"/>
  <c r="L343" i="2"/>
  <c r="L315" i="2"/>
  <c r="L51" i="2"/>
  <c r="L33" i="2"/>
  <c r="L171" i="2"/>
  <c r="L68" i="2"/>
  <c r="L359" i="2"/>
  <c r="L257" i="2"/>
  <c r="L351" i="2"/>
  <c r="L312" i="2"/>
  <c r="L200" i="2"/>
  <c r="L116" i="2"/>
  <c r="L108" i="2"/>
  <c r="L34" i="2"/>
  <c r="L219" i="2"/>
  <c r="L83" i="2"/>
  <c r="L161" i="2"/>
  <c r="L47" i="2"/>
  <c r="L37" i="2"/>
  <c r="L228" i="2"/>
  <c r="L285" i="2"/>
  <c r="L277" i="2"/>
  <c r="L41" i="2"/>
  <c r="L366" i="2"/>
  <c r="L164" i="2"/>
  <c r="L155" i="2"/>
  <c r="L262" i="2"/>
  <c r="L414" i="2"/>
  <c r="L96" i="2"/>
  <c r="L162" i="2"/>
  <c r="L329" i="2"/>
  <c r="L385" i="2"/>
  <c r="L313" i="2"/>
  <c r="L176" i="2"/>
  <c r="L131" i="2"/>
  <c r="L357" i="2"/>
  <c r="L300" i="2"/>
  <c r="L125" i="2"/>
  <c r="L23" i="2"/>
  <c r="L120" i="2"/>
  <c r="L186" i="2"/>
  <c r="L368" i="2"/>
  <c r="L43" i="2"/>
  <c r="L320" i="2"/>
  <c r="L296" i="2"/>
  <c r="L322" i="2"/>
  <c r="L367" i="2"/>
  <c r="L38" i="2"/>
  <c r="L393" i="2"/>
  <c r="L15" i="2"/>
  <c r="L244" i="2"/>
  <c r="L326" i="2"/>
  <c r="L304" i="2"/>
  <c r="L341" i="2"/>
  <c r="L124" i="2"/>
  <c r="L267" i="2"/>
  <c r="L201" i="2"/>
  <c r="L95" i="2"/>
  <c r="L77" i="2"/>
  <c r="L167" i="2"/>
  <c r="L232" i="2"/>
  <c r="L266" i="2"/>
  <c r="L327" i="2"/>
  <c r="L78" i="2"/>
  <c r="L146" i="2"/>
  <c r="L311" i="2"/>
  <c r="L181" i="2"/>
  <c r="L123" i="2"/>
  <c r="L172" i="2"/>
  <c r="L353" i="2"/>
  <c r="L152" i="2"/>
  <c r="L278" i="2"/>
  <c r="L92" i="2"/>
  <c r="L203" i="2"/>
  <c r="L102" i="2"/>
  <c r="L63" i="2"/>
  <c r="L160" i="2"/>
  <c r="L226" i="2"/>
  <c r="L19" i="2"/>
  <c r="L245" i="2"/>
  <c r="L48" i="2"/>
  <c r="L81" i="2"/>
  <c r="L301" i="2"/>
  <c r="L308" i="2"/>
  <c r="L189" i="2"/>
  <c r="L87" i="2"/>
  <c r="L184" i="2"/>
  <c r="L250" i="2"/>
  <c r="L205" i="2"/>
  <c r="L284" i="2"/>
  <c r="L170" i="2"/>
  <c r="L396" i="2"/>
  <c r="L210" i="2"/>
  <c r="L287" i="2"/>
  <c r="L93" i="2"/>
  <c r="L328" i="2"/>
  <c r="L342" i="2"/>
  <c r="L27" i="2"/>
  <c r="L86" i="2"/>
  <c r="L346" i="2"/>
  <c r="L264" i="2"/>
  <c r="L339" i="2"/>
  <c r="L380" i="2"/>
  <c r="L105" i="2"/>
  <c r="L7" i="2"/>
  <c r="L158" i="2"/>
  <c r="L307" i="2"/>
  <c r="L154" i="2"/>
  <c r="L239" i="2"/>
  <c r="L6" i="2"/>
  <c r="L57" i="2"/>
  <c r="L142" i="2"/>
  <c r="L55" i="2"/>
  <c r="L281" i="2"/>
  <c r="L344" i="2"/>
  <c r="L101" i="2"/>
  <c r="L271" i="2"/>
  <c r="L163" i="2"/>
  <c r="L337" i="2"/>
  <c r="L407" i="2"/>
  <c r="L212" i="2"/>
  <c r="L400" i="2"/>
  <c r="L270" i="2"/>
  <c r="L236" i="2"/>
  <c r="L360" i="2"/>
  <c r="L238" i="2"/>
  <c r="L263" i="2"/>
  <c r="L274" i="2"/>
  <c r="L251" i="2"/>
  <c r="L230" i="2"/>
  <c r="L214" i="2"/>
  <c r="L401" i="2"/>
  <c r="L382" i="2"/>
  <c r="L168" i="2"/>
  <c r="L258" i="2"/>
  <c r="L64" i="2"/>
  <c r="L198" i="2"/>
  <c r="L20" i="2"/>
  <c r="L402" i="2"/>
  <c r="L157" i="2"/>
  <c r="L127" i="2"/>
  <c r="L224" i="2"/>
  <c r="L290" i="2"/>
  <c r="L280" i="2"/>
  <c r="L348" i="2"/>
  <c r="L17" i="2"/>
  <c r="L145" i="2"/>
  <c r="L252" i="2"/>
  <c r="L411" i="2"/>
  <c r="L54" i="2"/>
  <c r="L151" i="2"/>
  <c r="L25" i="2"/>
  <c r="L314" i="2"/>
  <c r="L317" i="2"/>
  <c r="L387" i="2"/>
  <c r="L247" i="2"/>
  <c r="L211" i="2"/>
  <c r="L106" i="2"/>
  <c r="L199" i="2"/>
  <c r="L84" i="2"/>
  <c r="L298" i="2"/>
  <c r="L174" i="2"/>
  <c r="L75" i="2"/>
  <c r="L69" i="2"/>
  <c r="L42" i="2"/>
  <c r="L74" i="2"/>
  <c r="L377" i="2"/>
  <c r="L139" i="2"/>
  <c r="L216" i="2"/>
  <c r="L334" i="2"/>
  <c r="L132" i="2"/>
  <c r="L196" i="2"/>
  <c r="L395" i="2"/>
  <c r="L66" i="2"/>
  <c r="L159" i="2"/>
  <c r="L133" i="2"/>
  <c r="L390" i="2"/>
  <c r="L197" i="2"/>
  <c r="L261" i="2"/>
  <c r="L223" i="2"/>
  <c r="L416" i="2"/>
  <c r="L18" i="2"/>
  <c r="L156" i="2"/>
  <c r="L379" i="2"/>
  <c r="L408" i="2"/>
  <c r="L310" i="2"/>
  <c r="L58" i="2"/>
  <c r="L352" i="2"/>
  <c r="L144" i="2"/>
  <c r="L384" i="2"/>
  <c r="L335" i="2"/>
  <c r="L148" i="2"/>
  <c r="L194" i="2"/>
  <c r="L22" i="2"/>
  <c r="L309" i="2"/>
  <c r="L88" i="2"/>
  <c r="L399" i="2"/>
  <c r="L291" i="2"/>
  <c r="L412" i="2"/>
  <c r="L179" i="2"/>
  <c r="L294" i="2"/>
  <c r="L233" i="2"/>
  <c r="L221" i="2"/>
  <c r="L72" i="2"/>
  <c r="L206" i="2"/>
  <c r="L28" i="2"/>
  <c r="L169" i="2"/>
  <c r="L333" i="2"/>
  <c r="L330" i="2"/>
  <c r="L375" i="2"/>
  <c r="L126" i="2"/>
  <c r="L190" i="2"/>
  <c r="L90" i="2"/>
  <c r="L13" i="2"/>
  <c r="L191" i="2"/>
  <c r="L65" i="2"/>
  <c r="L354" i="2"/>
  <c r="L381" i="2"/>
  <c r="L376" i="2"/>
  <c r="L209" i="2"/>
  <c r="L50" i="2"/>
  <c r="L355" i="2"/>
  <c r="L272" i="2"/>
  <c r="L12" i="2"/>
  <c r="L118" i="2"/>
  <c r="L215" i="2"/>
  <c r="L89" i="2"/>
  <c r="L378" i="2"/>
  <c r="L420" i="2"/>
  <c r="L275" i="2"/>
  <c r="L14" i="2"/>
  <c r="L331" i="2"/>
  <c r="L10" i="2"/>
  <c r="L111" i="2"/>
  <c r="L413" i="2"/>
  <c r="L202" i="2"/>
  <c r="L30" i="2"/>
  <c r="L386" i="2"/>
  <c r="L52" i="2"/>
  <c r="L80" i="2"/>
  <c r="L208" i="2"/>
  <c r="L336" i="2"/>
  <c r="L289" i="2"/>
  <c r="L128" i="2"/>
  <c r="L254" i="2"/>
  <c r="L60" i="2"/>
  <c r="L403" i="2"/>
  <c r="L241" i="2"/>
  <c r="L177" i="2"/>
  <c r="L71" i="2"/>
  <c r="L53" i="2"/>
  <c r="L180" i="2"/>
  <c r="L143" i="2"/>
  <c r="L234" i="2"/>
  <c r="L231" i="2"/>
  <c r="L207" i="2"/>
  <c r="L21" i="2"/>
  <c r="L319" i="2"/>
  <c r="L276" i="2"/>
  <c r="L404" i="2"/>
  <c r="L305" i="2"/>
  <c r="L246" i="2"/>
  <c r="L217" i="2"/>
  <c r="L115" i="2"/>
  <c r="L240" i="2"/>
  <c r="L358" i="2"/>
  <c r="L9" i="2"/>
  <c r="L104" i="2"/>
  <c r="L79" i="2"/>
  <c r="L282" i="2"/>
  <c r="L94" i="2"/>
  <c r="L253" i="2"/>
  <c r="L11" i="2"/>
  <c r="L318" i="2"/>
  <c r="L45" i="2"/>
  <c r="L383" i="2"/>
  <c r="L49" i="2"/>
  <c r="L237" i="2"/>
  <c r="L365" i="2"/>
  <c r="L100" i="2"/>
  <c r="L67" i="2"/>
  <c r="L273" i="2"/>
  <c r="L259" i="2"/>
  <c r="L338" i="2"/>
  <c r="L391" i="2"/>
  <c r="L134" i="2"/>
  <c r="L363" i="2"/>
  <c r="L192" i="2"/>
  <c r="L409" i="2"/>
  <c r="L218" i="2"/>
  <c r="L295" i="2"/>
  <c r="L46" i="2"/>
  <c r="L165" i="2"/>
  <c r="L113" i="2"/>
  <c r="L187" i="2"/>
  <c r="L255" i="2"/>
  <c r="L129" i="2"/>
  <c r="L418" i="2"/>
  <c r="L229" i="2"/>
  <c r="L235" i="2"/>
  <c r="L242" i="2"/>
  <c r="L114" i="2"/>
  <c r="L147" i="2"/>
  <c r="L373" i="2"/>
  <c r="L76" i="2"/>
  <c r="L182" i="2"/>
  <c r="L279" i="2"/>
  <c r="L153" i="2"/>
  <c r="L195" i="2"/>
  <c r="L268" i="2"/>
  <c r="L388" i="2"/>
  <c r="L299" i="2"/>
  <c r="L405" i="2"/>
  <c r="L121" i="2"/>
  <c r="L31" i="2"/>
  <c r="L361" i="2"/>
  <c r="L225" i="2"/>
  <c r="L85" i="2"/>
  <c r="L185" i="2"/>
  <c r="L249" i="2"/>
  <c r="L269" i="2"/>
  <c r="L8" i="2"/>
  <c r="L107" i="2"/>
  <c r="L394" i="2"/>
  <c r="L16" i="2"/>
  <c r="L166" i="2"/>
  <c r="L325" i="2"/>
  <c r="L59" i="2"/>
  <c r="L316" i="2"/>
  <c r="L73" i="2"/>
  <c r="L398" i="2"/>
  <c r="L188" i="2"/>
  <c r="L30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tc={86411A7B-BA3B-47C7-9446-3B6BFC8F2437}</author>
    <author>tc={7F7EAE51-2531-4637-AF78-5CC3F1BABEED}</author>
    <author>tc={8CABCF37-C960-4E13-A740-428944F06D08}</author>
    <author>tc={78FEC18D-546E-4F4C-8C4C-114E01136F07}</author>
  </authors>
  <commentList>
    <comment ref="Q573" authorId="0" shapeId="0" xr:uid="{86411A7B-BA3B-47C7-9446-3B6BFC8F243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Consuntivazione parziale su Jira-chiedere a PM per resoconto ore registrate completo</t>
      </text>
    </comment>
    <comment ref="Q574" authorId="1" shapeId="0" xr:uid="{7F7EAE51-2531-4637-AF78-5CC3F1BABEE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Consuntivazione parziale su Jira-chiedere a PM per resoconto ore registrate completo</t>
      </text>
    </comment>
    <comment ref="Q575" authorId="2" shapeId="0" xr:uid="{8CABCF37-C960-4E13-A740-428944F06D0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Consuntivazione parziale su Jira-chiedere a PM per resoconto ore registrate completo</t>
      </text>
    </comment>
    <comment ref="Q576" authorId="3" shapeId="0" xr:uid="{78FEC18D-546E-4F4C-8C4C-114E01136F0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Consuntivazione parziale su Jira-chiedere a PM per resoconto ore registrate completo</t>
      </text>
    </comment>
  </commentList>
</comments>
</file>

<file path=xl/sharedStrings.xml><?xml version="1.0" encoding="utf-8"?>
<sst xmlns="http://schemas.openxmlformats.org/spreadsheetml/2006/main" count="25882" uniqueCount="1928">
  <si>
    <t>ITEM_TYPE</t>
  </si>
  <si>
    <t>DELIVERY_TYPE</t>
  </si>
  <si>
    <t>WORKSTREAM</t>
  </si>
  <si>
    <t>YEAR_OF_COMPETENCE</t>
  </si>
  <si>
    <t>START_DATE</t>
  </si>
  <si>
    <t>END_DATE</t>
  </si>
  <si>
    <t>SOW_ID</t>
  </si>
  <si>
    <t>JIRA_KEY</t>
  </si>
  <si>
    <t>PROJECT_STREAM</t>
  </si>
  <si>
    <t>PROJECT_DESCR</t>
  </si>
  <si>
    <t>CLIENT</t>
  </si>
  <si>
    <t>PM_SM</t>
  </si>
  <si>
    <t>USER</t>
  </si>
  <si>
    <t>AREA_CC</t>
  </si>
  <si>
    <t>JOB</t>
  </si>
  <si>
    <t>PLANNED_FTE</t>
  </si>
  <si>
    <t>ACTUAL_FTE</t>
  </si>
  <si>
    <t>STATUS</t>
  </si>
  <si>
    <t>PROGRESS_%</t>
  </si>
  <si>
    <t>YEAR</t>
  </si>
  <si>
    <t>Tot_sched_next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</si>
  <si>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</si>
  <si>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</si>
  <si>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</si>
  <si>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</si>
  <si>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</si>
  <si>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</si>
  <si>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</si>
  <si>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</si>
  <si>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</si>
  <si>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</si>
  <si>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</si>
  <si>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</si>
  <si>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gen1</t>
  </si>
  <si>
    <t>feb1</t>
  </si>
  <si>
    <t>mar1</t>
  </si>
  <si>
    <t>apr1</t>
  </si>
  <si>
    <t>mag1</t>
  </si>
  <si>
    <t>giu1</t>
  </si>
  <si>
    <t>lug1</t>
  </si>
  <si>
    <t>ago1</t>
  </si>
  <si>
    <t>set1</t>
  </si>
  <si>
    <t>ott1</t>
  </si>
  <si>
    <t>nov1</t>
  </si>
  <si>
    <t>dic1</t>
  </si>
  <si>
    <t>CONTRACT</t>
  </si>
  <si>
    <t>PRJ</t>
  </si>
  <si>
    <t>2023-2024</t>
  </si>
  <si>
    <t>ABS23459</t>
  </si>
  <si>
    <t>AEACUGIW</t>
  </si>
  <si>
    <t>EPM</t>
  </si>
  <si>
    <t>Essilor Adj Conso Upstream group Integration_Wave1</t>
  </si>
  <si>
    <t>EssilorLuxottica</t>
  </si>
  <si>
    <t>A. Albanese</t>
  </si>
  <si>
    <t>A. Di Pietro</t>
  </si>
  <si>
    <t>Operations</t>
  </si>
  <si>
    <t>BackEnd</t>
  </si>
  <si>
    <t>CLOSED</t>
  </si>
  <si>
    <t>E. Storti</t>
  </si>
  <si>
    <t>Delivery Projects</t>
  </si>
  <si>
    <t>INTERNAL TRAINING</t>
  </si>
  <si>
    <t>FORMAZIONE</t>
  </si>
  <si>
    <t>N/A</t>
  </si>
  <si>
    <t>ATD</t>
  </si>
  <si>
    <t>OTHER</t>
  </si>
  <si>
    <t>Formazione Apex</t>
  </si>
  <si>
    <t>Abstract</t>
  </si>
  <si>
    <t>L. Mangili</t>
  </si>
  <si>
    <t>Formazione FCCS</t>
  </si>
  <si>
    <t>C. Esposito</t>
  </si>
  <si>
    <t>Consolidated &amp; Tax</t>
  </si>
  <si>
    <t>M. Sorrentino</t>
  </si>
  <si>
    <t>Analysis</t>
  </si>
  <si>
    <t>Formazione HFM</t>
  </si>
  <si>
    <t>L. Pigazzini</t>
  </si>
  <si>
    <t>Formazione nuovo assunto</t>
  </si>
  <si>
    <t>Formazione Talentia</t>
  </si>
  <si>
    <t>C. Tiberti</t>
  </si>
  <si>
    <t>Formazione Tax</t>
  </si>
  <si>
    <t>ABS24207</t>
  </si>
  <si>
    <t>AKFWS</t>
  </si>
  <si>
    <t>KPMG - Ferrero - NRT</t>
  </si>
  <si>
    <t>FERRERO</t>
  </si>
  <si>
    <t>F. Atanasio</t>
  </si>
  <si>
    <t>PROPOSAL</t>
  </si>
  <si>
    <t>F. Lombardini</t>
  </si>
  <si>
    <t>I. Bressan</t>
  </si>
  <si>
    <t>Tech Lead</t>
  </si>
  <si>
    <t>P. Galvagni</t>
  </si>
  <si>
    <t>ABS24349</t>
  </si>
  <si>
    <t>KPMG - Vision Group - Consolidato FCCS</t>
  </si>
  <si>
    <t>Vision Group</t>
  </si>
  <si>
    <t>PM - Project Governance</t>
  </si>
  <si>
    <t>ON GOING</t>
  </si>
  <si>
    <t>Esterno</t>
  </si>
  <si>
    <t>BackEnd  - Junior</t>
  </si>
  <si>
    <t>F. De Pedis</t>
  </si>
  <si>
    <t xml:space="preserve">BackEnd </t>
  </si>
  <si>
    <t>M. Salcini</t>
  </si>
  <si>
    <t>KPMG - Vision Group - Consolidato Managerial / Store P&amp;L</t>
  </si>
  <si>
    <t>C. DI LORENZO</t>
  </si>
  <si>
    <t>L. Franco</t>
  </si>
  <si>
    <t>M. Favalli</t>
  </si>
  <si>
    <t>S. Preziosa</t>
  </si>
  <si>
    <t>ABS24494</t>
  </si>
  <si>
    <t>Lux - Job Type - Wave1</t>
  </si>
  <si>
    <t>T. Baldi</t>
  </si>
  <si>
    <t>ABS23458</t>
  </si>
  <si>
    <t>APLTENCR</t>
  </si>
  <si>
    <t>Push Lux to ESSTECH + New CMFA Region</t>
  </si>
  <si>
    <t>P. Buonasorte</t>
  </si>
  <si>
    <t>Time&amp;Materials</t>
  </si>
  <si>
    <t>ABS23496</t>
  </si>
  <si>
    <t>AERSSDVF</t>
  </si>
  <si>
    <t>Reply Supporto specialistico DM vs FCCS</t>
  </si>
  <si>
    <t>Reply</t>
  </si>
  <si>
    <t>ABS24230</t>
  </si>
  <si>
    <t>ABS24384</t>
  </si>
  <si>
    <t>Tax Normalization</t>
  </si>
  <si>
    <t>P. Pieroni</t>
  </si>
  <si>
    <t>Solution Architect</t>
  </si>
  <si>
    <t>WATERFALL</t>
  </si>
  <si>
    <t>ABS24401</t>
  </si>
  <si>
    <t>healthcare</t>
  </si>
  <si>
    <t>AOFE - AZIENDA OSPEDALIERA FERRARA - EVOLUTIVA DI 2024</t>
  </si>
  <si>
    <t>AO FERRARA</t>
  </si>
  <si>
    <t>A. Coletti</t>
  </si>
  <si>
    <t>L. Lazzari</t>
  </si>
  <si>
    <t>SAP ECC</t>
  </si>
  <si>
    <t>Account Manager</t>
  </si>
  <si>
    <t>M. Calabrese</t>
  </si>
  <si>
    <t>P. Singh</t>
  </si>
  <si>
    <t>AREA TECH</t>
  </si>
  <si>
    <t>R. Bondi</t>
  </si>
  <si>
    <t>FrontEnd</t>
  </si>
  <si>
    <t>R. Tortora</t>
  </si>
  <si>
    <t>2022-2023</t>
  </si>
  <si>
    <t>ABS24305</t>
  </si>
  <si>
    <t>CT</t>
  </si>
  <si>
    <t>LOGISTIC</t>
  </si>
  <si>
    <t xml:space="preserve">CONTROL TOWER  </t>
  </si>
  <si>
    <t>A. Cuomo</t>
  </si>
  <si>
    <t>Data Management</t>
  </si>
  <si>
    <t>2024-2025</t>
  </si>
  <si>
    <t>ABS24565</t>
  </si>
  <si>
    <t>CONTROL TOWER  - Grand Vision Italy and Poland plant integration</t>
  </si>
  <si>
    <t>Data Engineering</t>
  </si>
  <si>
    <t>J. Daci</t>
  </si>
  <si>
    <t>T. Lazzari</t>
  </si>
  <si>
    <t>ECC Developer</t>
  </si>
  <si>
    <t>ABS24471</t>
  </si>
  <si>
    <t>CONTROL TOWER - CONTACT LENSES ENHANCEMENT &amp; NEW BRANDsINTEGRATION</t>
  </si>
  <si>
    <t>S. Ben Younes</t>
  </si>
  <si>
    <t>DataManagement</t>
  </si>
  <si>
    <t>ABS24348</t>
  </si>
  <si>
    <t>CONTROL TOWER - ROLLOUT- NEW BRANDsINTEGRATION-CRs</t>
  </si>
  <si>
    <t>F. Ianni</t>
  </si>
  <si>
    <t>SAP FIORI</t>
  </si>
  <si>
    <t>F. Tarquini</t>
  </si>
  <si>
    <t>ECC Analyst</t>
  </si>
  <si>
    <t>L. Cariglia</t>
  </si>
  <si>
    <t>M. Sabarese</t>
  </si>
  <si>
    <t>ABS24204</t>
  </si>
  <si>
    <t>ACTW567</t>
  </si>
  <si>
    <t>Control Tower Wave 5-6-7</t>
  </si>
  <si>
    <t>A. Camara</t>
  </si>
  <si>
    <t>A. Germinario</t>
  </si>
  <si>
    <t>P. Dolzani</t>
  </si>
  <si>
    <t>S. Boriashov</t>
  </si>
  <si>
    <t>ABS24061</t>
  </si>
  <si>
    <t>ALD</t>
  </si>
  <si>
    <t>CRM/CS</t>
  </si>
  <si>
    <t xml:space="preserve">DMV DIGITAL MEDIA VALUATION - Banner pubblicitari - Dismissione DWH - </t>
  </si>
  <si>
    <t>A. Cerrato</t>
  </si>
  <si>
    <t>A. Strada</t>
  </si>
  <si>
    <t>A. Torone</t>
  </si>
  <si>
    <t>Delivery AMS</t>
  </si>
  <si>
    <t>C. Paz</t>
  </si>
  <si>
    <t>PMO - Project Management Officer</t>
  </si>
  <si>
    <t>F. Reale</t>
  </si>
  <si>
    <t>ABS24403</t>
  </si>
  <si>
    <t>LUCY</t>
  </si>
  <si>
    <t>Lucy</t>
  </si>
  <si>
    <t>Lucy PTP AI: Invoices Classification Suggestion</t>
  </si>
  <si>
    <t>A. Graziani</t>
  </si>
  <si>
    <t>A. Imbimbo</t>
  </si>
  <si>
    <t>Data Scientist</t>
  </si>
  <si>
    <t>F. Malvezzi</t>
  </si>
  <si>
    <t>G. Sabbatini</t>
  </si>
  <si>
    <t>G. Sironi</t>
  </si>
  <si>
    <t>Team Leadership</t>
  </si>
  <si>
    <t>M. Gomitoni</t>
  </si>
  <si>
    <t>V. Echarry</t>
  </si>
  <si>
    <t>Lucy Vendor Matching ML</t>
  </si>
  <si>
    <t>AMS</t>
  </si>
  <si>
    <t>Waterfall</t>
  </si>
  <si>
    <t>ABS24049</t>
  </si>
  <si>
    <t>ALAFDP2</t>
  </si>
  <si>
    <t>FINANCE</t>
  </si>
  <si>
    <t>AMS FRAUD Detection Platform 2024</t>
  </si>
  <si>
    <t>A. Morterra</t>
  </si>
  <si>
    <t>A. Crescimone</t>
  </si>
  <si>
    <t>A. SAIJA</t>
  </si>
  <si>
    <t>G. D'Amanti</t>
  </si>
  <si>
    <t>G. Luongo</t>
  </si>
  <si>
    <t>L. Gullotto</t>
  </si>
  <si>
    <t>ABS24089</t>
  </si>
  <si>
    <t>FDP - Fraud Detection Plathform 2024</t>
  </si>
  <si>
    <t>PM - Project Governance Support</t>
  </si>
  <si>
    <t>PROSPECT</t>
  </si>
  <si>
    <t>PRESALES - DELIVERY</t>
  </si>
  <si>
    <t>FINANCE/DS</t>
  </si>
  <si>
    <t>Outlier Detection - PO &amp; I</t>
  </si>
  <si>
    <t>Formazione</t>
  </si>
  <si>
    <t>A. Saija</t>
  </si>
  <si>
    <t>backEnd</t>
  </si>
  <si>
    <t>M. Migliorati</t>
  </si>
  <si>
    <t>M. Vimercati</t>
  </si>
  <si>
    <t>R. Alves</t>
  </si>
  <si>
    <t>R. Grandi</t>
  </si>
  <si>
    <t>ABS24110</t>
  </si>
  <si>
    <t>AGCBSUB</t>
  </si>
  <si>
    <t>Global CS - BI Streaming-UK Brands</t>
  </si>
  <si>
    <t>M. Porcu</t>
  </si>
  <si>
    <t>P. Anzellotti</t>
  </si>
  <si>
    <t>ABS24347</t>
  </si>
  <si>
    <t>BS24163</t>
  </si>
  <si>
    <t>Global CS Enhancements 2024</t>
  </si>
  <si>
    <t>D. Scalia</t>
  </si>
  <si>
    <t>G. Esposito</t>
  </si>
  <si>
    <t>M. Toci</t>
  </si>
  <si>
    <t>ABS24104</t>
  </si>
  <si>
    <t>Global CS-B2B</t>
  </si>
  <si>
    <t>Technical Leader</t>
  </si>
  <si>
    <t>ABS23340</t>
  </si>
  <si>
    <t>LMD2</t>
  </si>
  <si>
    <t>LUX_Marginality_Discounts_CMD_WF_2023</t>
  </si>
  <si>
    <t>S. Guastavigna</t>
  </si>
  <si>
    <t>Out per Permesso MBA</t>
  </si>
  <si>
    <t>ABS23334</t>
  </si>
  <si>
    <t>ALESCP</t>
  </si>
  <si>
    <t>BIP</t>
  </si>
  <si>
    <t>Eliot Short Trip</t>
  </si>
  <si>
    <t>C. Piraccini</t>
  </si>
  <si>
    <t>M. Regini</t>
  </si>
  <si>
    <t>CRM/DS</t>
  </si>
  <si>
    <t>CRM-User Scoring Model</t>
  </si>
  <si>
    <t>EDISON</t>
  </si>
  <si>
    <t>F. Ferri</t>
  </si>
  <si>
    <t>ABS24060</t>
  </si>
  <si>
    <t>RDM - AMS Talentia</t>
  </si>
  <si>
    <t xml:space="preserve">RDM </t>
  </si>
  <si>
    <t>G. Picerno</t>
  </si>
  <si>
    <t>ABS24334</t>
  </si>
  <si>
    <t>Thom Browne</t>
  </si>
  <si>
    <t>ABS24325</t>
  </si>
  <si>
    <t>BS24108</t>
  </si>
  <si>
    <t>Retail</t>
  </si>
  <si>
    <t>DMV AMS 2024</t>
  </si>
  <si>
    <t>F. Pinnelli</t>
  </si>
  <si>
    <t>Project Governance</t>
  </si>
  <si>
    <t>S. Calvi</t>
  </si>
  <si>
    <t>INTERNAL PRJ</t>
  </si>
  <si>
    <t>IAA</t>
  </si>
  <si>
    <t>QA</t>
  </si>
  <si>
    <t>Quality Assurance</t>
  </si>
  <si>
    <t>L. Stefanelli</t>
  </si>
  <si>
    <t>Delivery Maintenance</t>
  </si>
  <si>
    <t>Tester</t>
  </si>
  <si>
    <t>M. Strada</t>
  </si>
  <si>
    <t>M. Vianelli</t>
  </si>
  <si>
    <t>BIP Projects 2025</t>
  </si>
  <si>
    <t>F. Taita</t>
  </si>
  <si>
    <t>A. Seira</t>
  </si>
  <si>
    <t xml:space="preserve">Backend </t>
  </si>
  <si>
    <t>L. Stroppa</t>
  </si>
  <si>
    <t>ABS24219</t>
  </si>
  <si>
    <t>Ecommerce Rollout support 2 quater 2024</t>
  </si>
  <si>
    <t>R. Grienti</t>
  </si>
  <si>
    <t>ABS24323</t>
  </si>
  <si>
    <t>Ecommerce Rollout support 3rd quarter 2024</t>
  </si>
  <si>
    <t>ABS24371</t>
  </si>
  <si>
    <t>Ecommerce Rollout support 4Q 2024</t>
  </si>
  <si>
    <t>Backend</t>
  </si>
  <si>
    <t>ABS24053</t>
  </si>
  <si>
    <t>ALDDRES2</t>
  </si>
  <si>
    <t>Ecommerce Rollout Supporto 2024</t>
  </si>
  <si>
    <t xml:space="preserve">ABS24292 </t>
  </si>
  <si>
    <t>ALB</t>
  </si>
  <si>
    <t>LMS BRASILE - LIGHT</t>
  </si>
  <si>
    <t xml:space="preserve">ABS24292  </t>
  </si>
  <si>
    <t>ABS24292</t>
  </si>
  <si>
    <t>LMS GIRONA- LIGHT</t>
  </si>
  <si>
    <t>ABS24164</t>
  </si>
  <si>
    <t>ALT</t>
  </si>
  <si>
    <t>LMS TIJUANA</t>
  </si>
  <si>
    <t>ABS24208</t>
  </si>
  <si>
    <t>ALDSE2ER</t>
  </si>
  <si>
    <t>LUX DM Supporto ELECTRA 2024 - anhancement &amp; Rollout</t>
  </si>
  <si>
    <t>ABS24450</t>
  </si>
  <si>
    <t>LUX-DI-DM – fifth ecommerce support- rollout 2024</t>
  </si>
  <si>
    <t>ABS24526</t>
  </si>
  <si>
    <t>LUX-DI-DM – Sixth ecommerce support- rollout 2024</t>
  </si>
  <si>
    <t>Scrum</t>
  </si>
  <si>
    <t>ABS24163</t>
  </si>
  <si>
    <t>RTTF support 2024</t>
  </si>
  <si>
    <t>ABS24593</t>
  </si>
  <si>
    <t>RETAIL</t>
  </si>
  <si>
    <t>LUX-DI-VAPP GRA Wave1 + Wave2</t>
  </si>
  <si>
    <t>F. Vassallo</t>
  </si>
  <si>
    <t>I. OSTYMCHUCK</t>
  </si>
  <si>
    <t>S. Beltrami</t>
  </si>
  <si>
    <t>ABS24592</t>
  </si>
  <si>
    <t>LUX-DI-VAPP GRSD Top Brand Wave 1</t>
  </si>
  <si>
    <t>A. Pirola</t>
  </si>
  <si>
    <t>D. Heba</t>
  </si>
  <si>
    <t>M. Mannarino</t>
  </si>
  <si>
    <t>S. Delle Fave</t>
  </si>
  <si>
    <t>T. Porzio</t>
  </si>
  <si>
    <t>ABS24010</t>
  </si>
  <si>
    <t>ALDAV2</t>
  </si>
  <si>
    <t>VAPP AMS 7 App 2024</t>
  </si>
  <si>
    <t>A. Ferrari</t>
  </si>
  <si>
    <t>Monitoraggio WE</t>
  </si>
  <si>
    <t>A. Vladi</t>
  </si>
  <si>
    <t>Reperibilità</t>
  </si>
  <si>
    <t>D. HEBA</t>
  </si>
  <si>
    <t>F. D'ALBERTO</t>
  </si>
  <si>
    <t>Data Engineer</t>
  </si>
  <si>
    <t>F. Origlia</t>
  </si>
  <si>
    <t>G. Mordà</t>
  </si>
  <si>
    <t>Synapse</t>
  </si>
  <si>
    <t>G. Tartaglia</t>
  </si>
  <si>
    <t>N. GUERRERO</t>
  </si>
  <si>
    <t>N. Pescione</t>
  </si>
  <si>
    <t>P. SINGH</t>
  </si>
  <si>
    <t>R. Marasca</t>
  </si>
  <si>
    <t>ABS24377</t>
  </si>
  <si>
    <t>VAPP CR Plus Q3Q4 2024</t>
  </si>
  <si>
    <t>ABS24591</t>
  </si>
  <si>
    <t>VAPP Integration FGX</t>
  </si>
  <si>
    <t>A. PIROLA</t>
  </si>
  <si>
    <t>Consulting</t>
  </si>
  <si>
    <t>ABS24043</t>
  </si>
  <si>
    <t>ALDVEPQ2</t>
  </si>
  <si>
    <t>VAPP OneLRA CR Plus Q1Q2 2024</t>
  </si>
  <si>
    <t>A. Caldana</t>
  </si>
  <si>
    <t>B. Capotorto</t>
  </si>
  <si>
    <t>Architecture Analysis</t>
  </si>
  <si>
    <t>G. Fiorentini</t>
  </si>
  <si>
    <t>P. Assirelli</t>
  </si>
  <si>
    <t>ECC</t>
  </si>
  <si>
    <t>ECC LOGISTIC PROJECTS GOVERNANCE</t>
  </si>
  <si>
    <t>G. D'alesio</t>
  </si>
  <si>
    <t>Watefall</t>
  </si>
  <si>
    <t>ABS24216</t>
  </si>
  <si>
    <t>CRM</t>
  </si>
  <si>
    <t>Global CS B2C AMS 2024</t>
  </si>
  <si>
    <t>G. Galati</t>
  </si>
  <si>
    <t>A. De Sanctis</t>
  </si>
  <si>
    <t>ABS24087</t>
  </si>
  <si>
    <t>ACTAA</t>
  </si>
  <si>
    <t>Logistic</t>
  </si>
  <si>
    <t>CTRL-Tower Atlanta AMS 2024</t>
  </si>
  <si>
    <t>ABS24318</t>
  </si>
  <si>
    <t>ADATLS</t>
  </si>
  <si>
    <t>Digital Platform LENS Transition Simulator</t>
  </si>
  <si>
    <t>ABS24039</t>
  </si>
  <si>
    <t>ALDDAO2</t>
  </si>
  <si>
    <t>OneLRA AMS 2024</t>
  </si>
  <si>
    <t>Technical Leader/Analista</t>
  </si>
  <si>
    <t>ABS24568</t>
  </si>
  <si>
    <t>OneLRA CR Plus Q3Q4 2024</t>
  </si>
  <si>
    <t>ABS24115</t>
  </si>
  <si>
    <t>ALDDDC</t>
  </si>
  <si>
    <t>S&amp;V Dashboard Changes</t>
  </si>
  <si>
    <t>EyeMed</t>
  </si>
  <si>
    <t>G. Maffini</t>
  </si>
  <si>
    <t>M. Simeone</t>
  </si>
  <si>
    <t>HR</t>
  </si>
  <si>
    <t>AI for HR Recruiting and Absenteeism</t>
  </si>
  <si>
    <t>ON HOLD</t>
  </si>
  <si>
    <t>ABS0019</t>
  </si>
  <si>
    <t>Edison Targeting &amp; Churn - Presale</t>
  </si>
  <si>
    <t>Edison</t>
  </si>
  <si>
    <t>Tech Lead Support</t>
  </si>
  <si>
    <t>ABS24088</t>
  </si>
  <si>
    <t>ALRTTW</t>
  </si>
  <si>
    <t>ELRTT - RETAIL TESTING TOOL W3</t>
  </si>
  <si>
    <t>G. Lopez</t>
  </si>
  <si>
    <t>M. MANNARINO</t>
  </si>
  <si>
    <t>DSL</t>
  </si>
  <si>
    <t>Laboratorio AI per Lux</t>
  </si>
  <si>
    <t>ABS24329</t>
  </si>
  <si>
    <t>Red Carpet &amp; Recommendations 2024</t>
  </si>
  <si>
    <t>G. SIRONI</t>
  </si>
  <si>
    <t>ABS24375</t>
  </si>
  <si>
    <t>POC - FFD - Field Force Dashboard</t>
  </si>
  <si>
    <t>L. BARIANI</t>
  </si>
  <si>
    <t>A. BRANDIZZI</t>
  </si>
  <si>
    <t>FRONT END</t>
  </si>
  <si>
    <t>A. SANTORO</t>
  </si>
  <si>
    <t>A. STRADA</t>
  </si>
  <si>
    <t>A. TORONE</t>
  </si>
  <si>
    <t>C. TIBERTI</t>
  </si>
  <si>
    <t>F. SCOGNAMIGLIO</t>
  </si>
  <si>
    <t>BACK END</t>
  </si>
  <si>
    <t>F. SPACAGNA</t>
  </si>
  <si>
    <t>F. VASSALLO</t>
  </si>
  <si>
    <t>G. DE FEO</t>
  </si>
  <si>
    <t>G. TARTAGLIA</t>
  </si>
  <si>
    <t>J. SORGATO</t>
  </si>
  <si>
    <t>L. CATTANEO</t>
  </si>
  <si>
    <t>M. TOCI</t>
  </si>
  <si>
    <t>M. VIANELLI</t>
  </si>
  <si>
    <t>M. VIMERCATI</t>
  </si>
  <si>
    <t>O. SAGAZIO</t>
  </si>
  <si>
    <t>P. ANZELLOTTI</t>
  </si>
  <si>
    <t>S. BEN YOUNES</t>
  </si>
  <si>
    <t>S. DELLE FAVE</t>
  </si>
  <si>
    <t>LEAD</t>
  </si>
  <si>
    <t>ABS24523</t>
  </si>
  <si>
    <t>Tax Cube</t>
  </si>
  <si>
    <t>L. Bariani</t>
  </si>
  <si>
    <t>Analisys</t>
  </si>
  <si>
    <t>ABS0015</t>
  </si>
  <si>
    <t>BullsEye POC Data Science</t>
  </si>
  <si>
    <t>L. Franceschini</t>
  </si>
  <si>
    <t>ABS24105</t>
  </si>
  <si>
    <t>ABROS2W</t>
  </si>
  <si>
    <t>BULLSEYE W3</t>
  </si>
  <si>
    <t>A. Lorena</t>
  </si>
  <si>
    <t>TL - DataManagement</t>
  </si>
  <si>
    <t>C. Elia</t>
  </si>
  <si>
    <t>F. D'Alberto</t>
  </si>
  <si>
    <t>F. Spacagna</t>
  </si>
  <si>
    <t>G. Franchi</t>
  </si>
  <si>
    <t>ABS23409</t>
  </si>
  <si>
    <t>AE</t>
  </si>
  <si>
    <t>EDEN ESSILOR FRANCIA</t>
  </si>
  <si>
    <t>ABS24369</t>
  </si>
  <si>
    <t>ABS24336</t>
  </si>
  <si>
    <t>EDEN W2</t>
  </si>
  <si>
    <t>LXT</t>
  </si>
  <si>
    <t>EEFR</t>
  </si>
  <si>
    <t>U20R</t>
  </si>
  <si>
    <t>ERP</t>
  </si>
  <si>
    <t>UNIEURO</t>
  </si>
  <si>
    <t>G. Minervini</t>
  </si>
  <si>
    <t>O. BEN OTHMANE</t>
  </si>
  <si>
    <t>Assessment Logiche DWH</t>
  </si>
  <si>
    <t>L. Roberto</t>
  </si>
  <si>
    <t>ABS23148</t>
  </si>
  <si>
    <t>ABS0008-33</t>
  </si>
  <si>
    <t>Attività progettuali Salary 2025</t>
  </si>
  <si>
    <t>G. Cataldo</t>
  </si>
  <si>
    <t>CC - Attività</t>
  </si>
  <si>
    <t>L. ROBERTO</t>
  </si>
  <si>
    <t>A. Brandizzi</t>
  </si>
  <si>
    <t>Formazione Scala</t>
  </si>
  <si>
    <t>PRESALES - GO TO MARKET</t>
  </si>
  <si>
    <t>ABS0007</t>
  </si>
  <si>
    <t>Gara Mediamarket</t>
  </si>
  <si>
    <t>MediaMarket</t>
  </si>
  <si>
    <t>ABS24299</t>
  </si>
  <si>
    <t>HR - BPO CROSS ACTIVITIES</t>
  </si>
  <si>
    <t>G. De Feo</t>
  </si>
  <si>
    <t>ABS23135</t>
  </si>
  <si>
    <t>AHW5</t>
  </si>
  <si>
    <t>HR - Coni di Visibilità - Wave 5</t>
  </si>
  <si>
    <t>A. Nastasi</t>
  </si>
  <si>
    <t>F. Plebani</t>
  </si>
  <si>
    <t>Agile</t>
  </si>
  <si>
    <t>ABS24107</t>
  </si>
  <si>
    <t>AABGCV</t>
  </si>
  <si>
    <t>HR - Coni visibilità BO</t>
  </si>
  <si>
    <t>ABS24048</t>
  </si>
  <si>
    <t>HR - DATAFLOW- ROLLOUT</t>
  </si>
  <si>
    <t>HR - ECP MD/TM/PY - ROLLOUT</t>
  </si>
  <si>
    <t>ABS0008-3</t>
  </si>
  <si>
    <t>HR - Gestione permessi Talent V1</t>
  </si>
  <si>
    <t>M. PORCU</t>
  </si>
  <si>
    <t>ABS0008-9</t>
  </si>
  <si>
    <t>HR - Gestione permessi Talent v2</t>
  </si>
  <si>
    <t xml:space="preserve">HR - Gestione permessi Talent v2 </t>
  </si>
  <si>
    <t>ABS24027</t>
  </si>
  <si>
    <t>LGRAVISION</t>
  </si>
  <si>
    <t>HR - GV Light</t>
  </si>
  <si>
    <t>HR - INTEGRAZIONE INFOTYPE 9906</t>
  </si>
  <si>
    <t>ABS0008-29</t>
  </si>
  <si>
    <t>HR - Job Architecture</t>
  </si>
  <si>
    <t>ABS25085</t>
  </si>
  <si>
    <t>HR - LandingPage wave1</t>
  </si>
  <si>
    <t>ABS24059</t>
  </si>
  <si>
    <t>DQAW1</t>
  </si>
  <si>
    <t>HR - QLIK ASSESSMENT</t>
  </si>
  <si>
    <t>HR - Reporting Projects management</t>
  </si>
  <si>
    <t>HR - Revisione DMGLOBAL</t>
  </si>
  <si>
    <t>ABS0008-16</t>
  </si>
  <si>
    <t>HR - Revisione PA0002</t>
  </si>
  <si>
    <t>ABS0008-17</t>
  </si>
  <si>
    <t>HR - Revisione PA0709</t>
  </si>
  <si>
    <t>MY CAREER</t>
  </si>
  <si>
    <t>C. Di Lorenzo</t>
  </si>
  <si>
    <t>F. Delogu</t>
  </si>
  <si>
    <t>MY PLACE</t>
  </si>
  <si>
    <t>A. Elia</t>
  </si>
  <si>
    <t>UX/UI</t>
  </si>
  <si>
    <t>Graphic Interface</t>
  </si>
  <si>
    <t>M. Attanasio</t>
  </si>
  <si>
    <t>R&amp;D</t>
  </si>
  <si>
    <t>ABS24176</t>
  </si>
  <si>
    <t>AEPP</t>
  </si>
  <si>
    <t>POC PODCAST</t>
  </si>
  <si>
    <t xml:space="preserve">Qlik - Project Dismissione </t>
  </si>
  <si>
    <t>PM - Project Management</t>
  </si>
  <si>
    <t>Qlik - Project Dismissione  - DE&amp;I phase 1</t>
  </si>
  <si>
    <t>Qlik - Project Dismissione  - Eye Resumè (Hana Cloud)</t>
  </si>
  <si>
    <t>Qlik - Project Dismissione  - POC</t>
  </si>
  <si>
    <t>Qlik - Project Dismissione  - WKFEye &amp; Eye</t>
  </si>
  <si>
    <t>Qlik - Project Dismissione - One Org, Data Enrichment</t>
  </si>
  <si>
    <t>G. Tuninetti</t>
  </si>
  <si>
    <t>ABS23397</t>
  </si>
  <si>
    <t>AR</t>
  </si>
  <si>
    <t>REWARD HUB - AMS</t>
  </si>
  <si>
    <t>ABS24158</t>
  </si>
  <si>
    <t>AER30E</t>
  </si>
  <si>
    <t>REWARD HUB w3</t>
  </si>
  <si>
    <t>L. Tironese</t>
  </si>
  <si>
    <t>ABS23342</t>
  </si>
  <si>
    <t>ATAW2</t>
  </si>
  <si>
    <t>Talent Acquisition W2 - SF fields through API to DWH</t>
  </si>
  <si>
    <t>ABS24539</t>
  </si>
  <si>
    <t>Trenord</t>
  </si>
  <si>
    <t>PRE-SALES</t>
  </si>
  <si>
    <t>Control tower AI - Preparazione proposta</t>
  </si>
  <si>
    <t>ABS23298</t>
  </si>
  <si>
    <t>ACTEF</t>
  </si>
  <si>
    <t>ELECTRA FRANCE-AUGE CONTROL TOWER</t>
  </si>
  <si>
    <t>R. Nunziata</t>
  </si>
  <si>
    <t>Scrumban</t>
  </si>
  <si>
    <t>ABS24103</t>
  </si>
  <si>
    <t>AESCARW</t>
  </si>
  <si>
    <t>ELIOT SUPPLY CHAIN - ARS RXO W2</t>
  </si>
  <si>
    <t>ABS24293 </t>
  </si>
  <si>
    <t>ACTU</t>
  </si>
  <si>
    <t>POC - CONTROL TOWER UNIFICATA</t>
  </si>
  <si>
    <t>M. Piazza</t>
  </si>
  <si>
    <t>Attività di Pre-Sales</t>
  </si>
  <si>
    <t>M. COCCHI</t>
  </si>
  <si>
    <t>M. Cocchi</t>
  </si>
  <si>
    <t>CDC/AREA MANAGEMENT</t>
  </si>
  <si>
    <t>CDC GOVERNANCE</t>
  </si>
  <si>
    <t>Carrier Manager Activities</t>
  </si>
  <si>
    <t>Corporate Performance Platform</t>
  </si>
  <si>
    <t>CPP</t>
  </si>
  <si>
    <t>CPP - ML forecasting</t>
  </si>
  <si>
    <t>EPM - Time series forecasting</t>
  </si>
  <si>
    <t>Training</t>
  </si>
  <si>
    <t>Gestione Consulting</t>
  </si>
  <si>
    <t>ABSTRACT</t>
  </si>
  <si>
    <t>ABS24604</t>
  </si>
  <si>
    <t>KPMG - Ferrero - Supporto + CR</t>
  </si>
  <si>
    <t>KPMG - Ferrero - Tax Control Framework</t>
  </si>
  <si>
    <t>KPMG - Ferrero - Value Chain</t>
  </si>
  <si>
    <t>KPMG - Ferrero - VBA Support</t>
  </si>
  <si>
    <t>KPMG - Ferrero - Weekly Sales</t>
  </si>
  <si>
    <t>KPMG - Ferrero - Weekly Sales (CR Plus)</t>
  </si>
  <si>
    <t>Skill Acceleration Ed. 2</t>
  </si>
  <si>
    <t>Training on the Job FCCS - Pro Vision Group (xView)</t>
  </si>
  <si>
    <t>ABS24025</t>
  </si>
  <si>
    <t>Webuild - Migrazione HFM</t>
  </si>
  <si>
    <t>WeBuild</t>
  </si>
  <si>
    <t>Esterno Oracle</t>
  </si>
  <si>
    <t>ABS0008</t>
  </si>
  <si>
    <t>ELETTRA JIRA</t>
  </si>
  <si>
    <t>M. Pallotti</t>
  </si>
  <si>
    <t>PMO</t>
  </si>
  <si>
    <t>ABS24009</t>
  </si>
  <si>
    <t>AEAA1</t>
  </si>
  <si>
    <t>HFM Ariston AMS 2024 1 Semestre</t>
  </si>
  <si>
    <t>ARISTON</t>
  </si>
  <si>
    <t>R. Freddi</t>
  </si>
  <si>
    <t>ABS23317</t>
  </si>
  <si>
    <t>AETHA</t>
  </si>
  <si>
    <t>Transmec AMS HFM 2023/2024</t>
  </si>
  <si>
    <t>Transmec</t>
  </si>
  <si>
    <t>Corsi OneStream - Essentials</t>
  </si>
  <si>
    <t>M. SORRENTINO</t>
  </si>
  <si>
    <t>Formazione HFM Consolidato</t>
  </si>
  <si>
    <t>Formazione Oracle FCCS</t>
  </si>
  <si>
    <t>E. Tosetto</t>
  </si>
  <si>
    <t>A CONSUMO</t>
  </si>
  <si>
    <t>ABS24011</t>
  </si>
  <si>
    <t>ALDAAH2-6</t>
  </si>
  <si>
    <t>AMS - HR - Web App -2024</t>
  </si>
  <si>
    <t>L. Carloni</t>
  </si>
  <si>
    <t>ALDAAH2-31</t>
  </si>
  <si>
    <t>CR - HR - Web App - 2024</t>
  </si>
  <si>
    <t>HR Reporting AMS H1 2024</t>
  </si>
  <si>
    <t>Data Integrator</t>
  </si>
  <si>
    <t>W. Morandelli</t>
  </si>
  <si>
    <t>ABS24080</t>
  </si>
  <si>
    <t>HR Reporting AMS H2 2024</t>
  </si>
  <si>
    <t>O. Sagazio</t>
  </si>
  <si>
    <t>Team Management</t>
  </si>
  <si>
    <t>CC - supporto CC Leader come Deputy</t>
  </si>
  <si>
    <t>DASHBOARDING FOR SAPWIN</t>
  </si>
  <si>
    <t>t.b.d.</t>
  </si>
  <si>
    <t>ABS23221</t>
  </si>
  <si>
    <t>HW6WAS</t>
  </si>
  <si>
    <t>HR - SPLITTING W6</t>
  </si>
  <si>
    <t>D. Scarci</t>
  </si>
  <si>
    <t>E. Soldoni</t>
  </si>
  <si>
    <t>E. Uliu</t>
  </si>
  <si>
    <t>HR - BUONI SCONTO - LSA</t>
  </si>
  <si>
    <t xml:space="preserve">HR - BUONI SCONTO - LSA </t>
  </si>
  <si>
    <t>Techincal Leader</t>
  </si>
  <si>
    <t>ABS24138 </t>
  </si>
  <si>
    <t>AHBSDW</t>
  </si>
  <si>
    <t>HR - BUONI SCONTO - W2</t>
  </si>
  <si>
    <t>HR - BUONI SCONTO - W2 - CR</t>
  </si>
  <si>
    <t>ABS24344</t>
  </si>
  <si>
    <t>HR - BUONI SCONTO - W3</t>
  </si>
  <si>
    <t>N. Fragale</t>
  </si>
  <si>
    <t>PRACTICE DI</t>
  </si>
  <si>
    <t>Coaching</t>
  </si>
  <si>
    <t>Laboratorio per Lux</t>
  </si>
  <si>
    <t>POC per Lux</t>
  </si>
  <si>
    <t>ABS24342</t>
  </si>
  <si>
    <t>RTT_Supporto_Piattaforma_Oracle_EPM</t>
  </si>
  <si>
    <t>RTT</t>
  </si>
  <si>
    <t>EURMP</t>
  </si>
  <si>
    <t>URMET - AMS Essbase</t>
  </si>
  <si>
    <t>URMET</t>
  </si>
  <si>
    <t>R&amp;D Lucy Control Tower con Generative AI</t>
  </si>
  <si>
    <t>R. RUGGERI</t>
  </si>
  <si>
    <t>Essilor Wave1 - Upload Statutory Data From FDW</t>
  </si>
  <si>
    <t>ABS24044</t>
  </si>
  <si>
    <t>ABA2W</t>
  </si>
  <si>
    <t>BULLSEYE AMS 2024</t>
  </si>
  <si>
    <t>DataManagement/SQL</t>
  </si>
  <si>
    <t>ABS24353</t>
  </si>
  <si>
    <t>BULLSEYE ENHANCEMENTS PLUS 5 2024 1H</t>
  </si>
  <si>
    <t>ABS24354</t>
  </si>
  <si>
    <t>BULLSEYE ENHANCEMENTS PLUS 5 2024 2H</t>
  </si>
  <si>
    <t>ABS24042</t>
  </si>
  <si>
    <t>AEEQ2</t>
  </si>
  <si>
    <t>CR - LUX-DI-EPM-AMS EssilorLuxottica EPM 2024</t>
  </si>
  <si>
    <t>BackEnd - Junior</t>
  </si>
  <si>
    <t>V. Raso</t>
  </si>
  <si>
    <t>ABS25063</t>
  </si>
  <si>
    <t xml:space="preserve">CR - LUX-DI-EPM-AMS EssilorLuxottica EPM PLN Q3Q4.2024 </t>
  </si>
  <si>
    <t>Emerald - CR PLUS 2025 H1</t>
  </si>
  <si>
    <t>TO START</t>
  </si>
  <si>
    <t>ABS24333</t>
  </si>
  <si>
    <t>HFM Ariston AMS 2024 2 Semestre</t>
  </si>
  <si>
    <t>ABS24041</t>
  </si>
  <si>
    <t>ALDEAE2</t>
  </si>
  <si>
    <t>LUX-DI-EPM-AMS EssilorLuxottica EPM 2024</t>
  </si>
  <si>
    <t>ABS24359</t>
  </si>
  <si>
    <t>LUX–DI-EPM–enhancements plus 10 HFM Q3Q4 2024</t>
  </si>
  <si>
    <t>ABS24332</t>
  </si>
  <si>
    <t>Transmec AMS HFM 2024/2025</t>
  </si>
  <si>
    <t>ABS24024</t>
  </si>
  <si>
    <t>BS23402</t>
  </si>
  <si>
    <t>WEBUILD AMS HFM 10/23 - 09/24</t>
  </si>
  <si>
    <t>ABS24404</t>
  </si>
  <si>
    <t>WEBUILD AMS HFM 10/24 - 09/25</t>
  </si>
  <si>
    <t>ESE</t>
  </si>
  <si>
    <t>ESSILOR SEE4C FR</t>
  </si>
  <si>
    <t>Xherahu Florida</t>
  </si>
  <si>
    <t>ESSILOR SEE4C US</t>
  </si>
  <si>
    <t>UI</t>
  </si>
  <si>
    <t>Front End</t>
  </si>
  <si>
    <t>ABS25101</t>
  </si>
  <si>
    <t>Control Tower (Mercury) - LensBest website integration</t>
  </si>
  <si>
    <t>ABS25102</t>
  </si>
  <si>
    <t xml:space="preserve">Control Tower (Mercury) - Rollout + CRs </t>
  </si>
  <si>
    <t>ABS25287</t>
  </si>
  <si>
    <t>CONTROL TOWER MERCURY - REPLENISHMENT BBP</t>
  </si>
  <si>
    <t>P. Cielo</t>
  </si>
  <si>
    <t>ECC Project Manager</t>
  </si>
  <si>
    <t>Lucy PTP AI: buyer 2025</t>
  </si>
  <si>
    <t>AI Operations</t>
  </si>
  <si>
    <t>Lucy PTP AI: coding 2025</t>
  </si>
  <si>
    <t>Lucy PTP AI: vendor 2025</t>
  </si>
  <si>
    <t>FDP AI 2025 - Fraud Detection Plathform Updates</t>
  </si>
  <si>
    <t>ABS25020</t>
  </si>
  <si>
    <t>DMV AMS 2025</t>
  </si>
  <si>
    <t>Delivery Project</t>
  </si>
  <si>
    <t>PAYROLL FRANCIA</t>
  </si>
  <si>
    <t>BS000QA</t>
  </si>
  <si>
    <t>Quality Assurance nella DI</t>
  </si>
  <si>
    <t>L. STEFANELLI</t>
  </si>
  <si>
    <t>M. STRADA</t>
  </si>
  <si>
    <t>Back End</t>
  </si>
  <si>
    <t>Analyst</t>
  </si>
  <si>
    <t>ABS24606</t>
  </si>
  <si>
    <t xml:space="preserve">BIP </t>
  </si>
  <si>
    <t>ARS - RXO enhacement 2025</t>
  </si>
  <si>
    <t>ABS25192</t>
  </si>
  <si>
    <t>ARS - RXO Enhancement 2 2025</t>
  </si>
  <si>
    <t xml:space="preserve">Back End </t>
  </si>
  <si>
    <t>ABS25114</t>
  </si>
  <si>
    <t>BIP rollout support 2 2025</t>
  </si>
  <si>
    <t>ABS25231</t>
  </si>
  <si>
    <t>BIP rollout support 3 2025</t>
  </si>
  <si>
    <t>L. Altobelli</t>
  </si>
  <si>
    <t xml:space="preserve">BIP rollout support 6 2025 </t>
  </si>
  <si>
    <t>L. altobelli</t>
  </si>
  <si>
    <t>ABS25236</t>
  </si>
  <si>
    <t>EL Complete Pair France LABEX ARS RXO</t>
  </si>
  <si>
    <t xml:space="preserve">T. Baldi </t>
  </si>
  <si>
    <t xml:space="preserve">EL Complete Pair France LABEX ARS RXO </t>
  </si>
  <si>
    <t xml:space="preserve">F. Taita </t>
  </si>
  <si>
    <t xml:space="preserve">M. Regini </t>
  </si>
  <si>
    <t>EL Complete Pair France LABEX PLANNING FILES</t>
  </si>
  <si>
    <t xml:space="preserve">A. Seira </t>
  </si>
  <si>
    <t xml:space="preserve">Scrum </t>
  </si>
  <si>
    <t xml:space="preserve">L. Stroppa </t>
  </si>
  <si>
    <t>EL Complete Pair France LABEX SHORT TRIP</t>
  </si>
  <si>
    <t xml:space="preserve">EL Complete Pair France LABEX SHORT TRIP </t>
  </si>
  <si>
    <t>BIP rollot support 4 2025</t>
  </si>
  <si>
    <t>ABS25037</t>
  </si>
  <si>
    <t>First BIP rollout support 2025</t>
  </si>
  <si>
    <t>BIP rollout support 5 2025</t>
  </si>
  <si>
    <t>ABS25086</t>
  </si>
  <si>
    <t>LMS LIGHT 2025</t>
  </si>
  <si>
    <t xml:space="preserve">ON GOING </t>
  </si>
  <si>
    <t>LMS Tijuana wave 2 2025</t>
  </si>
  <si>
    <t xml:space="preserve">TIME MATERIAL </t>
  </si>
  <si>
    <t>ABS25031</t>
  </si>
  <si>
    <t>LUX DM Supporto ELECTRA 2025 - Enhancement &amp; Rollout</t>
  </si>
  <si>
    <t xml:space="preserve">LOGISTIC </t>
  </si>
  <si>
    <t>ABS25083</t>
  </si>
  <si>
    <t>OPTIMIZATION OF RTTF CHAINS</t>
  </si>
  <si>
    <t>ABS25120</t>
  </si>
  <si>
    <t>RTTF SUPPORT 2025</t>
  </si>
  <si>
    <t>VAPP  CR Plus Q3Q4 2025</t>
  </si>
  <si>
    <t>ABS25002</t>
  </si>
  <si>
    <t>VAPP AMS App 2025</t>
  </si>
  <si>
    <t>ABS25032</t>
  </si>
  <si>
    <t>VAPP CR Plus Q1Q2 2025</t>
  </si>
  <si>
    <t>ABS24217</t>
  </si>
  <si>
    <t>Global CS B2B AMS 2024-2025</t>
  </si>
  <si>
    <t>CTRL-Tower Atlanta AMS 2025</t>
  </si>
  <si>
    <t>ABS25023</t>
  </si>
  <si>
    <t>OneLRA AMS 2025</t>
  </si>
  <si>
    <t>P. Gamboni</t>
  </si>
  <si>
    <t>ABS25030</t>
  </si>
  <si>
    <t>ONELRA Enhancements plus5 2025 Q1</t>
  </si>
  <si>
    <t>ONELRA Enhancements plus5 2025 Q2</t>
  </si>
  <si>
    <t>ONELRA Enhancements plus5 2025 Q3</t>
  </si>
  <si>
    <t>ONELRA Enhancements plus5 2025 Q4</t>
  </si>
  <si>
    <t>Training SAP BW/4HANA</t>
  </si>
  <si>
    <t>Back End - Junior</t>
  </si>
  <si>
    <t>Edison Targeting &amp; Churn</t>
  </si>
  <si>
    <t>ELRTT - RETAIL TESTING TOOL W3 - Modelling CR</t>
  </si>
  <si>
    <t>Team Leadership Support</t>
  </si>
  <si>
    <t>ELRTT - RETAIL TESTING TOOL W4</t>
  </si>
  <si>
    <t>Lucy Control Tower GenAI - Productionalization</t>
  </si>
  <si>
    <t>Lucy4 Lease AI</t>
  </si>
  <si>
    <t>RC &amp; Rec - Migration &amp; New Features 2025</t>
  </si>
  <si>
    <t>Red Carpet Events 2025</t>
  </si>
  <si>
    <t>ABS25208</t>
  </si>
  <si>
    <t>CT Electra Complete Pair and LABEX</t>
  </si>
  <si>
    <t>FFD - Field Force Dashboard - Wave 2</t>
  </si>
  <si>
    <t>ABS25041</t>
  </si>
  <si>
    <t>Nuance &amp; Meta Integration</t>
  </si>
  <si>
    <t>E. STORTI</t>
  </si>
  <si>
    <t>G. MINERVINI</t>
  </si>
  <si>
    <t>N. FRAGALE</t>
  </si>
  <si>
    <t>P. PIERONI</t>
  </si>
  <si>
    <t>S. PREZIOSA</t>
  </si>
  <si>
    <t>One View - FDW</t>
  </si>
  <si>
    <t>ABS25xxx</t>
  </si>
  <si>
    <t>ABW2E</t>
  </si>
  <si>
    <t>BULLSEYE ROLLOUT EMEA (IT-UK-DACH)</t>
  </si>
  <si>
    <t>Data Management - ETL</t>
  </si>
  <si>
    <t>Data Analyst</t>
  </si>
  <si>
    <t>Back End - Java</t>
  </si>
  <si>
    <t>Technical Leader - Data Management</t>
  </si>
  <si>
    <t>ABS25191</t>
  </si>
  <si>
    <t>Bullseye Wave 3 - DTBRK Integration</t>
  </si>
  <si>
    <t>TBD</t>
  </si>
  <si>
    <t>ABS25121</t>
  </si>
  <si>
    <t>EDEN W2 - integrazione</t>
  </si>
  <si>
    <t>D. De Pecol</t>
  </si>
  <si>
    <t>Shield - POC Data Science</t>
  </si>
  <si>
    <t>ABS0008-103</t>
  </si>
  <si>
    <t>Dashboard CSR</t>
  </si>
  <si>
    <t>ABS0008-99</t>
  </si>
  <si>
    <t>Dashboard data quality</t>
  </si>
  <si>
    <t>Business anlysis</t>
  </si>
  <si>
    <t>Dashboard Salary (dati vendite)</t>
  </si>
  <si>
    <t>31/06/2025</t>
  </si>
  <si>
    <t>ABS0008-174</t>
  </si>
  <si>
    <t>Evolutive Dashboard Aprile(post golive)</t>
  </si>
  <si>
    <t>D. DE PECOL</t>
  </si>
  <si>
    <t>Business Analysis</t>
  </si>
  <si>
    <t>ABS0008-202</t>
  </si>
  <si>
    <t>Evolutive Dashboard Maggio(post golive)</t>
  </si>
  <si>
    <t>ABS0008-201</t>
  </si>
  <si>
    <t>ABS0008-203</t>
  </si>
  <si>
    <t>ABS0008-45</t>
  </si>
  <si>
    <t>HR - File malloppo</t>
  </si>
  <si>
    <t>ABS24518</t>
  </si>
  <si>
    <t>HR - Job Architecture - Grade</t>
  </si>
  <si>
    <t>ABS0008-194</t>
  </si>
  <si>
    <t>HR - OrgView</t>
  </si>
  <si>
    <t>ABS0008-138</t>
  </si>
  <si>
    <t>Hypercare dismissione QLIK</t>
  </si>
  <si>
    <t>On Going</t>
  </si>
  <si>
    <t>Project Governance - PMO</t>
  </si>
  <si>
    <t xml:space="preserve">ABS23222 </t>
  </si>
  <si>
    <t>AIW3TRI</t>
  </si>
  <si>
    <t>Image Processing Tool - Wave 3</t>
  </si>
  <si>
    <t>ABS0008-147</t>
  </si>
  <si>
    <t>Migrazione autenticazione One Org su NAM</t>
  </si>
  <si>
    <t>F. Scognamiglio</t>
  </si>
  <si>
    <t>MY PLACE - MY CAREER</t>
  </si>
  <si>
    <t>One Org HR - desktop version</t>
  </si>
  <si>
    <t>One Org HR - G+</t>
  </si>
  <si>
    <t>One Org HR - sort di tutte le linee</t>
  </si>
  <si>
    <t>Qlik - Project Dismissione  - DE&amp;I phase 2</t>
  </si>
  <si>
    <t>Qlik - Project Dismissione  - Training - support</t>
  </si>
  <si>
    <t>Qlik - Project Dismissione  - WKF Country phase 2</t>
  </si>
  <si>
    <t>Qlik - Project Dismissione  - WKF Global phase 2</t>
  </si>
  <si>
    <t>Qlik - Project Dismissione  - WKFEye &amp; Eye  - One Org, Data Enrichment</t>
  </si>
  <si>
    <t>ABS0008-140</t>
  </si>
  <si>
    <t>Regole automatizzate - file hr controlling</t>
  </si>
  <si>
    <t>ABS24567</t>
  </si>
  <si>
    <t>REWARD HUB 4.0 - AMS</t>
  </si>
  <si>
    <t>REWARD HUB 4.0 w4</t>
  </si>
  <si>
    <t>Closed</t>
  </si>
  <si>
    <t>AGILE</t>
  </si>
  <si>
    <t>ABS25024</t>
  </si>
  <si>
    <t>real estate</t>
  </si>
  <si>
    <t>ABS25024.LUXOTTICA GEOSTRATEGY</t>
  </si>
  <si>
    <t>A. Carmisciano</t>
  </si>
  <si>
    <t>Not Available</t>
  </si>
  <si>
    <t>A. Mattucci</t>
  </si>
  <si>
    <t>Senior Consultant</t>
  </si>
  <si>
    <t>A. Torri</t>
  </si>
  <si>
    <t>D. Reich</t>
  </si>
  <si>
    <t>D. Scala</t>
  </si>
  <si>
    <t>G. Izzo</t>
  </si>
  <si>
    <t>Senior Developer</t>
  </si>
  <si>
    <t>G. Mandrioli</t>
  </si>
  <si>
    <t>Consultant</t>
  </si>
  <si>
    <t>I. Lopez</t>
  </si>
  <si>
    <t>P. Cimino</t>
  </si>
  <si>
    <t>V. Carcaterra</t>
  </si>
  <si>
    <t>Developer</t>
  </si>
  <si>
    <t>Y. Cherednychenko</t>
  </si>
  <si>
    <t>AOFE - AZIENDA OSPEDALIERA FERRARA - AI 2025</t>
  </si>
  <si>
    <t>AOFE - AZIENDA OSPEDALIERA FERRARA - PLANNING 2025</t>
  </si>
  <si>
    <t>ABS25040</t>
  </si>
  <si>
    <t>AOFE DI FERRARA - OFFERTA AMS SAC ANNO 2025</t>
  </si>
  <si>
    <t>ABS25039</t>
  </si>
  <si>
    <t>AUSL DI FERRARA - OFFERTA AMS SAC ANNO 2025</t>
  </si>
  <si>
    <t>KPMG - Vision Group - AMS</t>
  </si>
  <si>
    <t>KPMG - Vision Group - Consolidato Managerial / Store P&amp;L - 2025</t>
  </si>
  <si>
    <t>KPMG - Vision Group Pianificazione PBCS</t>
  </si>
  <si>
    <t>ABS0008-2</t>
  </si>
  <si>
    <t>Supporto Area Logistica</t>
  </si>
  <si>
    <t>ABS25033</t>
  </si>
  <si>
    <t>ABS25033-18</t>
  </si>
  <si>
    <t>AMS - HR - Web App - 2025</t>
  </si>
  <si>
    <t>ABS25033-9</t>
  </si>
  <si>
    <t>CR - HR - Web App - 2025</t>
  </si>
  <si>
    <t>T. Wu</t>
  </si>
  <si>
    <t>ABS25XXX</t>
  </si>
  <si>
    <t>HR Reporting AMS H1 2025</t>
  </si>
  <si>
    <t>L. Colombo</t>
  </si>
  <si>
    <t>K. Dadaian</t>
  </si>
  <si>
    <t>HR Reporting AMS H2 2025</t>
  </si>
  <si>
    <t>A3198544L - BSD  Integrazione gestione Buoni Nuance</t>
  </si>
  <si>
    <t>To Start</t>
  </si>
  <si>
    <t>ABS0008-169</t>
  </si>
  <si>
    <t>BSD - Blocco utilizzo stesso N. Ordine + Codice LSA su stesso Buono Sconto</t>
  </si>
  <si>
    <t>Buoni Sconto Digitali - LSA CR</t>
  </si>
  <si>
    <t>ABS0008-59</t>
  </si>
  <si>
    <t>ABS25018</t>
  </si>
  <si>
    <t>BULLSEYE AMS 2025</t>
  </si>
  <si>
    <t>Data Management - SQL</t>
  </si>
  <si>
    <t>ABS25019</t>
  </si>
  <si>
    <t>BULLSEYE ENHANCEMENTS PLUS 5 2025 1H</t>
  </si>
  <si>
    <t>BULLSEYE ENHANCEMENTS PLUS 5 2025 2H</t>
  </si>
  <si>
    <t xml:space="preserve">CR - LUX-DI-EPM-AMS EssilorLuxottica EPM PLN Q3Q4.2025 </t>
  </si>
  <si>
    <t>Gara Leonardo</t>
  </si>
  <si>
    <t>Regione Veneto</t>
  </si>
  <si>
    <t>M. Aristide</t>
  </si>
  <si>
    <t>Lux - Job Type - Wave2</t>
  </si>
  <si>
    <t>LUX–DI-EPM–enhancements plus 10 Planning 2025_dismissioneWHSP</t>
  </si>
  <si>
    <t>ABS25013</t>
  </si>
  <si>
    <t>Luxottica - DI - AMS EPM PLN 2025</t>
  </si>
  <si>
    <t>ABS25016</t>
  </si>
  <si>
    <t xml:space="preserve">Luxottica - DI - Enhancements plus 10 EPM PLN Q1 Q2 2025 </t>
  </si>
  <si>
    <t>Training Luxottica - DI - AMS EPM PLN 2025</t>
  </si>
  <si>
    <t>ABS0008-159</t>
  </si>
  <si>
    <t>GEOX - Retail Community - Sales Assistant</t>
  </si>
  <si>
    <t>GEOX</t>
  </si>
  <si>
    <t>M. GOMITONI</t>
  </si>
  <si>
    <t>ABS0008-248
ABS0008-227
ABS0008-219</t>
  </si>
  <si>
    <t>Business Analyst</t>
  </si>
  <si>
    <t>ABS0008-154</t>
  </si>
  <si>
    <t>Talent Card BO</t>
  </si>
  <si>
    <t>ABS0008-257</t>
  </si>
  <si>
    <t>HR - Banding</t>
  </si>
  <si>
    <t>S. Toci</t>
  </si>
  <si>
    <t>ABS0008-262</t>
  </si>
  <si>
    <t>HR - Grade US</t>
  </si>
  <si>
    <t>ABS0008-263</t>
  </si>
  <si>
    <t>HR - HR Controlling - New Segment</t>
  </si>
  <si>
    <t>Front - End</t>
  </si>
  <si>
    <t>Back end</t>
  </si>
  <si>
    <t>ABS25089</t>
  </si>
  <si>
    <t>AMS FDP - Fraud Detection Platform 2025</t>
  </si>
  <si>
    <t>ONGOING</t>
  </si>
  <si>
    <t xml:space="preserve">ABS0008-278
</t>
  </si>
  <si>
    <t>HR - Assenteismo revisione</t>
  </si>
  <si>
    <t>P. Flora</t>
  </si>
  <si>
    <t>HR - Assenteismo AI</t>
  </si>
  <si>
    <t>ABS0008-221</t>
  </si>
  <si>
    <t>Evolutive Dashboard Maggio (post golive)</t>
  </si>
  <si>
    <t>M.Vimercati</t>
  </si>
  <si>
    <t>REWARD HUB 4.0 w4 - myEL integration</t>
  </si>
  <si>
    <t>To Be Start</t>
  </si>
  <si>
    <t>Flusso Automatico Utenze</t>
  </si>
  <si>
    <t>Tracking HR Tools</t>
  </si>
  <si>
    <t>ABS0008-67</t>
  </si>
  <si>
    <t>One Org HR - geolocalizzazione puntuale in cartina</t>
  </si>
  <si>
    <t>ABS25293</t>
  </si>
  <si>
    <t>One View - Statutory</t>
  </si>
  <si>
    <t>G. Campri</t>
  </si>
  <si>
    <t>G. Natili</t>
  </si>
  <si>
    <t>Principal Consultant</t>
  </si>
  <si>
    <t>P. Vernieri</t>
  </si>
  <si>
    <t>A. Parisella</t>
  </si>
  <si>
    <t>One View - Managerial</t>
  </si>
  <si>
    <t>Team Leader</t>
  </si>
  <si>
    <t>L. Mangilli</t>
  </si>
  <si>
    <t>One View - FDMEE</t>
  </si>
  <si>
    <t>TeamLeader</t>
  </si>
  <si>
    <t>One View - APEX</t>
  </si>
  <si>
    <t>One View - CMFA STAT</t>
  </si>
  <si>
    <t>One View - PMO</t>
  </si>
  <si>
    <t xml:space="preserve">BIP - Caratteri speciali </t>
  </si>
  <si>
    <t xml:space="preserve">TO START </t>
  </si>
  <si>
    <t>Somma di gen</t>
  </si>
  <si>
    <t>Somma di feb</t>
  </si>
  <si>
    <t>Somma di mar</t>
  </si>
  <si>
    <t>Somma di apr</t>
  </si>
  <si>
    <t>Somma di mag</t>
  </si>
  <si>
    <t>Somma di giu</t>
  </si>
  <si>
    <t>Somma di lug</t>
  </si>
  <si>
    <t>Totale complessivo</t>
  </si>
  <si>
    <t>KEY_CAL</t>
  </si>
  <si>
    <t>Date</t>
  </si>
  <si>
    <t>Year</t>
  </si>
  <si>
    <t>Month_Num</t>
  </si>
  <si>
    <t>Week</t>
  </si>
  <si>
    <t>Num_Day_Week</t>
  </si>
  <si>
    <t>Day_Num</t>
  </si>
  <si>
    <t>Day_Descr</t>
  </si>
  <si>
    <t>Month_Descr</t>
  </si>
  <si>
    <t>Working_Day</t>
  </si>
  <si>
    <t>Num_Day_Year</t>
  </si>
  <si>
    <t>Progr_Working_Day</t>
  </si>
  <si>
    <t>KEY_CC</t>
  </si>
  <si>
    <t>RESPONSIBLE</t>
  </si>
  <si>
    <t>SHORT_DESCR_CC</t>
  </si>
  <si>
    <t>LONG_DESCR_CC</t>
  </si>
  <si>
    <t>CC01</t>
  </si>
  <si>
    <t>WEBAPP</t>
  </si>
  <si>
    <t>WEB APPLICATIONS</t>
  </si>
  <si>
    <t>WebApp</t>
  </si>
  <si>
    <t>Web Applications</t>
  </si>
  <si>
    <t>CC02</t>
  </si>
  <si>
    <t>DM</t>
  </si>
  <si>
    <t>DATA MANAGEMENT</t>
  </si>
  <si>
    <t>CC03</t>
  </si>
  <si>
    <t>A. ALBANESE</t>
  </si>
  <si>
    <t>M. Baragioli</t>
  </si>
  <si>
    <t>CC04</t>
  </si>
  <si>
    <t>DS</t>
  </si>
  <si>
    <t>DATA SCIENCE</t>
  </si>
  <si>
    <t>Data Science</t>
  </si>
  <si>
    <t>CC06</t>
  </si>
  <si>
    <t>OPERATION</t>
  </si>
  <si>
    <t>OPERATIONS</t>
  </si>
  <si>
    <t>CC05</t>
  </si>
  <si>
    <t>AI</t>
  </si>
  <si>
    <t>Artificial Intelligence</t>
  </si>
  <si>
    <t>E. Carena</t>
  </si>
  <si>
    <t>CC07</t>
  </si>
  <si>
    <t>M. CALABRESE</t>
  </si>
  <si>
    <t>DELIVERY - PRJ</t>
  </si>
  <si>
    <t>DELIVERY PROJECTS</t>
  </si>
  <si>
    <t>Operation</t>
  </si>
  <si>
    <t>CC08</t>
  </si>
  <si>
    <t>F. PINNELLI</t>
  </si>
  <si>
    <t>DELIVERY - AMS</t>
  </si>
  <si>
    <t>DELIVERY MAINTENANCE</t>
  </si>
  <si>
    <t>Delivery - Prj</t>
  </si>
  <si>
    <t>CC09</t>
  </si>
  <si>
    <t>CONSULTING</t>
  </si>
  <si>
    <t>Delivery - AMS</t>
  </si>
  <si>
    <t>CC10</t>
  </si>
  <si>
    <t>A. MICALI</t>
  </si>
  <si>
    <t>CONTROLLING</t>
  </si>
  <si>
    <t>CC11</t>
  </si>
  <si>
    <t>HYBRIDAPP</t>
  </si>
  <si>
    <t>HYBRID APPLICATIONS</t>
  </si>
  <si>
    <t>Outside DI</t>
  </si>
  <si>
    <t>XX01</t>
  </si>
  <si>
    <t>RICERCA E SVILUPPO</t>
  </si>
  <si>
    <t>HybridApp</t>
  </si>
  <si>
    <t>Hybrid Applications</t>
  </si>
  <si>
    <t>XX02</t>
  </si>
  <si>
    <t>M. BARAGIOLI</t>
  </si>
  <si>
    <t>DI</t>
  </si>
  <si>
    <t>DATA INTELLIGENCE</t>
  </si>
  <si>
    <t>CC12</t>
  </si>
  <si>
    <t>XX03</t>
  </si>
  <si>
    <t>G. LAROCCA</t>
  </si>
  <si>
    <t>LAB MOBILE</t>
  </si>
  <si>
    <t>XX04</t>
  </si>
  <si>
    <t>A. OLIVO</t>
  </si>
  <si>
    <t>ALTRA PRACTICE</t>
  </si>
  <si>
    <t>XX05</t>
  </si>
  <si>
    <t>A. DE FILIPPO</t>
  </si>
  <si>
    <t>XX06</t>
  </si>
  <si>
    <t>FERIE 2024</t>
  </si>
  <si>
    <t>User</t>
  </si>
  <si>
    <t>Practice</t>
  </si>
  <si>
    <t>Area</t>
  </si>
  <si>
    <t>CdC</t>
  </si>
  <si>
    <t>FLAG CHIUSURA AGOSTO</t>
  </si>
  <si>
    <t>Data Intelligence</t>
  </si>
  <si>
    <t>x</t>
  </si>
  <si>
    <t>X</t>
  </si>
  <si>
    <t>A. CALDANA</t>
  </si>
  <si>
    <t>A. CAMARA</t>
  </si>
  <si>
    <t>A. CRESCIMONE</t>
  </si>
  <si>
    <t>A. CUOMO</t>
  </si>
  <si>
    <t>A. DE SANCTIS</t>
  </si>
  <si>
    <t>A. DI PIETRO</t>
  </si>
  <si>
    <t>A. ELIA</t>
  </si>
  <si>
    <t>s</t>
  </si>
  <si>
    <t>A. FERRARI</t>
  </si>
  <si>
    <t>A. GERMINARIO</t>
  </si>
  <si>
    <t>A. IEMBO</t>
  </si>
  <si>
    <t>Controlling</t>
  </si>
  <si>
    <t>A. IMBIMBO</t>
  </si>
  <si>
    <t>A. LORENA</t>
  </si>
  <si>
    <t>A. NASTASI</t>
  </si>
  <si>
    <t>A. SIMONE</t>
  </si>
  <si>
    <t>A. VLADI</t>
  </si>
  <si>
    <t>B. CAPOTORTO</t>
  </si>
  <si>
    <t xml:space="preserve">Consulting </t>
  </si>
  <si>
    <t>C. ELIA</t>
  </si>
  <si>
    <t>C. ESPOSITO</t>
  </si>
  <si>
    <t>C. PAZ</t>
  </si>
  <si>
    <t>1/2 X (P)</t>
  </si>
  <si>
    <t>D. MILANI</t>
  </si>
  <si>
    <t>E. TOSETTO</t>
  </si>
  <si>
    <t>F. ATANASIO</t>
  </si>
  <si>
    <t>F. DE PEDIS</t>
  </si>
  <si>
    <t>F. IANNI</t>
  </si>
  <si>
    <t>F. LOMBARDINI</t>
  </si>
  <si>
    <t>F. MALVEZZI</t>
  </si>
  <si>
    <t>F. REALE</t>
  </si>
  <si>
    <t>F. TARQUINI</t>
  </si>
  <si>
    <t>G. D'AMANTI</t>
  </si>
  <si>
    <t>G. ESPOSITO</t>
  </si>
  <si>
    <t>G. FIORENTINI</t>
  </si>
  <si>
    <t>G. FRANCHI</t>
  </si>
  <si>
    <t>G. GALATI</t>
  </si>
  <si>
    <t>G. LOPEZ</t>
  </si>
  <si>
    <t>G. LUONGO</t>
  </si>
  <si>
    <t>G. PAOLO</t>
  </si>
  <si>
    <t>G. PICERNO</t>
  </si>
  <si>
    <t>I. BRESSAN</t>
  </si>
  <si>
    <t>J. DACI</t>
  </si>
  <si>
    <t>m</t>
  </si>
  <si>
    <t>L. CARIGLIA</t>
  </si>
  <si>
    <t>L. FRANCO</t>
  </si>
  <si>
    <t>L. GULLOTTO</t>
  </si>
  <si>
    <t>L. MANGILI</t>
  </si>
  <si>
    <t>L. PIGAZZINI</t>
  </si>
  <si>
    <t>M. ATTANASIO</t>
  </si>
  <si>
    <t>M. FAVALLI</t>
  </si>
  <si>
    <t>M. MIGLIORATI</t>
  </si>
  <si>
    <t>DIGITAL</t>
  </si>
  <si>
    <t>M. SALCINI</t>
  </si>
  <si>
    <t>M. SIMEONE</t>
  </si>
  <si>
    <t>N. PESCIONE</t>
  </si>
  <si>
    <t>P. Anzelotti</t>
  </si>
  <si>
    <t>P. ASSIRELLI</t>
  </si>
  <si>
    <t>P. BUONASORTE</t>
  </si>
  <si>
    <t>P. DOLZANI</t>
  </si>
  <si>
    <t>P. GALVAGNI</t>
  </si>
  <si>
    <t>R. FREDDI</t>
  </si>
  <si>
    <t>R. GRANDI</t>
  </si>
  <si>
    <t>R. MARASCA</t>
  </si>
  <si>
    <t>R. TORTORA</t>
  </si>
  <si>
    <t>S. BELTRAMI</t>
  </si>
  <si>
    <t>S. GUASTAVIGNA</t>
  </si>
  <si>
    <t>T. PORZIO</t>
  </si>
  <si>
    <t>V. ECHARRY</t>
  </si>
  <si>
    <t>V. RASO</t>
  </si>
  <si>
    <t>W. MORANDELLI</t>
  </si>
  <si>
    <t>Y. BEN</t>
  </si>
  <si>
    <t>M. STORICO</t>
  </si>
  <si>
    <t>Digital QA</t>
  </si>
  <si>
    <t>A. SEIRA</t>
  </si>
  <si>
    <t>PreSales - GO TO MARKET</t>
  </si>
  <si>
    <t>WHOLESALE</t>
  </si>
  <si>
    <t>STARTED</t>
  </si>
  <si>
    <t>PreSales - GARE</t>
  </si>
  <si>
    <t>Kanban</t>
  </si>
  <si>
    <t xml:space="preserve">PreSales - DELIVERY </t>
  </si>
  <si>
    <t>TRAINING</t>
  </si>
  <si>
    <t>PRINCE2</t>
  </si>
  <si>
    <t>SALES</t>
  </si>
  <si>
    <t>Six Sigma</t>
  </si>
  <si>
    <t>POST-GO LIVE</t>
  </si>
  <si>
    <t>INTERNAL ACTIVITES</t>
  </si>
  <si>
    <t>CPM</t>
  </si>
  <si>
    <t>ALTRO</t>
  </si>
  <si>
    <t>CCPM</t>
  </si>
  <si>
    <t>Lean management</t>
  </si>
  <si>
    <t>CS</t>
  </si>
  <si>
    <t>F. TAITA</t>
  </si>
  <si>
    <t>PMBOK</t>
  </si>
  <si>
    <t>CONSOLIDATO</t>
  </si>
  <si>
    <t>XP</t>
  </si>
  <si>
    <t>SM - Service Manager</t>
  </si>
  <si>
    <t>H. SINGH</t>
  </si>
  <si>
    <t>F. ORIGLIA</t>
  </si>
  <si>
    <t>L. FRANCESCHINI</t>
  </si>
  <si>
    <t>R. BONDI</t>
  </si>
  <si>
    <t>R. ALVES</t>
  </si>
  <si>
    <t>S. LUCA</t>
  </si>
  <si>
    <t>S. MATTEO</t>
  </si>
  <si>
    <t>L. TIRONESE</t>
  </si>
  <si>
    <t>D. SCALIA</t>
  </si>
  <si>
    <t>L. CARLONI</t>
  </si>
  <si>
    <t>E. ULIU</t>
  </si>
  <si>
    <t>D. SCARCI</t>
  </si>
  <si>
    <t>E. SOLDONI</t>
  </si>
  <si>
    <t>M. VERGANI</t>
  </si>
  <si>
    <t>G. LA FRANCA</t>
  </si>
  <si>
    <t>A. CERRATO</t>
  </si>
  <si>
    <t>R. GRIENTI</t>
  </si>
  <si>
    <t>R. NUNZIATA</t>
  </si>
  <si>
    <t>L. STROPPA</t>
  </si>
  <si>
    <t>T. BALDI</t>
  </si>
  <si>
    <t>G. SABBATINI</t>
  </si>
  <si>
    <t>S. BORIASHOV</t>
  </si>
  <si>
    <t>G. CATALDO</t>
  </si>
  <si>
    <t>F. PLEBANI</t>
  </si>
  <si>
    <t>C. PIRACCINI</t>
  </si>
  <si>
    <t>M. REGINI</t>
  </si>
  <si>
    <t>G.F. Fiorentini</t>
  </si>
  <si>
    <t>USER_KEY</t>
  </si>
  <si>
    <t>NAME</t>
  </si>
  <si>
    <t>SURNAME</t>
  </si>
  <si>
    <t>SHORT_DESCR</t>
  </si>
  <si>
    <t>LONG_DESCR</t>
  </si>
  <si>
    <t>PRACTICE</t>
  </si>
  <si>
    <t>AREA</t>
  </si>
  <si>
    <t>AREA_REF</t>
  </si>
  <si>
    <t>COMPETENCE_CENTER_REF</t>
  </si>
  <si>
    <t>ROLE</t>
  </si>
  <si>
    <t>FLAG_INT</t>
  </si>
  <si>
    <t>COMPANY</t>
  </si>
  <si>
    <t>COMPETENCE_CENTER</t>
  </si>
  <si>
    <t>FLAG_JUNIOR</t>
  </si>
  <si>
    <t>E001</t>
  </si>
  <si>
    <t>ARCANGELO</t>
  </si>
  <si>
    <t>ALBANESE</t>
  </si>
  <si>
    <t>ARCANGELO ALBANESE</t>
  </si>
  <si>
    <t>Monica Calabrese</t>
  </si>
  <si>
    <t>I</t>
  </si>
  <si>
    <t>2018-03-19 00:00:00.000</t>
  </si>
  <si>
    <t>2025-03-31 00:00:00.001</t>
  </si>
  <si>
    <t>E002</t>
  </si>
  <si>
    <t>LUCA</t>
  </si>
  <si>
    <t>ALTOBELLI</t>
  </si>
  <si>
    <t>L. ALTOBELLI</t>
  </si>
  <si>
    <t>LUCA ALTOBELLI</t>
  </si>
  <si>
    <t>Omar Sagazio</t>
  </si>
  <si>
    <t>E003</t>
  </si>
  <si>
    <t>RAYLA</t>
  </si>
  <si>
    <t>ALVES</t>
  </si>
  <si>
    <t>RAYLA ALVES</t>
  </si>
  <si>
    <t>2023-10-02 00:00:00.000</t>
  </si>
  <si>
    <t>E004</t>
  </si>
  <si>
    <t>PIERLUIGI</t>
  </si>
  <si>
    <t>ANZELLOTTI</t>
  </si>
  <si>
    <t>PIERLUIGI ANZELLOTTI</t>
  </si>
  <si>
    <t>2023-05-21 00:00:00.000</t>
  </si>
  <si>
    <t>E005</t>
  </si>
  <si>
    <t>PATRICK</t>
  </si>
  <si>
    <t>ASSIRELLI</t>
  </si>
  <si>
    <t>PATRICK ASSIRELLI</t>
  </si>
  <si>
    <t>E</t>
  </si>
  <si>
    <t>MBO</t>
  </si>
  <si>
    <t>E006</t>
  </si>
  <si>
    <t>FEDERICO</t>
  </si>
  <si>
    <t>ATANASIO</t>
  </si>
  <si>
    <t>FEDERICO ATANASIO</t>
  </si>
  <si>
    <t>2022-10-17 00:00:00.000</t>
  </si>
  <si>
    <t>E007</t>
  </si>
  <si>
    <t>MARCO</t>
  </si>
  <si>
    <t>ATTANASIO</t>
  </si>
  <si>
    <t>MARCO ATTANASIO</t>
  </si>
  <si>
    <t>Renato Ruggeri</t>
  </si>
  <si>
    <t>2024-01-10 00:00:00.000</t>
  </si>
  <si>
    <t>E008</t>
  </si>
  <si>
    <t>TIMOTY</t>
  </si>
  <si>
    <t>BALDI</t>
  </si>
  <si>
    <t>TIMOTY BALDI</t>
  </si>
  <si>
    <t>E009</t>
  </si>
  <si>
    <t>MARIA GRAZIA</t>
  </si>
  <si>
    <t>BARAGIOLI</t>
  </si>
  <si>
    <t>MARIA GRAZIA BARAGIOLI</t>
  </si>
  <si>
    <t>Practice Data Intelligence</t>
  </si>
  <si>
    <t>Maria Grazia Baragioli</t>
  </si>
  <si>
    <t>E010</t>
  </si>
  <si>
    <t>LISA ADELE</t>
  </si>
  <si>
    <t>BARIANI</t>
  </si>
  <si>
    <t>LISA ADELE BARIANI</t>
  </si>
  <si>
    <t>2022-05-02 00:00:00.000</t>
  </si>
  <si>
    <t>E011</t>
  </si>
  <si>
    <t>STEFANO</t>
  </si>
  <si>
    <t>BELTRAMI</t>
  </si>
  <si>
    <t>STEFANO BELTRAMI</t>
  </si>
  <si>
    <t>2022-09-12 00:00:00.000</t>
  </si>
  <si>
    <t>E012</t>
  </si>
  <si>
    <t>OMAR</t>
  </si>
  <si>
    <t xml:space="preserve">BEN OTHMANE </t>
  </si>
  <si>
    <t xml:space="preserve">OMAR BEN OTHMANE </t>
  </si>
  <si>
    <t>2023-11-20 00:00:00.000</t>
  </si>
  <si>
    <t>E013</t>
  </si>
  <si>
    <t>SENDA</t>
  </si>
  <si>
    <t>BEN YOUNES</t>
  </si>
  <si>
    <t>E014</t>
  </si>
  <si>
    <t>RICCARDO</t>
  </si>
  <si>
    <t>BONDI</t>
  </si>
  <si>
    <t>RICCARDO BONDI</t>
  </si>
  <si>
    <t>2022-04-11 00:00:00.000</t>
  </si>
  <si>
    <t>E015</t>
  </si>
  <si>
    <t>SERGEI</t>
  </si>
  <si>
    <t>BORIASHOV</t>
  </si>
  <si>
    <t>SERGEI BORIASHOV</t>
  </si>
  <si>
    <t>EPAM</t>
  </si>
  <si>
    <t>E016</t>
  </si>
  <si>
    <t>ALINA</t>
  </si>
  <si>
    <t>BRANDIZZI</t>
  </si>
  <si>
    <t>ALINA BRANDIZZI</t>
  </si>
  <si>
    <t>2023-12-04 00:00:00.000</t>
  </si>
  <si>
    <t>E017</t>
  </si>
  <si>
    <t>IVAN</t>
  </si>
  <si>
    <t>BRESSAN</t>
  </si>
  <si>
    <t>IVAN BRESSAN</t>
  </si>
  <si>
    <t>2007-11-19 00:00:00.000</t>
  </si>
  <si>
    <t>E018</t>
  </si>
  <si>
    <t>SALVATORE</t>
  </si>
  <si>
    <t>BRUNO</t>
  </si>
  <si>
    <t>S. BRUNO</t>
  </si>
  <si>
    <t>Ulixe</t>
  </si>
  <si>
    <t>E019</t>
  </si>
  <si>
    <t>PAOLO</t>
  </si>
  <si>
    <t>BUONASORTE</t>
  </si>
  <si>
    <t>PAOLO BUONASORTE</t>
  </si>
  <si>
    <t>2023-02-01 00:00:00.000</t>
  </si>
  <si>
    <t>E020</t>
  </si>
  <si>
    <t>MONICA</t>
  </si>
  <si>
    <t>CALABRESE</t>
  </si>
  <si>
    <t>MONICA CALABRESE</t>
  </si>
  <si>
    <t>2019-10-07 00:00:00.000</t>
  </si>
  <si>
    <t>E021</t>
  </si>
  <si>
    <t>ALESSANDRO</t>
  </si>
  <si>
    <t>CALDANA</t>
  </si>
  <si>
    <t>ALESSANDRO CALDANA</t>
  </si>
  <si>
    <t>E022</t>
  </si>
  <si>
    <t>CALVI</t>
  </si>
  <si>
    <t>S. CALVI</t>
  </si>
  <si>
    <t>STEFANO CALVI</t>
  </si>
  <si>
    <t>P. IVA</t>
  </si>
  <si>
    <t>E023</t>
  </si>
  <si>
    <t>ABDOULAYE</t>
  </si>
  <si>
    <t>CAMARA</t>
  </si>
  <si>
    <t>ABDOULAYE CAMARA</t>
  </si>
  <si>
    <t>E024</t>
  </si>
  <si>
    <t>BEPPE</t>
  </si>
  <si>
    <t>CAPOTORTO</t>
  </si>
  <si>
    <t>BEPPE CAPOTORTO</t>
  </si>
  <si>
    <t>E025</t>
  </si>
  <si>
    <t>Valerio Carcaterra</t>
  </si>
  <si>
    <t>Ulixe Nova</t>
  </si>
  <si>
    <t>E026</t>
  </si>
  <si>
    <t>CARIGLIA</t>
  </si>
  <si>
    <t>LUCA CARIGLIA</t>
  </si>
  <si>
    <t>2018-10-15 00:00:00.000</t>
  </si>
  <si>
    <t>E027</t>
  </si>
  <si>
    <t>CARLONI</t>
  </si>
  <si>
    <t>LUCA CARLONI</t>
  </si>
  <si>
    <t>ThinkOpen</t>
  </si>
  <si>
    <t>E028</t>
  </si>
  <si>
    <t>ANDREA</t>
  </si>
  <si>
    <t>CARMISCIANO</t>
  </si>
  <si>
    <t>A. CARMISCIANO</t>
  </si>
  <si>
    <t>CARMISCIANO ANDREA</t>
  </si>
  <si>
    <t>E029</t>
  </si>
  <si>
    <t>Andrea Carmisciano</t>
  </si>
  <si>
    <t>E030</t>
  </si>
  <si>
    <t>GIUSEPPE</t>
  </si>
  <si>
    <t>CATALDO</t>
  </si>
  <si>
    <t>GIUSEPPE CATALDO</t>
  </si>
  <si>
    <t>Derga</t>
  </si>
  <si>
    <t>E031</t>
  </si>
  <si>
    <t>CATTANEO</t>
  </si>
  <si>
    <t>LUCA CATTANEO</t>
  </si>
  <si>
    <t>E032</t>
  </si>
  <si>
    <t>ARMANDO</t>
  </si>
  <si>
    <t>CERRATO</t>
  </si>
  <si>
    <t>ARMANDO CERRATO</t>
  </si>
  <si>
    <t>KPMG</t>
  </si>
  <si>
    <t>E033</t>
  </si>
  <si>
    <t>Yehor Cherednychenko</t>
  </si>
  <si>
    <t>E034</t>
  </si>
  <si>
    <t>Piermichele</t>
  </si>
  <si>
    <t>Cielo</t>
  </si>
  <si>
    <t>PIERMICHELE CIELO</t>
  </si>
  <si>
    <t>E035</t>
  </si>
  <si>
    <t>Pierfrancesco Cimino</t>
  </si>
  <si>
    <t>E036</t>
  </si>
  <si>
    <t>MAURIZIO</t>
  </si>
  <si>
    <t>COCCHI</t>
  </si>
  <si>
    <t>MAURIZIO COCCHI</t>
  </si>
  <si>
    <t>Finance</t>
  </si>
  <si>
    <t>Antonio De Vivo</t>
  </si>
  <si>
    <t>2016-12-30 00:00:00.000</t>
  </si>
  <si>
    <t>E037</t>
  </si>
  <si>
    <t>Laura</t>
  </si>
  <si>
    <t>Colombo</t>
  </si>
  <si>
    <t>Laura Colombo</t>
  </si>
  <si>
    <t>E038</t>
  </si>
  <si>
    <t>ALESSIO</t>
  </si>
  <si>
    <t>CRESCIMONE</t>
  </si>
  <si>
    <t>ALESSIO CRESCIMONE</t>
  </si>
  <si>
    <t>2022-02-14 00:00:00.000</t>
  </si>
  <si>
    <t>E039</t>
  </si>
  <si>
    <t>ALFONSO</t>
  </si>
  <si>
    <t>CUOMO</t>
  </si>
  <si>
    <t>ALFONSO CUOMO</t>
  </si>
  <si>
    <t>2018-06-11 00:00:00.000</t>
  </si>
  <si>
    <t>E040</t>
  </si>
  <si>
    <t>JULIANA</t>
  </si>
  <si>
    <t>DACI</t>
  </si>
  <si>
    <t>JULIANA DACI</t>
  </si>
  <si>
    <t>2022-07-06 00:00:00.000</t>
  </si>
  <si>
    <t>E041</t>
  </si>
  <si>
    <t>Kristina</t>
  </si>
  <si>
    <t>Dadaian</t>
  </si>
  <si>
    <t>Kristina Dadaian</t>
  </si>
  <si>
    <t>E042</t>
  </si>
  <si>
    <t>FIORENZO</t>
  </si>
  <si>
    <t>D'ALBERTO</t>
  </si>
  <si>
    <t>FIORENZO D'ALBERTO</t>
  </si>
  <si>
    <t>2018-04-23 00:00:00.000</t>
  </si>
  <si>
    <t>E043</t>
  </si>
  <si>
    <t>GUIDO</t>
  </si>
  <si>
    <t>D'AMANTI</t>
  </si>
  <si>
    <t>GUIDO D'AMANTI</t>
  </si>
  <si>
    <t>2023-03-06 00:00:00.000</t>
  </si>
  <si>
    <t>2024-11-15 00:00:00.000</t>
  </si>
  <si>
    <t>E044</t>
  </si>
  <si>
    <t>GIACOMO</t>
  </si>
  <si>
    <t>DE FEO</t>
  </si>
  <si>
    <t>GIACOMO DE FEO</t>
  </si>
  <si>
    <t>2023-09-25 00:00:00.000</t>
  </si>
  <si>
    <t>E045</t>
  </si>
  <si>
    <t>DIEGO</t>
  </si>
  <si>
    <t>DE PECOL</t>
  </si>
  <si>
    <t>DIEGO DE PECOL</t>
  </si>
  <si>
    <t>E046</t>
  </si>
  <si>
    <t>FLAVIO</t>
  </si>
  <si>
    <t>DE PEDIS</t>
  </si>
  <si>
    <t>FLAVIO DE PEDIS</t>
  </si>
  <si>
    <t>2021-03-01 00:00:00.000</t>
  </si>
  <si>
    <t>E047</t>
  </si>
  <si>
    <t>DE SANCTIS</t>
  </si>
  <si>
    <t>ANDREA DE SANCTIS</t>
  </si>
  <si>
    <t>E048</t>
  </si>
  <si>
    <t>SIMONE</t>
  </si>
  <si>
    <t>DELLE FAVE</t>
  </si>
  <si>
    <t>SIMONE DELLE FAVE</t>
  </si>
  <si>
    <t>2023-11-22 00:00:00.000</t>
  </si>
  <si>
    <t>E049</t>
  </si>
  <si>
    <t>FEDERICA</t>
  </si>
  <si>
    <t>DELOGU</t>
  </si>
  <si>
    <t>FEDERICA DELOGU</t>
  </si>
  <si>
    <t>E050</t>
  </si>
  <si>
    <t>CARMEN</t>
  </si>
  <si>
    <t>DI LORENZO</t>
  </si>
  <si>
    <t>CARMEN DI LORENZO</t>
  </si>
  <si>
    <t>2023-11-06 00:00:00.000</t>
  </si>
  <si>
    <t>E051</t>
  </si>
  <si>
    <t>DI PIETRO</t>
  </si>
  <si>
    <t>ANDREA DI PIETRO</t>
  </si>
  <si>
    <t>2018-08-01 00:00:00.000</t>
  </si>
  <si>
    <t>E052</t>
  </si>
  <si>
    <t>DOLZANI</t>
  </si>
  <si>
    <t>PAOLO DOLZANI</t>
  </si>
  <si>
    <t>E053</t>
  </si>
  <si>
    <t>VALERIA</t>
  </si>
  <si>
    <t>ECHARRY</t>
  </si>
  <si>
    <t>VALERIA ECHARRY</t>
  </si>
  <si>
    <t>2022-03-21 00:00:00.000</t>
  </si>
  <si>
    <t>E054</t>
  </si>
  <si>
    <t>CARMINE</t>
  </si>
  <si>
    <t>ELIA</t>
  </si>
  <si>
    <t>CARMINE ELIA</t>
  </si>
  <si>
    <t>2021-04-19 00:00:00.000</t>
  </si>
  <si>
    <t>E055</t>
  </si>
  <si>
    <t>ALESSANDRO ELIA</t>
  </si>
  <si>
    <t>Fabrizio Luri</t>
  </si>
  <si>
    <t>2021-09-19 00:00:00.000</t>
  </si>
  <si>
    <t>E056</t>
  </si>
  <si>
    <t>GIANLUCA</t>
  </si>
  <si>
    <t>ESPOSITO</t>
  </si>
  <si>
    <t>GIANLUCA ESPOSITO</t>
  </si>
  <si>
    <t>PAOLO ROMANO</t>
  </si>
  <si>
    <t>2021-11-15 00:00:00.000</t>
  </si>
  <si>
    <t>E057</t>
  </si>
  <si>
    <t>CHIARA</t>
  </si>
  <si>
    <t>CHIARA ESPOSITO</t>
  </si>
  <si>
    <t>Maurizio Cocchi</t>
  </si>
  <si>
    <t>E058</t>
  </si>
  <si>
    <t>MATTEO</t>
  </si>
  <si>
    <t>FAVALLI</t>
  </si>
  <si>
    <t>MATTEO FAVALLI</t>
  </si>
  <si>
    <t>2023-04-17 00:00:00.000</t>
  </si>
  <si>
    <t>E059</t>
  </si>
  <si>
    <t>FERRARI</t>
  </si>
  <si>
    <t>ANDREA FERRARI</t>
  </si>
  <si>
    <t>2022-05-23 00:00:00.000</t>
  </si>
  <si>
    <t>E060</t>
  </si>
  <si>
    <t>GIANFRANCO</t>
  </si>
  <si>
    <t>FIORENTINI</t>
  </si>
  <si>
    <t>GIANFRANCO FIORENTINI</t>
  </si>
  <si>
    <t>E061</t>
  </si>
  <si>
    <t>NORA</t>
  </si>
  <si>
    <t>FRAGALE</t>
  </si>
  <si>
    <t>NORA FRAGALE</t>
  </si>
  <si>
    <t>2019-12-02 00:00:00.000</t>
  </si>
  <si>
    <t>E062</t>
  </si>
  <si>
    <t>LAURA</t>
  </si>
  <si>
    <t>FRANCESCHINI</t>
  </si>
  <si>
    <t>LAURA FRANCESCHINI</t>
  </si>
  <si>
    <t>2019-03-01 00:00:00.000</t>
  </si>
  <si>
    <t>E063</t>
  </si>
  <si>
    <t>GUALTIERO</t>
  </si>
  <si>
    <t>FRANCHI</t>
  </si>
  <si>
    <t>E064</t>
  </si>
  <si>
    <t>LEONARDO</t>
  </si>
  <si>
    <t>FRANCO</t>
  </si>
  <si>
    <t>LEONARDO FRANCO</t>
  </si>
  <si>
    <t>2020-11-02 00:00:00.000</t>
  </si>
  <si>
    <t>E065</t>
  </si>
  <si>
    <t>FREDDI</t>
  </si>
  <si>
    <t>RICCARDO FREDDI</t>
  </si>
  <si>
    <t>2022-10-03 00:00:00.000</t>
  </si>
  <si>
    <t>E066</t>
  </si>
  <si>
    <t>GENATO</t>
  </si>
  <si>
    <t>GALATI</t>
  </si>
  <si>
    <t>GENATO GALATI</t>
  </si>
  <si>
    <t>Flora Pinnelli</t>
  </si>
  <si>
    <t>2006-10-06 00:00:00.000</t>
  </si>
  <si>
    <t>E067</t>
  </si>
  <si>
    <t>GALVAGNI</t>
  </si>
  <si>
    <t>PAOLO GALVAGNI</t>
  </si>
  <si>
    <t>E068</t>
  </si>
  <si>
    <t>GAMBONI</t>
  </si>
  <si>
    <t>P. GAMBONI</t>
  </si>
  <si>
    <t>PAOLO GAMBONI</t>
  </si>
  <si>
    <t>2025-02-03 00:00:00.000</t>
  </si>
  <si>
    <t>E069</t>
  </si>
  <si>
    <t>ANNALISA</t>
  </si>
  <si>
    <t>GERMINARIO</t>
  </si>
  <si>
    <t>ANNALISA GERMINARIO</t>
  </si>
  <si>
    <t>E070</t>
  </si>
  <si>
    <t>MARCELLO PAOLO</t>
  </si>
  <si>
    <t>GOMITONI</t>
  </si>
  <si>
    <t>MARCELLO PAOLO GOMITONI</t>
  </si>
  <si>
    <t>2023-09-18 00:00:00.000</t>
  </si>
  <si>
    <t>E071</t>
  </si>
  <si>
    <t>GRANDI</t>
  </si>
  <si>
    <t>RICCARDO GRANDI</t>
  </si>
  <si>
    <t>E072</t>
  </si>
  <si>
    <t>GRAZIANI</t>
  </si>
  <si>
    <t>A. GRAZIANI</t>
  </si>
  <si>
    <t>ANDREA GRAZIANI</t>
  </si>
  <si>
    <t>Go To Market</t>
  </si>
  <si>
    <t>E073</t>
  </si>
  <si>
    <t>ROBERTA</t>
  </si>
  <si>
    <t>GRIENTI</t>
  </si>
  <si>
    <t>ROBERTA GRIENTI</t>
  </si>
  <si>
    <t>E074</t>
  </si>
  <si>
    <t>GUASTAVIGNA</t>
  </si>
  <si>
    <t>STEFANO GUASTAVIGNA</t>
  </si>
  <si>
    <t>E075</t>
  </si>
  <si>
    <t>NIMZAY PAOLA</t>
  </si>
  <si>
    <t>GUERRERO</t>
  </si>
  <si>
    <t>NIMZAY PAOLA GUERRERO MORA</t>
  </si>
  <si>
    <t>E076</t>
  </si>
  <si>
    <t>GULLOTTO</t>
  </si>
  <si>
    <t>LUCA GULLOTTO</t>
  </si>
  <si>
    <t>E077</t>
  </si>
  <si>
    <t>DENYS</t>
  </si>
  <si>
    <t>HEBA</t>
  </si>
  <si>
    <t>DENYS HEBA</t>
  </si>
  <si>
    <t>2023-03-13 00:00:00.000</t>
  </si>
  <si>
    <t>E078</t>
  </si>
  <si>
    <t>FRANCESCO</t>
  </si>
  <si>
    <t>IANNI</t>
  </si>
  <si>
    <t>FRANCESCO IANNI</t>
  </si>
  <si>
    <t>E079</t>
  </si>
  <si>
    <t>IEMBO</t>
  </si>
  <si>
    <t>ALESSANDRO IEMBO</t>
  </si>
  <si>
    <t>Process and Risk Delivery</t>
  </si>
  <si>
    <t xml:space="preserve">Aristide Micali </t>
  </si>
  <si>
    <t>2018-04-03 00:00:00.000</t>
  </si>
  <si>
    <t>E080</t>
  </si>
  <si>
    <t>IMBIMBO</t>
  </si>
  <si>
    <t>ALESSIO IMBIMBO</t>
  </si>
  <si>
    <t>2023-06-05 00:00:00.000</t>
  </si>
  <si>
    <t>E081</t>
  </si>
  <si>
    <t>Giuseppe Izzo</t>
  </si>
  <si>
    <t>E082</t>
  </si>
  <si>
    <t>LA FRANCA</t>
  </si>
  <si>
    <t>G. La Franca</t>
  </si>
  <si>
    <t>GIUSEPPE LA FRANCA</t>
  </si>
  <si>
    <t>E083</t>
  </si>
  <si>
    <t>LAPIETRA</t>
  </si>
  <si>
    <t>G. LAPIETRA</t>
  </si>
  <si>
    <t>GIUSEPPE LAPIETRA</t>
  </si>
  <si>
    <t>E084</t>
  </si>
  <si>
    <t>THOMAS</t>
  </si>
  <si>
    <t>LAZZARI</t>
  </si>
  <si>
    <t>T. LAZZARI</t>
  </si>
  <si>
    <t>THOMAS LAZZARI</t>
  </si>
  <si>
    <t>E085</t>
  </si>
  <si>
    <t>LINDA</t>
  </si>
  <si>
    <t>L. LAZZARI</t>
  </si>
  <si>
    <t>LINDA LAZZARI</t>
  </si>
  <si>
    <t>E086</t>
  </si>
  <si>
    <t>LOMBARDINI</t>
  </si>
  <si>
    <t>FRANCO LOMBARDINI</t>
  </si>
  <si>
    <t>2015-12-15 00:00:00.000</t>
  </si>
  <si>
    <t>E087</t>
  </si>
  <si>
    <t>GERALDINE</t>
  </si>
  <si>
    <t>LOPEZ</t>
  </si>
  <si>
    <t>GERALDINE LOPEZ</t>
  </si>
  <si>
    <t>E088</t>
  </si>
  <si>
    <t>Irish Lopez</t>
  </si>
  <si>
    <t>E089</t>
  </si>
  <si>
    <t>ALBERTO</t>
  </si>
  <si>
    <t>LORENA</t>
  </si>
  <si>
    <t>ALBERTO LORENA</t>
  </si>
  <si>
    <t>2022-06-21 00:00:00.000</t>
  </si>
  <si>
    <t>E090</t>
  </si>
  <si>
    <t>GIOVANNA</t>
  </si>
  <si>
    <t>LUONGO</t>
  </si>
  <si>
    <t>GIOVANNA LUONGO</t>
  </si>
  <si>
    <t>2022-06-23 00:00:00.000</t>
  </si>
  <si>
    <t>E091</t>
  </si>
  <si>
    <t>Gian Renato</t>
  </si>
  <si>
    <t>MAFFINI</t>
  </si>
  <si>
    <t>GIAN RENATO MAFFINI</t>
  </si>
  <si>
    <t>Andrea Olivo</t>
  </si>
  <si>
    <t>G. MAFFINI</t>
  </si>
  <si>
    <t>E092</t>
  </si>
  <si>
    <t>MALVEZZI</t>
  </si>
  <si>
    <t>FRANCESCO MALVEZZI</t>
  </si>
  <si>
    <t>2023-02-06 00:00:00.000</t>
  </si>
  <si>
    <t>E093</t>
  </si>
  <si>
    <t>Giacomo Mandrioli</t>
  </si>
  <si>
    <t>E094</t>
  </si>
  <si>
    <t>MANGILI</t>
  </si>
  <si>
    <t>LUCA MANGILI</t>
  </si>
  <si>
    <t>2021-06-09 00:00:00.000</t>
  </si>
  <si>
    <t>E095</t>
  </si>
  <si>
    <t>MANNARINO</t>
  </si>
  <si>
    <t>MARCO MANNARINO</t>
  </si>
  <si>
    <t>E096</t>
  </si>
  <si>
    <t>MARASCA</t>
  </si>
  <si>
    <t>RICCARDO MARASCA</t>
  </si>
  <si>
    <t>2021-01-18 00:00:00.000</t>
  </si>
  <si>
    <t>E097</t>
  </si>
  <si>
    <t>Alex Mattucci</t>
  </si>
  <si>
    <t>E098</t>
  </si>
  <si>
    <t>ARISTIDE</t>
  </si>
  <si>
    <t>MICALI</t>
  </si>
  <si>
    <t>ARISTIDE MICALI</t>
  </si>
  <si>
    <t>Aristide Micali</t>
  </si>
  <si>
    <t>E099</t>
  </si>
  <si>
    <t>MASSIMO</t>
  </si>
  <si>
    <t>MIGLIORATI</t>
  </si>
  <si>
    <t>MASSIMO MIGLIORATI</t>
  </si>
  <si>
    <t>E100</t>
  </si>
  <si>
    <t>DARIO</t>
  </si>
  <si>
    <t>MILANI</t>
  </si>
  <si>
    <t>DARIO MILANI</t>
  </si>
  <si>
    <t>2022-09-05 00:00:00.000</t>
  </si>
  <si>
    <t>E101</t>
  </si>
  <si>
    <t>MINERVINI</t>
  </si>
  <si>
    <t>GIUSEPPE MINERVINI</t>
  </si>
  <si>
    <t>2022-12-12 00:00:00.000</t>
  </si>
  <si>
    <t>E102</t>
  </si>
  <si>
    <t>WALTER</t>
  </si>
  <si>
    <t>MORANDELLI</t>
  </si>
  <si>
    <t>WALTER MORANDELLI</t>
  </si>
  <si>
    <t>E103</t>
  </si>
  <si>
    <t>GIOVANNI</t>
  </si>
  <si>
    <t>MORDÀ</t>
  </si>
  <si>
    <t>G. MORDÀ</t>
  </si>
  <si>
    <t>GIOVANNI MORDÀ</t>
  </si>
  <si>
    <t>2024-07-01 00:00:00:00</t>
  </si>
  <si>
    <t>E104</t>
  </si>
  <si>
    <t>ANTONELLO</t>
  </si>
  <si>
    <t>NASTASI</t>
  </si>
  <si>
    <t>ANTONELLO NASTASI</t>
  </si>
  <si>
    <t>2023-04-03 00:00:00.000</t>
  </si>
  <si>
    <t>E105</t>
  </si>
  <si>
    <t>ROSALINDA</t>
  </si>
  <si>
    <t>NUNZIATA</t>
  </si>
  <si>
    <t>ROSALINDA NUNZIATA</t>
  </si>
  <si>
    <t>Syscons</t>
  </si>
  <si>
    <t>E106</t>
  </si>
  <si>
    <t>FABIO</t>
  </si>
  <si>
    <t>ORIGLIA</t>
  </si>
  <si>
    <t>FABIO ORIGLIA</t>
  </si>
  <si>
    <t>E107</t>
  </si>
  <si>
    <t>OSTYMCHUCK</t>
  </si>
  <si>
    <t>IVAN OSTYMCHUCK</t>
  </si>
  <si>
    <t>E108</t>
  </si>
  <si>
    <t>CRYSELL</t>
  </si>
  <si>
    <t>PAZ</t>
  </si>
  <si>
    <t>CRYSELL PAZ</t>
  </si>
  <si>
    <t>2019-06-04 00:00:00.000</t>
  </si>
  <si>
    <t>E109</t>
  </si>
  <si>
    <t>NICHOLAS</t>
  </si>
  <si>
    <t>PESCIONE</t>
  </si>
  <si>
    <t>NICHOLAS PESCIONE</t>
  </si>
  <si>
    <t>2021-07-05 00:00:00.000</t>
  </si>
  <si>
    <t>E110</t>
  </si>
  <si>
    <t>MIRIAM</t>
  </si>
  <si>
    <t>PIAZZA</t>
  </si>
  <si>
    <t>MIRIAM PIAZZA</t>
  </si>
  <si>
    <t>E111</t>
  </si>
  <si>
    <t>GABRIELE</t>
  </si>
  <si>
    <t>PICERNO</t>
  </si>
  <si>
    <t>GABRIELE PICERNO</t>
  </si>
  <si>
    <t>E112</t>
  </si>
  <si>
    <t>PIETRO PAOLO</t>
  </si>
  <si>
    <t>PIERONI</t>
  </si>
  <si>
    <t>PIETRO PAOLO PIERONI</t>
  </si>
  <si>
    <t>2008-08-09 00:00:00.000</t>
  </si>
  <si>
    <t>E113</t>
  </si>
  <si>
    <t>LORENZO</t>
  </si>
  <si>
    <t>PIGAZZINI</t>
  </si>
  <si>
    <t>LORENZO PIGAZZINI</t>
  </si>
  <si>
    <t>2014-07-09 00:00:00.000</t>
  </si>
  <si>
    <t>E114</t>
  </si>
  <si>
    <t>FLORA</t>
  </si>
  <si>
    <t>PINNELLI</t>
  </si>
  <si>
    <t>FLORA PINNELLI</t>
  </si>
  <si>
    <t>2021-10-04 00:00:00.000</t>
  </si>
  <si>
    <t>E115</t>
  </si>
  <si>
    <t>CHRISTIAN</t>
  </si>
  <si>
    <t>PIRACCINI</t>
  </si>
  <si>
    <t>CHRISTIAN PIRACCINI</t>
  </si>
  <si>
    <t>E116</t>
  </si>
  <si>
    <t>PIROLA</t>
  </si>
  <si>
    <t>ANDREA PIROLA</t>
  </si>
  <si>
    <t>2020-06-22 00:00:00.000</t>
  </si>
  <si>
    <t>E117</t>
  </si>
  <si>
    <t>PLEBANI</t>
  </si>
  <si>
    <t>FEDERICO PLEBANI</t>
  </si>
  <si>
    <t>E118</t>
  </si>
  <si>
    <t>MIRKO</t>
  </si>
  <si>
    <t>PORCU</t>
  </si>
  <si>
    <t>MIRKO PORCU</t>
  </si>
  <si>
    <t>E119</t>
  </si>
  <si>
    <t>TATIANA</t>
  </si>
  <si>
    <t>PORZIO</t>
  </si>
  <si>
    <t>TATIANA PORZIO</t>
  </si>
  <si>
    <t>2023-05-02 00:00:00.000</t>
  </si>
  <si>
    <t>E120</t>
  </si>
  <si>
    <t>PREZIOSA</t>
  </si>
  <si>
    <t>SALVATORE PREZIOSA</t>
  </si>
  <si>
    <t>E121</t>
  </si>
  <si>
    <t>VERONICA</t>
  </si>
  <si>
    <t>RASO</t>
  </si>
  <si>
    <t>VERONICA RASO</t>
  </si>
  <si>
    <t>E122</t>
  </si>
  <si>
    <t>REALE</t>
  </si>
  <si>
    <t>FLAVIO REALE</t>
  </si>
  <si>
    <t>2022-01-19 00:00:00.000</t>
  </si>
  <si>
    <t>E123</t>
  </si>
  <si>
    <t>REGINI</t>
  </si>
  <si>
    <t>MATTEO REGINI</t>
  </si>
  <si>
    <t>E124</t>
  </si>
  <si>
    <t>Davide Reich</t>
  </si>
  <si>
    <t>E125</t>
  </si>
  <si>
    <t>ROBERTO</t>
  </si>
  <si>
    <t>LUCA ROBERTO</t>
  </si>
  <si>
    <t>2021-10-18 00:00:00.000</t>
  </si>
  <si>
    <t>E126</t>
  </si>
  <si>
    <t>MICHELE</t>
  </si>
  <si>
    <t>SABARESE</t>
  </si>
  <si>
    <t>M. SABARESE</t>
  </si>
  <si>
    <t>MICHELE SABARESE</t>
  </si>
  <si>
    <t>E127</t>
  </si>
  <si>
    <t>GIULIANO</t>
  </si>
  <si>
    <t>SABBATINI</t>
  </si>
  <si>
    <t>GIULIANO SABBATINI</t>
  </si>
  <si>
    <t>END</t>
  </si>
  <si>
    <t>E128</t>
  </si>
  <si>
    <t>SAGAZIO</t>
  </si>
  <si>
    <t>OMAR SAGAZIO</t>
  </si>
  <si>
    <t>E129</t>
  </si>
  <si>
    <t>ANTONINO</t>
  </si>
  <si>
    <t>SAIJA</t>
  </si>
  <si>
    <t>ANTONINO SAIJA</t>
  </si>
  <si>
    <t>2021-11-02 00:00:00.000</t>
  </si>
  <si>
    <t>E130</t>
  </si>
  <si>
    <t>MARIO</t>
  </si>
  <si>
    <t>SALCINI</t>
  </si>
  <si>
    <t>MARIO SALCINI</t>
  </si>
  <si>
    <t>2014-04-01 00:00:00.000</t>
  </si>
  <si>
    <t>E131</t>
  </si>
  <si>
    <t>ALMA CHIARA</t>
  </si>
  <si>
    <t>SANTORO</t>
  </si>
  <si>
    <t>ALMA CHIARA SANTORO</t>
  </si>
  <si>
    <t>2022-01-10 00:00:00.000</t>
  </si>
  <si>
    <t>E132</t>
  </si>
  <si>
    <t xml:space="preserve">Dorotea Scala </t>
  </si>
  <si>
    <t>E133</t>
  </si>
  <si>
    <t>SCALIA</t>
  </si>
  <si>
    <t>DARIO SCALIA</t>
  </si>
  <si>
    <t>E134</t>
  </si>
  <si>
    <t>DANILO</t>
  </si>
  <si>
    <t>SCARCI</t>
  </si>
  <si>
    <t>DANILO SCARCI</t>
  </si>
  <si>
    <t>E135</t>
  </si>
  <si>
    <t>SCOGNAMILGIO</t>
  </si>
  <si>
    <t>FABIO SCOGNAMIGLIO</t>
  </si>
  <si>
    <t>E136</t>
  </si>
  <si>
    <t>SEIRA OZINO</t>
  </si>
  <si>
    <t>ALBERTO SEIRA OZINO</t>
  </si>
  <si>
    <t>2024-12-09 00:00:00:00</t>
  </si>
  <si>
    <t>E137</t>
  </si>
  <si>
    <t>MATTIA</t>
  </si>
  <si>
    <t>SIMEONE</t>
  </si>
  <si>
    <t>MATTIA SIMEONE</t>
  </si>
  <si>
    <t>E138</t>
  </si>
  <si>
    <t>ARIANNA</t>
  </si>
  <si>
    <t>ARIANNA SIMONE</t>
  </si>
  <si>
    <t>E139</t>
  </si>
  <si>
    <t>PARMRAJ</t>
  </si>
  <si>
    <t>SINGH</t>
  </si>
  <si>
    <t>PARMRAJ SINGH</t>
  </si>
  <si>
    <t>2019-01-21 00:00:00.000</t>
  </si>
  <si>
    <t>E140</t>
  </si>
  <si>
    <t>HARASHMAN</t>
  </si>
  <si>
    <t>HARASHMAN SINGH</t>
  </si>
  <si>
    <t>2022-07-14 00:00:00.000</t>
  </si>
  <si>
    <t>E141</t>
  </si>
  <si>
    <t>SIRONI</t>
  </si>
  <si>
    <t>GIANLUCA SIRONI</t>
  </si>
  <si>
    <t>E142</t>
  </si>
  <si>
    <t>ELENA</t>
  </si>
  <si>
    <t>SOLDONI</t>
  </si>
  <si>
    <t>ELENA SOLDONI</t>
  </si>
  <si>
    <t>E143</t>
  </si>
  <si>
    <t>JENNYFER</t>
  </si>
  <si>
    <t>SORGATO</t>
  </si>
  <si>
    <t>JENNYFER SORGATO</t>
  </si>
  <si>
    <t>E144</t>
  </si>
  <si>
    <t>MARIA CHIARA</t>
  </si>
  <si>
    <t>SORRENTINO</t>
  </si>
  <si>
    <t>MARIA CHIARA SORRENTINO</t>
  </si>
  <si>
    <t>E145</t>
  </si>
  <si>
    <t>SPACAGNA</t>
  </si>
  <si>
    <t>FABIO SPACAGNA</t>
  </si>
  <si>
    <t>2021-07-01 00:00:00.000</t>
  </si>
  <si>
    <t>E146</t>
  </si>
  <si>
    <t>STEFANELLI</t>
  </si>
  <si>
    <t>LUCA STEFANELLI</t>
  </si>
  <si>
    <t>E147</t>
  </si>
  <si>
    <t>STORTI</t>
  </si>
  <si>
    <t>ELENA STORTI</t>
  </si>
  <si>
    <t>2022-06-06 00:00:00.000</t>
  </si>
  <si>
    <t>E148</t>
  </si>
  <si>
    <t>STRADA</t>
  </si>
  <si>
    <t>ALBERTO STRADA</t>
  </si>
  <si>
    <t>E149</t>
  </si>
  <si>
    <t>MATTEO STRADA</t>
  </si>
  <si>
    <t>E150</t>
  </si>
  <si>
    <t>LOREDANA</t>
  </si>
  <si>
    <t>STROPPA</t>
  </si>
  <si>
    <t>LOREDANA STROPPA</t>
  </si>
  <si>
    <t>Metisoft</t>
  </si>
  <si>
    <t>E151</t>
  </si>
  <si>
    <t>RAMIREZ FRANCESCA MICHELLE</t>
  </si>
  <si>
    <t>TAITA</t>
  </si>
  <si>
    <t>RAMIREZ FRANCESCA MICHELLE TAITA</t>
  </si>
  <si>
    <t>E152</t>
  </si>
  <si>
    <t>TARQUINI</t>
  </si>
  <si>
    <t>FABIO TARQUINI</t>
  </si>
  <si>
    <t>E153</t>
  </si>
  <si>
    <t>TARTAGLIA</t>
  </si>
  <si>
    <t>GABRIELE TARTAGLIA</t>
  </si>
  <si>
    <t>2022-05-03 00:00:00.000</t>
  </si>
  <si>
    <t>E154</t>
  </si>
  <si>
    <t>CLAUDIA</t>
  </si>
  <si>
    <t>TIBERTI</t>
  </si>
  <si>
    <t>CLAUDIA TIBERTI</t>
  </si>
  <si>
    <t>2023-03-27 00:00:00.000</t>
  </si>
  <si>
    <t>E155</t>
  </si>
  <si>
    <t>LUIGI</t>
  </si>
  <si>
    <t>TIRONESE</t>
  </si>
  <si>
    <t>LUIGI TIRONESE</t>
  </si>
  <si>
    <t>E156</t>
  </si>
  <si>
    <t>MIRJAN</t>
  </si>
  <si>
    <t>TOCI</t>
  </si>
  <si>
    <t>MIRJAN TOCI</t>
  </si>
  <si>
    <t>2023-03-01 00:00:00.000</t>
  </si>
  <si>
    <t>E157</t>
  </si>
  <si>
    <t>TORONE</t>
  </si>
  <si>
    <t>ALBERTO TORONE</t>
  </si>
  <si>
    <t>Service Manager</t>
  </si>
  <si>
    <t>E158</t>
  </si>
  <si>
    <t>Alessandro Torri</t>
  </si>
  <si>
    <t>E159</t>
  </si>
  <si>
    <t>RENATO</t>
  </si>
  <si>
    <t>TORTORA</t>
  </si>
  <si>
    <t>E160</t>
  </si>
  <si>
    <t>ERNESTO</t>
  </si>
  <si>
    <t>TOSETTO</t>
  </si>
  <si>
    <t>ERNESTO TOSETTO</t>
  </si>
  <si>
    <t>2021-03-21 00:00:00.000</t>
  </si>
  <si>
    <t>E161</t>
  </si>
  <si>
    <t>Giulia Tuninetti</t>
  </si>
  <si>
    <t>E162</t>
  </si>
  <si>
    <t>ENDAR</t>
  </si>
  <si>
    <t>ULIU</t>
  </si>
  <si>
    <t>ENDAR ULIU</t>
  </si>
  <si>
    <t>E163</t>
  </si>
  <si>
    <t>FABRIZIO</t>
  </si>
  <si>
    <t>VASSALLO</t>
  </si>
  <si>
    <t>FABRIZIO VASSALLO</t>
  </si>
  <si>
    <t>E164</t>
  </si>
  <si>
    <t>MAURO</t>
  </si>
  <si>
    <t>VERGANI</t>
  </si>
  <si>
    <t>M. Vergani</t>
  </si>
  <si>
    <t>MAURO VERGANI</t>
  </si>
  <si>
    <t>E165</t>
  </si>
  <si>
    <t>MILO</t>
  </si>
  <si>
    <t>VIANELLI</t>
  </si>
  <si>
    <t>MILO VIANELLI</t>
  </si>
  <si>
    <t>E166</t>
  </si>
  <si>
    <t>MANUEL</t>
  </si>
  <si>
    <t>VIMERCATI</t>
  </si>
  <si>
    <t>MANUEL VIMERCATI</t>
  </si>
  <si>
    <t>2020-09-01 00:00:00.000</t>
  </si>
  <si>
    <t>E167</t>
  </si>
  <si>
    <t>ANDRI</t>
  </si>
  <si>
    <t>VLADI</t>
  </si>
  <si>
    <t>ANDRI VLADI</t>
  </si>
  <si>
    <t>2021-03-15 00:00:00.000</t>
  </si>
  <si>
    <t>E168</t>
  </si>
  <si>
    <t>Ting Ting</t>
  </si>
  <si>
    <t>Wu</t>
  </si>
  <si>
    <t>Ting Ting Wu</t>
  </si>
  <si>
    <t>PM 2025</t>
  </si>
  <si>
    <t>ClosurePeriodFrom</t>
  </si>
  <si>
    <t>ClosurePeriodTo</t>
  </si>
  <si>
    <t>ReasonDescr</t>
  </si>
  <si>
    <t>ReasonType</t>
  </si>
  <si>
    <t>year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</si>
  <si>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</si>
  <si>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</si>
  <si>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</si>
  <si>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</si>
  <si>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</si>
  <si>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</si>
  <si>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</si>
  <si>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</si>
  <si>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</si>
  <si>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</si>
  <si>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</si>
  <si>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</si>
  <si>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Capodanno</t>
  </si>
  <si>
    <t>Festivity</t>
  </si>
  <si>
    <t>Epifania</t>
  </si>
  <si>
    <t>Festa della Liberazione (1945)</t>
  </si>
  <si>
    <t>Lunedì dell'Angelo</t>
  </si>
  <si>
    <t>Festa del lavoro</t>
  </si>
  <si>
    <t>Festa della Repubblica</t>
  </si>
  <si>
    <t>Assunzione di Maria</t>
  </si>
  <si>
    <t>Ognissanti</t>
  </si>
  <si>
    <t>Milano - Santo Patrono</t>
  </si>
  <si>
    <t>Immacolata Concezione</t>
  </si>
  <si>
    <t>Natale di Gesù</t>
  </si>
  <si>
    <t>Santo Stefano</t>
  </si>
  <si>
    <t>Cristmas' Holidays</t>
  </si>
  <si>
    <t>Abstract Closure</t>
  </si>
  <si>
    <t>Summer's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</si>
</sst>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yyyy\-mm\-dd;@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323130"/>
      <name val="Inherit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10"/>
      <name val="Calibri"/>
      <family val="2"/>
    </font>
    <font>
      <sz val="11"/>
      <color rgb="FF242424"/>
      <name val="Aptos Narrow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9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172B4D"/>
      <name val="-Apple-System"/>
      <charset val="1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23130"/>
      <name val="Segoe UI"/>
      <family val="2"/>
    </font>
    <font>
      <b/>
      <sz val="9"/>
      <color rgb="FFFF0000"/>
      <name val="Calibri"/>
      <family val="2"/>
      <scheme val="minor"/>
    </font>
    <font>
      <sz val="11"/>
      <color rgb="FFFF0000"/>
      <name val="Calibri"/>
      <family val="2"/>
    </font>
    <font>
      <strike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"/>
      <family val="2"/>
    </font>
    <font>
      <sz val="11"/>
      <color rgb="FF000000"/>
      <name val="-Apple-System"/>
      <charset val="1"/>
    </font>
    <font>
      <sz val="11"/>
      <color rgb="FF172B4D"/>
      <name val="Calibri"/>
      <family val="2"/>
    </font>
    <font>
      <sz val="9"/>
      <color rgb="FF000000"/>
      <name val="Helvetica"/>
      <family val="2"/>
    </font>
    <font>
      <sz val="11"/>
      <color rgb="FF242424"/>
      <name val="Aptos Narrow"/>
      <charset val="1"/>
    </font>
    <font>
      <sz val="11"/>
      <color rgb="FF000000"/>
      <name val="Calibri"/>
    </font>
    <font>
      <sz val="11"/>
      <color rgb="FF000000"/>
      <name val="Aptos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/>
      <bottom style="thin">
        <color rgb="FF8EA9DB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112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3" borderId="0" xfId="0" applyFont="1" applyFill="1" applyAlignment="1">
      <alignment horizontal="center" vertical="top" wrapText="1"/>
    </xf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2" xfId="0" applyFont="1" applyBorder="1"/>
    <xf numFmtId="0" fontId="8" fillId="0" borderId="0" xfId="0" applyFont="1"/>
    <xf numFmtId="0" fontId="8" fillId="4" borderId="4" xfId="0" applyFont="1" applyFill="1" applyBorder="1"/>
    <xf numFmtId="0" fontId="8" fillId="0" borderId="4" xfId="0" applyFont="1" applyBorder="1"/>
    <xf numFmtId="0" fontId="8" fillId="0" borderId="3" xfId="0" applyFont="1" applyBorder="1"/>
    <xf numFmtId="0" fontId="0" fillId="4" borderId="2" xfId="0" applyFill="1" applyBorder="1"/>
    <xf numFmtId="0" fontId="0" fillId="0" borderId="2" xfId="0" applyBorder="1"/>
    <xf numFmtId="0" fontId="9" fillId="3" borderId="0" xfId="0" applyFont="1" applyFill="1"/>
    <xf numFmtId="0" fontId="10" fillId="3" borderId="4" xfId="0" applyFont="1" applyFill="1" applyBorder="1" applyAlignment="1">
      <alignment horizontal="center" vertical="center" wrapText="1"/>
    </xf>
    <xf numFmtId="0" fontId="8" fillId="4" borderId="5" xfId="0" applyFont="1" applyFill="1" applyBorder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164" fontId="5" fillId="0" borderId="0" xfId="0" applyNumberFormat="1" applyFont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5" borderId="0" xfId="0" applyFill="1"/>
    <xf numFmtId="2" fontId="0" fillId="0" borderId="0" xfId="0" applyNumberFormat="1"/>
    <xf numFmtId="9" fontId="0" fillId="0" borderId="0" xfId="1" applyFont="1" applyFill="1" applyBorder="1" applyAlignment="1">
      <alignment vertical="top"/>
    </xf>
    <xf numFmtId="0" fontId="8" fillId="3" borderId="0" xfId="0" applyFont="1" applyFill="1"/>
    <xf numFmtId="0" fontId="0" fillId="3" borderId="0" xfId="0" applyFill="1"/>
    <xf numFmtId="0" fontId="5" fillId="3" borderId="0" xfId="0" applyFont="1" applyFill="1"/>
    <xf numFmtId="0" fontId="0" fillId="3" borderId="0" xfId="0" applyFill="1" applyAlignment="1">
      <alignment vertical="top"/>
    </xf>
    <xf numFmtId="164" fontId="5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1" fillId="3" borderId="0" xfId="0" applyFont="1" applyFill="1" applyAlignment="1">
      <alignment horizontal="center" vertical="center"/>
    </xf>
    <xf numFmtId="9" fontId="0" fillId="0" borderId="0" xfId="1" applyFont="1" applyFill="1" applyAlignment="1">
      <alignment vertical="top"/>
    </xf>
    <xf numFmtId="165" fontId="0" fillId="0" borderId="0" xfId="0" applyNumberFormat="1" applyAlignment="1">
      <alignment vertical="top"/>
    </xf>
    <xf numFmtId="0" fontId="18" fillId="0" borderId="0" xfId="0" applyFont="1"/>
    <xf numFmtId="0" fontId="11" fillId="0" borderId="0" xfId="0" applyFont="1" applyAlignment="1">
      <alignment vertical="top"/>
    </xf>
    <xf numFmtId="9" fontId="0" fillId="0" borderId="0" xfId="1" applyFont="1" applyAlignment="1">
      <alignment vertical="top"/>
    </xf>
    <xf numFmtId="9" fontId="0" fillId="0" borderId="0" xfId="0" applyNumberFormat="1" applyAlignment="1">
      <alignment vertical="top"/>
    </xf>
    <xf numFmtId="0" fontId="0" fillId="5" borderId="0" xfId="0" applyFill="1" applyAlignment="1">
      <alignment vertical="top"/>
    </xf>
    <xf numFmtId="0" fontId="24" fillId="0" borderId="0" xfId="0" applyFont="1"/>
    <xf numFmtId="0" fontId="0" fillId="0" borderId="0" xfId="0" applyAlignment="1">
      <alignment horizontal="center"/>
    </xf>
    <xf numFmtId="0" fontId="0" fillId="7" borderId="0" xfId="0" applyFill="1"/>
    <xf numFmtId="0" fontId="0" fillId="0" borderId="0" xfId="0" applyAlignment="1">
      <alignment horizontal="left" vertical="top"/>
    </xf>
    <xf numFmtId="0" fontId="27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9" fillId="0" borderId="0" xfId="0" applyFont="1"/>
    <xf numFmtId="14" fontId="14" fillId="0" borderId="0" xfId="0" applyNumberFormat="1" applyFont="1"/>
    <xf numFmtId="9" fontId="14" fillId="0" borderId="0" xfId="0" applyNumberFormat="1" applyFont="1"/>
    <xf numFmtId="0" fontId="22" fillId="0" borderId="0" xfId="0" applyFont="1"/>
    <xf numFmtId="0" fontId="31" fillId="0" borderId="0" xfId="0" applyFont="1"/>
    <xf numFmtId="0" fontId="17" fillId="0" borderId="0" xfId="0" applyFont="1"/>
    <xf numFmtId="0" fontId="15" fillId="0" borderId="0" xfId="0" applyFont="1"/>
    <xf numFmtId="0" fontId="25" fillId="0" borderId="0" xfId="0" applyFont="1"/>
    <xf numFmtId="9" fontId="18" fillId="0" borderId="0" xfId="0" applyNumberFormat="1" applyFont="1"/>
    <xf numFmtId="0" fontId="14" fillId="0" borderId="0" xfId="0" applyFont="1" applyAlignment="1">
      <alignment wrapText="1"/>
    </xf>
    <xf numFmtId="0" fontId="14" fillId="0" borderId="6" xfId="0" applyFont="1" applyBorder="1"/>
    <xf numFmtId="0" fontId="20" fillId="0" borderId="0" xfId="0" applyFont="1"/>
    <xf numFmtId="14" fontId="20" fillId="0" borderId="0" xfId="0" applyNumberFormat="1" applyFont="1"/>
    <xf numFmtId="9" fontId="20" fillId="0" borderId="0" xfId="0" applyNumberFormat="1" applyFont="1"/>
    <xf numFmtId="0" fontId="32" fillId="0" borderId="0" xfId="0" applyFont="1"/>
    <xf numFmtId="0" fontId="14" fillId="0" borderId="7" xfId="0" applyFont="1" applyBorder="1"/>
    <xf numFmtId="0" fontId="33" fillId="0" borderId="0" xfId="0" applyFont="1"/>
    <xf numFmtId="0" fontId="14" fillId="0" borderId="8" xfId="0" applyFont="1" applyBorder="1"/>
    <xf numFmtId="0" fontId="34" fillId="0" borderId="0" xfId="0" applyFont="1"/>
    <xf numFmtId="0" fontId="14" fillId="0" borderId="10" xfId="0" applyFont="1" applyBorder="1"/>
    <xf numFmtId="3" fontId="14" fillId="0" borderId="0" xfId="0" applyNumberFormat="1" applyFont="1"/>
    <xf numFmtId="0" fontId="28" fillId="0" borderId="0" xfId="2" applyFill="1" applyBorder="1" applyAlignment="1"/>
    <xf numFmtId="164" fontId="3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5" fontId="0" fillId="0" borderId="0" xfId="0" applyNumberFormat="1"/>
    <xf numFmtId="0" fontId="23" fillId="0" borderId="0" xfId="0" applyFont="1"/>
    <xf numFmtId="0" fontId="35" fillId="0" borderId="0" xfId="0" applyFont="1"/>
    <xf numFmtId="0" fontId="14" fillId="0" borderId="9" xfId="0" applyFont="1" applyBorder="1"/>
    <xf numFmtId="14" fontId="16" fillId="0" borderId="0" xfId="0" applyNumberFormat="1" applyFont="1"/>
    <xf numFmtId="0" fontId="14" fillId="8" borderId="0" xfId="0" applyFont="1" applyFill="1"/>
    <xf numFmtId="0" fontId="22" fillId="0" borderId="7" xfId="0" applyFont="1" applyBorder="1"/>
    <xf numFmtId="0" fontId="22" fillId="0" borderId="8" xfId="0" applyFont="1" applyBorder="1"/>
    <xf numFmtId="0" fontId="14" fillId="9" borderId="0" xfId="0" applyFont="1" applyFill="1"/>
    <xf numFmtId="14" fontId="14" fillId="9" borderId="0" xfId="0" applyNumberFormat="1" applyFont="1" applyFill="1"/>
    <xf numFmtId="9" fontId="14" fillId="9" borderId="0" xfId="0" applyNumberFormat="1" applyFont="1" applyFill="1"/>
    <xf numFmtId="0" fontId="36" fillId="0" borderId="0" xfId="0" applyFont="1"/>
    <xf numFmtId="0" fontId="26" fillId="0" borderId="0" xfId="0" applyFont="1"/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/>
    </xf>
    <xf numFmtId="0" fontId="0" fillId="3" borderId="0" xfId="0" applyFill="1" applyAlignment="1">
      <alignment vertical="center" wrapText="1"/>
    </xf>
    <xf numFmtId="0" fontId="37" fillId="0" borderId="0" xfId="0" applyFont="1"/>
    <xf numFmtId="0" fontId="38" fillId="0" borderId="0" xfId="0" applyFont="1"/>
    <xf numFmtId="0" fontId="0" fillId="0" borderId="0" xfId="0" applyAlignment="1">
      <alignment vertical="top" wrapText="1"/>
    </xf>
    <xf numFmtId="0" fontId="39" fillId="0" borderId="0" xfId="0" applyFont="1"/>
    <xf numFmtId="14" fontId="39" fillId="0" borderId="0" xfId="0" applyNumberFormat="1" applyFont="1"/>
    <xf numFmtId="0" fontId="40" fillId="0" borderId="0" xfId="0" applyFont="1"/>
    <xf numFmtId="9" fontId="39" fillId="0" borderId="0" xfId="0" applyNumberFormat="1" applyFont="1"/>
    <xf numFmtId="0" fontId="39" fillId="0" borderId="0" xfId="0" applyFont="1" applyAlignment="1">
      <alignment wrapText="1"/>
    </xf>
    <xf numFmtId="0" fontId="39" fillId="0" borderId="10" xfId="0" applyFont="1" applyBorder="1"/>
    <xf numFmtId="0" fontId="17" fillId="0" borderId="11" xfId="0" applyFont="1" applyBorder="1" applyAlignment="1">
      <alignment horizontal="center" vertical="center" wrapText="1" readingOrder="1"/>
    </xf>
    <xf numFmtId="0" fontId="41" fillId="0" borderId="11" xfId="0" applyFont="1" applyBorder="1" applyAlignment="1">
      <alignment horizontal="right" vertical="center" wrapText="1" readingOrder="1"/>
    </xf>
    <xf numFmtId="0" fontId="17" fillId="6" borderId="11" xfId="0" applyFont="1" applyFill="1" applyBorder="1" applyAlignment="1">
      <alignment horizontal="center" vertical="center" wrapText="1" readingOrder="1"/>
    </xf>
  </cellXfs>
  <cellStyles count="3">
    <cellStyle name="Hyperlink" xfId="2" xr:uid="{00000000-000B-0000-0000-000008000000}"/>
    <cellStyle name="Normale" xfId="0" builtinId="0"/>
    <cellStyle name="Percentuale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2" tint="-9.9978637043366805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7032F00F-DEA9-4BF3-9D91-574DDC29DE92}">
    <nsvFilter filterId="{BBAD2160-B258-4E46-BFF6-D268E9AD2C00}" ref="A1:AS1591" tableId="0"/>
  </namedSheetView>
  <namedSheetView name="Visualizza1" id="{BFE0FF82-9909-441E-A2BF-E5233E28B462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ualizza1" id="{4A2536CF-3C6F-4953-8FFB-473407C0B533}">
    <nsvFilter filterId="{B8FE8502-B862-4F9F-BC7D-DDAC69A61FB3}" ref="A1:P169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Calabrese Monica" id="{2E3CD054-5B0E-4556-A32F-826F0F256B32}" userId="S::monica.calabrese@abstract.it::b3508f97-9c01-4c2f-9dd4-1cde6fdacc0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2.644070138886" createdVersion="8" refreshedVersion="8" minRefreshableVersion="3" recordCount="1487" xr:uid="{379832C9-E499-4DF3-95B1-716A6AC59254}">
  <cacheSource type="worksheet">
    <worksheetSource ref="A1:AS1048576" sheet="Scheduling"/>
  </cacheSource>
  <cacheFields count="44">
    <cacheField name="ITEM_TYPE" numFmtId="0">
      <sharedItems containsBlank="1"/>
    </cacheField>
    <cacheField name="DELIVERY_TYPE" numFmtId="0">
      <sharedItems containsBlank="1"/>
    </cacheField>
    <cacheField name="WORKSTREAM" numFmtId="0">
      <sharedItems containsBlank="1"/>
    </cacheField>
    <cacheField name="YEAR_OF_COMPETENCE" numFmtId="0">
      <sharedItems containsBlank="1" containsMixedTypes="1" containsNumber="1" containsInteger="1" minValue="2023" maxValue="2025" count="7">
        <n v="2024"/>
        <n v="2025"/>
        <s v="2022-2023"/>
        <s v="2024-2025"/>
        <m/>
        <s v="2023-2024"/>
        <n v="2023"/>
      </sharedItems>
    </cacheField>
    <cacheField name="START_DATE" numFmtId="0">
      <sharedItems containsNonDate="0" containsDate="1" containsString="0" containsBlank="1" minDate="2022-01-01T00:00:00" maxDate="2025-11-16T00:00:00"/>
    </cacheField>
    <cacheField name="END_DATE" numFmtId="0">
      <sharedItems containsDate="1" containsBlank="1" containsMixedTypes="1" minDate="2023-12-31T00:00:00" maxDate="2026-01-01T00:00:00"/>
    </cacheField>
    <cacheField name="SOW_ID" numFmtId="0">
      <sharedItems containsBlank="1"/>
    </cacheField>
    <cacheField name="JIRA_KEY" numFmtId="0">
      <sharedItems containsBlank="1"/>
    </cacheField>
    <cacheField name="PROJECT_STREAM" numFmtId="0">
      <sharedItems containsBlank="1"/>
    </cacheField>
    <cacheField name="PROJECT_DESCR" numFmtId="0">
      <sharedItems containsBlank="1" count="274">
        <s v="AI for HR Recruiting and Absenteeism"/>
        <s v="AMS - HR - Web App -2024"/>
        <s v="AMS FRAUD Detection Platform 2024"/>
        <s v="Assessment Logiche DWH"/>
        <s v="Attività di Pre-Sales"/>
        <s v="First BIP rollout support 2025"/>
        <s v="BullsEye POC Data Science"/>
        <s v="Shield - POC Data Science"/>
        <s v="BULLSEYE ROLLOUT EMEA (IT-UK-DACH)"/>
        <s v="BULLSEYE W3"/>
        <s v="BULLSEYE W4"/>
        <s v="EDEN ESSILOR FRANCIA"/>
        <s v="EDEN W2"/>
        <s v="EDEN W2 - integrazione"/>
        <s v="EEFR"/>
        <s v="UNIEURO"/>
        <s v="Carrier Manager Activities"/>
        <s v="CC - Attività"/>
        <s v="CC - supporto CC Leader come Deputy"/>
        <s v="CONTROL TOWER  "/>
        <s v="CONTROL TOWER  - Grand Vision Italy and Poland plant integration"/>
        <s v="Control Tower (Mercury) - LensBest website integration"/>
        <s v="Control Tower (Mercury) - Rollout + CRs "/>
        <s v="CONTROL TOWER - CONTACT LENSES ENHANCEMENT &amp; NEW BRANDsINTEGRATION"/>
        <s v="CONTROL TOWER - ROLLOUT- NEW BRANDsINTEGRATION-CRs"/>
        <s v="CONTROL TOWER- REPLENISHMENT"/>
        <s v="CONTROL TOWER UNIFICATA"/>
        <s v="Control Tower Wave 5-6-7"/>
        <s v="Corporate Performance Platform"/>
        <s v="Corsi OneStream - Essentials"/>
        <s v="CPP - ML forecasting"/>
        <s v="CRM-User Scoring Model"/>
        <s v="CTRL-Tower Atlanta AMS 2024"/>
        <s v="CTRL-Tower Atlanta AMS 2025"/>
        <s v="DASHBOARDING FOR SAPWIN"/>
        <s v="DMV AMS 2024"/>
        <s v="DMV DIGITAL MEDIA VALUATION - Banner pubblicitari - Dismissione DWH - "/>
        <s v="ECC LOGISTIC PROJECTS GOVERNANCE"/>
        <s v="Ecommerce Rollout support 2 quater 2024"/>
        <s v="Ecommerce Rollout support 3rd quarter 2024"/>
        <s v="Ecommerce Rollout support 4Q 2024"/>
        <s v="Ecommerce Rollout Supporto 2024"/>
        <s v="Edison Targeting &amp; Churn"/>
        <s v="Edison Targeting &amp; Churn - Presale"/>
        <s v="ELECTRA FRANCE-AUGE CONTROL TOWER"/>
        <s v="ELETTRA JIRA"/>
        <s v="Eliot Short Trip"/>
        <s v="ELIOT SUPPLY CHAIN - ARS RXO W2"/>
        <s v="ELRTT - RETAIL TESTING TOOL W3"/>
        <s v="VAPP AMS 7 App 2024"/>
        <s v="EPM - Time series forecasting"/>
        <s v="Essilor Adj Conso Upstream group Integration_Wave1"/>
        <s v="ESSILOR SEE4C FR"/>
        <s v="ESSILOR SEE4C US"/>
        <s v="Essilor Wave1 - Upload Statutory Data From FDW"/>
        <s v="One View - DOP"/>
        <s v="EyeMed"/>
        <s v="FDP - Fraud Detection Plathform 2024"/>
        <s v="FDP AI 2025 - Fraud Detection Plathform Updates"/>
        <s v="POC - FFD - Field Force Dashboard"/>
        <s v="Formazione"/>
        <s v="Formazione Apex"/>
        <s v="Formazione FCCS"/>
        <s v="Formazione HFM"/>
        <s v="Formazione HFM Consolidato"/>
        <s v="Formazione nuovo assunto"/>
        <s v="Formazione Oracle FCCS"/>
        <s v="Formazione Scala"/>
        <s v="Formazione Talentia"/>
        <s v="Formazione Tax"/>
        <s v="Gara Mediamarket"/>
        <s v="Gestione Consulting"/>
        <s v="CDC/AREA MANAGEMENT"/>
        <s v="Global CS - BI Streaming-UK Brands"/>
        <s v="Global CS B2C AMS 2024"/>
        <s v="Global CS Enhancements 2024"/>
        <s v="Global CS-B2B"/>
        <s v="HFM Ariston AMS 2024 1 Semestre"/>
        <s v="HR - BPO CROSS ACTIVITIES"/>
        <s v="HR - BUONI SCONTO - W2"/>
        <s v="HR - BUONI SCONTO - W2 - CR"/>
        <s v="HR - BUONI SCONTO - W3"/>
        <s v="HR - Coni di Visibilità - Wave 5"/>
        <s v="HR - Coni visibilità BO"/>
        <s v="HR - DATAFLOW- ROLLOUT"/>
        <s v="HR - ECP MD/TM/PY - ROLLOUT"/>
        <s v="HR - Gestione permessi Talent V1"/>
        <s v="HR - GV Light"/>
        <s v="HR - INTEGRAZIONE INFOTYPE 9906"/>
        <s v="HR - QLIK ASSESSMENT"/>
        <s v="HR - Reporting Projects management"/>
        <s v="HR - SPLITTING W6"/>
        <s v="HR Reporting AMS H1 2024"/>
        <s v="HR Reporting AMS H2 2024"/>
        <s v="Image Processing Tool - Wave 3"/>
        <s v="KPMG - Ferrero - Tax Control Framework"/>
        <s v="KPMG - Ferrero - NRT"/>
        <s v="KPMG - Ferrero - Value Chain"/>
        <s v="KPMG - Ferrero - Supporto + CR"/>
        <s v="KPMG - Ferrero - VBA Support"/>
        <s v="KPMG - Ferrero - Weekly Sales"/>
        <s v="KPMG - Ferrero - Weekly Sales (CR Plus)"/>
        <s v="KPMG - Vision Group - Consolidato FCCS"/>
        <s v="KPMG - Vision Group - Consolidato Managerial / Store P&amp;L"/>
        <s v="KPMG - Vision Group - Consolidato Managerial / Store P&amp;L - 2025"/>
        <s v="KPMG - Vision Group Pianificazione PBCS"/>
        <s v="Laboratorio AI per Lux"/>
        <s v="Laboratorio per Lux"/>
        <s v="LMS BRASILE - LIGHT"/>
        <s v="LMS LIGHTwave 2"/>
        <s v="LMS TIJUANA"/>
        <s v="LMS Tijuana wave 2 2025"/>
        <s v="Lucy PTP AI: Invoices Classification Suggestion"/>
        <s v="Lucy Vendor Matching ML"/>
        <s v="Lux - Job Type - Wave1"/>
        <s v="Lux - Job Type - Wave2"/>
        <s v="LUX_Marginality_Discounts_CMD_WF_2023"/>
        <s v="LUX-DI-DM – fifth ecommerce support- rollout 2024"/>
        <s v="MY CAREER"/>
        <s v="MY PLACE"/>
        <s v="OneLRA AMS 2024"/>
        <s v="OneLRA AMS 2025"/>
        <s v="Out per Permesso MBA"/>
        <s v="Outlier Detection - PO &amp; I"/>
        <s v="POC per Lux"/>
        <s v="POC PODCAST"/>
        <s v="Push Lux to ESSTECH + New CMFA Region"/>
        <s v="Quality Assurance"/>
        <s v="Qlik - Project Dismissione "/>
        <s v="Qlik - Project Dismissione  - DE&amp;I phase 1"/>
        <s v="Qlik - Project Dismissione  - Eye Resumè (Hana Cloud)"/>
        <s v="Qlik - Project Dismissione  - POC"/>
        <s v="Qlik - Project Dismissione  - WKFEye &amp; Eye"/>
        <s v="Qlik - Project Dismissione - One Org, Data Enrichment"/>
        <s v="R&amp;D Lucy Control Tower con Generative AI"/>
        <s v="Lucy Control Tower GenAI - Productionalization"/>
        <s v="RC &amp; Rec - Migration &amp; New Features 2025"/>
        <s v="RDM - AMS Talentia"/>
        <s v="Red Carpet &amp; Recommendations 2024"/>
        <s v="Red Carpet Events 2025"/>
        <s v="Reply Supporto specialistico DM vs FCCS"/>
        <s v="REWARD HUB - AMS"/>
        <s v="REWARD HUB 3.0 - AMS"/>
        <s v="REWARD HUB w3"/>
        <s v="RTT_Supporto_Piattaforma_Oracle_EPM"/>
        <s v="RTTF support 2024"/>
        <s v="OPTIMIZATION OF RTTF CHAINS"/>
        <s v="Skill Acceleration Ed. 2"/>
        <s v="Talent Acquisition W2 - SF fields through API to DWH"/>
        <s v="Tax Cube"/>
        <s v="Tax Normalization"/>
        <s v="Thom Browne"/>
        <s v="Training on the Job FCCS - Pro Vision Group (xView)"/>
        <s v="Transmec AMS HFM 2023/2024"/>
        <s v="URMET - AMS Essbase"/>
        <s v="VAPP OneLRA CR Plus Q1Q2 2024"/>
        <s v="VAPP CR Plus Q3Q4 2024"/>
        <s v="Webuild - Migrazione HFM"/>
        <s v="HR - Gestione permessi Talent v2"/>
        <s v="HR - Gestione permessi Talent v2 "/>
        <s v="ELRTT - RETAIL TESTING TOOL W4"/>
        <s v="ELRTT - RETAIL TESTING TOOL W3 - Modelling CR"/>
        <s v="HR - LandingPage wave1"/>
        <s v="AMS - HR - Web App - 2025"/>
        <s v="VAPP AMS App 2025"/>
        <s v="Global CS B2B AMS 2024-2025"/>
        <s v="OneLRA CR Plus Q3Q4 2024"/>
        <s v="VAPP CR Plus Q1Q2 2025"/>
        <s v="ONELRA Enhancements plus5 2025 Q1"/>
        <s v="LUX-DI-DM – Sixth ecommerce support- rollout 2024"/>
        <s v="LUX DM Supporto ELECTRA 2024 - anhancement &amp; Rollout"/>
        <s v="BULLSEYE AMS 2024"/>
        <s v="BULLSEYE AMS 2025"/>
        <s v="BULLSEYE ENHANCEMENTS PLUS 5 2024 1H"/>
        <s v="BULLSEYE ENHANCEMENTS PLUS 5 2024 2H"/>
        <s v="Luxottica - DI - Enhancements plus 10 EPM PLN Q1 Q2 2025 "/>
        <s v="CR - LUX-DI-EPM-AMS EssilorLuxottica EPM PLN Q3Q4.2024 "/>
        <s v="CR - LUX-DI-EPM-AMS EssilorLuxottica EPM PLN Q3Q4.2025 "/>
        <s v="Emerald - CR PLUS 2025 H1"/>
        <s v="HFM Ariston AMS 2024 2 Semestre"/>
        <s v="LUX-DI-EPM-AMS EssilorLuxottica EPM 2024"/>
        <s v="Luxottica - DI - AMS EPM PLN 2025"/>
        <s v="Training SAP BW/4HANA"/>
        <s v="Training Luxottica - DI - AMS EPM PLN 2025"/>
        <s v="LUX–DI-EPM–enhancements plus 10 Planning 2025_dismissioneWHSP"/>
        <s v="LUX–DI-EPM–enhancements plus 10 HFM Q3Q4 2024"/>
        <s v="Transmec AMS HFM 2024/2025"/>
        <s v="WEBUILD AMS HFM 10/23 - 09/24"/>
        <s v="WEBUILD AMS HFM 10/24 - 09/25"/>
        <s v="BULLSEYE ENHANCEMENTS PLUS 5 2025 1H"/>
        <s v="BULLSEYE ENHANCEMENTS PLUS 5 2025 2H"/>
        <s v="CR - LUX-DI-EPM-AMS EssilorLuxottica EPM 2024"/>
        <s v="S&amp;V Dashboard Changes"/>
        <s v="Digital Platform LENS Transition Simulator"/>
        <s v="LMS GIRONA- LIGHT"/>
        <s v="HR - Revisione PA0002"/>
        <s v="HR - Revisione PA0709"/>
        <s v="HR - Revisione DMGLOBAL"/>
        <s v="AOFE - AZIENDA OSPEDALIERA FERRARA - EVOLUTIVA DI"/>
        <s v="CR - HR - Web App - 2024"/>
        <s v="POC - CONTROL TOWER UNIFICATA"/>
        <s v="AOFE - AZIENDA OSPEDALIERA FERRARA - EVOLUTIVA DI 2025"/>
        <s v="Coaching"/>
        <s v="HR - Job Architecture"/>
        <s v="Attività progettuali Salary 2025"/>
        <s v="VAPP  CR Plus Q3Q4 2025"/>
        <s v="ONELRA Enhancements plus5 2025 Q2"/>
        <s v="RTTF SUPPORT 2025"/>
        <s v="ARS - RXO enhacement 2025"/>
        <s v="ARS - RXO enhacement 2024"/>
        <s v="REWARD HUB w4"/>
        <s v="HR - BUONI SCONTO - LSA "/>
        <s v="HR - BUONI SCONTO - LSA"/>
        <s v="Trenord"/>
        <s v="VAPP Integration FGX"/>
        <s v="FFD - Field Force Dashboard - Wave 2"/>
        <s v="LUX-DI-VAPP GRA Wave1 + Wave2"/>
        <s v="LUX-DI-VAPP GRSD Top Brand Wave 1"/>
        <s v="Gara Leonardo"/>
        <s v="DMV AMS 2025"/>
        <s v="CR - HR - Web App - 2025"/>
        <s v="HR Reporting AMS H1 2025"/>
        <s v="HR Reporting AMS H2 2025"/>
        <s v="Qlik - Project Dismissione  - DE&amp;I phase 2"/>
        <s v="One Org HR - desktop version"/>
        <s v="One Org HR - sort di tutte le linee"/>
        <s v="AOFE - AZIENDA OSPEDALIERA FERRARA - AI 2025"/>
        <s v="Lucy PTP AI: coding 2025"/>
        <s v="Lucy PTP AI: vendor 2025"/>
        <s v="Lucy PTP AI: buyer 2025"/>
        <s v="Leonardo AI"/>
        <s v="LUX DM Supporto ELECTRA 2025 - Enhancement &amp; Rollout"/>
        <s v="Qlik - Project Dismissione  - WKF Global phase 2"/>
        <s v="Qlik - Project Dismissione  - WKF Country phase 2"/>
        <s v="HR - File malloppo"/>
        <s v="One Org HR - G+"/>
        <s v="MY PLACE - MY CAREER"/>
        <s v="Buoni Sconto Digitali - LSA CR"/>
        <s v="BIP Projects 2025"/>
        <s v="Qlik - Project Dismissione  - WKFEye &amp; Eye  - One Org, Data Enrichment"/>
        <s v="Second BIP rollout support 2025"/>
        <s v="Third BIP rollout support 2025"/>
        <s v="Fourth BIP rollout support 2025"/>
        <s v="Fifth BIP rollout support 2025"/>
        <s v="Sixth BIP rollout support 2025"/>
        <s v="Seventh BIP rollout support 2025"/>
        <s v="Eight BIP rollout support 2025"/>
        <s v="Ninth BIP rollout support 2025"/>
        <s v="Quality Assurance nella DI"/>
        <s v="AOFE - AZIENDA OSPEDALIERA FERRARA - PLANNING 2025"/>
        <s v="Control tower AI - Preparazione proposta"/>
        <s v="ARS - RXO Enhancement 2 2025"/>
        <s v="Nuance &amp; Meta Integration"/>
        <s v="Regole automatizzate - file hr controlling"/>
        <s v="Migrazione autenticazione One Org su NAM"/>
        <s v="Qlik - Project Dismissione  - Training - support"/>
        <s v="Dashboard CSR"/>
        <s v="Lucy4 Lease AI"/>
        <s v="ABS25024.LUXOTTICA GEOSTRATEGY"/>
        <s v="ONELRA Enhancements plus5 2025 Q3"/>
        <s v="A3198544L - BSD  Integrazione gestione Buoni Nuance"/>
        <s v="BSD - Blocco utilizzo stesso N. Ordine + Codice LSA su stesso Buono Sconto"/>
        <s v="EL Complete Pair France LABEX SHORT TRIP"/>
        <s v="EL Complete Pair France LABEX SHORT TRIP "/>
        <s v="EL Complete Pair France LABEX PLANNING FILES"/>
        <s v="EL Complete Pair France LABEX ARS RXO"/>
        <s v="EL Complete Pair France LABEX ARS RXO "/>
        <s v="Supporto Area Logistica"/>
        <s v="Evolutive Dashboard Aprile(post golive)"/>
        <s v="Evolutive Dashboard Maggio(post golive)"/>
        <s v="Hypercare dismissione QLIK"/>
        <s v="ONELRA Enhancements plus5 2025 Q4"/>
        <s v="PAYROLL FRANCIA"/>
        <m/>
      </sharedItems>
    </cacheField>
    <cacheField name="CLIENT" numFmtId="0">
      <sharedItems containsBlank="1"/>
    </cacheField>
    <cacheField name="PM_SM" numFmtId="0">
      <sharedItems containsBlank="1"/>
    </cacheField>
    <cacheField name="USER" numFmtId="0">
      <sharedItems containsBlank="1" count="161">
        <s v="G. Sironi"/>
        <s v="M. Gomitoni"/>
        <s v="L. Carloni"/>
        <s v="M. Mannarino"/>
        <s v="M. Porcu"/>
        <s v="M. Toci"/>
        <s v="N. GUERRERO"/>
        <s v="R. Marasca"/>
        <s v="S. Beltrami"/>
        <s v="A. Crescimone"/>
        <s v="A. SAIJA"/>
        <s v="G. D'Amanti"/>
        <s v="G. Luongo"/>
        <s v="L. Gullotto"/>
        <s v="A. Albanese"/>
        <s v="F. Lombardini"/>
        <s v="M. Cocchi"/>
        <s v="A. Seira"/>
        <s v="F. Taita"/>
        <s v="L. Stroppa"/>
        <s v="T. Baldi"/>
        <s v="A. Imbimbo"/>
        <s v="F. Malvezzi"/>
        <s v="G. Sabbatini"/>
        <s v="V. Echarry"/>
        <s v="F. Spacagna"/>
        <s v="TBD"/>
        <s v="A. Vladi"/>
        <s v="A. Pirola"/>
        <s v="L. Franceschini"/>
        <s v="F. D'Alberto"/>
        <s v="G. Franchi"/>
        <s v="A. Ferrari"/>
        <s v="A. Lorena"/>
        <s v="C. Elia"/>
        <s v="F. Origlia"/>
        <s v="M. Vianelli"/>
        <s v="A. Nastasi"/>
        <s v="A. De Sanctis"/>
        <s v="A. Strada"/>
        <s v="R. Bondi"/>
        <s v="S. Ben Younes"/>
        <s v="D. De Pecol"/>
        <s v="A. Di Pietro"/>
        <s v="I. Bressan"/>
        <s v="L. Franco"/>
        <s v="N. Fragale"/>
        <s v="P. Pieroni"/>
        <s v="S. Preziosa"/>
        <s v="L. Roberto"/>
        <s v="P. Anzellotti"/>
        <s v="A. Cuomo"/>
        <s v="J. Daci"/>
        <s v="T. Lazzari"/>
        <s v="F. Tarquini"/>
        <s v="F. Ianni"/>
        <s v="L. Cariglia"/>
        <s v="M. Sabarese"/>
        <s v="A. Camara"/>
        <s v="M. Calabrese"/>
        <s v="M. Piazza"/>
        <s v="R. Nunziata"/>
        <s v="A. Germinario"/>
        <s v="P. Dolzani"/>
        <s v="S. Boriashov"/>
        <s v="C. Tiberti"/>
        <s v="G. Picerno"/>
        <s v="P. Assirelli"/>
        <s v="t.b.d."/>
        <s v="S. Calvi"/>
        <s v="A. Torone"/>
        <s v="A. Cerrato"/>
        <s v="C. Paz"/>
        <s v="F. Reale"/>
        <s v="R. Grienti"/>
        <s v="C. Piraccini"/>
        <s v="M. Regini"/>
        <s v="M. Vimercati"/>
        <s v="R. Alves"/>
        <s v="G. Lopez"/>
        <s v="N. Pescione"/>
        <s v="P. Singh"/>
        <s v="G. Mordà"/>
        <s v="E. Storti"/>
        <s v="L. Bariani"/>
        <s v="M. Simeone"/>
        <s v="A. SANTORO"/>
        <s v="F. SCOGNAMIGLIO"/>
        <s v="G. DE FEO"/>
        <s v="O. SAGAZIO"/>
        <s v="A. Brandizzi"/>
        <s v="C. Di Lorenzo"/>
        <s v="G. Minervini"/>
        <s v="G. Tartaglia"/>
        <s v="M. Migliorati"/>
        <s v="M. Salcini"/>
        <s v="O. BEN OTHMANE"/>
        <s v="P. Buonasorte"/>
        <s v="R. Grandi"/>
        <s v="L. Mangili"/>
        <s v="C. Esposito"/>
        <s v="M. Sorrentino"/>
        <s v="L. Pigazzini"/>
        <s v="P. Galvagni"/>
        <s v="E. Tosetto"/>
        <s v="F. Atanasio"/>
        <s v="F. De Pedis"/>
        <s v="G. Galati"/>
        <s v="D. Scalia"/>
        <s v="G. Esposito"/>
        <s v="R. Freddi"/>
        <s v="S. Delle Fave"/>
        <s v="F. Plebani"/>
        <s v="G. Cataldo"/>
        <s v="D. Scarci"/>
        <s v="E. Soldoni"/>
        <s v="E. Uliu"/>
        <s v="L. Tironese"/>
        <s v="W. Morandelli"/>
        <s v="G. Fiorentini"/>
        <s v="M. Favalli"/>
        <s v="Esterno"/>
        <s v="S. Guastavigna"/>
        <s v="F. Delogu"/>
        <s v="A. Elia"/>
        <s v="M. Attanasio"/>
        <s v="A. Caldana"/>
        <s v="B. Capotorto"/>
        <s v="P. Gamboni"/>
        <s v="L. Altobelli"/>
        <s v="L. Stefanelli"/>
        <s v="M. Strada"/>
        <s v="G. Tuninetti"/>
        <s v="D. Heba"/>
        <s v="F. Vassallo"/>
        <s v="R. Tortora"/>
        <s v="T. Porzio"/>
        <s v="Esterno Oracle"/>
        <s v="I. OSTYMCHUCK"/>
        <s v="L. CATTANEO"/>
        <s v="J. SORGATO"/>
        <s v="V. Raso"/>
        <s v="L. Lazzari"/>
        <s v="M. Aristide"/>
        <s v="G. Mandrioli"/>
        <s v="D. Reich"/>
        <s v="V. Carcaterra"/>
        <s v="Y. Cherednychenko"/>
        <s v="G. Izzo"/>
        <s v="A. Torri"/>
        <s v="A. Mattucci"/>
        <s v="P. Cimino"/>
        <s v="D. Scala"/>
        <s v="A. Carmisciano"/>
        <s v="I. Lopez"/>
        <s v="F. Taita "/>
        <s v="L. Stroppa "/>
        <s v="A. Seira "/>
        <s v="T. Baldi "/>
        <s v="M. Regini "/>
        <m/>
      </sharedItems>
    </cacheField>
    <cacheField name="AREA_CC" numFmtId="0">
      <sharedItems containsBlank="1"/>
    </cacheField>
    <cacheField name="JOB" numFmtId="0">
      <sharedItems containsBlank="1"/>
    </cacheField>
    <cacheField name="PLANNED_FTE" numFmtId="0">
      <sharedItems containsString="0" containsBlank="1" containsNumber="1" minValue="0" maxValue="2020"/>
    </cacheField>
    <cacheField name="ACTUAL_FTE" numFmtId="0">
      <sharedItems containsString="0" containsBlank="1" containsNumber="1" minValue="0" maxValue="1872"/>
    </cacheField>
    <cacheField name="STATUS" numFmtId="0">
      <sharedItems containsBlank="1"/>
    </cacheField>
    <cacheField name="PROGRESS_%" numFmtId="0">
      <sharedItems containsString="0" containsBlank="1" containsNumber="1" minValue="0" maxValue="1.6857142857142857"/>
    </cacheField>
    <cacheField name="YEAR" numFmtId="0">
      <sharedItems containsString="0" containsBlank="1" containsNumber="1" containsInteger="1" minValue="2024" maxValue="2025"/>
    </cacheField>
    <cacheField name="gen" numFmtId="0">
      <sharedItems containsString="0" containsBlank="1" containsNumber="1" minValue="0" maxValue="25" count="47">
        <n v="0"/>
        <n v="1"/>
        <n v="2"/>
        <n v="0.5"/>
        <n v="9"/>
        <n v="16"/>
        <n v="3"/>
        <n v="15"/>
        <n v="8"/>
        <n v="4"/>
        <n v="13"/>
        <n v="10"/>
        <n v="7"/>
        <n v="5"/>
        <n v="11"/>
        <n v="17"/>
        <n v="18"/>
        <n v="6.5"/>
        <n v="3.5"/>
        <n v="12"/>
        <n v="20"/>
        <n v="19"/>
        <n v="0.9"/>
        <n v="1.8"/>
        <n v="4.5"/>
        <n v="12.6"/>
        <n v="5.4"/>
        <n v="5.5"/>
        <n v="0.25"/>
        <n v="0.875"/>
        <n v="1.8125"/>
        <n v="3.6"/>
        <n v="2.7"/>
        <n v="14.4"/>
        <n v="10.8"/>
        <n v="7.2"/>
        <n v="6"/>
        <n v="0.3125"/>
        <n v="13.875"/>
        <n v="0.625"/>
        <n v="14"/>
        <n v="25"/>
        <n v="1.5"/>
        <n v="0.75"/>
        <n v="0.2"/>
        <n v="22"/>
        <m/>
      </sharedItems>
    </cacheField>
    <cacheField name="feb" numFmtId="0">
      <sharedItems containsString="0" containsBlank="1" containsNumber="1" minValue="0" maxValue="25"/>
    </cacheField>
    <cacheField name="mar" numFmtId="0">
      <sharedItems containsString="0" containsBlank="1" containsNumber="1" minValue="0" maxValue="25"/>
    </cacheField>
    <cacheField name="apr" numFmtId="0">
      <sharedItems containsString="0" containsBlank="1" containsNumber="1" minValue="0" maxValue="25"/>
    </cacheField>
    <cacheField name="mag" numFmtId="0">
      <sharedItems containsString="0" containsBlank="1" containsNumber="1" minValue="0" maxValue="25"/>
    </cacheField>
    <cacheField name="giu" numFmtId="0">
      <sharedItems containsString="0" containsBlank="1" containsNumber="1" minValue="0" maxValue="25"/>
    </cacheField>
    <cacheField name="lug" numFmtId="0">
      <sharedItems containsString="0" containsBlank="1" containsNumber="1" minValue="0" maxValue="25"/>
    </cacheField>
    <cacheField name="ago" numFmtId="0">
      <sharedItems containsString="0" containsBlank="1" containsNumber="1" minValue="0" maxValue="25"/>
    </cacheField>
    <cacheField name="set" numFmtId="0">
      <sharedItems containsString="0" containsBlank="1" containsNumber="1" minValue="0" maxValue="25"/>
    </cacheField>
    <cacheField name="ott" numFmtId="0">
      <sharedItems containsString="0" containsBlank="1" containsNumber="1" minValue="0" maxValue="48"/>
    </cacheField>
    <cacheField name="nov" numFmtId="0">
      <sharedItems containsString="0" containsBlank="1" containsNumber="1" minValue="0" maxValue="42"/>
    </cacheField>
    <cacheField name="dic" numFmtId="0">
      <sharedItems containsString="0" containsBlank="1" containsNumber="1" minValue="0" maxValue="36"/>
    </cacheField>
    <cacheField name="gen1" numFmtId="0">
      <sharedItems containsString="0" containsBlank="1" containsNumber="1" minValue="0" maxValue="1.3888888888888888"/>
    </cacheField>
    <cacheField name="feb1" numFmtId="0">
      <sharedItems containsString="0" containsBlank="1" containsNumber="1" minValue="0" maxValue="1.25"/>
    </cacheField>
    <cacheField name="mar1" numFmtId="0">
      <sharedItems containsString="0" containsBlank="1" containsNumber="1" minValue="0" maxValue="1.1904761904761905"/>
    </cacheField>
    <cacheField name="apr1" numFmtId="0">
      <sharedItems containsString="0" containsBlank="1" containsNumber="1" minValue="0" maxValue="1.1363636363636365"/>
    </cacheField>
    <cacheField name="mag1" numFmtId="0">
      <sharedItems containsString="0" containsBlank="1" containsNumber="1" minValue="0" maxValue="1.1363636363636365"/>
    </cacheField>
    <cacheField name="giu1" numFmtId="0">
      <sharedItems containsString="0" containsBlank="1" containsNumber="1" minValue="0" maxValue="1.25"/>
    </cacheField>
    <cacheField name="lug1" numFmtId="0">
      <sharedItems containsString="0" containsBlank="1" containsNumber="1" minValue="0" maxValue="1.0869565217391304"/>
    </cacheField>
    <cacheField name="ago1" numFmtId="0">
      <sharedItems containsString="0" containsBlank="1" containsNumber="1" minValue="0" maxValue="2.0833333333333335"/>
    </cacheField>
    <cacheField name="set1" numFmtId="0">
      <sharedItems containsString="0" containsBlank="1" containsNumber="1" minValue="0" maxValue="1.1904761904761905"/>
    </cacheField>
    <cacheField name="ott1" numFmtId="0">
      <sharedItems containsString="0" containsBlank="1" containsNumber="1" minValue="0" maxValue="2.0869565217391304"/>
    </cacheField>
    <cacheField name="nov1" numFmtId="0">
      <sharedItems containsString="0" containsBlank="1" containsNumber="1" minValue="0" maxValue="2"/>
    </cacheField>
    <cacheField name="dic1" numFmtId="0">
      <sharedItems containsString="0" containsBlank="1" containsNumber="1" minValue="0" maxValue="1.63636363636363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7">
  <r>
    <s v="PROSPECT"/>
    <s v="PRJ"/>
    <m/>
    <x v="0"/>
    <d v="2024-07-01T00:00:00"/>
    <d v="2024-12-31T00:00:00"/>
    <s v="N/A"/>
    <s v="N/A"/>
    <s v="HR"/>
    <x v="0"/>
    <s v="EssilorLuxottica"/>
    <s v="G. Sironi"/>
    <x v="0"/>
    <s v="Operations"/>
    <s v="PM - Project Governance"/>
    <n v="0"/>
    <n v="0"/>
    <s v="ON HOLD"/>
    <n v="0"/>
    <n v="2024"/>
    <x v="0"/>
    <n v="0"/>
    <n v="0"/>
    <n v="0"/>
    <n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</r>
  <r>
    <s v="PROSPECT"/>
    <s v="PRJ"/>
    <m/>
    <x v="0"/>
    <d v="2024-07-01T00:00:00"/>
    <d v="2024-12-31T00:00:00"/>
    <s v="N/A"/>
    <s v="N/A"/>
    <s v="HR"/>
    <x v="0"/>
    <s v="EssilorLuxottica"/>
    <s v="G. Sironi"/>
    <x v="1"/>
    <s v="Operations"/>
    <s v="Tech Lead"/>
    <n v="0"/>
    <n v="0"/>
    <s v="ON HOLD"/>
    <n v="0"/>
    <n v="2024"/>
    <x v="0"/>
    <n v="0"/>
    <n v="0"/>
    <n v="0"/>
    <n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2"/>
    <s v="Operations"/>
    <s v="Data Engineering"/>
    <n v="112"/>
    <n v="59"/>
    <s v="ON GOING"/>
    <n v="0"/>
    <n v="2024"/>
    <x v="0"/>
    <n v="2"/>
    <n v="2"/>
    <n v="0"/>
    <n v="0"/>
    <n v="0"/>
    <n v="0"/>
    <n v="0"/>
    <n v="0"/>
    <n v="0"/>
    <n v="0"/>
    <n v="0"/>
    <n v="0"/>
    <n v="0.1"/>
    <n v="9.5238095238095233E-2"/>
    <n v="0"/>
    <n v="0"/>
    <n v="0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3"/>
    <s v="Operations"/>
    <s v="Data Engineering"/>
    <n v="112"/>
    <n v="59"/>
    <s v="ON GOING"/>
    <n v="0"/>
    <n v="2024"/>
    <x v="0"/>
    <n v="0"/>
    <n v="0"/>
    <n v="3"/>
    <n v="3"/>
    <n v="3"/>
    <n v="3"/>
    <n v="0"/>
    <n v="1"/>
    <n v="1"/>
    <n v="4"/>
    <n v="4"/>
    <n v="0"/>
    <n v="0"/>
    <n v="0"/>
    <n v="0.13636363636363635"/>
    <n v="0.13636363636363635"/>
    <n v="0.15"/>
    <n v="0.13043478260869565"/>
    <n v="0"/>
    <n v="4.7619047619047616E-2"/>
    <n v="4.3478260869565216E-2"/>
    <n v="0.19047619047619047"/>
    <n v="0.18181818181818182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4"/>
    <s v="Operations"/>
    <s v="Technical Leader"/>
    <n v="112"/>
    <n v="59"/>
    <s v="ON GOING"/>
    <n v="0"/>
    <n v="2024"/>
    <x v="1"/>
    <n v="1"/>
    <n v="1"/>
    <n v="1"/>
    <n v="1"/>
    <n v="1"/>
    <n v="1"/>
    <n v="0"/>
    <n v="1"/>
    <n v="1"/>
    <n v="2"/>
    <n v="5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9.5238095238095233E-2"/>
    <n v="0.22727272727272727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5"/>
    <s v="Operations"/>
    <s v="BackEnd"/>
    <n v="112"/>
    <n v="59"/>
    <s v="ON GOING"/>
    <n v="0"/>
    <n v="2024"/>
    <x v="2"/>
    <n v="2"/>
    <n v="2"/>
    <n v="2"/>
    <n v="2"/>
    <n v="2"/>
    <n v="2"/>
    <n v="0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0"/>
    <n v="9.5238095238095233E-2"/>
    <n v="8.6956521739130432E-2"/>
    <n v="9.5238095238095233E-2"/>
    <n v="9.0909090909090912E-2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6"/>
    <s v="Delivery AMS"/>
    <s v="PM - Project Governance"/>
    <n v="112"/>
    <n v="59"/>
    <s v="ON GOING"/>
    <n v="0"/>
    <n v="2024"/>
    <x v="1"/>
    <n v="1"/>
    <n v="1"/>
    <n v="1"/>
    <n v="1"/>
    <n v="1"/>
    <n v="1"/>
    <n v="0.5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4.1666666666666664E-2"/>
    <n v="4.7619047619047616E-2"/>
    <n v="4.3478260869565216E-2"/>
    <n v="4.7619047619047616E-2"/>
    <n v="4.5454545454545456E-2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7"/>
    <s v="Delivery Projects"/>
    <s v="Analysis"/>
    <n v="112"/>
    <n v="59"/>
    <s v="ON GOING"/>
    <n v="0"/>
    <n v="2024"/>
    <x v="1"/>
    <n v="1"/>
    <n v="1"/>
    <n v="1"/>
    <n v="1"/>
    <n v="1"/>
    <n v="1"/>
    <n v="0"/>
    <n v="1"/>
    <n v="1"/>
    <n v="1"/>
    <n v="0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8"/>
    <s v="Operations"/>
    <s v="FrontEnd"/>
    <n v="112"/>
    <n v="59"/>
    <s v="ON GOING"/>
    <n v="0"/>
    <n v="2024"/>
    <x v="1"/>
    <n v="1"/>
    <n v="1"/>
    <n v="1"/>
    <n v="1"/>
    <n v="1"/>
    <n v="1"/>
    <n v="0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9"/>
    <s v="Operations"/>
    <s v="BackEnd"/>
    <n v="0"/>
    <n v="0"/>
    <s v="ON GOING"/>
    <n v="0"/>
    <n v="2024"/>
    <x v="1"/>
    <n v="1"/>
    <n v="1"/>
    <n v="1"/>
    <n v="3"/>
    <n v="3"/>
    <n v="3"/>
    <n v="3"/>
    <n v="3"/>
    <n v="3"/>
    <n v="3"/>
    <n v="3"/>
    <n v="5.5555555555555552E-2"/>
    <n v="0.05"/>
    <n v="4.7619047619047616E-2"/>
    <n v="4.5454545454545456E-2"/>
    <n v="0.13636363636363635"/>
    <n v="0.15"/>
    <n v="0.13043478260869565"/>
    <n v="0.25"/>
    <n v="0.14285714285714285"/>
    <n v="0.13043478260869565"/>
    <n v="0.14285714285714285"/>
    <n v="0.13636363636363635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0"/>
    <s v="Operations"/>
    <s v="BackEnd"/>
    <n v="0"/>
    <n v="0"/>
    <s v="ON GOING"/>
    <n v="0"/>
    <n v="2024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1"/>
    <s v="Operations"/>
    <s v="BackEnd"/>
    <n v="0"/>
    <n v="0"/>
    <s v="ON GOING"/>
    <n v="0"/>
    <n v="2024"/>
    <x v="3"/>
    <n v="0.5"/>
    <n v="0.5"/>
    <n v="0.5"/>
    <n v="0.5"/>
    <n v="0.5"/>
    <n v="0.5"/>
    <n v="0.5"/>
    <n v="0.5"/>
    <n v="0.5"/>
    <n v="1"/>
    <n v="0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4.7619047619047616E-2"/>
    <n v="0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2"/>
    <s v="Delivery AMS"/>
    <s v="PM - Project Governance"/>
    <n v="0"/>
    <n v="0"/>
    <s v="ON GOING"/>
    <n v="0"/>
    <n v="2024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3"/>
    <s v="Operations"/>
    <s v="BackEnd"/>
    <n v="0"/>
    <n v="0"/>
    <s v="ON GOING"/>
    <n v="0"/>
    <n v="2024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LEAD"/>
    <s v="PRJ"/>
    <m/>
    <x v="0"/>
    <m/>
    <m/>
    <s v="N/A"/>
    <s v="N/A"/>
    <s v="HR"/>
    <x v="3"/>
    <s v="EssilorLuxottica"/>
    <s v="L. Roberto"/>
    <x v="7"/>
    <s v="Delivery Projects"/>
    <s v="Analysis"/>
    <n v="0"/>
    <n v="0"/>
    <s v="ON GOING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PRE-SALES"/>
    <s v="PreSales - GO TO MARKET"/>
    <m/>
    <x v="0"/>
    <d v="2024-01-01T00:00:00"/>
    <d v="2024-12-31T00:00:00"/>
    <s v="N/A"/>
    <s v="ABS0007"/>
    <s v="EPM"/>
    <x v="4"/>
    <m/>
    <s v="M. COCCHI"/>
    <x v="14"/>
    <s v="Delivery Projects"/>
    <s v="Analysis"/>
    <n v="0"/>
    <n v="0"/>
    <s v="ON GOING"/>
    <n v="0"/>
    <n v="2024"/>
    <x v="0"/>
    <n v="1"/>
    <n v="1"/>
    <n v="1"/>
    <n v="3"/>
    <n v="3"/>
    <n v="1"/>
    <n v="1"/>
    <n v="1"/>
    <n v="1"/>
    <n v="0"/>
    <n v="0"/>
    <n v="0"/>
    <n v="0.05"/>
    <n v="4.7619047619047616E-2"/>
    <n v="4.5454545454545456E-2"/>
    <n v="0.13636363636363635"/>
    <n v="0.15"/>
    <n v="4.3478260869565216E-2"/>
    <n v="8.3333333333333329E-2"/>
    <n v="4.7619047619047616E-2"/>
    <n v="4.3478260869565216E-2"/>
    <n v="0"/>
    <n v="0"/>
  </r>
  <r>
    <s v="PRE-SALES"/>
    <s v="PreSales - GO TO MARKET"/>
    <m/>
    <x v="0"/>
    <d v="2024-01-01T00:00:00"/>
    <d v="2024-12-31T00:00:00"/>
    <s v="N/A"/>
    <s v="ABS0007"/>
    <s v="OTHER"/>
    <x v="4"/>
    <m/>
    <s v="M. COCCHI"/>
    <x v="15"/>
    <s v="Consolidated &amp; Tax"/>
    <s v="Analysis"/>
    <n v="0"/>
    <n v="0"/>
    <s v="ON GOING"/>
    <n v="0"/>
    <n v="2024"/>
    <x v="2"/>
    <n v="1"/>
    <n v="2"/>
    <n v="1"/>
    <n v="2"/>
    <n v="1"/>
    <n v="2"/>
    <n v="0"/>
    <n v="0"/>
    <n v="0"/>
    <n v="9"/>
    <n v="9"/>
    <n v="0.1111111111111111"/>
    <n v="0.05"/>
    <n v="9.5238095238095233E-2"/>
    <n v="4.5454545454545456E-2"/>
    <n v="9.0909090909090912E-2"/>
    <n v="0.05"/>
    <n v="8.6956521739130432E-2"/>
    <n v="0"/>
    <n v="0"/>
    <n v="0"/>
    <n v="0.42857142857142855"/>
    <n v="0.40909090909090912"/>
  </r>
  <r>
    <s v="PRE-SALES"/>
    <s v="PreSales - GO TO MARKET"/>
    <m/>
    <x v="0"/>
    <d v="2024-01-01T00:00:00"/>
    <d v="2024-12-31T00:00:00"/>
    <s v="N/A"/>
    <s v="ABS0007"/>
    <s v="FINANCE"/>
    <x v="4"/>
    <m/>
    <s v="M. COCCHI"/>
    <x v="16"/>
    <s v="Delivery Projects"/>
    <s v="PM - Project Governance"/>
    <n v="0"/>
    <n v="0"/>
    <s v="ON GOING"/>
    <n v="0"/>
    <n v="2024"/>
    <x v="4"/>
    <n v="11"/>
    <n v="11"/>
    <n v="10"/>
    <n v="10"/>
    <n v="9"/>
    <n v="11"/>
    <n v="5"/>
    <n v="10"/>
    <n v="11"/>
    <n v="10"/>
    <n v="7"/>
    <n v="0.5"/>
    <n v="0.55000000000000004"/>
    <n v="0.52380952380952384"/>
    <n v="0.45454545454545453"/>
    <n v="0.45454545454545453"/>
    <n v="0.45"/>
    <n v="0.47826086956521741"/>
    <n v="0.41666666666666669"/>
    <n v="0.47619047619047616"/>
    <n v="0.47826086956521741"/>
    <n v="0.47619047619047616"/>
    <n v="0.31818181818181818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7"/>
    <s v="Operations"/>
    <s v="Backend "/>
    <n v="58"/>
    <n v="58"/>
    <s v="CLOSED"/>
    <n v="1"/>
    <n v="2025"/>
    <x v="5"/>
    <n v="10"/>
    <n v="0"/>
    <n v="0"/>
    <n v="0"/>
    <n v="0"/>
    <n v="0"/>
    <n v="0"/>
    <n v="0"/>
    <n v="0"/>
    <n v="0"/>
    <n v="0"/>
    <n v="0.88888888888888884"/>
    <n v="0.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8"/>
    <s v="Delivery Projects"/>
    <s v="DataManagement"/>
    <n v="58"/>
    <n v="58"/>
    <s v="CLOSED"/>
    <n v="1"/>
    <n v="2025"/>
    <x v="6"/>
    <n v="6"/>
    <n v="0"/>
    <n v="0"/>
    <n v="0"/>
    <n v="0"/>
    <n v="0"/>
    <n v="0"/>
    <n v="0"/>
    <n v="0"/>
    <n v="0"/>
    <n v="0"/>
    <n v="0.16666666666666666"/>
    <n v="0.3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9"/>
    <s v="Operations"/>
    <s v="Backend "/>
    <n v="58"/>
    <n v="58"/>
    <s v="CLOSED"/>
    <n v="1"/>
    <n v="2025"/>
    <x v="5"/>
    <n v="9"/>
    <n v="0"/>
    <n v="0"/>
    <n v="0"/>
    <n v="0"/>
    <n v="0"/>
    <n v="0"/>
    <n v="0"/>
    <n v="0"/>
    <n v="0"/>
    <n v="0"/>
    <n v="0.88888888888888884"/>
    <n v="0.4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20"/>
    <s v="Operations"/>
    <s v="Backend "/>
    <n v="58"/>
    <n v="58"/>
    <s v="CLOSED"/>
    <n v="1"/>
    <n v="2025"/>
    <x v="7"/>
    <n v="6"/>
    <n v="0"/>
    <n v="0"/>
    <n v="0"/>
    <n v="0"/>
    <n v="0"/>
    <n v="0"/>
    <n v="0"/>
    <n v="0"/>
    <n v="0"/>
    <n v="0"/>
    <n v="0.83333333333333337"/>
    <n v="0.3"/>
    <n v="0"/>
    <n v="0"/>
    <n v="0"/>
    <n v="0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1"/>
    <s v="Operations"/>
    <s v="Data Scientist"/>
    <n v="35"/>
    <n v="14"/>
    <s v="ON GOING"/>
    <n v="0"/>
    <n v="2024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2"/>
    <s v="Operations"/>
    <s v="Data Scientist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4.5454545454545456E-2"/>
    <n v="4.5454545454545456E-2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3"/>
    <s v="Operations"/>
    <s v="Data Engineering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4.5454545454545456E-2"/>
    <n v="4.5454545454545456E-2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0"/>
    <s v="Operations"/>
    <s v="Team Leadership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4.5454545454545456E-2"/>
    <n v="4.5454545454545456E-2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1"/>
    <s v="Operations"/>
    <s v="Tech Lead"/>
    <n v="35"/>
    <n v="14"/>
    <s v="ON GOING"/>
    <n v="0"/>
    <n v="2024"/>
    <x v="0"/>
    <n v="0"/>
    <n v="0"/>
    <n v="1"/>
    <n v="2"/>
    <n v="1"/>
    <n v="0"/>
    <n v="0"/>
    <n v="0"/>
    <n v="0"/>
    <n v="0"/>
    <n v="0"/>
    <n v="0"/>
    <n v="0"/>
    <n v="0"/>
    <n v="4.5454545454545456E-2"/>
    <n v="9.0909090909090912E-2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4"/>
    <s v="Operations"/>
    <s v="Data Scientist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4.5454545454545456E-2"/>
    <n v="4.5454545454545456E-2"/>
    <n v="0.05"/>
    <n v="0"/>
    <n v="0"/>
    <n v="0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1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27"/>
    <n v="0.25"/>
    <n v="0.21739130434782608"/>
    <n v="0"/>
    <n v="0.2380952380952380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2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27"/>
    <n v="0.25"/>
    <n v="0.21739130434782608"/>
    <n v="0"/>
    <n v="0.2380952380952380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0"/>
    <s v="Operations"/>
    <s v="Team Leadership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27"/>
    <n v="0.25"/>
    <n v="0.21739130434782608"/>
    <n v="0"/>
    <n v="0.2380952380952380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1"/>
    <s v="Operations"/>
    <s v="Tech Lead"/>
    <n v="160"/>
    <n v="14"/>
    <s v="ON GOING"/>
    <n v="0"/>
    <n v="2025"/>
    <x v="0"/>
    <n v="0"/>
    <n v="0"/>
    <n v="0"/>
    <n v="3"/>
    <n v="3"/>
    <n v="3"/>
    <n v="0"/>
    <n v="3"/>
    <n v="0"/>
    <n v="0"/>
    <n v="0"/>
    <n v="0"/>
    <n v="0"/>
    <n v="0"/>
    <n v="0"/>
    <n v="0.13636363636363635"/>
    <n v="0.15"/>
    <n v="0.13043478260869565"/>
    <n v="0"/>
    <n v="0.14285714285714285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4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27"/>
    <n v="0.25"/>
    <n v="0.21739130434782608"/>
    <n v="0"/>
    <n v="0.2380952380952380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5"/>
    <s v="Operations"/>
    <s v="Solution Architect"/>
    <n v="160"/>
    <n v="14"/>
    <s v="ON GOING"/>
    <n v="0"/>
    <n v="2025"/>
    <x v="0"/>
    <n v="0"/>
    <n v="0"/>
    <n v="0"/>
    <n v="3"/>
    <n v="3"/>
    <n v="3"/>
    <n v="0"/>
    <n v="3"/>
    <n v="0"/>
    <n v="0"/>
    <n v="0"/>
    <n v="0"/>
    <n v="0"/>
    <n v="0"/>
    <n v="0"/>
    <n v="0.13636363636363635"/>
    <n v="0.15"/>
    <n v="0.13043478260869565"/>
    <n v="0"/>
    <n v="0.14285714285714285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6"/>
    <e v="#N/A"/>
    <s v="BackEnd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27"/>
    <n v="0.25"/>
    <n v="0.21739130434782608"/>
    <n v="0"/>
    <n v="0.23809523809523808"/>
    <n v="0"/>
    <n v="0"/>
    <n v="0"/>
  </r>
  <r>
    <s v="PROSPECT"/>
    <s v="PRJ"/>
    <s v="Waterfall"/>
    <x v="1"/>
    <d v="2025-01-01T00:00:00"/>
    <d v="2025-12-31T00:00:00"/>
    <s v="N/A"/>
    <s v="ABS0015"/>
    <s v="RETAIL"/>
    <x v="7"/>
    <s v="EssilorLuxottica"/>
    <s v="L. Franceschini"/>
    <x v="27"/>
    <s v="Operations"/>
    <s v="Data Engineering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27"/>
    <n v="0.25"/>
    <n v="0.21739130434782608"/>
    <n v="0"/>
    <n v="0.2380952380952380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8"/>
    <s v="Operations"/>
    <s v="FrontEnd"/>
    <n v="160"/>
    <n v="14"/>
    <s v="ON GOING"/>
    <n v="0"/>
    <n v="2025"/>
    <x v="0"/>
    <n v="0"/>
    <n v="0"/>
    <n v="0"/>
    <n v="2"/>
    <n v="2"/>
    <n v="1"/>
    <n v="0"/>
    <n v="1"/>
    <n v="0"/>
    <n v="0"/>
    <n v="0"/>
    <n v="0"/>
    <n v="0"/>
    <n v="0"/>
    <n v="0"/>
    <n v="9.0909090909090912E-2"/>
    <n v="0.1"/>
    <n v="4.3478260869565216E-2"/>
    <n v="0"/>
    <n v="4.7619047619047616E-2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9"/>
    <s v="Delivery Projects"/>
    <s v="PM - Project Governance"/>
    <n v="160"/>
    <n v="14"/>
    <s v="ON GOING"/>
    <n v="0"/>
    <n v="2025"/>
    <x v="0"/>
    <n v="0"/>
    <n v="0"/>
    <n v="0"/>
    <n v="2"/>
    <n v="2"/>
    <n v="2"/>
    <n v="0"/>
    <n v="2"/>
    <n v="0"/>
    <n v="0"/>
    <n v="0"/>
    <n v="0"/>
    <n v="0"/>
    <n v="0"/>
    <n v="0"/>
    <n v="9.0909090909090912E-2"/>
    <n v="0.1"/>
    <n v="8.6956521739130432E-2"/>
    <n v="0"/>
    <n v="9.5238095238095233E-2"/>
    <n v="0"/>
    <n v="0"/>
    <n v="0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7"/>
    <s v="Operations"/>
    <s v="DataManagement - ETL"/>
    <n v="100"/>
    <n v="13"/>
    <s v="ON HOLD"/>
    <n v="0"/>
    <n v="2025"/>
    <x v="1"/>
    <n v="1"/>
    <n v="1"/>
    <n v="1"/>
    <n v="1"/>
    <n v="0"/>
    <n v="1"/>
    <n v="1"/>
    <n v="1"/>
    <n v="1"/>
    <n v="5"/>
    <n v="5"/>
    <n v="5.5555555555555552E-2"/>
    <n v="0.05"/>
    <n v="4.7619047619047616E-2"/>
    <n v="4.5454545454545456E-2"/>
    <n v="4.5454545454545456E-2"/>
    <n v="0"/>
    <n v="4.3478260869565216E-2"/>
    <n v="8.3333333333333329E-2"/>
    <n v="4.7619047619047616E-2"/>
    <n v="4.3478260869565216E-2"/>
    <n v="0.23809523809523808"/>
    <n v="0.22727272727272727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30"/>
    <s v="Operations"/>
    <s v="Data Analyst"/>
    <n v="100"/>
    <n v="13"/>
    <s v="ON HOLD"/>
    <n v="0"/>
    <n v="2025"/>
    <x v="2"/>
    <n v="2"/>
    <n v="2"/>
    <n v="2"/>
    <n v="2"/>
    <n v="1"/>
    <n v="2"/>
    <n v="1"/>
    <n v="1"/>
    <n v="1"/>
    <n v="1"/>
    <n v="1"/>
    <n v="0.1111111111111111"/>
    <n v="0.1"/>
    <n v="9.5238095238095233E-2"/>
    <n v="9.0909090909090912E-2"/>
    <n v="9.0909090909090912E-2"/>
    <n v="0.05"/>
    <n v="8.6956521739130432E-2"/>
    <n v="8.3333333333333329E-2"/>
    <n v="4.7619047619047616E-2"/>
    <n v="4.3478260869565216E-2"/>
    <n v="4.7619047619047616E-2"/>
    <n v="4.5454545454545456E-2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5"/>
    <s v="Operations"/>
    <s v="Solution Architect"/>
    <n v="100"/>
    <n v="13"/>
    <s v="ON HOLD"/>
    <n v="0"/>
    <n v="2025"/>
    <x v="1"/>
    <n v="1"/>
    <n v="2"/>
    <n v="2"/>
    <n v="1"/>
    <n v="1"/>
    <n v="1"/>
    <n v="1"/>
    <n v="1"/>
    <n v="4"/>
    <n v="4"/>
    <n v="3"/>
    <n v="5.5555555555555552E-2"/>
    <n v="0.05"/>
    <n v="9.5238095238095233E-2"/>
    <n v="9.0909090909090912E-2"/>
    <n v="4.5454545454545456E-2"/>
    <n v="0.05"/>
    <n v="4.3478260869565216E-2"/>
    <n v="8.3333333333333329E-2"/>
    <n v="4.7619047619047616E-2"/>
    <n v="0.17391304347826086"/>
    <n v="0.19047619047619047"/>
    <n v="0.13636363636363635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9"/>
    <s v="Delivery Projects"/>
    <s v="PM - Project Governance"/>
    <n v="100"/>
    <n v="13"/>
    <s v="ON HOLD"/>
    <n v="0"/>
    <n v="2025"/>
    <x v="2"/>
    <n v="2"/>
    <n v="2"/>
    <n v="2"/>
    <n v="3"/>
    <n v="2"/>
    <n v="2"/>
    <n v="2"/>
    <n v="1"/>
    <n v="2"/>
    <n v="1"/>
    <n v="2"/>
    <n v="0.1111111111111111"/>
    <n v="0.1"/>
    <n v="9.5238095238095233E-2"/>
    <n v="9.0909090909090912E-2"/>
    <n v="0.13636363636363635"/>
    <n v="0.1"/>
    <n v="8.6956521739130432E-2"/>
    <n v="0.16666666666666666"/>
    <n v="4.7619047619047616E-2"/>
    <n v="8.6956521739130432E-2"/>
    <n v="4.7619047619047616E-2"/>
    <n v="9.0909090909090912E-2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31"/>
    <s v="Operations"/>
    <s v="BackEnd - Java"/>
    <n v="100"/>
    <n v="13"/>
    <s v="ON HOLD"/>
    <n v="0"/>
    <n v="2025"/>
    <x v="1"/>
    <n v="2"/>
    <n v="1"/>
    <n v="0"/>
    <n v="1"/>
    <n v="0"/>
    <n v="1"/>
    <n v="0"/>
    <n v="1"/>
    <n v="0"/>
    <n v="1"/>
    <n v="0"/>
    <n v="5.5555555555555552E-2"/>
    <n v="0.1"/>
    <n v="4.7619047619047616E-2"/>
    <n v="0"/>
    <n v="4.5454545454545456E-2"/>
    <n v="0"/>
    <n v="4.3478260869565216E-2"/>
    <n v="0"/>
    <n v="4.7619047619047616E-2"/>
    <n v="0"/>
    <n v="4.7619047619047616E-2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2"/>
    <s v="Operations"/>
    <s v="DataManagement"/>
    <n v="780"/>
    <n v="735"/>
    <s v="ON HOLD"/>
    <n v="0"/>
    <n v="2024"/>
    <x v="2"/>
    <n v="5"/>
    <n v="5"/>
    <n v="5"/>
    <n v="5"/>
    <n v="5"/>
    <n v="5"/>
    <n v="8"/>
    <n v="10"/>
    <n v="10"/>
    <n v="10"/>
    <n v="5"/>
    <n v="0.1111111111111111"/>
    <n v="0.25"/>
    <n v="0.23809523809523808"/>
    <n v="0.22727272727272727"/>
    <n v="0.22727272727272727"/>
    <n v="0.25"/>
    <n v="0.21739130434782608"/>
    <n v="0.66666666666666663"/>
    <n v="0.47619047619047616"/>
    <n v="0.43478260869565216"/>
    <n v="0.47619047619047616"/>
    <n v="0.22727272727272727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3"/>
    <s v="Operations"/>
    <s v="FrontEnd"/>
    <n v="780"/>
    <n v="735"/>
    <s v="ON HOLD"/>
    <n v="0"/>
    <n v="2024"/>
    <x v="0"/>
    <n v="2"/>
    <n v="5"/>
    <n v="5"/>
    <n v="5"/>
    <n v="5"/>
    <n v="5"/>
    <n v="5"/>
    <n v="6"/>
    <n v="15"/>
    <n v="0"/>
    <n v="0"/>
    <n v="0"/>
    <n v="0.1"/>
    <n v="0.23809523809523808"/>
    <n v="0.22727272727272727"/>
    <n v="0.22727272727272727"/>
    <n v="0.25"/>
    <n v="0.21739130434782608"/>
    <n v="0.41666666666666669"/>
    <n v="0.2857142857142857"/>
    <n v="0.65217391304347827"/>
    <n v="0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8"/>
    <s v="Operations"/>
    <s v="FrontEnd"/>
    <n v="780"/>
    <n v="735"/>
    <s v="ON HOLD"/>
    <n v="0"/>
    <n v="2024"/>
    <x v="2"/>
    <n v="2"/>
    <n v="2"/>
    <n v="2"/>
    <n v="2"/>
    <n v="2"/>
    <n v="1"/>
    <n v="1"/>
    <n v="2"/>
    <n v="2"/>
    <n v="4"/>
    <n v="4"/>
    <n v="0.1111111111111111"/>
    <n v="0.1"/>
    <n v="9.5238095238095233E-2"/>
    <n v="9.0909090909090912E-2"/>
    <n v="9.0909090909090912E-2"/>
    <n v="0.1"/>
    <n v="4.3478260869565216E-2"/>
    <n v="8.3333333333333329E-2"/>
    <n v="9.5238095238095233E-2"/>
    <n v="8.6956521739130432E-2"/>
    <n v="0.19047619047619047"/>
    <n v="0.18181818181818182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7"/>
    <s v="Operations"/>
    <s v="TL - DataManagement"/>
    <n v="780"/>
    <n v="735"/>
    <s v="ON HOLD"/>
    <n v="0"/>
    <n v="2024"/>
    <x v="8"/>
    <n v="10"/>
    <n v="10"/>
    <n v="10"/>
    <n v="18"/>
    <n v="18"/>
    <n v="18"/>
    <n v="15"/>
    <n v="18"/>
    <n v="18"/>
    <n v="18"/>
    <n v="16"/>
    <n v="0.44444444444444442"/>
    <n v="0.5"/>
    <n v="0.47619047619047616"/>
    <n v="0.45454545454545453"/>
    <n v="0.81818181818181823"/>
    <n v="0.9"/>
    <n v="0.78260869565217395"/>
    <n v="1.25"/>
    <n v="0.8571428571428571"/>
    <n v="0.78260869565217395"/>
    <n v="0.8571428571428571"/>
    <n v="0.72727272727272729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4"/>
    <s v="Operations"/>
    <s v="DataManagement"/>
    <n v="780"/>
    <n v="735"/>
    <s v="ON HOLD"/>
    <n v="0"/>
    <n v="2024"/>
    <x v="0"/>
    <n v="0"/>
    <n v="0"/>
    <n v="0"/>
    <n v="0"/>
    <n v="0"/>
    <n v="5"/>
    <n v="5"/>
    <n v="5"/>
    <n v="7"/>
    <n v="7"/>
    <n v="7"/>
    <n v="0"/>
    <n v="0"/>
    <n v="0"/>
    <n v="0"/>
    <n v="0"/>
    <n v="0"/>
    <n v="0.21739130434782608"/>
    <n v="0.41666666666666669"/>
    <n v="0.23809523809523808"/>
    <n v="0.30434782608695654"/>
    <n v="0.33333333333333331"/>
    <n v="0.31818181818181818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0"/>
    <s v="Operations"/>
    <s v="DataManagement"/>
    <n v="780"/>
    <n v="735"/>
    <s v="ON HOLD"/>
    <n v="0"/>
    <n v="2024"/>
    <x v="9"/>
    <n v="4"/>
    <n v="4"/>
    <n v="4"/>
    <n v="5"/>
    <n v="10"/>
    <n v="20"/>
    <n v="10"/>
    <n v="21"/>
    <n v="23"/>
    <n v="20"/>
    <n v="17"/>
    <n v="0.22222222222222221"/>
    <n v="0.2"/>
    <n v="0.19047619047619047"/>
    <n v="0.18181818181818182"/>
    <n v="0.22727272727272727"/>
    <n v="0.5"/>
    <n v="0.86956521739130432"/>
    <n v="0.83333333333333337"/>
    <n v="1"/>
    <n v="1"/>
    <n v="0.95238095238095233"/>
    <n v="0.77272727272727271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5"/>
    <s v="Operations"/>
    <s v="Solution Architect"/>
    <n v="780"/>
    <n v="735"/>
    <s v="ON HOLD"/>
    <n v="0"/>
    <n v="2024"/>
    <x v="8"/>
    <n v="8"/>
    <n v="8"/>
    <n v="9"/>
    <n v="9"/>
    <n v="8"/>
    <n v="0"/>
    <n v="0"/>
    <n v="0"/>
    <n v="0"/>
    <n v="0"/>
    <n v="0"/>
    <n v="0.44444444444444442"/>
    <n v="0.4"/>
    <n v="0.38095238095238093"/>
    <n v="0.40909090909090912"/>
    <n v="0.40909090909090912"/>
    <n v="0.4"/>
    <n v="0"/>
    <n v="0"/>
    <n v="0"/>
    <n v="0"/>
    <n v="0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5"/>
    <s v="Operations"/>
    <s v="Solution Architect"/>
    <n v="780"/>
    <n v="735"/>
    <s v="ON HOLD"/>
    <n v="0"/>
    <n v="2024"/>
    <x v="0"/>
    <n v="0"/>
    <n v="0"/>
    <n v="0"/>
    <n v="0"/>
    <n v="0"/>
    <n v="8"/>
    <n v="7"/>
    <n v="13"/>
    <n v="15"/>
    <n v="15"/>
    <n v="13"/>
    <n v="0"/>
    <n v="0"/>
    <n v="0"/>
    <n v="0"/>
    <n v="0"/>
    <n v="0"/>
    <n v="0.34782608695652173"/>
    <n v="0.58333333333333337"/>
    <n v="0.61904761904761907"/>
    <n v="0.65217391304347827"/>
    <n v="0.7142857142857143"/>
    <n v="0.59090909090909094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1"/>
    <s v="Operations"/>
    <s v="BackEnd"/>
    <n v="780"/>
    <n v="735"/>
    <s v="ON HOLD"/>
    <n v="0"/>
    <n v="2024"/>
    <x v="0"/>
    <n v="0"/>
    <n v="0"/>
    <n v="0"/>
    <n v="0"/>
    <n v="10"/>
    <n v="15"/>
    <n v="10"/>
    <n v="15"/>
    <n v="15"/>
    <n v="20"/>
    <n v="17"/>
    <n v="0"/>
    <n v="0"/>
    <n v="0"/>
    <n v="0"/>
    <n v="0"/>
    <n v="0.5"/>
    <n v="0.65217391304347827"/>
    <n v="0.83333333333333337"/>
    <n v="0.7142857142857143"/>
    <n v="0.65217391304347827"/>
    <n v="0.95238095238095233"/>
    <n v="0.77272727272727271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9"/>
    <s v="Delivery Projects"/>
    <s v="PM - Project Governance"/>
    <n v="780"/>
    <n v="735"/>
    <s v="ON HOLD"/>
    <n v="0"/>
    <n v="2024"/>
    <x v="4"/>
    <n v="9"/>
    <n v="9"/>
    <n v="3"/>
    <n v="3"/>
    <n v="3"/>
    <n v="3"/>
    <n v="2"/>
    <n v="6"/>
    <n v="6"/>
    <n v="6"/>
    <n v="5"/>
    <n v="0.5"/>
    <n v="0.45"/>
    <n v="0.42857142857142855"/>
    <n v="0.13636363636363635"/>
    <n v="0.13636363636363635"/>
    <n v="0.15"/>
    <n v="0.13043478260869565"/>
    <n v="0.16666666666666666"/>
    <n v="0.2857142857142857"/>
    <n v="0.2608695652173913"/>
    <n v="0.2857142857142857"/>
    <n v="0.22727272727272727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6"/>
    <s v="Delivery Projects"/>
    <s v="Analysis"/>
    <n v="780"/>
    <n v="735"/>
    <s v="ON HOLD"/>
    <n v="0"/>
    <n v="2024"/>
    <x v="9"/>
    <n v="5"/>
    <n v="5"/>
    <n v="5"/>
    <n v="5"/>
    <n v="5"/>
    <n v="5"/>
    <n v="0"/>
    <n v="0"/>
    <n v="6"/>
    <n v="5"/>
    <n v="5"/>
    <n v="0.22222222222222221"/>
    <n v="0.25"/>
    <n v="0.23809523809523808"/>
    <n v="0.22727272727272727"/>
    <n v="0.22727272727272727"/>
    <n v="0.25"/>
    <n v="0.21739130434782608"/>
    <n v="0"/>
    <n v="0"/>
    <n v="0.2608695652173913"/>
    <n v="0.23809523809523808"/>
    <n v="0.22727272727272727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6"/>
    <s v="Delivery Projects"/>
    <s v="Analysis"/>
    <n v="780"/>
    <n v="735"/>
    <s v="ON HOLD"/>
    <n v="0"/>
    <n v="2025"/>
    <x v="6"/>
    <n v="4"/>
    <n v="4"/>
    <n v="4"/>
    <n v="0"/>
    <n v="0"/>
    <n v="0"/>
    <n v="0"/>
    <n v="0"/>
    <n v="0"/>
    <n v="0"/>
    <n v="0"/>
    <n v="0.16666666666666666"/>
    <n v="0.2"/>
    <n v="0.19047619047619047"/>
    <n v="0.18181818181818182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9"/>
    <s v="Delivery Projects"/>
    <s v="PM - Project Governance"/>
    <n v="780"/>
    <n v="735"/>
    <s v="ON HOLD"/>
    <n v="0"/>
    <n v="2025"/>
    <x v="2"/>
    <n v="2"/>
    <n v="2"/>
    <n v="2"/>
    <n v="8"/>
    <n v="8"/>
    <n v="8"/>
    <n v="8"/>
    <n v="8"/>
    <n v="8"/>
    <n v="8"/>
    <n v="8"/>
    <n v="0.1111111111111111"/>
    <n v="0.1"/>
    <n v="9.5238095238095233E-2"/>
    <n v="9.0909090909090912E-2"/>
    <n v="0.36363636363636365"/>
    <n v="0.4"/>
    <n v="0.34782608695652173"/>
    <n v="0.66666666666666663"/>
    <n v="0.38095238095238093"/>
    <n v="0.34782608695652173"/>
    <n v="0.38095238095238093"/>
    <n v="0.36363636363636365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1"/>
    <s v="Operations"/>
    <s v="BackEnd"/>
    <n v="780"/>
    <n v="735"/>
    <s v="ON HOLD"/>
    <n v="0"/>
    <n v="2025"/>
    <x v="7"/>
    <n v="15"/>
    <n v="15"/>
    <n v="15"/>
    <n v="0"/>
    <n v="0"/>
    <n v="0"/>
    <n v="0"/>
    <n v="0"/>
    <n v="0"/>
    <n v="0"/>
    <n v="0"/>
    <n v="0.83333333333333337"/>
    <n v="0.75"/>
    <n v="0.7142857142857143"/>
    <n v="0.68181818181818177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5"/>
    <s v="Operations"/>
    <s v="Solution Architect"/>
    <n v="780"/>
    <n v="735"/>
    <s v="ON HOLD"/>
    <n v="0"/>
    <n v="2025"/>
    <x v="10"/>
    <n v="12"/>
    <n v="12"/>
    <n v="12"/>
    <n v="0"/>
    <n v="0"/>
    <n v="0"/>
    <n v="0"/>
    <n v="0"/>
    <n v="0"/>
    <n v="0"/>
    <n v="0"/>
    <n v="0.72222222222222221"/>
    <n v="0.6"/>
    <n v="0.5714285714285714"/>
    <n v="0.54545454545454541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0"/>
    <s v="Operations"/>
    <s v="DataManagement"/>
    <n v="780"/>
    <n v="735"/>
    <s v="ON HOLD"/>
    <n v="0"/>
    <n v="2025"/>
    <x v="11"/>
    <n v="15"/>
    <n v="15"/>
    <n v="15"/>
    <n v="0"/>
    <n v="0"/>
    <n v="0"/>
    <n v="0"/>
    <n v="0"/>
    <n v="0"/>
    <n v="0"/>
    <n v="0"/>
    <n v="0.55555555555555558"/>
    <n v="0.75"/>
    <n v="0.7142857142857143"/>
    <n v="0.68181818181818177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4"/>
    <s v="Operations"/>
    <s v="DataManagement"/>
    <n v="780"/>
    <n v="735"/>
    <s v="ON HOLD"/>
    <n v="0"/>
    <n v="2025"/>
    <x v="12"/>
    <n v="8"/>
    <n v="8"/>
    <n v="8"/>
    <n v="0"/>
    <n v="0"/>
    <n v="0"/>
    <n v="0"/>
    <n v="0"/>
    <n v="6"/>
    <n v="4"/>
    <n v="4"/>
    <n v="0.3888888888888889"/>
    <n v="0.4"/>
    <n v="0.38095238095238093"/>
    <n v="0.36363636363636365"/>
    <n v="0"/>
    <n v="0"/>
    <n v="0"/>
    <n v="0"/>
    <n v="0"/>
    <n v="0.2608695652173913"/>
    <n v="0.19047619047619047"/>
    <n v="0.18181818181818182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7"/>
    <s v="Operations"/>
    <s v="TL - DataManagement"/>
    <n v="780"/>
    <n v="735"/>
    <s v="ON HOLD"/>
    <n v="0"/>
    <n v="2025"/>
    <x v="7"/>
    <n v="18"/>
    <n v="18"/>
    <n v="19"/>
    <n v="0"/>
    <n v="0"/>
    <n v="0"/>
    <n v="0"/>
    <n v="0"/>
    <n v="0"/>
    <n v="0"/>
    <n v="0"/>
    <n v="0.83333333333333337"/>
    <n v="0.9"/>
    <n v="0.8571428571428571"/>
    <n v="0.86363636363636365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8"/>
    <s v="Operations"/>
    <s v="FrontEnd"/>
    <n v="780"/>
    <n v="735"/>
    <s v="ON HOLD"/>
    <n v="0"/>
    <n v="2025"/>
    <x v="1"/>
    <n v="1"/>
    <n v="2"/>
    <n v="2"/>
    <n v="0"/>
    <n v="0"/>
    <n v="0"/>
    <n v="0"/>
    <n v="0"/>
    <n v="0"/>
    <n v="0"/>
    <n v="0"/>
    <n v="5.5555555555555552E-2"/>
    <n v="0.05"/>
    <n v="9.5238095238095233E-2"/>
    <n v="9.0909090909090912E-2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7"/>
    <s v="Operations"/>
    <s v="DataManagement"/>
    <n v="780"/>
    <n v="735"/>
    <s v="ON HOLD"/>
    <n v="0"/>
    <n v="2025"/>
    <x v="1"/>
    <n v="1"/>
    <n v="5"/>
    <n v="5"/>
    <n v="0"/>
    <n v="0"/>
    <n v="0"/>
    <n v="0"/>
    <n v="0"/>
    <n v="0"/>
    <n v="0"/>
    <n v="0"/>
    <n v="5.5555555555555552E-2"/>
    <n v="0.05"/>
    <n v="0.23809523809523808"/>
    <n v="0.22727272727272727"/>
    <n v="0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8"/>
    <s v="Operations"/>
    <s v="FrontEnd"/>
    <n v="70"/>
    <n v="0"/>
    <s v="PROPOSAL"/>
    <n v="0"/>
    <n v="2025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7"/>
    <s v="Operations"/>
    <s v="TL - DataManagement"/>
    <n v="70"/>
    <n v="0"/>
    <s v="PROPOSAL"/>
    <n v="0"/>
    <n v="2025"/>
    <x v="2"/>
    <n v="2"/>
    <n v="5"/>
    <n v="5"/>
    <n v="5"/>
    <n v="5"/>
    <n v="5"/>
    <n v="0"/>
    <n v="0"/>
    <n v="0"/>
    <n v="0"/>
    <n v="0"/>
    <n v="0.1111111111111111"/>
    <n v="0.1"/>
    <n v="0.23809523809523808"/>
    <n v="0.22727272727272727"/>
    <n v="0.22727272727272727"/>
    <n v="0.25"/>
    <n v="0.21739130434782608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6"/>
    <s v="Operations"/>
    <s v="DataManagement"/>
    <n v="70"/>
    <n v="0"/>
    <s v="PROPOSAL"/>
    <n v="0"/>
    <n v="2025"/>
    <x v="0"/>
    <n v="0"/>
    <n v="0"/>
    <n v="5"/>
    <n v="5"/>
    <n v="0"/>
    <n v="0"/>
    <n v="0"/>
    <n v="0"/>
    <n v="0"/>
    <n v="0"/>
    <n v="0"/>
    <n v="0"/>
    <n v="0"/>
    <n v="0"/>
    <n v="0.22727272727272727"/>
    <n v="0.22727272727272727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0"/>
    <s v="Operations"/>
    <s v="DataManagement"/>
    <n v="70"/>
    <n v="0"/>
    <s v="PROPOSAL"/>
    <n v="0"/>
    <n v="2025"/>
    <x v="0"/>
    <n v="0"/>
    <n v="0"/>
    <n v="5"/>
    <n v="5"/>
    <n v="0"/>
    <n v="0"/>
    <n v="0"/>
    <n v="0"/>
    <n v="0"/>
    <n v="0"/>
    <n v="0"/>
    <n v="0"/>
    <n v="0"/>
    <n v="0"/>
    <n v="0.22727272727272727"/>
    <n v="0.22727272727272727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5"/>
    <s v="Operations"/>
    <s v="Solution Architect"/>
    <n v="70"/>
    <n v="0"/>
    <s v="PROPOSAL"/>
    <n v="0"/>
    <n v="2025"/>
    <x v="0"/>
    <n v="0"/>
    <n v="0"/>
    <n v="0"/>
    <n v="0"/>
    <n v="1"/>
    <n v="1"/>
    <n v="0"/>
    <n v="1"/>
    <n v="0"/>
    <n v="0"/>
    <n v="0"/>
    <n v="0"/>
    <n v="0"/>
    <n v="0"/>
    <n v="0"/>
    <n v="0"/>
    <n v="0.05"/>
    <n v="4.3478260869565216E-2"/>
    <n v="0"/>
    <n v="4.7619047619047616E-2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1"/>
    <s v="Operations"/>
    <s v="BackEnd"/>
    <n v="70"/>
    <n v="0"/>
    <s v="PROPOSAL"/>
    <n v="0"/>
    <n v="2025"/>
    <x v="0"/>
    <n v="0"/>
    <n v="0"/>
    <n v="5"/>
    <n v="5"/>
    <n v="5"/>
    <n v="5"/>
    <n v="0"/>
    <n v="0"/>
    <n v="0"/>
    <n v="0"/>
    <n v="0"/>
    <n v="0"/>
    <n v="0"/>
    <n v="0"/>
    <n v="0.22727272727272727"/>
    <n v="0.22727272727272727"/>
    <n v="0.25"/>
    <n v="0.21739130434782608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9"/>
    <s v="Delivery Projects"/>
    <s v="PM - Project Governance"/>
    <n v="70"/>
    <n v="0"/>
    <s v="PROPOSAL"/>
    <n v="0"/>
    <n v="2025"/>
    <x v="0"/>
    <n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6"/>
    <s v="Consulting"/>
    <s v="Analysis"/>
    <n v="7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38"/>
    <s v="Operations"/>
    <s v="FrontEnd"/>
    <n v="125"/>
    <n v="66"/>
    <s v="CLOSED"/>
    <n v="0"/>
    <n v="2024"/>
    <x v="12"/>
    <n v="10"/>
    <n v="10"/>
    <n v="8"/>
    <n v="9"/>
    <n v="9"/>
    <n v="10"/>
    <n v="4"/>
    <n v="0"/>
    <n v="0"/>
    <n v="0"/>
    <n v="0"/>
    <n v="0.3888888888888889"/>
    <n v="0.5"/>
    <n v="0.47619047619047616"/>
    <n v="0.36363636363636365"/>
    <n v="0.40909090909090912"/>
    <n v="0.45"/>
    <n v="0.43478260869565216"/>
    <n v="0.33333333333333331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39"/>
    <s v="Operations"/>
    <s v="DataManagement"/>
    <n v="125"/>
    <n v="66"/>
    <s v="CLOSED"/>
    <n v="0"/>
    <n v="2024"/>
    <x v="13"/>
    <n v="5"/>
    <n v="5"/>
    <n v="5"/>
    <n v="5"/>
    <n v="5"/>
    <n v="5"/>
    <n v="5"/>
    <n v="0"/>
    <n v="0"/>
    <n v="0"/>
    <n v="0"/>
    <n v="0.27777777777777779"/>
    <n v="0.25"/>
    <n v="0.23809523809523808"/>
    <n v="0.22727272727272727"/>
    <n v="0.22727272727272727"/>
    <n v="0.25"/>
    <n v="0.21739130434782608"/>
    <n v="0.41666666666666669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18"/>
    <s v="Delivery Projects"/>
    <s v="DataManagement"/>
    <n v="125"/>
    <n v="66"/>
    <s v="CLOSED"/>
    <n v="0"/>
    <n v="2024"/>
    <x v="2"/>
    <n v="2"/>
    <n v="2"/>
    <n v="1"/>
    <n v="1"/>
    <n v="1"/>
    <n v="0"/>
    <n v="0"/>
    <n v="0"/>
    <n v="0"/>
    <n v="0"/>
    <n v="0"/>
    <n v="0.1111111111111111"/>
    <n v="0.1"/>
    <n v="9.5238095238095233E-2"/>
    <n v="4.5454545454545456E-2"/>
    <n v="4.5454545454545456E-2"/>
    <n v="0.05"/>
    <n v="0"/>
    <n v="0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29"/>
    <s v="Delivery Projects"/>
    <s v="PM - Project Governance"/>
    <n v="125"/>
    <n v="66"/>
    <s v="CLOSED"/>
    <n v="0"/>
    <n v="2024"/>
    <x v="2"/>
    <n v="2"/>
    <n v="2"/>
    <n v="2"/>
    <n v="2"/>
    <n v="4"/>
    <n v="4"/>
    <n v="2"/>
    <n v="0"/>
    <n v="0"/>
    <n v="0"/>
    <n v="0"/>
    <n v="0.1111111111111111"/>
    <n v="0.1"/>
    <n v="9.5238095238095233E-2"/>
    <n v="9.0909090909090912E-2"/>
    <n v="9.0909090909090912E-2"/>
    <n v="0.2"/>
    <n v="0.17391304347826086"/>
    <n v="0.16666666666666666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40"/>
    <s v="Operations"/>
    <s v="FrontEnd"/>
    <n v="125"/>
    <n v="66"/>
    <s v="CLOSED"/>
    <n v="0"/>
    <n v="2024"/>
    <x v="9"/>
    <n v="5"/>
    <n v="5"/>
    <n v="5"/>
    <n v="5"/>
    <n v="5"/>
    <n v="5"/>
    <n v="2"/>
    <n v="0"/>
    <n v="0"/>
    <n v="0"/>
    <n v="0"/>
    <n v="0.22222222222222221"/>
    <n v="0.25"/>
    <n v="0.23809523809523808"/>
    <n v="0.22727272727272727"/>
    <n v="0.22727272727272727"/>
    <n v="0.25"/>
    <n v="0.21739130434782608"/>
    <n v="0.16666666666666666"/>
    <n v="0"/>
    <n v="0"/>
    <n v="0"/>
    <n v="0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38"/>
    <s v="Operations"/>
    <s v="FrontEnd"/>
    <n v="100"/>
    <n v="124"/>
    <s v="CLOSED"/>
    <n v="0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9.5238095238095233E-2"/>
    <n v="8.6956521739130432E-2"/>
    <n v="9.5238095238095233E-2"/>
    <n v="9.0909090909090912E-2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39"/>
    <s v="Operations"/>
    <s v="DataManagement"/>
    <n v="100"/>
    <n v="124"/>
    <s v="CLOSED"/>
    <n v="0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9.5238095238095233E-2"/>
    <n v="8.6956521739130432E-2"/>
    <n v="9.5238095238095233E-2"/>
    <n v="9.0909090909090912E-2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29"/>
    <s v="Delivery Projects"/>
    <s v="PM - Project Governance"/>
    <n v="100"/>
    <n v="124"/>
    <s v="CLOSED"/>
    <n v="0"/>
    <n v="2024"/>
    <x v="0"/>
    <n v="0"/>
    <n v="0"/>
    <n v="0"/>
    <n v="0"/>
    <n v="2"/>
    <n v="1"/>
    <n v="0"/>
    <n v="2"/>
    <n v="2"/>
    <n v="2"/>
    <n v="2"/>
    <n v="0"/>
    <n v="0"/>
    <n v="0"/>
    <n v="0"/>
    <n v="0"/>
    <n v="0.1"/>
    <n v="4.3478260869565216E-2"/>
    <n v="0"/>
    <n v="9.5238095238095233E-2"/>
    <n v="8.6956521739130432E-2"/>
    <n v="9.5238095238095233E-2"/>
    <n v="9.0909090909090912E-2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40"/>
    <s v="Operations"/>
    <s v="FrontEnd"/>
    <n v="100"/>
    <n v="124"/>
    <s v="CLOSED"/>
    <n v="0"/>
    <n v="2024"/>
    <x v="0"/>
    <n v="0"/>
    <n v="0"/>
    <n v="0"/>
    <n v="0"/>
    <n v="0"/>
    <n v="0"/>
    <n v="0"/>
    <n v="7"/>
    <n v="7"/>
    <n v="7"/>
    <n v="7"/>
    <n v="0"/>
    <n v="0"/>
    <n v="0"/>
    <n v="0"/>
    <n v="0"/>
    <n v="0"/>
    <n v="0"/>
    <n v="0"/>
    <n v="0.33333333333333331"/>
    <n v="0.30434782608695654"/>
    <n v="0.33333333333333331"/>
    <n v="0.31818181818181818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41"/>
    <s v="Operations"/>
    <s v="DataManagement"/>
    <n v="100"/>
    <n v="124"/>
    <s v="CLOSED"/>
    <n v="0"/>
    <n v="2024"/>
    <x v="0"/>
    <n v="0"/>
    <n v="0"/>
    <n v="0"/>
    <n v="0"/>
    <n v="0"/>
    <n v="0"/>
    <n v="0"/>
    <n v="7"/>
    <n v="7"/>
    <n v="13"/>
    <n v="17"/>
    <n v="0"/>
    <n v="0"/>
    <n v="0"/>
    <n v="0"/>
    <n v="0"/>
    <n v="0"/>
    <n v="0"/>
    <n v="0"/>
    <n v="0.33333333333333331"/>
    <n v="0.30434782608695654"/>
    <n v="0.61904761904761907"/>
    <n v="0.77272727272727271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39"/>
    <s v="Operations"/>
    <s v="DataManagement"/>
    <n v="49"/>
    <n v="2"/>
    <s v="ON GOING"/>
    <n v="0"/>
    <n v="2025"/>
    <x v="0"/>
    <n v="1"/>
    <n v="1"/>
    <n v="0"/>
    <n v="0"/>
    <n v="0"/>
    <n v="0"/>
    <n v="0"/>
    <n v="0"/>
    <n v="0"/>
    <n v="0"/>
    <n v="0"/>
    <n v="0"/>
    <n v="0.05"/>
    <n v="4.7619047619047616E-2"/>
    <n v="0"/>
    <n v="0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29"/>
    <s v="Delivery Projects"/>
    <s v="PM - Project Governance"/>
    <n v="49"/>
    <n v="2"/>
    <s v="ON GOING"/>
    <n v="0"/>
    <n v="2025"/>
    <x v="0"/>
    <n v="1"/>
    <n v="1"/>
    <n v="1"/>
    <n v="1"/>
    <n v="1"/>
    <n v="1"/>
    <n v="1"/>
    <n v="1"/>
    <n v="1"/>
    <n v="1"/>
    <n v="1"/>
    <n v="0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0"/>
    <s v="Operations"/>
    <s v="FrontEnd"/>
    <n v="49"/>
    <n v="2"/>
    <s v="ON GOING"/>
    <n v="0"/>
    <n v="2025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2"/>
    <s v="Operations"/>
    <s v="FrontEnd"/>
    <n v="49"/>
    <n v="2"/>
    <s v="ON GOING"/>
    <n v="0"/>
    <n v="2025"/>
    <x v="0"/>
    <n v="0"/>
    <n v="8"/>
    <n v="8"/>
    <n v="5"/>
    <n v="0"/>
    <n v="0"/>
    <n v="0"/>
    <n v="0"/>
    <n v="0"/>
    <n v="0"/>
    <n v="0"/>
    <n v="0"/>
    <n v="0"/>
    <n v="0.38095238095238093"/>
    <n v="0.36363636363636365"/>
    <n v="0.22727272727272727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1"/>
    <s v="Operations"/>
    <s v="DataManagement"/>
    <n v="49"/>
    <n v="2"/>
    <s v="ON GOING"/>
    <n v="0"/>
    <n v="2025"/>
    <x v="0"/>
    <n v="2"/>
    <n v="7"/>
    <n v="7"/>
    <n v="5"/>
    <n v="0"/>
    <n v="0"/>
    <n v="0"/>
    <n v="0"/>
    <n v="0"/>
    <n v="0"/>
    <n v="0"/>
    <n v="0"/>
    <n v="0.1"/>
    <n v="0.33333333333333331"/>
    <n v="0.31818181818181818"/>
    <n v="0.22727272727272727"/>
    <n v="0"/>
    <n v="0"/>
    <n v="0"/>
    <n v="0"/>
    <n v="0"/>
    <n v="0"/>
    <n v="0"/>
  </r>
  <r>
    <s v="CONTRACT"/>
    <s v="PRJ"/>
    <s v="Waterfall"/>
    <x v="0"/>
    <d v="2023-01-01T00:00:00"/>
    <d v="2024-12-31T00:00:00"/>
    <s v="N/A"/>
    <s v="LXT"/>
    <s v="FINANCE"/>
    <x v="14"/>
    <s v="EssilorLuxottica"/>
    <s v="L. Franceschini"/>
    <x v="29"/>
    <s v="Delivery Projects"/>
    <s v="PM - Project Governance"/>
    <n v="50"/>
    <n v="34"/>
    <s v="ON GOING"/>
    <n v="0"/>
    <n v="2024"/>
    <x v="0"/>
    <n v="0"/>
    <n v="1"/>
    <n v="1"/>
    <n v="1"/>
    <n v="1"/>
    <n v="1"/>
    <n v="0"/>
    <n v="1"/>
    <n v="3"/>
    <n v="1"/>
    <n v="1"/>
    <n v="0"/>
    <n v="0"/>
    <n v="4.7619047619047616E-2"/>
    <n v="4.5454545454545456E-2"/>
    <n v="4.5454545454545456E-2"/>
    <n v="0.05"/>
    <n v="4.3478260869565216E-2"/>
    <n v="0"/>
    <n v="4.7619047619047616E-2"/>
    <n v="0.13043478260869565"/>
    <n v="4.7619047619047616E-2"/>
    <n v="4.5454545454545456E-2"/>
  </r>
  <r>
    <s v="CONTRACT"/>
    <s v="PRJ"/>
    <s v="Waterfall"/>
    <x v="0"/>
    <d v="2024-05-01T00:00:00"/>
    <d v="2024-12-31T00:00:00"/>
    <s v="N/A"/>
    <s v="U20R"/>
    <s v="ERP"/>
    <x v="15"/>
    <s v="UNIEURO"/>
    <s v="L. Franceschini"/>
    <x v="29"/>
    <s v="Delivery Projects"/>
    <s v="PM - Project Governance"/>
    <n v="100"/>
    <n v="55"/>
    <s v="ON GOING"/>
    <n v="0"/>
    <n v="2024"/>
    <x v="0"/>
    <n v="0"/>
    <n v="0"/>
    <n v="7"/>
    <n v="7"/>
    <n v="7"/>
    <n v="7"/>
    <n v="0"/>
    <n v="7"/>
    <n v="7"/>
    <n v="7"/>
    <n v="5"/>
    <n v="0"/>
    <n v="0"/>
    <n v="0"/>
    <n v="0.31818181818181818"/>
    <n v="0.31818181818181818"/>
    <n v="0.35"/>
    <n v="0.30434782608695654"/>
    <n v="0"/>
    <n v="0.33333333333333331"/>
    <n v="0.30434782608695654"/>
    <n v="0.33333333333333331"/>
    <n v="0.22727272727272727"/>
  </r>
  <r>
    <s v="CONTRACT"/>
    <s v="PRJ"/>
    <s v="Waterfall"/>
    <x v="0"/>
    <d v="2025-01-01T00:00:00"/>
    <d v="2025-12-31T00:00:00"/>
    <s v="N/A"/>
    <s v="U20R"/>
    <s v="ERP"/>
    <x v="15"/>
    <s v="UNIEURO"/>
    <s v="L. Franceschini"/>
    <x v="29"/>
    <s v="Delivery Projects"/>
    <s v="PM - Project Governance"/>
    <n v="100"/>
    <n v="55"/>
    <s v="ON GOING"/>
    <n v="0"/>
    <n v="2025"/>
    <x v="2"/>
    <n v="2"/>
    <n v="2"/>
    <n v="3"/>
    <n v="3"/>
    <n v="3"/>
    <n v="2"/>
    <n v="1"/>
    <n v="2"/>
    <n v="1"/>
    <n v="1"/>
    <n v="0"/>
    <n v="0.1111111111111111"/>
    <n v="0.1"/>
    <n v="9.5238095238095233E-2"/>
    <n v="0.13636363636363635"/>
    <n v="0.13636363636363635"/>
    <n v="0.15"/>
    <n v="8.6956521739130432E-2"/>
    <n v="8.3333333333333329E-2"/>
    <n v="9.5238095238095233E-2"/>
    <n v="4.3478260869565216E-2"/>
    <n v="4.7619047619047616E-2"/>
    <n v="0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3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4.3478260869565216E-2"/>
    <n v="8.3333333333333329E-2"/>
    <n v="4.7619047619047616E-2"/>
    <n v="4.3478260869565216E-2"/>
    <n v="4.7619047619047616E-2"/>
    <n v="4.5454545454545456E-2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3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15"/>
    <s v="Consolidated &amp; Tax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4.3478260869565216E-2"/>
    <n v="8.3333333333333329E-2"/>
    <n v="4.7619047619047616E-2"/>
    <n v="4.3478260869565216E-2"/>
    <n v="4.7619047619047616E-2"/>
    <n v="4.5454545454545456E-2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4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4.3478260869565216E-2"/>
    <n v="8.3333333333333329E-2"/>
    <n v="4.7619047619047616E-2"/>
    <n v="4.3478260869565216E-2"/>
    <n v="4.7619047619047616E-2"/>
    <n v="4.5454545454545456E-2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4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5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16"/>
    <s v="Delivery Project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4.3478260869565216E-2"/>
    <n v="8.3333333333333329E-2"/>
    <n v="4.7619047619047616E-2"/>
    <n v="4.3478260869565216E-2"/>
    <n v="4.7619047619047616E-2"/>
    <n v="4.5454545454545456E-2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6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4.3478260869565216E-2"/>
    <n v="8.3333333333333329E-2"/>
    <n v="4.7619047619047616E-2"/>
    <n v="4.3478260869565216E-2"/>
    <n v="4.7619047619047616E-2"/>
    <n v="4.5454545454545456E-2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6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CDC/AREA MANAGEMENT"/>
    <s v="MANAGEMENT"/>
    <m/>
    <x v="0"/>
    <d v="2024-01-01T00:00:00"/>
    <d v="2024-12-31T00:00:00"/>
    <s v="N/A"/>
    <s v="ATD"/>
    <s v="EPM"/>
    <x v="16"/>
    <s v="Abstract"/>
    <s v="P. Pieroni"/>
    <x v="47"/>
    <s v="Operations"/>
    <s v="PM - Project Governance"/>
    <n v="0"/>
    <n v="0"/>
    <s v="ON GOING"/>
    <n v="0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4.3478260869565216E-2"/>
    <n v="0"/>
    <n v="4.7619047619047616E-2"/>
    <n v="4.3478260869565216E-2"/>
    <n v="4.7619047619047616E-2"/>
    <n v="4.5454545454545456E-2"/>
  </r>
  <r>
    <s v="CDC/AREA MANAGEMENT"/>
    <s v="MANAGEMENT"/>
    <m/>
    <x v="1"/>
    <d v="2025-01-01T00:00:00"/>
    <d v="2025-12-31T00:00:00"/>
    <s v="N/A"/>
    <s v="ATD"/>
    <s v="EPM"/>
    <x v="16"/>
    <s v="Abstract"/>
    <s v="P. Pieroni"/>
    <x v="47"/>
    <s v="Operations"/>
    <s v="PM - Project Governance"/>
    <n v="0"/>
    <n v="0"/>
    <s v="ON GOING"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48"/>
    <s v="Delivery Projects"/>
    <s v="PM - Project Governance"/>
    <n v="0"/>
    <n v="0"/>
    <s v="ON GOING"/>
    <n v="0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4.3478260869565216E-2"/>
    <n v="0"/>
    <n v="4.7619047619047616E-2"/>
    <n v="4.3478260869565216E-2"/>
    <n v="4.7619047619047616E-2"/>
    <n v="4.5454545454545456E-2"/>
  </r>
  <r>
    <s v="INTERNAL PRJ"/>
    <s v="PRJ"/>
    <m/>
    <x v="0"/>
    <d v="2024-01-01T00:00:00"/>
    <d v="2024-12-31T00:00:00"/>
    <s v="N/A"/>
    <s v="IAA"/>
    <s v="OTHER"/>
    <x v="17"/>
    <m/>
    <s v="O. Sagazio"/>
    <x v="39"/>
    <s v="Operations"/>
    <s v="PM - Project Governance"/>
    <n v="0"/>
    <n v="0"/>
    <s v="ON GOING"/>
    <n v="0"/>
    <n v="2024"/>
    <x v="0"/>
    <n v="0"/>
    <n v="8.4"/>
    <n v="7.6"/>
    <n v="8"/>
    <n v="8"/>
    <n v="9.1999999999999993"/>
    <n v="4.8"/>
    <n v="8.4"/>
    <n v="9.1999999999999993"/>
    <n v="8"/>
    <n v="6.8"/>
    <n v="0"/>
    <n v="0"/>
    <n v="0.4"/>
    <n v="0.34545454545454546"/>
    <n v="0.36363636363636365"/>
    <n v="0.4"/>
    <n v="0.39999999999999997"/>
    <n v="0.39999999999999997"/>
    <n v="0.4"/>
    <n v="0.39999999999999997"/>
    <n v="0.38095238095238093"/>
    <n v="0.30909090909090908"/>
  </r>
  <r>
    <s v="INTERNAL PRJ"/>
    <s v="PRJ"/>
    <m/>
    <x v="0"/>
    <d v="2024-01-01T00:00:00"/>
    <d v="2024-12-31T00:00:00"/>
    <s v="N/A"/>
    <s v="IAA"/>
    <s v="OTHER"/>
    <x v="17"/>
    <m/>
    <s v="L. Roberto"/>
    <x v="34"/>
    <s v="Operations"/>
    <s v="BackEnd"/>
    <n v="0"/>
    <n v="0"/>
    <s v="ON GOING"/>
    <n v="0"/>
    <n v="2024"/>
    <x v="0"/>
    <n v="0"/>
    <n v="0"/>
    <n v="0"/>
    <n v="0"/>
    <n v="2"/>
    <n v="2"/>
    <n v="2"/>
    <n v="2"/>
    <n v="0"/>
    <n v="0"/>
    <n v="0"/>
    <n v="0"/>
    <n v="0"/>
    <n v="0"/>
    <n v="0"/>
    <n v="0"/>
    <n v="0.1"/>
    <n v="8.6956521739130432E-2"/>
    <n v="0.16666666666666666"/>
    <n v="9.5238095238095233E-2"/>
    <n v="0"/>
    <n v="0"/>
    <n v="0"/>
  </r>
  <r>
    <s v="INTERNAL PRJ"/>
    <s v="PRJ"/>
    <m/>
    <x v="0"/>
    <d v="2024-01-01T00:00:00"/>
    <d v="2024-12-31T00:00:00"/>
    <s v="N/A"/>
    <s v="IAA"/>
    <s v="OTHER"/>
    <x v="17"/>
    <m/>
    <s v="O. Sagazio"/>
    <x v="0"/>
    <s v="Operations"/>
    <s v="Team Management"/>
    <n v="0"/>
    <n v="0"/>
    <s v="ON GOING"/>
    <n v="0"/>
    <n v="2024"/>
    <x v="0"/>
    <n v="0"/>
    <n v="0"/>
    <n v="0"/>
    <n v="8"/>
    <n v="6"/>
    <n v="3"/>
    <n v="2"/>
    <n v="4"/>
    <n v="4"/>
    <n v="4"/>
    <n v="3"/>
    <n v="0"/>
    <n v="0"/>
    <n v="0"/>
    <n v="0"/>
    <n v="0.36363636363636365"/>
    <n v="0.3"/>
    <n v="0.13043478260869565"/>
    <n v="0.16666666666666666"/>
    <n v="0.19047619047619047"/>
    <n v="0.17391304347826086"/>
    <n v="0.19047619047619047"/>
    <n v="0.13636363636363635"/>
  </r>
  <r>
    <s v="INTERNAL PRJ"/>
    <s v="PRJ"/>
    <m/>
    <x v="0"/>
    <d v="2024-01-01T00:00:00"/>
    <d v="2024-12-31T00:00:00"/>
    <s v="N/A"/>
    <s v="IAA"/>
    <s v="OTHER"/>
    <x v="17"/>
    <m/>
    <s v="O. Sagazio"/>
    <x v="49"/>
    <s v="Operations"/>
    <s v="PM - Project Governance"/>
    <n v="0"/>
    <n v="0"/>
    <s v="ON GOING"/>
    <n v="0"/>
    <n v="2024"/>
    <x v="0"/>
    <n v="0"/>
    <n v="5"/>
    <n v="2"/>
    <n v="2"/>
    <n v="4"/>
    <n v="7"/>
    <n v="7"/>
    <n v="7"/>
    <n v="8"/>
    <n v="8"/>
    <n v="8"/>
    <n v="0"/>
    <n v="0"/>
    <n v="0.23809523809523808"/>
    <n v="9.0909090909090912E-2"/>
    <n v="9.0909090909090912E-2"/>
    <n v="0.2"/>
    <n v="0.30434782608695654"/>
    <n v="0.58333333333333337"/>
    <n v="0.33333333333333331"/>
    <n v="0.34782608695652173"/>
    <n v="0.38095238095238093"/>
    <n v="0.36363636363636365"/>
  </r>
  <r>
    <s v="INTERNAL PRJ"/>
    <s v="PRJ"/>
    <m/>
    <x v="0"/>
    <d v="2024-01-01T00:00:00"/>
    <d v="2024-12-31T00:00:00"/>
    <s v="N/A"/>
    <s v="IAA"/>
    <s v="OTHER"/>
    <x v="17"/>
    <m/>
    <s v="O. Sagazio"/>
    <x v="4"/>
    <s v="Operations"/>
    <s v="PM - Project Governance"/>
    <n v="0"/>
    <n v="0"/>
    <s v="ON GOING"/>
    <n v="0"/>
    <n v="2024"/>
    <x v="0"/>
    <n v="0"/>
    <n v="8.4"/>
    <n v="7.6"/>
    <n v="8"/>
    <n v="8"/>
    <n v="9.1999999999999993"/>
    <n v="4.8"/>
    <n v="8.4"/>
    <n v="9.1999999999999993"/>
    <n v="8"/>
    <n v="6.8"/>
    <n v="0"/>
    <n v="0"/>
    <n v="0.4"/>
    <n v="0.34545454545454546"/>
    <n v="0.36363636363636365"/>
    <n v="0.4"/>
    <n v="0.39999999999999997"/>
    <n v="0.39999999999999997"/>
    <n v="0.4"/>
    <n v="0.39999999999999997"/>
    <n v="0.38095238095238093"/>
    <n v="0.30909090909090908"/>
  </r>
  <r>
    <s v="INTERNAL PRJ"/>
    <s v="PRJ"/>
    <m/>
    <x v="0"/>
    <d v="2024-01-01T00:00:00"/>
    <d v="2024-12-31T00:00:00"/>
    <s v="N/A"/>
    <s v="IAA"/>
    <s v="OTHER"/>
    <x v="18"/>
    <m/>
    <s v="O. Sagazio"/>
    <x v="50"/>
    <s v="Operations"/>
    <s v="PM - Project Governance"/>
    <n v="0"/>
    <n v="0"/>
    <s v="ON GOING"/>
    <n v="0"/>
    <n v="2024"/>
    <x v="0"/>
    <n v="0"/>
    <n v="5.25"/>
    <n v="4.75"/>
    <n v="5"/>
    <n v="5"/>
    <n v="5"/>
    <n v="3"/>
    <n v="5"/>
    <n v="5"/>
    <n v="5"/>
    <n v="4"/>
    <n v="0"/>
    <n v="0"/>
    <n v="0.25"/>
    <n v="0.21590909090909091"/>
    <n v="0.22727272727272727"/>
    <n v="0.25"/>
    <n v="0.21739130434782608"/>
    <n v="0.25"/>
    <n v="0.23809523809523808"/>
    <n v="0.21739130434782608"/>
    <n v="0.23809523809523808"/>
    <n v="0.18181818181818182"/>
  </r>
  <r>
    <s v="CONTRACT"/>
    <s v="PRJ"/>
    <m/>
    <x v="2"/>
    <d v="2023-01-01T00:00:00"/>
    <d v="2023-12-31T00:00:00"/>
    <s v="ABS24305"/>
    <s v="CT"/>
    <s v="LOGISTIC"/>
    <x v="19"/>
    <s v="EssilorLuxottica"/>
    <s v="A. Cuomo"/>
    <x v="51"/>
    <s v="Operations"/>
    <s v="Data Management"/>
    <n v="1376"/>
    <n v="91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1"/>
    <s v="Operations"/>
    <s v="Data Engineering"/>
    <n v="30"/>
    <n v="29"/>
    <s v="CLOSED"/>
    <n v="0.8"/>
    <n v="2024"/>
    <x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36363636363636365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2"/>
    <s v="Operations"/>
    <s v="BackEnd"/>
    <n v="30"/>
    <n v="29"/>
    <s v="CLOSED"/>
    <n v="0.8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3"/>
    <s v="SAP ECC"/>
    <s v="ECC Developer"/>
    <n v="30"/>
    <n v="29"/>
    <s v="CLOSED"/>
    <n v="0.8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1"/>
    <s v="Operations"/>
    <s v="Data Engineering"/>
    <n v="30"/>
    <n v="29"/>
    <s v="CLOSED"/>
    <n v="0.8"/>
    <n v="2025"/>
    <x v="8"/>
    <n v="0"/>
    <n v="0"/>
    <n v="0"/>
    <n v="0"/>
    <n v="0"/>
    <n v="0"/>
    <n v="0"/>
    <n v="0"/>
    <n v="0"/>
    <n v="0"/>
    <n v="0"/>
    <n v="0.44444444444444442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2"/>
    <s v="Operations"/>
    <s v="BackEnd"/>
    <n v="30"/>
    <n v="29"/>
    <s v="CLOSED"/>
    <n v="0.8"/>
    <n v="2025"/>
    <x v="8"/>
    <n v="0"/>
    <n v="0"/>
    <n v="0"/>
    <n v="0"/>
    <n v="0"/>
    <n v="0"/>
    <n v="0"/>
    <n v="0"/>
    <n v="0"/>
    <n v="0"/>
    <n v="0"/>
    <n v="0.44444444444444442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3"/>
    <s v="SAP ECC"/>
    <s v="ECC Developer"/>
    <n v="30"/>
    <n v="29"/>
    <s v="CLOSED"/>
    <n v="0.8"/>
    <n v="2025"/>
    <x v="9"/>
    <n v="0"/>
    <n v="0"/>
    <n v="0"/>
    <n v="0"/>
    <n v="0"/>
    <n v="0"/>
    <n v="0"/>
    <n v="0"/>
    <n v="0"/>
    <n v="0"/>
    <n v="0"/>
    <n v="0.22222222222222221"/>
    <n v="0"/>
    <n v="0"/>
    <n v="0"/>
    <n v="0"/>
    <n v="0"/>
    <n v="0"/>
    <n v="0"/>
    <n v="0"/>
    <n v="0"/>
    <n v="0"/>
    <n v="0"/>
  </r>
  <r>
    <s v="CONTRACT"/>
    <s v="PRJ"/>
    <m/>
    <x v="1"/>
    <d v="2025-01-20T00:00:00"/>
    <d v="2025-03-08T00:00:00"/>
    <s v="ABS25101"/>
    <s v="ABS25101"/>
    <s v="LOGISTIC"/>
    <x v="21"/>
    <s v="EssilorLuxottica"/>
    <s v="A. Cuomo"/>
    <x v="51"/>
    <s v="Operations"/>
    <s v="Data Engineering"/>
    <n v="32"/>
    <n v="30"/>
    <s v="CLOSED"/>
    <n v="1"/>
    <n v="2025"/>
    <x v="6"/>
    <n v="15"/>
    <n v="1"/>
    <n v="0"/>
    <n v="0"/>
    <n v="0"/>
    <n v="0"/>
    <n v="0"/>
    <n v="0"/>
    <n v="0"/>
    <n v="0"/>
    <n v="0"/>
    <n v="0.16666666666666666"/>
    <n v="0.75"/>
    <n v="4.7619047619047616E-2"/>
    <n v="0"/>
    <n v="0"/>
    <n v="0"/>
    <n v="0"/>
    <n v="0"/>
    <n v="0"/>
    <n v="0"/>
    <n v="0"/>
    <n v="0"/>
  </r>
  <r>
    <s v="CONTRACT"/>
    <s v="PRJ"/>
    <m/>
    <x v="1"/>
    <d v="2025-01-20T00:00:00"/>
    <d v="2025-03-08T00:00:00"/>
    <s v="ABS25101"/>
    <s v="ABS25101"/>
    <s v="LOGISTIC"/>
    <x v="21"/>
    <s v="EssilorLuxottica"/>
    <s v="A. Cuomo"/>
    <x v="53"/>
    <s v="SAP ECC"/>
    <s v="ECC Developer"/>
    <n v="32"/>
    <n v="30"/>
    <s v="CLOSED"/>
    <n v="1"/>
    <n v="2025"/>
    <x v="13"/>
    <n v="15"/>
    <n v="3"/>
    <n v="0"/>
    <n v="0"/>
    <n v="0"/>
    <n v="0"/>
    <n v="0"/>
    <n v="0"/>
    <n v="0"/>
    <n v="0"/>
    <n v="0"/>
    <n v="0.27777777777777779"/>
    <n v="0.75"/>
    <n v="0.14285714285714285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1"/>
    <s v="Operations"/>
    <s v="Data Engineering"/>
    <n v="105"/>
    <n v="90"/>
    <s v="STARTED"/>
    <n v="0.9"/>
    <n v="2025"/>
    <x v="5"/>
    <n v="5"/>
    <n v="5"/>
    <n v="0"/>
    <n v="0"/>
    <n v="0"/>
    <n v="0"/>
    <n v="0"/>
    <n v="0"/>
    <n v="0"/>
    <n v="0"/>
    <n v="0"/>
    <n v="0.88888888888888884"/>
    <n v="0.25"/>
    <n v="0.23809523809523808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4"/>
    <s v="SAP ECC"/>
    <s v="ECC Analyst"/>
    <n v="105"/>
    <n v="90"/>
    <s v="STARTED"/>
    <n v="0.9"/>
    <n v="2025"/>
    <x v="2"/>
    <n v="15"/>
    <n v="5"/>
    <n v="0"/>
    <n v="0"/>
    <n v="0"/>
    <n v="0"/>
    <n v="0"/>
    <n v="0"/>
    <n v="0"/>
    <n v="0"/>
    <n v="0"/>
    <n v="0.1111111111111111"/>
    <n v="0.75"/>
    <n v="0.23809523809523808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2"/>
    <s v="Operations"/>
    <s v="BackEnd"/>
    <n v="105"/>
    <n v="90"/>
    <s v="STARTED"/>
    <n v="0.9"/>
    <n v="2025"/>
    <x v="5"/>
    <n v="20"/>
    <n v="5"/>
    <n v="0"/>
    <n v="0"/>
    <n v="0"/>
    <n v="0"/>
    <n v="0"/>
    <n v="0"/>
    <n v="0"/>
    <n v="0"/>
    <n v="0"/>
    <n v="0.88888888888888884"/>
    <n v="1"/>
    <n v="0.23809523809523808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3"/>
    <s v="SAP ECC"/>
    <s v="ECC Developer"/>
    <n v="105"/>
    <n v="90"/>
    <s v="STARTED"/>
    <n v="0.9"/>
    <n v="2025"/>
    <x v="14"/>
    <n v="5"/>
    <n v="0"/>
    <n v="0"/>
    <n v="0"/>
    <n v="0"/>
    <n v="0"/>
    <n v="0"/>
    <n v="0"/>
    <n v="0"/>
    <n v="0"/>
    <n v="0"/>
    <n v="0.61111111111111116"/>
    <n v="0.25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1"/>
    <s v="Operations"/>
    <s v="Data Engineering"/>
    <n v="125"/>
    <n v="120"/>
    <s v="CLOSED"/>
    <n v="0.9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2"/>
    <s v="Operations"/>
    <s v="BackEnd"/>
    <n v="125"/>
    <n v="120"/>
    <s v="CLOSED"/>
    <n v="0.9"/>
    <n v="2024"/>
    <x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36363636363636365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41"/>
    <s v="Operations"/>
    <s v="DataManagement"/>
    <n v="125"/>
    <n v="120"/>
    <s v="CLOSED"/>
    <n v="0.9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3"/>
    <s v="SAP ECC"/>
    <s v="ECC Developer"/>
    <n v="125"/>
    <n v="120"/>
    <s v="CLOSED"/>
    <n v="0.9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1"/>
    <s v="Operations"/>
    <s v="Data Engineering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5"/>
    <s v="SAP FIORI"/>
    <s v="FrontEnd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4"/>
    <s v="SAP ECC"/>
    <s v="ECC Analyst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2"/>
    <s v="Operations"/>
    <s v="BackEnd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6"/>
    <s v="Operations"/>
    <s v="DataManagement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7"/>
    <s v="SAP FIORI"/>
    <s v="FrontEnd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3"/>
    <s v="SAP ECC"/>
    <s v="ECC Developer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8"/>
    <s v="SAP ECC"/>
    <s v="ECC Analyst"/>
    <n v="375"/>
    <n v="0"/>
    <s v="TO START"/>
    <n v="0"/>
    <n v="2025"/>
    <x v="0"/>
    <n v="0"/>
    <n v="8"/>
    <n v="8"/>
    <n v="10"/>
    <n v="21"/>
    <n v="0"/>
    <n v="0"/>
    <n v="0"/>
    <n v="0"/>
    <n v="0"/>
    <n v="0"/>
    <n v="0"/>
    <n v="0"/>
    <n v="0.38095238095238093"/>
    <n v="0.36363636363636365"/>
    <n v="0.45454545454545453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1"/>
    <s v="Operations"/>
    <s v="Data Engineering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3"/>
    <n v="0.86363636363636365"/>
    <n v="0.90909090909090906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5"/>
    <s v="SAP FIORI"/>
    <s v="FrontEnd"/>
    <n v="375"/>
    <n v="0"/>
    <s v="TO START"/>
    <n v="0"/>
    <n v="2025"/>
    <x v="0"/>
    <n v="0"/>
    <n v="3"/>
    <n v="4"/>
    <n v="8"/>
    <n v="10"/>
    <n v="0"/>
    <n v="0"/>
    <n v="0"/>
    <n v="0"/>
    <n v="0"/>
    <n v="0"/>
    <n v="0"/>
    <n v="0"/>
    <n v="0.14285714285714285"/>
    <n v="0.18181818181818182"/>
    <n v="0.36363636363636365"/>
    <n v="0.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4"/>
    <s v="SAP ECC"/>
    <s v="ECC Analyst"/>
    <n v="375"/>
    <n v="0"/>
    <s v="TO START"/>
    <n v="0"/>
    <n v="2025"/>
    <x v="0"/>
    <n v="0"/>
    <n v="8"/>
    <n v="8"/>
    <n v="10"/>
    <n v="21"/>
    <n v="0"/>
    <n v="0"/>
    <n v="0"/>
    <n v="0"/>
    <n v="0"/>
    <n v="0"/>
    <n v="0"/>
    <n v="0"/>
    <n v="0.38095238095238093"/>
    <n v="0.36363636363636365"/>
    <n v="0.45454545454545453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2"/>
    <s v="Operations"/>
    <s v="DataManagement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3"/>
    <n v="0.86363636363636365"/>
    <n v="0.90909090909090906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7"/>
    <s v="SAP FIORI"/>
    <s v="FrontEnd"/>
    <n v="375"/>
    <n v="0"/>
    <s v="TO START"/>
    <n v="0"/>
    <n v="2025"/>
    <x v="0"/>
    <n v="0"/>
    <n v="3"/>
    <n v="4"/>
    <n v="8"/>
    <n v="10"/>
    <n v="0"/>
    <n v="0"/>
    <n v="0"/>
    <n v="0"/>
    <n v="0"/>
    <n v="0"/>
    <n v="0"/>
    <n v="0"/>
    <n v="0.14285714285714285"/>
    <n v="0.18181818181818182"/>
    <n v="0.36363636363636365"/>
    <n v="0.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3"/>
    <s v="SAP ECC"/>
    <s v="ECC Developer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3"/>
    <n v="0.86363636363636365"/>
    <n v="0.90909090909090906"/>
    <n v="1.05"/>
    <n v="0"/>
    <n v="0"/>
    <n v="0"/>
    <n v="0"/>
    <n v="0"/>
    <n v="0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1"/>
    <s v="Operations"/>
    <s v="Data Engineering"/>
    <n v="450"/>
    <n v="0"/>
    <s v="ON HOLD"/>
    <n v="0"/>
    <n v="2025"/>
    <x v="0"/>
    <n v="0"/>
    <n v="0"/>
    <n v="0"/>
    <n v="0"/>
    <n v="0"/>
    <n v="5"/>
    <n v="5"/>
    <n v="5"/>
    <n v="5"/>
    <n v="3"/>
    <n v="3"/>
    <n v="0"/>
    <n v="0"/>
    <n v="0"/>
    <n v="0"/>
    <n v="0"/>
    <n v="0"/>
    <n v="0.21739130434782608"/>
    <n v="0.41666666666666669"/>
    <n v="0.23809523809523808"/>
    <n v="0.21739130434782608"/>
    <n v="0.14285714285714285"/>
    <n v="0.13636363636363635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39"/>
    <s v="Operations"/>
    <s v="Architecture Analysis"/>
    <n v="450"/>
    <n v="0"/>
    <s v="ON HOLD"/>
    <n v="0"/>
    <n v="2025"/>
    <x v="0"/>
    <n v="0"/>
    <n v="0"/>
    <n v="0"/>
    <n v="0"/>
    <n v="0"/>
    <n v="7"/>
    <n v="7"/>
    <n v="7"/>
    <n v="7"/>
    <n v="7"/>
    <n v="7"/>
    <n v="0"/>
    <n v="0"/>
    <n v="0"/>
    <n v="0"/>
    <n v="0"/>
    <n v="0"/>
    <n v="0.30434782608695654"/>
    <n v="0.58333333333333337"/>
    <n v="0.33333333333333331"/>
    <n v="0.30434782608695654"/>
    <n v="0.33333333333333331"/>
    <n v="0.31818181818181818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2"/>
    <s v="Operations"/>
    <s v="DataManagement"/>
    <n v="450"/>
    <n v="0"/>
    <s v="ON HOLD"/>
    <n v="0"/>
    <n v="2025"/>
    <x v="0"/>
    <n v="0"/>
    <n v="0"/>
    <n v="0"/>
    <n v="0"/>
    <n v="0"/>
    <n v="10"/>
    <n v="15"/>
    <n v="15"/>
    <n v="15"/>
    <n v="10"/>
    <n v="5"/>
    <n v="0"/>
    <n v="0"/>
    <n v="0"/>
    <n v="0"/>
    <n v="0"/>
    <n v="0"/>
    <n v="0.43478260869565216"/>
    <n v="1.25"/>
    <n v="0.7142857142857143"/>
    <n v="0.65217391304347827"/>
    <n v="0.47619047619047616"/>
    <n v="0.22727272727272727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9"/>
    <s v="Delivery Projects"/>
    <s v="PM - Project Governance"/>
    <n v="450"/>
    <n v="0"/>
    <s v="ON HOLD"/>
    <n v="0"/>
    <n v="2025"/>
    <x v="0"/>
    <n v="0"/>
    <n v="0"/>
    <n v="0"/>
    <n v="0"/>
    <n v="0"/>
    <n v="3"/>
    <n v="3"/>
    <n v="3"/>
    <n v="3"/>
    <n v="3"/>
    <n v="3"/>
    <n v="0"/>
    <n v="0"/>
    <n v="0"/>
    <n v="0"/>
    <n v="0"/>
    <n v="0"/>
    <n v="0.13043478260869565"/>
    <n v="0.25"/>
    <n v="0.14285714285714285"/>
    <n v="0.13043478260869565"/>
    <n v="0.14285714285714285"/>
    <n v="0.13636363636363635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60"/>
    <s v="SAP ECC"/>
    <s v="PMO - Project Management Officer"/>
    <n v="450"/>
    <n v="0"/>
    <s v="ON HOLD"/>
    <n v="0"/>
    <n v="2025"/>
    <x v="0"/>
    <n v="0"/>
    <n v="0"/>
    <n v="0"/>
    <n v="0"/>
    <n v="0"/>
    <n v="15"/>
    <n v="10"/>
    <n v="5"/>
    <n v="5"/>
    <n v="5"/>
    <n v="5"/>
    <n v="0"/>
    <n v="0"/>
    <n v="0"/>
    <n v="0"/>
    <n v="0"/>
    <n v="0"/>
    <n v="0.65217391304347827"/>
    <n v="0.83333333333333337"/>
    <n v="0.23809523809523808"/>
    <n v="0.21739130434782608"/>
    <n v="0.23809523809523808"/>
    <n v="0.22727272727272727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7"/>
    <s v="SAP FIORI"/>
    <s v="Graphic Interface"/>
    <n v="450"/>
    <n v="0"/>
    <s v="ON HOLD"/>
    <n v="0"/>
    <n v="2025"/>
    <x v="0"/>
    <n v="0"/>
    <n v="0"/>
    <n v="0"/>
    <n v="0"/>
    <n v="0"/>
    <n v="5"/>
    <n v="10"/>
    <n v="15"/>
    <n v="15"/>
    <n v="10"/>
    <n v="10"/>
    <n v="0"/>
    <n v="0"/>
    <n v="0"/>
    <n v="0"/>
    <n v="0"/>
    <n v="0"/>
    <n v="0.21739130434782608"/>
    <n v="0.83333333333333337"/>
    <n v="0.7142857142857143"/>
    <n v="0.65217391304347827"/>
    <n v="0.47619047619047616"/>
    <n v="0.4545454545454545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61"/>
    <s v="SAP ECC"/>
    <s v="ECC Analyst"/>
    <n v="450"/>
    <n v="0"/>
    <s v="ON HOLD"/>
    <n v="0"/>
    <n v="2025"/>
    <x v="0"/>
    <n v="0"/>
    <n v="0"/>
    <n v="0"/>
    <n v="0"/>
    <n v="0"/>
    <n v="15"/>
    <n v="10"/>
    <n v="5"/>
    <n v="5"/>
    <n v="5"/>
    <n v="5"/>
    <n v="0"/>
    <n v="0"/>
    <n v="0"/>
    <n v="0"/>
    <n v="0"/>
    <n v="0"/>
    <n v="0.65217391304347827"/>
    <n v="0.83333333333333337"/>
    <n v="0.23809523809523808"/>
    <n v="0.21739130434782608"/>
    <n v="0.23809523809523808"/>
    <n v="0.22727272727272727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3"/>
    <s v="SAP ECC"/>
    <s v="ECC Developer"/>
    <n v="450"/>
    <n v="0"/>
    <s v="ON HOLD"/>
    <n v="0"/>
    <n v="2025"/>
    <x v="0"/>
    <n v="0"/>
    <n v="0"/>
    <n v="0"/>
    <n v="0"/>
    <n v="0"/>
    <n v="2"/>
    <n v="2"/>
    <n v="2"/>
    <n v="2"/>
    <n v="0"/>
    <n v="0"/>
    <n v="0"/>
    <n v="0"/>
    <n v="0"/>
    <n v="0"/>
    <n v="0"/>
    <n v="0"/>
    <n v="8.6956521739130432E-2"/>
    <n v="0.16666666666666666"/>
    <n v="9.5238095238095233E-2"/>
    <n v="8.6956521739130432E-2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8"/>
    <s v="SAP ECC"/>
    <s v="ECC Analyst"/>
    <n v="553"/>
    <n v="519"/>
    <s v="CLOSED"/>
    <n v="1"/>
    <n v="2024"/>
    <x v="15"/>
    <n v="21"/>
    <n v="20"/>
    <n v="11"/>
    <n v="0"/>
    <n v="0"/>
    <n v="0"/>
    <n v="0"/>
    <n v="0"/>
    <n v="0"/>
    <n v="0"/>
    <n v="0"/>
    <n v="0.94444444444444442"/>
    <n v="1.05"/>
    <n v="0.95238095238095233"/>
    <n v="0.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1"/>
    <s v="Operations"/>
    <s v="Data Engineering"/>
    <n v="553"/>
    <n v="519"/>
    <s v="CLOSED"/>
    <n v="1"/>
    <n v="2024"/>
    <x v="16"/>
    <n v="20"/>
    <n v="20"/>
    <n v="19"/>
    <n v="0"/>
    <n v="0"/>
    <n v="0"/>
    <n v="0"/>
    <n v="0"/>
    <n v="0"/>
    <n v="0"/>
    <n v="0"/>
    <n v="1"/>
    <n v="1"/>
    <n v="0.95238095238095233"/>
    <n v="0.8636363636363636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2"/>
    <s v="SAP ECC"/>
    <s v="ECC Developer"/>
    <n v="553"/>
    <n v="519"/>
    <s v="CLOSED"/>
    <n v="1"/>
    <n v="2024"/>
    <x v="0"/>
    <n v="2.5"/>
    <n v="1"/>
    <n v="1"/>
    <n v="0"/>
    <n v="0"/>
    <n v="0"/>
    <n v="0"/>
    <n v="0"/>
    <n v="0"/>
    <n v="0"/>
    <n v="0"/>
    <n v="0"/>
    <n v="0.125"/>
    <n v="4.7619047619047616E-2"/>
    <n v="4.5454545454545456E-2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5"/>
    <s v="SAP FIORI"/>
    <s v="FrontEnd"/>
    <n v="553"/>
    <n v="519"/>
    <s v="CLOSED"/>
    <n v="1"/>
    <n v="2024"/>
    <x v="2"/>
    <n v="5"/>
    <n v="2"/>
    <n v="1"/>
    <n v="0"/>
    <n v="0"/>
    <n v="0"/>
    <n v="0"/>
    <n v="0"/>
    <n v="0"/>
    <n v="0"/>
    <n v="0"/>
    <n v="0.1111111111111111"/>
    <n v="0.25"/>
    <n v="9.5238095238095233E-2"/>
    <n v="4.5454545454545456E-2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4"/>
    <s v="SAP ECC"/>
    <s v="ECC Analyst"/>
    <n v="553"/>
    <n v="519"/>
    <s v="CLOSED"/>
    <n v="1"/>
    <n v="2024"/>
    <x v="15"/>
    <n v="19"/>
    <n v="20"/>
    <n v="12"/>
    <n v="0"/>
    <n v="0"/>
    <n v="0"/>
    <n v="0"/>
    <n v="0"/>
    <n v="0"/>
    <n v="0"/>
    <n v="0"/>
    <n v="0.94444444444444442"/>
    <n v="0.95"/>
    <n v="0.95238095238095233"/>
    <n v="0.54545454545454541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2"/>
    <s v="Operations"/>
    <s v="DataManagement"/>
    <n v="553"/>
    <n v="519"/>
    <s v="CLOSED"/>
    <n v="1"/>
    <n v="2024"/>
    <x v="17"/>
    <n v="13"/>
    <n v="20"/>
    <n v="16"/>
    <n v="0"/>
    <n v="0"/>
    <n v="0"/>
    <n v="0"/>
    <n v="0"/>
    <n v="0"/>
    <n v="0"/>
    <n v="0"/>
    <n v="0.3611111111111111"/>
    <n v="0.65"/>
    <n v="0.95238095238095233"/>
    <n v="0.72727272727272729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6"/>
    <s v="Operations"/>
    <s v="DataManagement"/>
    <n v="553"/>
    <n v="519"/>
    <s v="CLOSED"/>
    <n v="1"/>
    <n v="2024"/>
    <x v="7"/>
    <n v="16"/>
    <n v="11"/>
    <n v="12"/>
    <n v="0"/>
    <n v="0"/>
    <n v="0"/>
    <n v="0"/>
    <n v="0"/>
    <n v="0"/>
    <n v="0"/>
    <n v="0"/>
    <n v="0.83333333333333337"/>
    <n v="0.8"/>
    <n v="0.52380952380952384"/>
    <n v="0.54545454545454541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7"/>
    <s v="SAP FIORI"/>
    <s v="FrontEnd"/>
    <n v="553"/>
    <n v="519"/>
    <s v="CLOSED"/>
    <n v="1"/>
    <n v="2024"/>
    <x v="0"/>
    <n v="3"/>
    <n v="2"/>
    <n v="3"/>
    <n v="0"/>
    <n v="0"/>
    <n v="0"/>
    <n v="0"/>
    <n v="0"/>
    <n v="0"/>
    <n v="0"/>
    <n v="0"/>
    <n v="0"/>
    <n v="0.15"/>
    <n v="9.5238095238095233E-2"/>
    <n v="0.1363636363636363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3"/>
    <s v="SAP ECC"/>
    <s v="ECC Developer"/>
    <n v="553"/>
    <n v="519"/>
    <s v="CLOSED"/>
    <n v="1"/>
    <n v="2024"/>
    <x v="16"/>
    <n v="20"/>
    <n v="11"/>
    <n v="11"/>
    <n v="0"/>
    <n v="0"/>
    <n v="0"/>
    <n v="0"/>
    <n v="0"/>
    <n v="0"/>
    <n v="0"/>
    <n v="0"/>
    <n v="1"/>
    <n v="1"/>
    <n v="0.52380952380952384"/>
    <n v="0.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4"/>
    <s v="Operations"/>
    <s v="DataManagement"/>
    <n v="553"/>
    <n v="519"/>
    <s v="CLOSED"/>
    <n v="1"/>
    <n v="2024"/>
    <x v="16"/>
    <n v="21"/>
    <n v="0"/>
    <n v="0"/>
    <n v="0"/>
    <n v="0"/>
    <n v="0"/>
    <n v="0"/>
    <n v="0"/>
    <n v="0"/>
    <n v="0"/>
    <n v="0"/>
    <n v="1"/>
    <n v="1.05"/>
    <n v="0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3"/>
    <s v="SAP ECC"/>
    <s v="ECC Developer"/>
    <n v="553"/>
    <n v="519"/>
    <s v="CLOSED"/>
    <n v="1"/>
    <n v="2024"/>
    <x v="4"/>
    <n v="21"/>
    <n v="16"/>
    <n v="14"/>
    <n v="0"/>
    <n v="0"/>
    <n v="0"/>
    <n v="0"/>
    <n v="0"/>
    <n v="0"/>
    <n v="0"/>
    <n v="0"/>
    <n v="0.5"/>
    <n v="1.05"/>
    <n v="0.76190476190476186"/>
    <n v="0.63636363636363635"/>
    <n v="0"/>
    <n v="0"/>
    <n v="0"/>
    <n v="0"/>
    <n v="0"/>
    <n v="0"/>
    <n v="0"/>
    <n v="0"/>
  </r>
  <r>
    <s v="INTERNAL PRJ"/>
    <s v="PRJ"/>
    <m/>
    <x v="0"/>
    <d v="2024-01-01T00:00:00"/>
    <d v="2024-03-31T00:00:00"/>
    <s v="N/A"/>
    <s v="EPM"/>
    <s v="OTHER"/>
    <x v="28"/>
    <s v="Abstract"/>
    <s v="M. COCCHI"/>
    <x v="65"/>
    <s v="Operations"/>
    <s v="Analysis"/>
    <n v="0"/>
    <n v="0"/>
    <s v="ON GOING"/>
    <n v="0"/>
    <n v="2024"/>
    <x v="8"/>
    <n v="8"/>
    <n v="8"/>
    <n v="8"/>
    <n v="8"/>
    <n v="0"/>
    <n v="0"/>
    <n v="0"/>
    <n v="0"/>
    <n v="0"/>
    <n v="0"/>
    <n v="0"/>
    <n v="0.44444444444444442"/>
    <n v="0.4"/>
    <n v="0.38095238095238093"/>
    <n v="0.36363636363636365"/>
    <n v="0.36363636363636365"/>
    <n v="0"/>
    <n v="0"/>
    <n v="0"/>
    <n v="0"/>
    <n v="0"/>
    <n v="0"/>
    <n v="0"/>
  </r>
  <r>
    <s v="INTERNAL PRJ"/>
    <s v="PRJ"/>
    <m/>
    <x v="0"/>
    <d v="2024-01-01T00:00:00"/>
    <d v="2024-03-31T00:00:00"/>
    <s v="N/A"/>
    <s v="EPM"/>
    <s v="OTHER"/>
    <x v="28"/>
    <s v="Abstract"/>
    <s v="M. COCCHI"/>
    <x v="15"/>
    <s v="Consolidated &amp; Tax"/>
    <s v="Analysis"/>
    <n v="0"/>
    <n v="0"/>
    <s v="ON GOING"/>
    <n v="0"/>
    <n v="2024"/>
    <x v="13"/>
    <n v="10"/>
    <n v="10"/>
    <n v="10"/>
    <n v="5"/>
    <n v="6"/>
    <n v="0"/>
    <n v="0"/>
    <n v="0"/>
    <n v="0"/>
    <n v="0"/>
    <n v="0"/>
    <n v="0.27777777777777779"/>
    <n v="0.5"/>
    <n v="0.47619047619047616"/>
    <n v="0.45454545454545453"/>
    <n v="0.22727272727272727"/>
    <n v="0.3"/>
    <n v="0"/>
    <n v="0"/>
    <n v="0"/>
    <n v="0"/>
    <n v="0"/>
    <n v="0"/>
  </r>
  <r>
    <s v="INTERNAL PRJ"/>
    <s v="PRJ"/>
    <m/>
    <x v="0"/>
    <d v="2024-01-01T00:00:00"/>
    <d v="2024-06-05T00:00:00"/>
    <s v="N/A"/>
    <s v="EPM"/>
    <s v="CPP"/>
    <x v="28"/>
    <s v="Abstract"/>
    <s v="M. COCCHI"/>
    <x v="66"/>
    <s v="Consolidated &amp; Tax"/>
    <s v="Analysis"/>
    <n v="0"/>
    <n v="0"/>
    <s v="ON GOING"/>
    <n v="0"/>
    <n v="2024"/>
    <x v="12"/>
    <n v="14"/>
    <n v="14"/>
    <n v="12"/>
    <n v="5"/>
    <n v="5"/>
    <n v="0"/>
    <n v="0"/>
    <n v="0"/>
    <n v="0"/>
    <n v="0"/>
    <n v="0"/>
    <n v="0.3888888888888889"/>
    <n v="0.7"/>
    <n v="0.66666666666666663"/>
    <n v="0.54545454545454541"/>
    <n v="0.22727272727272727"/>
    <n v="0.25"/>
    <n v="0"/>
    <n v="0"/>
    <n v="0"/>
    <n v="0"/>
    <n v="0"/>
    <n v="0"/>
  </r>
  <r>
    <s v="INTERNAL TRAINING"/>
    <s v="FORMAZIONE"/>
    <m/>
    <x v="0"/>
    <d v="2024-09-01T00:00:00"/>
    <d v="2024-11-30T00:00:00"/>
    <s v="N/A"/>
    <s v="ATD"/>
    <s v="OTHER"/>
    <x v="29"/>
    <s v="Abstract"/>
    <s v="P. Pieroni"/>
    <x v="47"/>
    <s v="Operations"/>
    <s v="BackEnd"/>
    <n v="4"/>
    <n v="0"/>
    <s v="ON GOING"/>
    <n v="0"/>
    <n v="2024"/>
    <x v="0"/>
    <n v="0"/>
    <n v="0"/>
    <n v="0"/>
    <n v="0"/>
    <n v="0"/>
    <n v="0"/>
    <n v="0"/>
    <n v="1"/>
    <n v="5"/>
    <n v="3"/>
    <n v="2"/>
    <n v="0"/>
    <n v="0"/>
    <n v="0"/>
    <n v="0"/>
    <n v="0"/>
    <n v="0"/>
    <n v="0"/>
    <n v="0"/>
    <n v="4.7619047619047616E-2"/>
    <n v="0.21739130434782608"/>
    <n v="0.14285714285714285"/>
    <n v="9.0909090909090912E-2"/>
  </r>
  <r>
    <s v="LEAD"/>
    <s v="PreSales - GO TO MARKET"/>
    <m/>
    <x v="0"/>
    <m/>
    <m/>
    <s v="N/A"/>
    <s v="N/A"/>
    <s v="CPP"/>
    <x v="30"/>
    <s v="EssilorLuxottica"/>
    <s v="M. COCCHI"/>
    <x v="0"/>
    <s v="Operations"/>
    <s v="Team Leadership"/>
    <n v="0"/>
    <n v="0"/>
    <s v="PROPOSAL"/>
    <n v="0"/>
    <n v="2024"/>
    <x v="0"/>
    <n v="1"/>
    <n v="1"/>
    <n v="1"/>
    <n v="0"/>
    <n v="0"/>
    <n v="0"/>
    <n v="0"/>
    <n v="0"/>
    <n v="0"/>
    <n v="0"/>
    <n v="0"/>
    <n v="0"/>
    <n v="0.05"/>
    <n v="4.7619047619047616E-2"/>
    <n v="4.5454545454545456E-2"/>
    <n v="0"/>
    <n v="0"/>
    <n v="0"/>
    <n v="0"/>
    <n v="0"/>
    <n v="0"/>
    <n v="0"/>
    <n v="0"/>
  </r>
  <r>
    <s v="LEAD"/>
    <s v="PreSales - GO TO MARKET"/>
    <m/>
    <x v="0"/>
    <m/>
    <m/>
    <s v="N/A"/>
    <s v="N/A"/>
    <s v="CPP"/>
    <x v="30"/>
    <s v="EssilorLuxottica"/>
    <s v="M. COCCHI"/>
    <x v="1"/>
    <s v="Operations"/>
    <s v="Tech Lead"/>
    <n v="0"/>
    <n v="0"/>
    <s v="PROPOSAL"/>
    <n v="0"/>
    <n v="2024"/>
    <x v="0"/>
    <n v="1"/>
    <n v="2"/>
    <n v="2"/>
    <n v="0"/>
    <n v="0"/>
    <n v="0"/>
    <n v="0"/>
    <n v="0"/>
    <n v="0"/>
    <n v="0"/>
    <n v="0"/>
    <n v="0"/>
    <n v="0.05"/>
    <n v="9.5238095238095233E-2"/>
    <n v="9.0909090909090912E-2"/>
    <n v="0"/>
    <n v="0"/>
    <n v="0"/>
    <n v="0"/>
    <n v="0"/>
    <n v="0"/>
    <n v="0"/>
    <n v="0"/>
  </r>
  <r>
    <s v="PROSPECT"/>
    <s v="PreSales - DELIVERY"/>
    <m/>
    <x v="0"/>
    <d v="2024-07-01T00:00:00"/>
    <d v="2024-11-01T00:00:00"/>
    <s v="N/A"/>
    <s v="N/A"/>
    <s v="CRM/DS"/>
    <x v="31"/>
    <s v="EDISON"/>
    <s v="F. Ferri"/>
    <x v="0"/>
    <s v="Operations"/>
    <s v="PM - Project Governance"/>
    <n v="8"/>
    <n v="8"/>
    <s v="PROPOSAL"/>
    <n v="0"/>
    <n v="2024"/>
    <x v="0"/>
    <n v="0"/>
    <n v="0"/>
    <n v="0"/>
    <n v="0"/>
    <n v="0"/>
    <n v="1"/>
    <n v="1"/>
    <n v="2"/>
    <n v="1"/>
    <n v="0"/>
    <n v="0"/>
    <n v="0"/>
    <n v="0"/>
    <n v="0"/>
    <n v="0"/>
    <n v="0"/>
    <n v="0"/>
    <n v="4.3478260869565216E-2"/>
    <n v="8.3333333333333329E-2"/>
    <n v="9.5238095238095233E-2"/>
    <n v="4.3478260869565216E-2"/>
    <n v="0"/>
    <n v="0"/>
  </r>
  <r>
    <s v="PROSPECT"/>
    <s v="PreSales - DELIVERY"/>
    <m/>
    <x v="0"/>
    <d v="2024-07-01T00:00:00"/>
    <d v="2024-11-01T00:00:00"/>
    <s v="N/A"/>
    <s v="N/A"/>
    <s v="CRM/DS"/>
    <x v="31"/>
    <s v="EDISON"/>
    <s v="F. Ferri"/>
    <x v="1"/>
    <s v="Operations"/>
    <s v="Tech Lead"/>
    <n v="8"/>
    <n v="8"/>
    <s v="PROPOSAL"/>
    <n v="0"/>
    <n v="2024"/>
    <x v="0"/>
    <n v="0"/>
    <n v="0"/>
    <n v="0"/>
    <n v="0"/>
    <n v="0"/>
    <n v="1"/>
    <n v="1"/>
    <n v="2"/>
    <n v="1"/>
    <n v="0"/>
    <n v="0"/>
    <n v="0"/>
    <n v="0"/>
    <n v="0"/>
    <n v="0"/>
    <n v="0"/>
    <n v="0"/>
    <n v="4.3478260869565216E-2"/>
    <n v="8.3333333333333329E-2"/>
    <n v="9.5238095238095233E-2"/>
    <n v="4.3478260869565216E-2"/>
    <n v="0"/>
    <n v="0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9"/>
    <s v="Operations"/>
    <s v="BackEnd"/>
    <n v="212"/>
    <n v="56"/>
    <s v="ON GOING"/>
    <n v="0.26415094339622641"/>
    <n v="2024"/>
    <x v="3"/>
    <n v="0.5"/>
    <n v="0.5"/>
    <n v="0.5"/>
    <n v="2"/>
    <n v="2"/>
    <n v="2"/>
    <n v="2"/>
    <n v="2"/>
    <n v="2"/>
    <n v="2"/>
    <n v="2"/>
    <n v="2.7777777777777776E-2"/>
    <n v="2.5000000000000001E-2"/>
    <n v="2.3809523809523808E-2"/>
    <n v="2.2727272727272728E-2"/>
    <n v="9.0909090909090912E-2"/>
    <n v="0.1"/>
    <n v="8.6956521739130432E-2"/>
    <n v="0.16666666666666666"/>
    <n v="9.5238095238095233E-2"/>
    <n v="8.6956521739130432E-2"/>
    <n v="9.5238095238095233E-2"/>
    <n v="9.0909090909090912E-2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0"/>
    <s v="Operations"/>
    <s v="BackEnd"/>
    <n v="212"/>
    <n v="56"/>
    <s v="ON GOING"/>
    <n v="0.26415094339622641"/>
    <n v="2024"/>
    <x v="2"/>
    <n v="2"/>
    <n v="2"/>
    <n v="2"/>
    <n v="2"/>
    <n v="2"/>
    <n v="2"/>
    <n v="2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9.5238095238095233E-2"/>
    <n v="9.0909090909090912E-2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1"/>
    <s v="Operations"/>
    <s v="BackEnd"/>
    <n v="212"/>
    <n v="56"/>
    <s v="ON GOING"/>
    <n v="0.26415094339622641"/>
    <n v="2024"/>
    <x v="3"/>
    <n v="0.5"/>
    <n v="0.5"/>
    <n v="0.5"/>
    <n v="0.5"/>
    <n v="0.5"/>
    <n v="0.5"/>
    <n v="0.5"/>
    <n v="0.5"/>
    <n v="0.5"/>
    <n v="1"/>
    <n v="0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4.7619047619047616E-2"/>
    <n v="0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2"/>
    <s v="Delivery AMS"/>
    <s v="PM - Project Governance"/>
    <n v="212"/>
    <n v="56"/>
    <s v="ON GOING"/>
    <n v="0.26415094339622641"/>
    <n v="2024"/>
    <x v="1"/>
    <n v="0.5"/>
    <n v="0.5"/>
    <n v="0.5"/>
    <n v="1"/>
    <n v="1"/>
    <n v="1"/>
    <n v="1"/>
    <n v="1"/>
    <n v="1"/>
    <n v="1"/>
    <n v="1"/>
    <n v="5.5555555555555552E-2"/>
    <n v="2.5000000000000001E-2"/>
    <n v="2.3809523809523808E-2"/>
    <n v="2.2727272727272728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3"/>
    <s v="Operations"/>
    <s v="BackEnd"/>
    <n v="212"/>
    <n v="56"/>
    <s v="ON GOING"/>
    <n v="0.26415094339622641"/>
    <n v="2024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67"/>
    <s v="Operations"/>
    <s v="Technical Leader"/>
    <n v="212"/>
    <n v="56"/>
    <s v="ON GOING"/>
    <n v="0.26415094339622641"/>
    <n v="2024"/>
    <x v="2"/>
    <n v="2"/>
    <n v="2"/>
    <n v="2"/>
    <n v="2"/>
    <n v="2"/>
    <n v="2"/>
    <n v="2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9.5238095238095233E-2"/>
    <n v="9.0909090909090912E-2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9"/>
    <s v="Operations"/>
    <s v="BackEnd"/>
    <n v="212"/>
    <n v="21"/>
    <s v="ONGOING"/>
    <n v="0"/>
    <n v="2025"/>
    <x v="1"/>
    <n v="1"/>
    <n v="1"/>
    <n v="1"/>
    <n v="2"/>
    <n v="2"/>
    <n v="2"/>
    <n v="2"/>
    <n v="2"/>
    <n v="2"/>
    <n v="2"/>
    <n v="2"/>
    <n v="5.5555555555555552E-2"/>
    <n v="0.05"/>
    <n v="4.7619047619047616E-2"/>
    <n v="4.5454545454545456E-2"/>
    <n v="9.0909090909090912E-2"/>
    <n v="0.1"/>
    <n v="8.6956521739130432E-2"/>
    <n v="0.16666666666666666"/>
    <n v="9.5238095238095233E-2"/>
    <n v="8.6956521739130432E-2"/>
    <n v="9.5238095238095233E-2"/>
    <n v="9.0909090909090912E-2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0"/>
    <s v="Operations"/>
    <s v="BackEnd"/>
    <n v="212"/>
    <n v="21"/>
    <s v="ONGOING"/>
    <n v="0"/>
    <n v="2025"/>
    <x v="1"/>
    <n v="1"/>
    <n v="1"/>
    <n v="1"/>
    <n v="0"/>
    <n v="0"/>
    <n v="0"/>
    <n v="0"/>
    <n v="0"/>
    <n v="0"/>
    <n v="0"/>
    <n v="0"/>
    <n v="5.5555555555555552E-2"/>
    <n v="0.05"/>
    <n v="4.7619047619047616E-2"/>
    <n v="4.5454545454545456E-2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2"/>
    <s v="Delivery AMS"/>
    <s v="PM - Project Governance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3"/>
    <s v="Operations"/>
    <s v="BackEnd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67"/>
    <s v="Operations"/>
    <s v="Technical Leader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PROSPECT"/>
    <s v="PRJ"/>
    <m/>
    <x v="0"/>
    <m/>
    <m/>
    <s v="N/A"/>
    <s v="N/A"/>
    <s v="OTHER"/>
    <x v="34"/>
    <s v="EssilorLuxottica"/>
    <s v="O. Sagazio"/>
    <x v="68"/>
    <e v="#N/A"/>
    <s v="Front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325"/>
    <s v="BS24108"/>
    <s v="RETAIL"/>
    <x v="35"/>
    <s v="EssilorLuxottica"/>
    <s v="F. Pinnelli"/>
    <x v="69"/>
    <s v="Operations"/>
    <s v="Data Management"/>
    <n v="164"/>
    <n v="0"/>
    <s v="ON GOING"/>
    <n v="0"/>
    <n v="2024"/>
    <x v="11"/>
    <n v="10"/>
    <n v="10"/>
    <n v="10"/>
    <n v="10"/>
    <n v="10"/>
    <n v="10"/>
    <n v="5"/>
    <n v="10"/>
    <n v="0"/>
    <n v="0"/>
    <n v="0"/>
    <n v="0.55555555555555558"/>
    <n v="0.5"/>
    <n v="0.47619047619047616"/>
    <n v="0.45454545454545453"/>
    <n v="0.45454545454545453"/>
    <n v="0.5"/>
    <n v="0.43478260869565216"/>
    <n v="0.41666666666666669"/>
    <n v="0.47619047619047616"/>
    <n v="0"/>
    <n v="0"/>
    <n v="0"/>
  </r>
  <r>
    <s v="CONTRACT"/>
    <s v="AMS"/>
    <s v="Waterfall"/>
    <x v="0"/>
    <d v="2024-01-01T00:00:00"/>
    <d v="2024-12-31T00:00:00"/>
    <s v="ABS24325"/>
    <s v="BS24108"/>
    <s v="RETAIL"/>
    <x v="35"/>
    <s v="EssilorLuxottica"/>
    <s v="F. Pinnelli"/>
    <x v="70"/>
    <s v="Delivery AMS"/>
    <s v="Project Governance"/>
    <n v="164"/>
    <n v="0"/>
    <s v="ON GOING"/>
    <n v="0"/>
    <n v="2024"/>
    <x v="0"/>
    <n v="0"/>
    <n v="0"/>
    <n v="0"/>
    <n v="0"/>
    <n v="0"/>
    <n v="0"/>
    <n v="0"/>
    <n v="0.5"/>
    <n v="8"/>
    <n v="8"/>
    <n v="8"/>
    <n v="0"/>
    <n v="0"/>
    <n v="0"/>
    <n v="0"/>
    <n v="0"/>
    <n v="0"/>
    <n v="0"/>
    <n v="0"/>
    <n v="2.3809523809523808E-2"/>
    <n v="0.34782608695652173"/>
    <n v="0.38095238095238093"/>
    <n v="0.36363636363636365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1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51"/>
    <s v="Operations"/>
    <s v="Data Engineering"/>
    <n v="190"/>
    <n v="177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51"/>
    <s v="Operations"/>
    <s v="Data Engineering"/>
    <n v="190"/>
    <n v="177"/>
    <s v="CLOSED"/>
    <n v="1"/>
    <n v="2025"/>
    <x v="18"/>
    <n v="0"/>
    <n v="0"/>
    <n v="0"/>
    <n v="0"/>
    <n v="0"/>
    <n v="0"/>
    <n v="0"/>
    <n v="0"/>
    <n v="0"/>
    <n v="0"/>
    <n v="0"/>
    <n v="0.19444444444444445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39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5454545454545456E-2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39"/>
    <s v="Operations"/>
    <s v="BackEnd"/>
    <n v="190"/>
    <n v="177"/>
    <s v="CLOSED"/>
    <n v="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2"/>
    <s v="Delivery Projects"/>
    <s v="PMO - Project Management Officer"/>
    <n v="190"/>
    <n v="177"/>
    <s v="CLOSED"/>
    <n v="1"/>
    <n v="2024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5454545454545456E-2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2"/>
    <s v="Delivery Projects"/>
    <s v="PMO - Project Management Officer"/>
    <n v="190"/>
    <n v="177"/>
    <s v="CLOSED"/>
    <n v="1"/>
    <n v="2025"/>
    <x v="3"/>
    <n v="0"/>
    <n v="0"/>
    <n v="0"/>
    <n v="0"/>
    <n v="0"/>
    <n v="0"/>
    <n v="0"/>
    <n v="0"/>
    <n v="0"/>
    <n v="0"/>
    <n v="0"/>
    <n v="2.7777777777777776E-2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3"/>
    <s v="Operations"/>
    <s v="FrontEnd"/>
    <n v="190"/>
    <n v="177"/>
    <s v="CLOSED"/>
    <n v="1"/>
    <n v="2024"/>
    <x v="0"/>
    <n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.77272727272727271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3"/>
    <s v="Operations"/>
    <s v="FrontEnd"/>
    <n v="190"/>
    <n v="177"/>
    <s v="CLOSED"/>
    <n v="1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51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8181818181818182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0"/>
    <s v="Delivery AMS"/>
    <s v="Data Management"/>
    <n v="190"/>
    <n v="177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0"/>
    <s v="Delivery AMS"/>
    <s v="Data Management"/>
    <n v="190"/>
    <n v="177"/>
    <s v="CLOSED"/>
    <n v="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PRJ"/>
    <s v="PRJ"/>
    <m/>
    <x v="0"/>
    <d v="2024-01-01T00:00:00"/>
    <d v="2024-12-31T00:00:00"/>
    <s v="N/A"/>
    <s v="N/A"/>
    <s v="ECC"/>
    <x v="37"/>
    <s v="EssilorLuxottica"/>
    <s v="G. D'alesio"/>
    <x v="70"/>
    <s v="Delivery AMS"/>
    <s v="PM - Project Governance"/>
    <n v="154"/>
    <n v="143"/>
    <s v="ON GOING"/>
    <n v="0.75"/>
    <n v="2024"/>
    <x v="19"/>
    <n v="14"/>
    <n v="15"/>
    <n v="13.5"/>
    <n v="15"/>
    <n v="14"/>
    <n v="16"/>
    <n v="8"/>
    <n v="15"/>
    <n v="11.5"/>
    <n v="2"/>
    <n v="2"/>
    <n v="0.66666666666666663"/>
    <n v="0.7"/>
    <n v="0.7142857142857143"/>
    <n v="0.61363636363636365"/>
    <n v="0.68181818181818177"/>
    <n v="0.7"/>
    <n v="0.69565217391304346"/>
    <n v="0.66666666666666663"/>
    <n v="0.7142857142857143"/>
    <n v="0.5"/>
    <n v="9.5238095238095233E-2"/>
    <n v="9.0909090909090912E-2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18"/>
    <s v="Delivery Projects"/>
    <s v="DataManagement"/>
    <n v="70"/>
    <n v="36.25"/>
    <s v="CLOSED"/>
    <n v="1"/>
    <n v="2024"/>
    <x v="0"/>
    <n v="0"/>
    <n v="0"/>
    <n v="0"/>
    <n v="8"/>
    <n v="8"/>
    <n v="0"/>
    <n v="0"/>
    <n v="0"/>
    <n v="0"/>
    <n v="0"/>
    <n v="0"/>
    <n v="0"/>
    <n v="0"/>
    <n v="0"/>
    <n v="0"/>
    <n v="0.36363636363636365"/>
    <n v="0.4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19"/>
    <s v="Operations"/>
    <s v="DataManagement"/>
    <n v="70"/>
    <n v="36.25"/>
    <s v="CLOSED"/>
    <n v="1"/>
    <n v="2024"/>
    <x v="0"/>
    <n v="0"/>
    <n v="0"/>
    <n v="0"/>
    <n v="18"/>
    <n v="10"/>
    <n v="0"/>
    <n v="0"/>
    <n v="0"/>
    <n v="0"/>
    <n v="0"/>
    <n v="0"/>
    <n v="0"/>
    <n v="0"/>
    <n v="0"/>
    <n v="0"/>
    <n v="0.81818181818181823"/>
    <n v="0.5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74"/>
    <s v="Operations"/>
    <s v="DataManagement"/>
    <n v="70"/>
    <n v="36.25"/>
    <s v="CLOSED"/>
    <n v="1"/>
    <n v="2024"/>
    <x v="0"/>
    <n v="0"/>
    <n v="0"/>
    <n v="0"/>
    <n v="1"/>
    <n v="2"/>
    <n v="0"/>
    <n v="0"/>
    <n v="0"/>
    <n v="0"/>
    <n v="0"/>
    <n v="0"/>
    <n v="0"/>
    <n v="0"/>
    <n v="0"/>
    <n v="0"/>
    <n v="4.5454545454545456E-2"/>
    <n v="0.1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20"/>
    <s v="Operations"/>
    <s v="DataManagement"/>
    <n v="70"/>
    <n v="36.25"/>
    <s v="CLOSED"/>
    <n v="1"/>
    <n v="2024"/>
    <x v="0"/>
    <n v="0"/>
    <n v="0"/>
    <n v="0"/>
    <n v="9"/>
    <n v="8"/>
    <n v="0"/>
    <n v="0"/>
    <n v="0"/>
    <n v="0"/>
    <n v="0"/>
    <n v="0"/>
    <n v="0"/>
    <n v="0"/>
    <n v="0"/>
    <n v="0"/>
    <n v="0.40909090909090912"/>
    <n v="0.4"/>
    <n v="0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71"/>
    <s v="Operations"/>
    <s v="DataManagement"/>
    <n v="55"/>
    <n v="55"/>
    <s v="CLOSED"/>
    <n v="1"/>
    <n v="2024"/>
    <x v="0"/>
    <n v="0"/>
    <n v="0"/>
    <n v="0"/>
    <n v="0"/>
    <n v="3"/>
    <n v="2"/>
    <n v="0"/>
    <n v="0"/>
    <n v="0"/>
    <n v="0"/>
    <n v="0"/>
    <n v="0"/>
    <n v="0"/>
    <n v="0"/>
    <n v="0"/>
    <n v="0"/>
    <n v="0.15"/>
    <n v="8.6956521739130432E-2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18"/>
    <s v="Delivery Projects"/>
    <s v="DataManagement"/>
    <n v="55"/>
    <n v="55"/>
    <s v="CLOSED"/>
    <n v="1"/>
    <n v="2024"/>
    <x v="0"/>
    <n v="0"/>
    <n v="0"/>
    <n v="0"/>
    <n v="0"/>
    <n v="4"/>
    <n v="10"/>
    <n v="0"/>
    <n v="0"/>
    <n v="0"/>
    <n v="0"/>
    <n v="0"/>
    <n v="0"/>
    <n v="0"/>
    <n v="0"/>
    <n v="0"/>
    <n v="0"/>
    <n v="0.2"/>
    <n v="0.43478260869565216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19"/>
    <s v="Operations"/>
    <s v="DataManagement"/>
    <n v="55"/>
    <n v="55"/>
    <s v="CLOSED"/>
    <n v="1"/>
    <n v="2024"/>
    <x v="0"/>
    <n v="0"/>
    <n v="0"/>
    <n v="0"/>
    <n v="0"/>
    <n v="8"/>
    <n v="15"/>
    <n v="0"/>
    <n v="0"/>
    <n v="0"/>
    <n v="0"/>
    <n v="0"/>
    <n v="0"/>
    <n v="0"/>
    <n v="0"/>
    <n v="0"/>
    <n v="0"/>
    <n v="0.4"/>
    <n v="0.65217391304347827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74"/>
    <s v="Operations"/>
    <s v="DataManagement"/>
    <n v="55"/>
    <n v="55"/>
    <s v="CLOSED"/>
    <n v="1"/>
    <n v="2024"/>
    <x v="0"/>
    <n v="0"/>
    <n v="0"/>
    <n v="0"/>
    <n v="0"/>
    <n v="3"/>
    <n v="2"/>
    <n v="0"/>
    <n v="0"/>
    <n v="0"/>
    <n v="0"/>
    <n v="0"/>
    <n v="0"/>
    <n v="0"/>
    <n v="0"/>
    <n v="0"/>
    <n v="0"/>
    <n v="0.15"/>
    <n v="8.6956521739130432E-2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20"/>
    <s v="Operations"/>
    <s v="DataManagement"/>
    <n v="55"/>
    <n v="55"/>
    <s v="CLOSED"/>
    <n v="1"/>
    <n v="2024"/>
    <x v="0"/>
    <n v="0"/>
    <n v="0"/>
    <n v="0"/>
    <n v="0"/>
    <n v="8"/>
    <n v="16"/>
    <n v="0"/>
    <n v="0"/>
    <n v="0"/>
    <n v="0"/>
    <n v="0"/>
    <n v="0"/>
    <n v="0"/>
    <n v="0"/>
    <n v="0"/>
    <n v="0"/>
    <n v="0.4"/>
    <n v="0.69565217391304346"/>
    <n v="0"/>
    <n v="0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7"/>
    <s v="Operations"/>
    <s v="BackEnd"/>
    <n v="56"/>
    <n v="47"/>
    <s v="CLOSED"/>
    <n v="1"/>
    <n v="2024"/>
    <x v="0"/>
    <n v="0"/>
    <n v="0"/>
    <n v="0"/>
    <n v="0"/>
    <n v="0"/>
    <n v="0"/>
    <n v="10"/>
    <n v="18"/>
    <n v="0"/>
    <n v="0"/>
    <n v="0"/>
    <n v="0"/>
    <n v="0"/>
    <n v="0"/>
    <n v="0"/>
    <n v="0"/>
    <n v="0"/>
    <n v="0"/>
    <n v="0.83333333333333337"/>
    <n v="0.8571428571428571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8"/>
    <s v="Delivery Projects"/>
    <s v="DataManagement"/>
    <n v="56"/>
    <n v="47"/>
    <s v="CLOSED"/>
    <n v="1"/>
    <n v="2024"/>
    <x v="0"/>
    <n v="0"/>
    <n v="0"/>
    <n v="0"/>
    <n v="0"/>
    <n v="0"/>
    <n v="0"/>
    <n v="1"/>
    <n v="10"/>
    <n v="0"/>
    <n v="0"/>
    <n v="0"/>
    <n v="0"/>
    <n v="0"/>
    <n v="0"/>
    <n v="0"/>
    <n v="0"/>
    <n v="0"/>
    <n v="0"/>
    <n v="8.3333333333333329E-2"/>
    <n v="0.47619047619047616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9"/>
    <s v="Operations"/>
    <s v="BackEnd"/>
    <n v="56"/>
    <n v="47"/>
    <s v="CLOSED"/>
    <n v="1"/>
    <n v="2024"/>
    <x v="0"/>
    <n v="0"/>
    <n v="0"/>
    <n v="0"/>
    <n v="0"/>
    <n v="0"/>
    <n v="0"/>
    <n v="3"/>
    <n v="15"/>
    <n v="0"/>
    <n v="0"/>
    <n v="0"/>
    <n v="0"/>
    <n v="0"/>
    <n v="0"/>
    <n v="0"/>
    <n v="0"/>
    <n v="0"/>
    <n v="0"/>
    <n v="0.25"/>
    <n v="0.7142857142857143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20"/>
    <s v="Operations"/>
    <s v="BackEnd"/>
    <n v="56"/>
    <n v="47"/>
    <s v="CLOSED"/>
    <n v="1"/>
    <n v="2024"/>
    <x v="0"/>
    <n v="0"/>
    <n v="0"/>
    <n v="0"/>
    <n v="0"/>
    <n v="0"/>
    <n v="0"/>
    <n v="1"/>
    <n v="17"/>
    <n v="0"/>
    <n v="0"/>
    <n v="0"/>
    <n v="0"/>
    <n v="0"/>
    <n v="0"/>
    <n v="0"/>
    <n v="0"/>
    <n v="0"/>
    <n v="0"/>
    <n v="8.3333333333333329E-2"/>
    <n v="0.80952380952380953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18"/>
    <s v="Delivery Projects"/>
    <s v="DataManagement"/>
    <n v="200"/>
    <n v="200"/>
    <s v="CLOSED"/>
    <n v="1"/>
    <n v="2024"/>
    <x v="20"/>
    <n v="20"/>
    <n v="20"/>
    <n v="16.149999999999999"/>
    <n v="0"/>
    <n v="0"/>
    <n v="0"/>
    <n v="0"/>
    <n v="0"/>
    <n v="0"/>
    <n v="0"/>
    <n v="0"/>
    <n v="1.1111111111111112"/>
    <n v="1"/>
    <n v="0.95238095238095233"/>
    <n v="0.73409090909090902"/>
    <n v="0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19"/>
    <s v="Operations"/>
    <s v="DataManagement"/>
    <n v="200"/>
    <n v="200"/>
    <s v="CLOSED"/>
    <n v="1"/>
    <n v="2024"/>
    <x v="21"/>
    <n v="19"/>
    <n v="19"/>
    <n v="17"/>
    <n v="0"/>
    <n v="0"/>
    <n v="0"/>
    <n v="0"/>
    <n v="0"/>
    <n v="0"/>
    <n v="0"/>
    <n v="0"/>
    <n v="1.0555555555555556"/>
    <n v="0.95"/>
    <n v="0.90476190476190477"/>
    <n v="0.77272727272727271"/>
    <n v="0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74"/>
    <s v="Operations"/>
    <s v="DataManagement"/>
    <n v="200"/>
    <n v="200"/>
    <s v="CLOSED"/>
    <n v="1"/>
    <n v="2024"/>
    <x v="0"/>
    <n v="0"/>
    <n v="0"/>
    <n v="5"/>
    <n v="5"/>
    <n v="0"/>
    <n v="0"/>
    <n v="0"/>
    <n v="0"/>
    <n v="0"/>
    <n v="0"/>
    <n v="0"/>
    <n v="0"/>
    <n v="0"/>
    <n v="0"/>
    <n v="0.22727272727272727"/>
    <n v="0.22727272727272727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20"/>
    <s v="Operations"/>
    <s v="DataManagement"/>
    <n v="200"/>
    <n v="200"/>
    <s v="CLOSED"/>
    <n v="1"/>
    <n v="2024"/>
    <x v="13"/>
    <n v="0"/>
    <n v="17"/>
    <n v="17"/>
    <n v="9"/>
    <n v="0"/>
    <n v="0"/>
    <n v="0"/>
    <n v="0"/>
    <n v="0"/>
    <n v="0"/>
    <n v="0"/>
    <n v="0.27777777777777779"/>
    <n v="0"/>
    <n v="0.80952380952380953"/>
    <n v="0.77272727272727271"/>
    <n v="0.40909090909090912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1"/>
    <s v="Operations"/>
    <s v="Data Scientist"/>
    <n v="11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2"/>
    <s v="Operations"/>
    <s v="Data Scientist"/>
    <n v="11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0"/>
    <s v="Operations"/>
    <s v="PM - Project Governance"/>
    <n v="110"/>
    <n v="0"/>
    <s v="PROPOSAL"/>
    <n v="0"/>
    <n v="2025"/>
    <x v="0"/>
    <n v="0"/>
    <n v="0"/>
    <n v="2"/>
    <n v="2"/>
    <n v="2"/>
    <n v="1"/>
    <n v="1"/>
    <n v="0"/>
    <n v="0"/>
    <n v="0"/>
    <n v="0"/>
    <n v="0"/>
    <n v="0"/>
    <n v="0"/>
    <n v="9.0909090909090912E-2"/>
    <n v="9.0909090909090912E-2"/>
    <n v="0.1"/>
    <n v="4.3478260869565216E-2"/>
    <n v="8.3333333333333329E-2"/>
    <n v="0"/>
    <n v="0"/>
    <n v="0"/>
    <n v="0"/>
  </r>
  <r>
    <s v="PROSPECT"/>
    <s v="PRJ"/>
    <s v="Waterfall"/>
    <x v="1"/>
    <d v="2025-01-01T00:00:00"/>
    <d v="2025-12-31T00:00:00"/>
    <s v="N/A"/>
    <s v="ABS0019"/>
    <s v="RETAIL"/>
    <x v="43"/>
    <s v="EDISON"/>
    <s v="G. Sironi"/>
    <x v="0"/>
    <s v="Operations"/>
    <s v="Tech Lead Support"/>
    <n v="110"/>
    <n v="0"/>
    <s v="PROPOSAL"/>
    <n v="0"/>
    <n v="2024"/>
    <x v="0"/>
    <n v="0"/>
    <n v="0"/>
    <n v="0"/>
    <n v="0"/>
    <n v="0"/>
    <n v="1"/>
    <n v="1"/>
    <n v="2"/>
    <n v="0"/>
    <n v="0"/>
    <n v="0"/>
    <n v="0"/>
    <n v="0"/>
    <n v="0"/>
    <n v="0"/>
    <n v="0"/>
    <n v="0"/>
    <n v="4.3478260869565216E-2"/>
    <n v="8.3333333333333329E-2"/>
    <n v="9.5238095238095233E-2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1"/>
    <s v="Operations"/>
    <s v="Tech Lead"/>
    <n v="110"/>
    <n v="0"/>
    <s v="PROPOSAL"/>
    <n v="0"/>
    <n v="2025"/>
    <x v="0"/>
    <n v="0"/>
    <n v="0"/>
    <n v="5"/>
    <n v="4"/>
    <n v="3"/>
    <n v="3"/>
    <n v="0"/>
    <n v="0"/>
    <n v="0"/>
    <n v="0"/>
    <n v="0"/>
    <n v="0"/>
    <n v="0"/>
    <n v="0"/>
    <n v="0.22727272727272727"/>
    <n v="0.18181818181818182"/>
    <n v="0.15"/>
    <n v="0.13043478260869565"/>
    <n v="0"/>
    <n v="0"/>
    <n v="0"/>
    <n v="0"/>
    <n v="0"/>
  </r>
  <r>
    <s v="PROSPECT"/>
    <s v="PRJ"/>
    <s v="Waterfall"/>
    <x v="1"/>
    <d v="2025-01-01T00:00:00"/>
    <d v="2025-12-31T00:00:00"/>
    <s v="N/A"/>
    <s v="ABS0019"/>
    <s v="RETAIL"/>
    <x v="43"/>
    <s v="EDISON"/>
    <s v="G. Sironi"/>
    <x v="1"/>
    <s v="Operations"/>
    <s v="Tech Lead"/>
    <n v="110"/>
    <n v="0"/>
    <s v="PROPOSAL"/>
    <n v="0"/>
    <n v="2024"/>
    <x v="0"/>
    <n v="0"/>
    <n v="0"/>
    <n v="0"/>
    <n v="0"/>
    <n v="0"/>
    <n v="1"/>
    <n v="1"/>
    <n v="2"/>
    <n v="0"/>
    <n v="0"/>
    <n v="0"/>
    <n v="0"/>
    <n v="0"/>
    <n v="0"/>
    <n v="0"/>
    <n v="0"/>
    <n v="0"/>
    <n v="4.3478260869565216E-2"/>
    <n v="8.3333333333333329E-2"/>
    <n v="9.5238095238095233E-2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4"/>
    <s v="Operations"/>
    <s v="Data Scientist"/>
    <n v="110"/>
    <n v="0"/>
    <s v="PROPOSAL"/>
    <n v="0"/>
    <n v="2025"/>
    <x v="0"/>
    <n v="0"/>
    <n v="0"/>
    <n v="5"/>
    <n v="5"/>
    <n v="5"/>
    <n v="5"/>
    <n v="5"/>
    <n v="0"/>
    <n v="0"/>
    <n v="0"/>
    <n v="0"/>
    <n v="0"/>
    <n v="0"/>
    <n v="0"/>
    <n v="0.22727272727272727"/>
    <n v="0.22727272727272727"/>
    <n v="0.25"/>
    <n v="0.21739130434782608"/>
    <n v="0.41666666666666669"/>
    <n v="0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39"/>
    <s v="Operations"/>
    <s v="DataManagement"/>
    <n v="1326"/>
    <n v="1111"/>
    <s v="CLOSED"/>
    <n v="1"/>
    <n v="2024"/>
    <x v="22"/>
    <n v="1.05"/>
    <n v="1.05"/>
    <n v="0.95"/>
    <n v="1"/>
    <n v="4"/>
    <n v="1.1499999999999999"/>
    <n v="0.6"/>
    <n v="1.05"/>
    <n v="0"/>
    <n v="0"/>
    <n v="0"/>
    <n v="0.05"/>
    <n v="5.2500000000000005E-2"/>
    <n v="0.05"/>
    <n v="4.3181818181818182E-2"/>
    <n v="4.5454545454545456E-2"/>
    <n v="0.2"/>
    <n v="4.9999999999999996E-2"/>
    <n v="4.9999999999999996E-2"/>
    <n v="0.05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59"/>
    <s v="Delivery Projects"/>
    <s v="PM - Project Governance"/>
    <n v="1326"/>
    <n v="1111"/>
    <s v="CLOSED"/>
    <n v="1"/>
    <n v="2024"/>
    <x v="11"/>
    <n v="10"/>
    <n v="10"/>
    <n v="5"/>
    <n v="5"/>
    <n v="6"/>
    <n v="3"/>
    <n v="3"/>
    <n v="3"/>
    <n v="3"/>
    <n v="3"/>
    <n v="3"/>
    <n v="0.55555555555555558"/>
    <n v="0.5"/>
    <n v="0.47619047619047616"/>
    <n v="0.22727272727272727"/>
    <n v="0.22727272727272727"/>
    <n v="0.3"/>
    <n v="0.13043478260869565"/>
    <n v="0.25"/>
    <n v="0.14285714285714285"/>
    <n v="0.13043478260869565"/>
    <n v="0.14285714285714285"/>
    <n v="0.13636363636363635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57"/>
    <s v="SAP FIORI"/>
    <s v="FrontEnd"/>
    <n v="1326"/>
    <n v="1111"/>
    <s v="CLOSED"/>
    <n v="1"/>
    <n v="2024"/>
    <x v="0"/>
    <n v="0"/>
    <n v="0"/>
    <n v="0"/>
    <n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61"/>
    <s v="SAP ECC"/>
    <s v="Analysis"/>
    <n v="1326"/>
    <n v="1111"/>
    <s v="CLOSED"/>
    <n v="1"/>
    <n v="2024"/>
    <x v="4"/>
    <n v="10.5"/>
    <n v="10.5"/>
    <n v="9.5"/>
    <n v="5"/>
    <n v="5"/>
    <n v="2"/>
    <n v="0"/>
    <n v="0"/>
    <n v="0"/>
    <n v="0"/>
    <n v="0"/>
    <n v="0.5"/>
    <n v="0.52500000000000002"/>
    <n v="0.5"/>
    <n v="0.43181818181818182"/>
    <n v="0.22727272727272727"/>
    <n v="0.25"/>
    <n v="8.6956521739130432E-2"/>
    <n v="0"/>
    <n v="0"/>
    <n v="0"/>
    <n v="0"/>
    <n v="0"/>
  </r>
  <r>
    <s v="INTERNAL PRJ"/>
    <s v="PRJ"/>
    <m/>
    <x v="0"/>
    <d v="2024-04-01T00:00:00"/>
    <d v="2024-12-31T00:00:00"/>
    <s v="N/A"/>
    <s v="ABS0008"/>
    <s v="ECC"/>
    <x v="45"/>
    <m/>
    <s v="M. Pallotti"/>
    <x v="70"/>
    <s v="Delivery AMS"/>
    <s v="PM - Project Governance"/>
    <n v="24"/>
    <n v="11"/>
    <s v="ON GOING"/>
    <n v="0.5"/>
    <n v="2024"/>
    <x v="0"/>
    <n v="0"/>
    <n v="0"/>
    <n v="2"/>
    <n v="2"/>
    <n v="2"/>
    <n v="2"/>
    <n v="2"/>
    <n v="2"/>
    <n v="4"/>
    <n v="1"/>
    <n v="2"/>
    <n v="0"/>
    <n v="0"/>
    <n v="0"/>
    <n v="9.0909090909090912E-2"/>
    <n v="9.0909090909090912E-2"/>
    <n v="0.1"/>
    <n v="8.6956521739130432E-2"/>
    <n v="0.16666666666666666"/>
    <n v="9.5238095238095233E-2"/>
    <n v="0.17391304347826086"/>
    <n v="4.7619047619047616E-2"/>
    <n v="9.0909090909090912E-2"/>
  </r>
  <r>
    <s v="CONTRACT"/>
    <s v="PRJ"/>
    <m/>
    <x v="4"/>
    <m/>
    <m/>
    <s v="ABS23334"/>
    <s v="ALESCP"/>
    <s v="BIP"/>
    <x v="46"/>
    <s v="EssilorLuxottica"/>
    <s v="C. Piraccini"/>
    <x v="75"/>
    <s v="Operations"/>
    <s v="Back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4"/>
    <m/>
    <m/>
    <s v="ABS23334"/>
    <s v="ALESCP"/>
    <s v="BIP"/>
    <x v="46"/>
    <s v="EssilorLuxottica"/>
    <s v="C. Piraccini"/>
    <x v="76"/>
    <s v="Operations"/>
    <s v="Back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1"/>
    <s v="Operations"/>
    <s v="Analysis"/>
    <n v="43"/>
    <n v="43"/>
    <s v="CLOSED"/>
    <n v="1"/>
    <n v="2024"/>
    <x v="22"/>
    <n v="2.1"/>
    <n v="2.1"/>
    <n v="0"/>
    <n v="0"/>
    <n v="0"/>
    <n v="0"/>
    <n v="0"/>
    <n v="0"/>
    <n v="0"/>
    <n v="0"/>
    <n v="0"/>
    <n v="0.05"/>
    <n v="0.10500000000000001"/>
    <n v="0.1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59"/>
    <s v="Delivery Projects"/>
    <s v="PM - Project Governance"/>
    <n v="43"/>
    <n v="43"/>
    <s v="CLOSED"/>
    <n v="1"/>
    <n v="2024"/>
    <x v="23"/>
    <n v="2.1"/>
    <n v="2.1"/>
    <n v="0"/>
    <n v="0"/>
    <n v="0"/>
    <n v="0"/>
    <n v="0"/>
    <n v="0"/>
    <n v="0"/>
    <n v="0"/>
    <n v="0"/>
    <n v="0.1"/>
    <n v="0.10500000000000001"/>
    <n v="0.1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7"/>
    <s v="Operations"/>
    <s v="FrontEnd"/>
    <n v="43"/>
    <n v="43"/>
    <s v="CLOSED"/>
    <n v="1"/>
    <n v="2024"/>
    <x v="22"/>
    <n v="1.05"/>
    <n v="1.05"/>
    <n v="0"/>
    <n v="0"/>
    <n v="0"/>
    <n v="0"/>
    <n v="0"/>
    <n v="0"/>
    <n v="0"/>
    <n v="0"/>
    <n v="0"/>
    <n v="0.05"/>
    <n v="5.2500000000000005E-2"/>
    <n v="0.05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8"/>
    <s v="Operations"/>
    <s v="FrontEnd"/>
    <n v="43"/>
    <n v="43"/>
    <s v="CLOSED"/>
    <n v="1"/>
    <n v="2024"/>
    <x v="0"/>
    <n v="1.05"/>
    <n v="1.05"/>
    <n v="0"/>
    <n v="0"/>
    <n v="0"/>
    <n v="0"/>
    <n v="0"/>
    <n v="0"/>
    <n v="0"/>
    <n v="0"/>
    <n v="0"/>
    <n v="0"/>
    <n v="5.2500000000000005E-2"/>
    <n v="0.05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4"/>
    <s v="Operations"/>
    <s v="DataManagement"/>
    <n v="43"/>
    <n v="43"/>
    <s v="CLOSED"/>
    <n v="1"/>
    <n v="2024"/>
    <x v="24"/>
    <n v="10.5"/>
    <n v="10.5"/>
    <n v="0"/>
    <n v="0"/>
    <n v="0"/>
    <n v="0"/>
    <n v="0"/>
    <n v="0"/>
    <n v="0"/>
    <n v="0"/>
    <n v="0"/>
    <n v="0.25"/>
    <n v="0.52500000000000002"/>
    <n v="0.5"/>
    <n v="0"/>
    <n v="0"/>
    <n v="0"/>
    <n v="0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1"/>
    <s v="Operations"/>
    <s v="Data Scientist"/>
    <n v="105"/>
    <n v="177"/>
    <s v="ON GOING"/>
    <n v="0.7"/>
    <n v="2024"/>
    <x v="0"/>
    <n v="0"/>
    <n v="0"/>
    <n v="0"/>
    <n v="0"/>
    <n v="0"/>
    <n v="1"/>
    <n v="1"/>
    <n v="1"/>
    <n v="1"/>
    <n v="1"/>
    <n v="0"/>
    <n v="0"/>
    <n v="0"/>
    <n v="0"/>
    <n v="0"/>
    <n v="0"/>
    <n v="0"/>
    <n v="4.3478260869565216E-2"/>
    <n v="8.3333333333333329E-2"/>
    <n v="4.7619047619047616E-2"/>
    <n v="4.3478260869565216E-2"/>
    <n v="4.7619047619047616E-2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8"/>
    <s v="Operations"/>
    <s v="FrontEnd"/>
    <n v="105"/>
    <n v="177"/>
    <s v="ON GOING"/>
    <n v="0.7"/>
    <n v="2024"/>
    <x v="0"/>
    <n v="0"/>
    <n v="0"/>
    <n v="0"/>
    <n v="0"/>
    <n v="7"/>
    <n v="10"/>
    <n v="7"/>
    <n v="8"/>
    <n v="8"/>
    <n v="9"/>
    <n v="5"/>
    <n v="0"/>
    <n v="0"/>
    <n v="0"/>
    <n v="0"/>
    <n v="0"/>
    <n v="0.35"/>
    <n v="0.43478260869565216"/>
    <n v="0.58333333333333337"/>
    <n v="0.38095238095238093"/>
    <n v="0.34782608695652173"/>
    <n v="0.42857142857142855"/>
    <n v="0.22727272727272727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5"/>
    <s v="Operations"/>
    <s v="Architecture Analysis"/>
    <n v="105"/>
    <n v="177"/>
    <s v="ON GOING"/>
    <n v="0.7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79"/>
    <s v="Operations"/>
    <s v="FrontEnd"/>
    <n v="105"/>
    <n v="177"/>
    <s v="ON GOING"/>
    <n v="0.7"/>
    <n v="2024"/>
    <x v="0"/>
    <n v="0"/>
    <n v="0"/>
    <n v="0"/>
    <n v="0"/>
    <n v="10"/>
    <n v="15"/>
    <n v="5"/>
    <n v="13"/>
    <n v="20"/>
    <n v="10"/>
    <n v="10"/>
    <n v="0"/>
    <n v="0"/>
    <n v="0"/>
    <n v="0"/>
    <n v="0"/>
    <n v="0.5"/>
    <n v="0.65217391304347827"/>
    <n v="0.41666666666666669"/>
    <n v="0.61904761904761907"/>
    <n v="0.86956521739130432"/>
    <n v="0.47619047619047616"/>
    <n v="0.45454545454545453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3"/>
    <s v="Operations"/>
    <s v="Data Engineering"/>
    <n v="105"/>
    <n v="177"/>
    <s v="ON GOING"/>
    <n v="0.7"/>
    <n v="2024"/>
    <x v="0"/>
    <n v="0"/>
    <n v="0"/>
    <n v="0"/>
    <n v="0"/>
    <n v="5"/>
    <n v="5"/>
    <n v="5"/>
    <n v="5"/>
    <n v="6"/>
    <n v="1"/>
    <n v="1"/>
    <n v="0"/>
    <n v="0"/>
    <n v="0"/>
    <n v="0"/>
    <n v="0"/>
    <n v="0.25"/>
    <n v="0.21739130434782608"/>
    <n v="0.41666666666666669"/>
    <n v="0.23809523809523808"/>
    <n v="0.2608695652173913"/>
    <n v="4.7619047619047616E-2"/>
    <n v="4.5454545454545456E-2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0"/>
    <s v="Operations"/>
    <s v="PM - Project Governance"/>
    <n v="105"/>
    <n v="177"/>
    <s v="ON GOING"/>
    <n v="0.7"/>
    <n v="2024"/>
    <x v="0"/>
    <n v="0"/>
    <n v="0"/>
    <n v="0"/>
    <n v="0"/>
    <n v="3"/>
    <n v="3"/>
    <n v="3"/>
    <n v="3"/>
    <n v="3"/>
    <n v="2"/>
    <n v="0"/>
    <n v="0"/>
    <n v="0"/>
    <n v="0"/>
    <n v="0"/>
    <n v="0"/>
    <n v="0.15"/>
    <n v="0.13043478260869565"/>
    <n v="0.25"/>
    <n v="0.14285714285714285"/>
    <n v="0.13043478260869565"/>
    <n v="9.5238095238095233E-2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"/>
    <s v="Operations"/>
    <s v="BackEnd"/>
    <n v="105"/>
    <n v="177"/>
    <s v="ON GOING"/>
    <n v="0.7"/>
    <n v="2024"/>
    <x v="0"/>
    <n v="0"/>
    <n v="0"/>
    <n v="0"/>
    <n v="0"/>
    <n v="1"/>
    <n v="3"/>
    <n v="2"/>
    <n v="1"/>
    <n v="3"/>
    <n v="2"/>
    <n v="0"/>
    <n v="0"/>
    <n v="0"/>
    <n v="0"/>
    <n v="0"/>
    <n v="0"/>
    <n v="0.05"/>
    <n v="0.13043478260869565"/>
    <n v="0.16666666666666666"/>
    <n v="4.7619047619047616E-2"/>
    <n v="0.13043478260869565"/>
    <n v="9.5238095238095233E-2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6"/>
    <s v="Delivery Projects"/>
    <s v="Analysis"/>
    <n v="105"/>
    <n v="177"/>
    <s v="ON GOING"/>
    <n v="0.7"/>
    <n v="2024"/>
    <x v="0"/>
    <n v="0"/>
    <n v="0"/>
    <n v="0"/>
    <n v="0"/>
    <n v="5"/>
    <n v="8"/>
    <n v="2"/>
    <n v="3"/>
    <n v="3"/>
    <n v="3"/>
    <n v="0"/>
    <n v="0"/>
    <n v="0"/>
    <n v="0"/>
    <n v="0"/>
    <n v="0"/>
    <n v="0.25"/>
    <n v="0.34782608695652173"/>
    <n v="0.16666666666666666"/>
    <n v="0.14285714285714285"/>
    <n v="0.13043478260869565"/>
    <n v="0.14285714285714285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0"/>
    <s v="Operations"/>
    <s v="BackEnd"/>
    <n v="105"/>
    <n v="177"/>
    <s v="ON GOING"/>
    <n v="0.7"/>
    <n v="2024"/>
    <x v="0"/>
    <n v="0"/>
    <n v="0"/>
    <n v="0"/>
    <n v="0"/>
    <n v="10"/>
    <n v="15"/>
    <n v="8"/>
    <n v="13"/>
    <n v="16"/>
    <n v="4"/>
    <n v="0"/>
    <n v="0"/>
    <n v="0"/>
    <n v="0"/>
    <n v="0"/>
    <n v="0"/>
    <n v="0.5"/>
    <n v="0.65217391304347827"/>
    <n v="0.66666666666666663"/>
    <n v="0.61904761904761907"/>
    <n v="0.69565217391304346"/>
    <n v="0.19047619047619047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50"/>
    <s v="Operations"/>
    <s v="Solution Architect"/>
    <n v="105"/>
    <n v="177"/>
    <s v="ON GOING"/>
    <n v="0.7"/>
    <n v="2024"/>
    <x v="0"/>
    <n v="0"/>
    <n v="0"/>
    <n v="0"/>
    <n v="0"/>
    <n v="4"/>
    <n v="8"/>
    <n v="3"/>
    <n v="4"/>
    <n v="8"/>
    <n v="8"/>
    <n v="5"/>
    <n v="0"/>
    <n v="0"/>
    <n v="0"/>
    <n v="0"/>
    <n v="0"/>
    <n v="0.2"/>
    <n v="0.34782608695652173"/>
    <n v="0.25"/>
    <n v="0.19047619047619047"/>
    <n v="0.34782608695652173"/>
    <n v="0.38095238095238093"/>
    <n v="0.22727272727272727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1"/>
    <s v="AREA TECH"/>
    <s v="DataManagement"/>
    <n v="105"/>
    <n v="177"/>
    <s v="ON GOING"/>
    <n v="0.7"/>
    <n v="2024"/>
    <x v="0"/>
    <n v="0"/>
    <n v="0"/>
    <n v="0"/>
    <n v="0"/>
    <n v="3"/>
    <n v="1"/>
    <n v="0"/>
    <n v="0"/>
    <n v="0"/>
    <n v="0"/>
    <n v="0"/>
    <n v="0"/>
    <n v="0"/>
    <n v="0"/>
    <n v="0"/>
    <n v="0"/>
    <n v="0.15"/>
    <n v="4.3478260869565216E-2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2"/>
    <s v="Operations"/>
    <s v="DataManagement"/>
    <n v="105"/>
    <n v="177"/>
    <s v="ON GOING"/>
    <n v="0.7"/>
    <n v="2024"/>
    <x v="0"/>
    <n v="0"/>
    <n v="0"/>
    <n v="0"/>
    <n v="0"/>
    <n v="0"/>
    <n v="0"/>
    <n v="5"/>
    <n v="5"/>
    <n v="5"/>
    <n v="5"/>
    <n v="0"/>
    <n v="0"/>
    <n v="0"/>
    <n v="0"/>
    <n v="0"/>
    <n v="0"/>
    <n v="0"/>
    <n v="0"/>
    <n v="0.41666666666666669"/>
    <n v="0.23809523809523808"/>
    <n v="0.21739130434782608"/>
    <n v="0.23809523809523808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8"/>
    <s v="Operations"/>
    <s v="FrontEnd"/>
    <n v="1210"/>
    <n v="755"/>
    <s v="ON GOING"/>
    <n v="0.62396694214876036"/>
    <n v="2024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2"/>
    <s v="Operations"/>
    <s v="Data Engineer"/>
    <n v="1210"/>
    <n v="755"/>
    <s v="ON GOING"/>
    <n v="0.62396694214876036"/>
    <n v="2024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3"/>
    <s v="Operations"/>
    <s v="Synapse"/>
    <n v="1210"/>
    <n v="755"/>
    <s v="ON GOING"/>
    <n v="0.62396694214876036"/>
    <n v="2024"/>
    <x v="3"/>
    <n v="0.5"/>
    <n v="0.5"/>
    <n v="0.5"/>
    <n v="0.5"/>
    <n v="0.5"/>
    <n v="0.5"/>
    <n v="0"/>
    <n v="0"/>
    <n v="0"/>
    <n v="0"/>
    <n v="0"/>
    <n v="2.7777777777777776E-2"/>
    <n v="2.5000000000000001E-2"/>
    <n v="2.3809523809523808E-2"/>
    <n v="2.2727272727272728E-2"/>
    <n v="2.2727272727272728E-2"/>
    <n v="2.5000000000000001E-2"/>
    <n v="2.1739130434782608E-2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BackEnd"/>
    <n v="1210"/>
    <n v="755"/>
    <s v="ON GOING"/>
    <n v="0.62396694214876036"/>
    <n v="2024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6"/>
    <s v="Delivery AMS"/>
    <s v="PM - Project Governance"/>
    <n v="1210"/>
    <n v="755"/>
    <s v="ON GOING"/>
    <n v="0.62396694214876036"/>
    <n v="2024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50"/>
    <s v="Operations"/>
    <s v="Technical Leader"/>
    <n v="1210"/>
    <n v="755"/>
    <s v="ON GOING"/>
    <n v="0.62396694214876036"/>
    <n v="2024"/>
    <x v="3"/>
    <n v="0.5"/>
    <n v="0.5"/>
    <n v="0.5"/>
    <n v="0.5"/>
    <n v="0.5"/>
    <n v="0.5"/>
    <n v="0.5"/>
    <n v="0.5"/>
    <n v="0.5"/>
    <n v="0.5"/>
    <n v="1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4.5454545454545456E-2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7"/>
    <s v="Delivery Projects"/>
    <s v="Analysis"/>
    <n v="1210"/>
    <n v="755"/>
    <s v="ON GOING"/>
    <n v="0.62396694214876036"/>
    <n v="2024"/>
    <x v="3"/>
    <n v="0.5"/>
    <n v="0.5"/>
    <n v="0.5"/>
    <n v="0.5"/>
    <n v="0"/>
    <n v="0"/>
    <n v="0"/>
    <n v="0"/>
    <n v="0"/>
    <n v="0"/>
    <n v="0"/>
    <n v="2.7777777777777776E-2"/>
    <n v="2.5000000000000001E-2"/>
    <n v="2.3809523809523808E-2"/>
    <n v="2.2727272727272728E-2"/>
    <n v="2.2727272727272728E-2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1"/>
    <s v="AREA TECH"/>
    <s v="Data Management"/>
    <n v="1210"/>
    <n v="755"/>
    <s v="ON GOING"/>
    <n v="0.62396694214876036"/>
    <n v="2024"/>
    <x v="3"/>
    <n v="0.5"/>
    <n v="0.5"/>
    <n v="0.5"/>
    <n v="0.5"/>
    <n v="0"/>
    <n v="0"/>
    <n v="0"/>
    <n v="0"/>
    <n v="0"/>
    <n v="0"/>
    <n v="0"/>
    <n v="2.7777777777777776E-2"/>
    <n v="2.5000000000000001E-2"/>
    <n v="2.3809523809523808E-2"/>
    <n v="2.2727272727272728E-2"/>
    <n v="2.2727272727272728E-2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2"/>
    <s v="Operations"/>
    <s v="Data Management"/>
    <n v="1210"/>
    <n v="755"/>
    <s v="ON GOING"/>
    <n v="0.62396694214876036"/>
    <n v="2024"/>
    <x v="0"/>
    <n v="0"/>
    <n v="0"/>
    <n v="0"/>
    <n v="0"/>
    <n v="0"/>
    <n v="0"/>
    <n v="0"/>
    <n v="0.5"/>
    <n v="0.5"/>
    <n v="0.5"/>
    <n v="0.5"/>
    <n v="0"/>
    <n v="0"/>
    <n v="0"/>
    <n v="0"/>
    <n v="0"/>
    <n v="0"/>
    <n v="0"/>
    <n v="0"/>
    <n v="2.3809523809523808E-2"/>
    <n v="2.1739130434782608E-2"/>
    <n v="2.3809523809523808E-2"/>
    <n v="2.2727272727272728E-2"/>
  </r>
  <r>
    <s v="PROSPECT"/>
    <s v="PRJ"/>
    <m/>
    <x v="0"/>
    <m/>
    <m/>
    <s v="N/A"/>
    <s v="N/A"/>
    <s v="EPM"/>
    <x v="50"/>
    <s v="EssilorLuxottica"/>
    <s v="M. COCCHI"/>
    <x v="21"/>
    <s v="Operations"/>
    <s v="Data Scientist"/>
    <n v="0"/>
    <n v="0"/>
    <s v="CLOSED"/>
    <n v="0"/>
    <n v="2024"/>
    <x v="2"/>
    <n v="4"/>
    <n v="2"/>
    <n v="0"/>
    <n v="0"/>
    <n v="0"/>
    <n v="0"/>
    <n v="0"/>
    <n v="0"/>
    <n v="0"/>
    <n v="0"/>
    <n v="0"/>
    <n v="0.1111111111111111"/>
    <n v="0.2"/>
    <n v="9.5238095238095233E-2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2"/>
    <s v="Operations"/>
    <s v="Data Scientist"/>
    <n v="0"/>
    <n v="0"/>
    <s v="CLOSED"/>
    <n v="0"/>
    <n v="2024"/>
    <x v="9"/>
    <n v="7"/>
    <n v="4"/>
    <n v="0"/>
    <n v="0"/>
    <n v="0"/>
    <n v="0"/>
    <n v="0"/>
    <n v="0"/>
    <n v="0"/>
    <n v="0"/>
    <n v="0"/>
    <n v="0.22222222222222221"/>
    <n v="0.35"/>
    <n v="0.19047619047619047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3"/>
    <s v="Operations"/>
    <s v="Data Engineering"/>
    <n v="0"/>
    <n v="0"/>
    <s v="CLOSED"/>
    <n v="0"/>
    <n v="2024"/>
    <x v="2"/>
    <n v="3"/>
    <n v="2"/>
    <n v="0"/>
    <n v="0"/>
    <n v="0"/>
    <n v="0"/>
    <n v="0"/>
    <n v="0"/>
    <n v="0"/>
    <n v="0"/>
    <n v="0"/>
    <n v="0.1111111111111111"/>
    <n v="0.15"/>
    <n v="9.5238095238095233E-2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0"/>
    <s v="Operations"/>
    <s v="Team Leadership"/>
    <n v="0"/>
    <n v="0"/>
    <s v="CLOSED"/>
    <n v="0"/>
    <n v="2024"/>
    <x v="2"/>
    <n v="3"/>
    <n v="2"/>
    <n v="0"/>
    <n v="0"/>
    <n v="0"/>
    <n v="0"/>
    <n v="0"/>
    <n v="0"/>
    <n v="0"/>
    <n v="0"/>
    <n v="0"/>
    <n v="0.1111111111111111"/>
    <n v="0.15"/>
    <n v="9.5238095238095233E-2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1"/>
    <s v="Operations"/>
    <s v="Tech Lead"/>
    <n v="0"/>
    <n v="0"/>
    <s v="CLOSED"/>
    <n v="0"/>
    <n v="2024"/>
    <x v="13"/>
    <n v="10"/>
    <n v="5"/>
    <n v="0"/>
    <n v="0"/>
    <n v="0"/>
    <n v="0"/>
    <n v="0"/>
    <n v="0"/>
    <n v="0"/>
    <n v="0"/>
    <n v="0"/>
    <n v="0.27777777777777779"/>
    <n v="0.5"/>
    <n v="0.23809523809523808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4"/>
    <s v="Operations"/>
    <s v="Data Scientist"/>
    <n v="0"/>
    <n v="0"/>
    <s v="CLOSED"/>
    <n v="0"/>
    <n v="2024"/>
    <x v="9"/>
    <n v="7"/>
    <n v="4"/>
    <n v="0"/>
    <n v="0"/>
    <n v="0"/>
    <n v="0"/>
    <n v="0"/>
    <n v="0"/>
    <n v="0"/>
    <n v="0"/>
    <n v="0"/>
    <n v="0.22222222222222221"/>
    <n v="0.35"/>
    <n v="0.19047619047619047"/>
    <n v="0"/>
    <n v="0"/>
    <n v="0"/>
    <n v="0"/>
    <n v="0"/>
    <n v="0"/>
    <n v="0"/>
    <n v="0"/>
    <n v="0"/>
  </r>
  <r>
    <s v="CONTRACT"/>
    <s v="PRJ"/>
    <m/>
    <x v="5"/>
    <d v="2024-11-01T00:00:00"/>
    <d v="2025-02-28T00:00:00"/>
    <s v="ABS23459"/>
    <s v="AEACUGIW"/>
    <s v="EPM"/>
    <x v="51"/>
    <s v="EssilorLuxottica"/>
    <s v="A. Albanese"/>
    <x v="43"/>
    <s v="Operations"/>
    <s v="BackEnd"/>
    <n v="60"/>
    <n v="60"/>
    <s v="CLOSED"/>
    <n v="1"/>
    <n v="2024"/>
    <x v="8"/>
    <n v="8"/>
    <n v="0"/>
    <n v="0"/>
    <n v="0"/>
    <n v="0"/>
    <n v="0"/>
    <n v="0"/>
    <n v="0"/>
    <n v="0"/>
    <n v="0"/>
    <n v="0"/>
    <n v="0.44444444444444442"/>
    <n v="0.4"/>
    <n v="0"/>
    <n v="0"/>
    <n v="0"/>
    <n v="0"/>
    <n v="0"/>
    <n v="0"/>
    <n v="0"/>
    <n v="0"/>
    <n v="0"/>
    <n v="0"/>
  </r>
  <r>
    <s v="CONTRACT"/>
    <s v="PRJ"/>
    <m/>
    <x v="5"/>
    <d v="2024-11-01T00:00:00"/>
    <d v="2025-02-28T00:00:00"/>
    <s v="ABS23459"/>
    <s v="AEACUGIW"/>
    <s v="EPM"/>
    <x v="51"/>
    <s v="EssilorLuxottica"/>
    <s v="A. Albanese"/>
    <x v="83"/>
    <s v="Delivery Projects"/>
    <s v="BackEnd"/>
    <n v="60"/>
    <n v="60"/>
    <s v="CLOSED"/>
    <n v="1"/>
    <n v="2024"/>
    <x v="8"/>
    <n v="8"/>
    <n v="0"/>
    <n v="0"/>
    <n v="0"/>
    <n v="0"/>
    <n v="0"/>
    <n v="0"/>
    <n v="0"/>
    <n v="0"/>
    <n v="0"/>
    <n v="0"/>
    <n v="0.44444444444444442"/>
    <n v="0.4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2"/>
    <s v="EssilorLuxottica"/>
    <s v="Xherahu Florida"/>
    <x v="40"/>
    <s v="Operations"/>
    <s v="Front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3"/>
    <s v="EssilorLuxottica"/>
    <s v="Xherahu Florida"/>
    <x v="39"/>
    <s v="Operations"/>
    <s v="BackEnd"/>
    <n v="0"/>
    <n v="0"/>
    <s v="ON HOLD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3"/>
    <s v="EssilorLuxottica"/>
    <s v="Xherahu Florida"/>
    <x v="40"/>
    <s v="Operations"/>
    <s v="FrontEnd"/>
    <n v="0"/>
    <n v="0"/>
    <s v="ON GOING"/>
    <n v="0"/>
    <n v="2024"/>
    <x v="0"/>
    <n v="0"/>
    <n v="0"/>
    <n v="0"/>
    <n v="4"/>
    <n v="0"/>
    <n v="0"/>
    <n v="0"/>
    <n v="0"/>
    <n v="0"/>
    <n v="0"/>
    <n v="0"/>
    <n v="0"/>
    <n v="0"/>
    <n v="0"/>
    <n v="0"/>
    <n v="0.18181818181818182"/>
    <n v="0"/>
    <n v="0"/>
    <n v="0"/>
    <n v="0"/>
    <n v="0"/>
    <n v="0"/>
    <n v="0"/>
  </r>
  <r>
    <s v="CONTRACT"/>
    <s v="PRJ"/>
    <m/>
    <x v="0"/>
    <d v="2024-07-15T00:00:00"/>
    <d v="2024-10-15T00:00:00"/>
    <s v="N/A"/>
    <s v="N/A"/>
    <s v="EPM"/>
    <x v="54"/>
    <s v="EssilorLuxottica"/>
    <s v="S. Preziosa"/>
    <x v="14"/>
    <s v="Delivery Projects"/>
    <s v="Analysis"/>
    <n v="20"/>
    <n v="0"/>
    <s v="ON HOLD"/>
    <n v="0"/>
    <n v="2024"/>
    <x v="0"/>
    <n v="0"/>
    <n v="0"/>
    <n v="0"/>
    <n v="0"/>
    <n v="0"/>
    <n v="2"/>
    <n v="1"/>
    <n v="2"/>
    <n v="2"/>
    <n v="0"/>
    <n v="0"/>
    <n v="0"/>
    <n v="0"/>
    <n v="0"/>
    <n v="0"/>
    <n v="0"/>
    <n v="0"/>
    <n v="8.6956521739130432E-2"/>
    <n v="8.3333333333333329E-2"/>
    <n v="9.5238095238095233E-2"/>
    <n v="8.6956521739130432E-2"/>
    <n v="0"/>
    <n v="0"/>
  </r>
  <r>
    <s v="CONTRACT"/>
    <s v="PRJ"/>
    <m/>
    <x v="0"/>
    <d v="2024-07-01T00:00:00"/>
    <d v="2024-10-15T00:00:00"/>
    <s v="N/A"/>
    <s v="N/A"/>
    <s v="EPM"/>
    <x v="54"/>
    <s v="EssilorLuxottica"/>
    <s v="S. Preziosa"/>
    <x v="81"/>
    <s v="AREA TECH"/>
    <s v="BackEnd"/>
    <n v="20"/>
    <n v="0"/>
    <s v="ON HOLD"/>
    <n v="0"/>
    <n v="2024"/>
    <x v="0"/>
    <n v="0"/>
    <n v="0"/>
    <n v="0"/>
    <n v="0"/>
    <n v="0"/>
    <n v="5"/>
    <n v="1"/>
    <n v="2"/>
    <n v="2"/>
    <n v="0"/>
    <n v="0"/>
    <n v="0"/>
    <n v="0"/>
    <n v="0"/>
    <n v="0"/>
    <n v="0"/>
    <n v="0"/>
    <n v="0.21739130434782608"/>
    <n v="8.3333333333333329E-2"/>
    <n v="9.5238095238095233E-2"/>
    <n v="8.6956521739130432E-2"/>
    <n v="0"/>
    <n v="0"/>
  </r>
  <r>
    <s v="CONTRACT"/>
    <s v="PRJ"/>
    <m/>
    <x v="0"/>
    <d v="2024-07-01T00:00:00"/>
    <d v="2024-10-15T00:00:00"/>
    <s v="N/A"/>
    <s v="N/A"/>
    <s v="EPM"/>
    <x v="54"/>
    <s v="EssilorLuxottica"/>
    <s v="S. Preziosa"/>
    <x v="48"/>
    <s v="Delivery Projects"/>
    <s v="Analysis"/>
    <n v="20"/>
    <n v="0"/>
    <s v="ON HOLD"/>
    <n v="0"/>
    <n v="2024"/>
    <x v="0"/>
    <n v="0"/>
    <n v="0"/>
    <n v="0"/>
    <n v="0"/>
    <n v="0"/>
    <n v="5"/>
    <n v="1"/>
    <n v="2"/>
    <n v="2"/>
    <n v="0"/>
    <n v="0"/>
    <n v="0"/>
    <n v="0"/>
    <n v="0"/>
    <n v="0"/>
    <n v="0"/>
    <n v="0"/>
    <n v="0.21739130434782608"/>
    <n v="8.3333333333333329E-2"/>
    <n v="9.5238095238095233E-2"/>
    <n v="8.6956521739130432E-2"/>
    <n v="0"/>
    <n v="0"/>
  </r>
  <r>
    <s v="PROSPECT"/>
    <s v="PRJ"/>
    <m/>
    <x v="1"/>
    <d v="2025-04-01T00:00:00"/>
    <d v="2025-12-31T00:00:00"/>
    <s v="N/A"/>
    <s v="N/A"/>
    <s v="EPM"/>
    <x v="55"/>
    <s v="EssilorLuxottica"/>
    <s v="L. Bariani"/>
    <x v="84"/>
    <s v="Delivery Projects"/>
    <s v="PM - Project Governance"/>
    <n v="1800"/>
    <n v="0"/>
    <s v="PROPOSAL"/>
    <n v="0"/>
    <n v="2025"/>
    <x v="0"/>
    <n v="0"/>
    <n v="3"/>
    <n v="0"/>
    <n v="0"/>
    <n v="4"/>
    <n v="4"/>
    <n v="1"/>
    <n v="4"/>
    <n v="4"/>
    <n v="4"/>
    <n v="3"/>
    <n v="0"/>
    <n v="0"/>
    <n v="0.14285714285714285"/>
    <n v="0"/>
    <n v="0"/>
    <n v="0.2"/>
    <n v="0.17391304347826086"/>
    <n v="8.3333333333333329E-2"/>
    <n v="0.19047619047619047"/>
    <n v="0.17391304347826086"/>
    <n v="0.19047619047619047"/>
    <n v="0.13636363636363635"/>
  </r>
  <r>
    <s v="PROSPECT"/>
    <s v="PRJ"/>
    <m/>
    <x v="1"/>
    <d v="2025-06-01T00:00:00"/>
    <d v="2025-12-31T00:00:00"/>
    <s v="N/A"/>
    <s v="N/A"/>
    <s v="EPM"/>
    <x v="55"/>
    <s v="EssilorLuxottica"/>
    <s v="L. Bariani"/>
    <x v="47"/>
    <s v="Operations"/>
    <s v="BackEnd"/>
    <n v="1800"/>
    <n v="0"/>
    <s v="PROPOSAL"/>
    <n v="0"/>
    <n v="2025"/>
    <x v="0"/>
    <n v="0"/>
    <n v="3"/>
    <n v="0"/>
    <n v="0"/>
    <n v="15"/>
    <n v="20"/>
    <n v="5"/>
    <n v="20"/>
    <n v="20"/>
    <n v="20"/>
    <n v="15"/>
    <n v="0"/>
    <n v="0"/>
    <n v="0.14285714285714285"/>
    <n v="0"/>
    <n v="0"/>
    <n v="0.75"/>
    <n v="0.86956521739130432"/>
    <n v="0.41666666666666669"/>
    <n v="0.95238095238095233"/>
    <n v="0.86956521739130432"/>
    <n v="0.95238095238095233"/>
    <n v="0.68181818181818177"/>
  </r>
  <r>
    <s v="PROSPECT"/>
    <s v="PRJ"/>
    <m/>
    <x v="1"/>
    <d v="2025-06-01T00:00:00"/>
    <d v="2025-12-31T00:00:00"/>
    <s v="N/A"/>
    <s v="N/A"/>
    <s v="EPM"/>
    <x v="55"/>
    <s v="EssilorLuxottica"/>
    <s v="L. Bariani"/>
    <x v="48"/>
    <s v="Delivery Projects"/>
    <s v="BackEnd"/>
    <n v="1800"/>
    <n v="0"/>
    <s v="PROPOSAL"/>
    <n v="0"/>
    <n v="2025"/>
    <x v="0"/>
    <n v="0"/>
    <n v="4"/>
    <n v="0"/>
    <n v="0"/>
    <n v="15"/>
    <n v="20"/>
    <n v="5"/>
    <n v="20"/>
    <n v="20"/>
    <n v="20"/>
    <n v="15"/>
    <n v="0"/>
    <n v="0"/>
    <n v="0.19047619047619047"/>
    <n v="0"/>
    <n v="0"/>
    <n v="0.75"/>
    <n v="0.86956521739130432"/>
    <n v="0.41666666666666669"/>
    <n v="0.95238095238095233"/>
    <n v="0.86956521739130432"/>
    <n v="0.95238095238095233"/>
    <n v="0.68181818181818177"/>
  </r>
  <r>
    <s v="CONTRACT"/>
    <s v="PRJ"/>
    <m/>
    <x v="0"/>
    <d v="2023-09-01T00:00:00"/>
    <d v="2024-11-30T00:00:00"/>
    <s v="N/A"/>
    <s v="N/A"/>
    <s v="OTHER"/>
    <x v="56"/>
    <s v="Abstract"/>
    <s v="G. Maffini"/>
    <x v="85"/>
    <s v="Operations"/>
    <s v="FrontEnd"/>
    <n v="0"/>
    <n v="0"/>
    <s v="ON GOING"/>
    <n v="0"/>
    <n v="2024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.13043478260869565"/>
    <n v="0"/>
    <n v="0"/>
    <n v="0"/>
    <n v="0"/>
    <n v="0"/>
  </r>
  <r>
    <s v="CONTRACT"/>
    <s v="AMS"/>
    <m/>
    <x v="0"/>
    <m/>
    <m/>
    <s v="ABS24089"/>
    <s v="ABS24089"/>
    <s v="OTHER"/>
    <x v="57"/>
    <s v="EssilorLuxottica"/>
    <s v="A. Morterra"/>
    <x v="21"/>
    <s v="Operations"/>
    <s v="Data Scientist"/>
    <n v="110"/>
    <n v="0"/>
    <s v="STARTED"/>
    <n v="0.75"/>
    <n v="2024"/>
    <x v="0"/>
    <n v="0"/>
    <n v="4"/>
    <n v="4"/>
    <n v="4"/>
    <n v="4"/>
    <n v="2"/>
    <n v="1"/>
    <n v="3"/>
    <n v="1"/>
    <n v="1"/>
    <n v="3"/>
    <n v="0"/>
    <n v="0"/>
    <n v="0.19047619047619047"/>
    <n v="0.18181818181818182"/>
    <n v="0.18181818181818182"/>
    <n v="0.2"/>
    <n v="8.6956521739130432E-2"/>
    <n v="8.3333333333333329E-2"/>
    <n v="0.14285714285714285"/>
    <n v="4.3478260869565216E-2"/>
    <n v="4.7619047619047616E-2"/>
    <n v="0.13636363636363635"/>
  </r>
  <r>
    <s v="CONTRACT"/>
    <s v="AMS"/>
    <m/>
    <x v="0"/>
    <m/>
    <m/>
    <s v="ABS24089"/>
    <s v="ABS24089"/>
    <s v="OTHER"/>
    <x v="57"/>
    <s v="EssilorLuxottica"/>
    <s v="A. Morterra"/>
    <x v="23"/>
    <s v="Operations"/>
    <s v="Data Engineering"/>
    <n v="110"/>
    <n v="0"/>
    <s v="STARTED"/>
    <n v="0.75"/>
    <n v="2024"/>
    <x v="0"/>
    <n v="0"/>
    <n v="2"/>
    <n v="2"/>
    <n v="2"/>
    <n v="3"/>
    <n v="2"/>
    <n v="2"/>
    <n v="3"/>
    <n v="3"/>
    <n v="3"/>
    <n v="3"/>
    <n v="0"/>
    <n v="0"/>
    <n v="9.5238095238095233E-2"/>
    <n v="9.0909090909090912E-2"/>
    <n v="9.0909090909090912E-2"/>
    <n v="0.15"/>
    <n v="8.6956521739130432E-2"/>
    <n v="0.16666666666666666"/>
    <n v="0.14285714285714285"/>
    <n v="0.13043478260869565"/>
    <n v="0.14285714285714285"/>
    <n v="0.13636363636363635"/>
  </r>
  <r>
    <s v="CONTRACT"/>
    <s v="AMS"/>
    <m/>
    <x v="0"/>
    <m/>
    <m/>
    <s v="ABS24089"/>
    <s v="ABS24089"/>
    <s v="OTHER"/>
    <x v="57"/>
    <s v="EssilorLuxottica"/>
    <s v="A. Morterra"/>
    <x v="0"/>
    <s v="Operations"/>
    <s v="PM - Project Governance Support"/>
    <n v="110"/>
    <n v="0"/>
    <s v="STARTED"/>
    <n v="0.75"/>
    <n v="2024"/>
    <x v="0"/>
    <n v="0"/>
    <n v="1"/>
    <n v="1"/>
    <n v="2"/>
    <n v="2"/>
    <n v="2"/>
    <n v="2"/>
    <n v="3"/>
    <n v="3"/>
    <n v="3"/>
    <n v="3"/>
    <n v="0"/>
    <n v="0"/>
    <n v="4.7619047619047616E-2"/>
    <n v="4.5454545454545456E-2"/>
    <n v="9.0909090909090912E-2"/>
    <n v="0.1"/>
    <n v="8.6956521739130432E-2"/>
    <n v="0.16666666666666666"/>
    <n v="0.14285714285714285"/>
    <n v="0.13043478260869565"/>
    <n v="0.14285714285714285"/>
    <n v="0.13636363636363635"/>
  </r>
  <r>
    <s v="CONTRACT"/>
    <s v="AMS"/>
    <m/>
    <x v="0"/>
    <m/>
    <m/>
    <s v="ABS24089"/>
    <s v="ABS24089"/>
    <s v="OTHER"/>
    <x v="57"/>
    <s v="EssilorLuxottica"/>
    <s v="A. Morterra"/>
    <x v="56"/>
    <s v="Operations"/>
    <s v="DataManagement"/>
    <n v="110"/>
    <n v="0"/>
    <s v="STARTED"/>
    <n v="0.75"/>
    <n v="2024"/>
    <x v="0"/>
    <n v="0"/>
    <n v="4"/>
    <n v="4"/>
    <n v="5"/>
    <n v="8"/>
    <n v="9"/>
    <n v="3"/>
    <n v="10"/>
    <n v="10"/>
    <n v="10"/>
    <n v="10"/>
    <n v="0"/>
    <n v="0"/>
    <n v="0.19047619047619047"/>
    <n v="0.18181818181818182"/>
    <n v="0.22727272727272727"/>
    <n v="0.4"/>
    <n v="0.39130434782608697"/>
    <n v="0.25"/>
    <n v="0.47619047619047616"/>
    <n v="0.43478260869565216"/>
    <n v="0.47619047619047616"/>
    <n v="0.45454545454545453"/>
  </r>
  <r>
    <s v="CONTRACT"/>
    <s v="AMS"/>
    <m/>
    <x v="0"/>
    <m/>
    <m/>
    <s v="ABS24089"/>
    <s v="ABS24089"/>
    <s v="OTHER"/>
    <x v="57"/>
    <s v="EssilorLuxottica"/>
    <s v="A. Morterra"/>
    <x v="1"/>
    <s v="Operations"/>
    <s v="Tech Lead"/>
    <n v="110"/>
    <n v="0"/>
    <s v="STARTED"/>
    <n v="0.75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4.3478260869565216E-2"/>
    <n v="0"/>
    <n v="4.7619047619047616E-2"/>
    <n v="4.3478260869565216E-2"/>
    <n v="4.7619047619047616E-2"/>
    <n v="4.5454545454545456E-2"/>
  </r>
  <r>
    <s v="CONTRACT"/>
    <s v="AMS"/>
    <m/>
    <x v="0"/>
    <m/>
    <m/>
    <s v="ABS24089"/>
    <s v="ABS24089"/>
    <s v="OTHER"/>
    <x v="57"/>
    <s v="EssilorLuxottica"/>
    <s v="A. Morterra"/>
    <x v="24"/>
    <s v="Operations"/>
    <s v="Data Scientist"/>
    <n v="110"/>
    <n v="0"/>
    <s v="STARTED"/>
    <n v="0.75"/>
    <n v="2024"/>
    <x v="0"/>
    <n v="0"/>
    <n v="4"/>
    <n v="4"/>
    <n v="4"/>
    <n v="4"/>
    <n v="2"/>
    <n v="3"/>
    <n v="2"/>
    <n v="1"/>
    <n v="1"/>
    <n v="2"/>
    <n v="0"/>
    <n v="0"/>
    <n v="0.19047619047619047"/>
    <n v="0.18181818181818182"/>
    <n v="0.18181818181818182"/>
    <n v="0.2"/>
    <n v="8.6956521739130432E-2"/>
    <n v="0.25"/>
    <n v="9.5238095238095233E-2"/>
    <n v="4.3478260869565216E-2"/>
    <n v="4.7619047619047616E-2"/>
    <n v="9.0909090909090912E-2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1"/>
    <s v="Operations"/>
    <s v="Data Scientist"/>
    <n v="200"/>
    <n v="0"/>
    <s v="PROPOSAL"/>
    <n v="0"/>
    <n v="2025"/>
    <x v="13"/>
    <n v="5"/>
    <n v="4"/>
    <n v="5"/>
    <n v="5"/>
    <n v="5"/>
    <n v="5"/>
    <n v="5"/>
    <n v="5"/>
    <n v="0"/>
    <n v="0"/>
    <n v="0"/>
    <n v="0.27777777777777779"/>
    <n v="0.25"/>
    <n v="0.19047619047619047"/>
    <n v="0.22727272727272727"/>
    <n v="0.22727272727272727"/>
    <n v="0.25"/>
    <n v="0.21739130434782608"/>
    <n v="0.41666666666666669"/>
    <n v="0.23809523809523808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2"/>
    <s v="Operations"/>
    <s v="Data Scientist"/>
    <n v="200"/>
    <n v="0"/>
    <s v="PROPOSAL"/>
    <n v="0"/>
    <n v="2025"/>
    <x v="1"/>
    <n v="1"/>
    <n v="5"/>
    <n v="5"/>
    <n v="5"/>
    <n v="5"/>
    <n v="5"/>
    <n v="5"/>
    <n v="5"/>
    <n v="0"/>
    <n v="0"/>
    <n v="0"/>
    <n v="5.5555555555555552E-2"/>
    <n v="0.05"/>
    <n v="0.23809523809523808"/>
    <n v="0.22727272727272727"/>
    <n v="0.22727272727272727"/>
    <n v="0.25"/>
    <n v="0.21739130434782608"/>
    <n v="0.41666666666666669"/>
    <n v="0.23809523809523808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0"/>
    <s v="Operations"/>
    <s v="PM - Project Governance"/>
    <n v="200"/>
    <n v="0"/>
    <s v="PROPOSAL"/>
    <n v="0"/>
    <n v="2025"/>
    <x v="6"/>
    <n v="3"/>
    <n v="2"/>
    <n v="2"/>
    <n v="2"/>
    <n v="2"/>
    <n v="2"/>
    <n v="2"/>
    <n v="2"/>
    <n v="2"/>
    <n v="0"/>
    <n v="0"/>
    <n v="0.16666666666666666"/>
    <n v="0.15"/>
    <n v="9.5238095238095233E-2"/>
    <n v="9.0909090909090912E-2"/>
    <n v="9.0909090909090912E-2"/>
    <n v="0.1"/>
    <n v="8.6956521739130432E-2"/>
    <n v="0.16666666666666666"/>
    <n v="9.5238095238095233E-2"/>
    <n v="8.6956521739130432E-2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56"/>
    <s v="Operations"/>
    <s v="DataManagement"/>
    <n v="200"/>
    <n v="0"/>
    <s v="PROPOSAL"/>
    <n v="0"/>
    <n v="2025"/>
    <x v="2"/>
    <n v="2"/>
    <n v="2"/>
    <n v="2"/>
    <n v="2"/>
    <n v="2"/>
    <n v="2"/>
    <n v="1"/>
    <n v="2"/>
    <n v="2"/>
    <n v="1"/>
    <n v="2"/>
    <n v="0.1111111111111111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4.7619047619047616E-2"/>
    <n v="9.0909090909090912E-2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1"/>
    <s v="Operations"/>
    <s v="Tech Lead"/>
    <n v="200"/>
    <n v="0"/>
    <s v="PROPOSAL"/>
    <n v="0"/>
    <n v="2025"/>
    <x v="9"/>
    <n v="4"/>
    <n v="4"/>
    <n v="5"/>
    <n v="5"/>
    <n v="5"/>
    <n v="3"/>
    <n v="3"/>
    <n v="3"/>
    <n v="0"/>
    <n v="0"/>
    <n v="0"/>
    <n v="0.22222222222222221"/>
    <n v="0.2"/>
    <n v="0.19047619047619047"/>
    <n v="0.22727272727272727"/>
    <n v="0.22727272727272727"/>
    <n v="0.25"/>
    <n v="0.13043478260869565"/>
    <n v="0.25"/>
    <n v="0.14285714285714285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4"/>
    <s v="Operations"/>
    <s v="Data Scientist"/>
    <n v="200"/>
    <n v="0"/>
    <s v="PROPOSAL"/>
    <n v="0"/>
    <n v="2025"/>
    <x v="13"/>
    <n v="5"/>
    <n v="5"/>
    <n v="10"/>
    <n v="10"/>
    <n v="10"/>
    <n v="5"/>
    <n v="5"/>
    <n v="5"/>
    <n v="0"/>
    <n v="0"/>
    <n v="0"/>
    <n v="0.27777777777777779"/>
    <n v="0.25"/>
    <n v="0.23809523809523808"/>
    <n v="0.45454545454545453"/>
    <n v="0.45454545454545453"/>
    <n v="0.5"/>
    <n v="0.21739130434782608"/>
    <n v="0.41666666666666669"/>
    <n v="0.23809523809523808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6"/>
    <s v="Delivery Projects"/>
    <s v="Analysis"/>
    <n v="220"/>
    <n v="190"/>
    <s v="ON GOING"/>
    <n v="0"/>
    <n v="2024"/>
    <x v="0"/>
    <n v="0"/>
    <n v="0"/>
    <n v="0"/>
    <n v="0"/>
    <n v="0"/>
    <n v="0"/>
    <n v="0"/>
    <n v="8.4375"/>
    <n v="5"/>
    <n v="0"/>
    <n v="0"/>
    <n v="0"/>
    <n v="0"/>
    <n v="0"/>
    <n v="0"/>
    <n v="0"/>
    <n v="0"/>
    <n v="0"/>
    <n v="0"/>
    <n v="0.4017857142857143"/>
    <n v="0.21739130434782608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39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8.6956521739130432E-2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70"/>
    <s v="Delivery AMS"/>
    <s v="Analysis"/>
    <n v="220"/>
    <n v="190"/>
    <s v="ON GOING"/>
    <n v="0"/>
    <n v="2024"/>
    <x v="0"/>
    <n v="0"/>
    <n v="0"/>
    <n v="0"/>
    <n v="0"/>
    <n v="0"/>
    <n v="0"/>
    <n v="0"/>
    <n v="1"/>
    <n v="5"/>
    <n v="5.5"/>
    <n v="5"/>
    <n v="0"/>
    <n v="0"/>
    <n v="0"/>
    <n v="0"/>
    <n v="0"/>
    <n v="0"/>
    <n v="0"/>
    <n v="0"/>
    <n v="4.7619047619047616E-2"/>
    <n v="0.21739130434782608"/>
    <n v="0.26190476190476192"/>
    <n v="0.22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7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23"/>
    <n v="20"/>
    <n v="17"/>
    <n v="0"/>
    <n v="0"/>
    <n v="0"/>
    <n v="0"/>
    <n v="0"/>
    <n v="0"/>
    <n v="0"/>
    <n v="0"/>
    <n v="0"/>
    <n v="1"/>
    <n v="0.95238095238095233"/>
    <n v="0.7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8"/>
    <s v="Delivery Projects"/>
    <s v="PM - Project Governance"/>
    <n v="220"/>
    <n v="190"/>
    <s v="ON GOING"/>
    <n v="0"/>
    <n v="2024"/>
    <x v="0"/>
    <n v="0"/>
    <n v="0"/>
    <n v="0"/>
    <n v="0"/>
    <n v="0"/>
    <n v="0"/>
    <n v="0"/>
    <n v="2.375"/>
    <n v="3"/>
    <n v="3"/>
    <n v="0"/>
    <n v="0"/>
    <n v="0"/>
    <n v="0"/>
    <n v="0"/>
    <n v="0"/>
    <n v="0"/>
    <n v="0"/>
    <n v="0"/>
    <n v="0.1130952380952381"/>
    <n v="0.13043478260869565"/>
    <n v="0.14285714285714285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4"/>
    <s v="Delivery Projects"/>
    <s v="PM - Project Governance"/>
    <n v="220"/>
    <n v="190"/>
    <s v="ON GOING"/>
    <n v="0"/>
    <n v="2024"/>
    <x v="0"/>
    <n v="0"/>
    <n v="0"/>
    <n v="0"/>
    <n v="0"/>
    <n v="0"/>
    <n v="0"/>
    <n v="0"/>
    <n v="10"/>
    <n v="2"/>
    <n v="2"/>
    <n v="2"/>
    <n v="0"/>
    <n v="0"/>
    <n v="0"/>
    <n v="0"/>
    <n v="0"/>
    <n v="0"/>
    <n v="0"/>
    <n v="0"/>
    <n v="0.47619047619047616"/>
    <n v="8.6956521739130432E-2"/>
    <n v="9.5238095238095233E-2"/>
    <n v="9.0909090909090912E-2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4"/>
    <s v="Delivery Projects"/>
    <s v="Analysis"/>
    <n v="220"/>
    <n v="190"/>
    <s v="ON GOING"/>
    <n v="0"/>
    <n v="2024"/>
    <x v="0"/>
    <n v="0"/>
    <n v="0"/>
    <n v="0"/>
    <n v="0"/>
    <n v="0"/>
    <n v="0"/>
    <n v="0"/>
    <n v="0"/>
    <n v="21"/>
    <n v="18"/>
    <n v="15"/>
    <n v="0"/>
    <n v="0"/>
    <n v="0"/>
    <n v="0"/>
    <n v="0"/>
    <n v="0"/>
    <n v="0"/>
    <n v="0"/>
    <n v="0"/>
    <n v="0.91304347826086951"/>
    <n v="0.8571428571428571"/>
    <n v="0.6818181818181817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4"/>
    <s v="Operations"/>
    <s v="BACK END"/>
    <n v="220"/>
    <n v="190"/>
    <s v="ON GOING"/>
    <n v="0"/>
    <n v="2024"/>
    <x v="0"/>
    <n v="0"/>
    <n v="0"/>
    <n v="0"/>
    <n v="0"/>
    <n v="0"/>
    <n v="0"/>
    <n v="0"/>
    <n v="2"/>
    <n v="18"/>
    <n v="16"/>
    <n v="12"/>
    <n v="0"/>
    <n v="0"/>
    <n v="0"/>
    <n v="0"/>
    <n v="0"/>
    <n v="0"/>
    <n v="0"/>
    <n v="0"/>
    <n v="9.5238095238095233E-2"/>
    <n v="0.78260869565217395"/>
    <n v="0.76190476190476186"/>
    <n v="0.5454545454545454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5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10"/>
    <n v="20"/>
    <n v="17"/>
    <n v="0"/>
    <n v="0"/>
    <n v="0"/>
    <n v="0"/>
    <n v="0"/>
    <n v="0"/>
    <n v="0"/>
    <n v="0"/>
    <n v="0"/>
    <n v="0.43478260869565216"/>
    <n v="0.95238095238095233"/>
    <n v="0.7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36"/>
    <s v="Delivery Project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7619047619047616E-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9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6"/>
    <n v="6"/>
    <n v="5"/>
    <n v="0"/>
    <n v="0"/>
    <n v="0"/>
    <n v="0"/>
    <n v="0"/>
    <n v="0"/>
    <n v="0"/>
    <n v="0"/>
    <n v="0"/>
    <n v="0.2608695652173913"/>
    <n v="0.2857142857142857"/>
    <n v="0.22727272727272727"/>
  </r>
  <r>
    <s v="INTERNAL TRAINING"/>
    <s v="FORMAZIONE"/>
    <m/>
    <x v="0"/>
    <m/>
    <m/>
    <s v="N/A"/>
    <s v="ATD"/>
    <s v="OTHER"/>
    <x v="60"/>
    <s v="Abstract"/>
    <s v="L. Roberto"/>
    <x v="90"/>
    <s v="Operations"/>
    <s v="FrontEnd"/>
    <n v="0"/>
    <n v="0"/>
    <m/>
    <n v="0"/>
    <n v="2024"/>
    <x v="0"/>
    <n v="0"/>
    <n v="0"/>
    <n v="0"/>
    <n v="2"/>
    <n v="3"/>
    <n v="3"/>
    <n v="0"/>
    <n v="3"/>
    <n v="3"/>
    <n v="3"/>
    <n v="2"/>
    <n v="0"/>
    <n v="0"/>
    <n v="0"/>
    <n v="0"/>
    <n v="9.0909090909090912E-2"/>
    <n v="0.15"/>
    <n v="0.13043478260869565"/>
    <n v="0"/>
    <n v="0.14285714285714285"/>
    <n v="0.13043478260869565"/>
    <n v="0.14285714285714285"/>
    <n v="9.0909090909090912E-2"/>
  </r>
  <r>
    <s v="INTERNAL TRAINING"/>
    <s v="FORMAZIONE"/>
    <m/>
    <x v="0"/>
    <m/>
    <m/>
    <s v="N/A"/>
    <s v="ATD"/>
    <s v="OTHER"/>
    <x v="60"/>
    <s v="Abstract"/>
    <s v="A. Strada"/>
    <x v="9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5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10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39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91"/>
    <s v="Delivery Projects"/>
    <s v="Training"/>
    <n v="19"/>
    <n v="0"/>
    <s v="ON GOING"/>
    <n v="0.5"/>
    <n v="2024"/>
    <x v="0"/>
    <n v="0"/>
    <n v="0"/>
    <n v="0"/>
    <n v="0"/>
    <n v="2"/>
    <n v="5"/>
    <n v="0"/>
    <n v="3"/>
    <n v="3"/>
    <n v="3"/>
    <n v="2"/>
    <n v="0"/>
    <n v="0"/>
    <n v="0"/>
    <n v="0"/>
    <n v="0"/>
    <n v="0.1"/>
    <n v="0.21739130434782608"/>
    <n v="0"/>
    <n v="0.14285714285714285"/>
    <n v="0.13043478260869565"/>
    <n v="0.14285714285714285"/>
    <n v="9.0909090909090912E-2"/>
  </r>
  <r>
    <s v="INTERNAL TRAINING"/>
    <s v="FORMAZIONE"/>
    <m/>
    <x v="0"/>
    <m/>
    <m/>
    <s v="N/A"/>
    <s v="ATD"/>
    <s v="OTHER"/>
    <x v="60"/>
    <s v="Abstract"/>
    <s v="L. Roberto"/>
    <x v="34"/>
    <s v="Operations"/>
    <s v="BackEnd"/>
    <n v="0"/>
    <n v="0"/>
    <m/>
    <n v="0"/>
    <n v="2024"/>
    <x v="0"/>
    <n v="0"/>
    <n v="0"/>
    <n v="0"/>
    <n v="3"/>
    <n v="3"/>
    <n v="3"/>
    <n v="0"/>
    <n v="3"/>
    <n v="3"/>
    <n v="3"/>
    <n v="3"/>
    <n v="0"/>
    <n v="0"/>
    <n v="0"/>
    <n v="0"/>
    <n v="0.13636363636363635"/>
    <n v="0.15"/>
    <n v="0.13043478260869565"/>
    <n v="0"/>
    <n v="0.14285714285714285"/>
    <n v="0.13043478260869565"/>
    <n v="0.14285714285714285"/>
    <n v="0.13636363636363635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83"/>
    <s v="Delivery Projects"/>
    <s v="Training"/>
    <n v="14"/>
    <n v="0"/>
    <s v="ON GOING"/>
    <n v="0.5"/>
    <n v="2024"/>
    <x v="0"/>
    <n v="0"/>
    <n v="0"/>
    <n v="0"/>
    <n v="0"/>
    <n v="1"/>
    <n v="2"/>
    <n v="0"/>
    <n v="4"/>
    <n v="2"/>
    <n v="2"/>
    <n v="2"/>
    <n v="0"/>
    <n v="0"/>
    <n v="0"/>
    <n v="0"/>
    <n v="0"/>
    <n v="0.05"/>
    <n v="8.6956521739130432E-2"/>
    <n v="0"/>
    <n v="0.19047619047619047"/>
    <n v="8.6956521739130432E-2"/>
    <n v="9.5238095238095233E-2"/>
    <n v="9.0909090909090912E-2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15"/>
    <s v="Consolidated &amp; Tax"/>
    <s v="Training"/>
    <n v="3"/>
    <n v="0"/>
    <s v="ON GOING"/>
    <n v="0.5"/>
    <n v="2024"/>
    <x v="0"/>
    <n v="0"/>
    <n v="0"/>
    <n v="0"/>
    <n v="0"/>
    <n v="1"/>
    <n v="0"/>
    <n v="0"/>
    <n v="0"/>
    <n v="1"/>
    <n v="1"/>
    <n v="0"/>
    <n v="0"/>
    <n v="0"/>
    <n v="0"/>
    <n v="0"/>
    <n v="0"/>
    <n v="0.05"/>
    <n v="0"/>
    <n v="0"/>
    <n v="0"/>
    <n v="4.3478260869565216E-2"/>
    <n v="4.7619047619047616E-2"/>
    <n v="0"/>
  </r>
  <r>
    <s v="INTERNAL TRAINING"/>
    <s v="FORMAZIONE"/>
    <m/>
    <x v="0"/>
    <m/>
    <m/>
    <s v="N/A"/>
    <s v="ATD"/>
    <s v="OTHER"/>
    <x v="60"/>
    <s v="Abstract"/>
    <s v="A. Strada"/>
    <x v="73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73"/>
    <s v="Operations"/>
    <s v="BackEnd"/>
    <n v="0"/>
    <n v="0"/>
    <m/>
    <n v="0"/>
    <n v="2024"/>
    <x v="0"/>
    <n v="0"/>
    <n v="0"/>
    <n v="0"/>
    <n v="0"/>
    <n v="2"/>
    <n v="2"/>
    <n v="0"/>
    <n v="0"/>
    <n v="0"/>
    <n v="0"/>
    <n v="0"/>
    <n v="0"/>
    <n v="0"/>
    <n v="0"/>
    <n v="0"/>
    <n v="0"/>
    <n v="0.1"/>
    <n v="8.6956521739130432E-2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L. Roberto"/>
    <x v="25"/>
    <s v="Operations"/>
    <s v="BackEnd"/>
    <n v="0"/>
    <n v="0"/>
    <m/>
    <n v="0"/>
    <n v="2024"/>
    <x v="0"/>
    <n v="0"/>
    <n v="0"/>
    <n v="0"/>
    <n v="3"/>
    <n v="3"/>
    <n v="3"/>
    <n v="0"/>
    <n v="3"/>
    <n v="3"/>
    <n v="3"/>
    <n v="3"/>
    <n v="0"/>
    <n v="0"/>
    <n v="0"/>
    <n v="0"/>
    <n v="0.13636363636363635"/>
    <n v="0.15"/>
    <n v="0.13043478260869565"/>
    <n v="0"/>
    <n v="0.14285714285714285"/>
    <n v="0.13043478260869565"/>
    <n v="0.14285714285714285"/>
    <n v="0.13636363636363635"/>
  </r>
  <r>
    <s v="INTERNAL TRAINING"/>
    <s v="FORMAZIONE"/>
    <m/>
    <x v="0"/>
    <m/>
    <m/>
    <s v="N/A"/>
    <s v="ATD"/>
    <s v="OTHER"/>
    <x v="60"/>
    <s v="Abstract"/>
    <s v="A. Strada"/>
    <x v="1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0"/>
    <n v="0"/>
    <n v="0"/>
    <n v="0"/>
    <n v="0"/>
    <n v="0"/>
    <n v="0"/>
    <n v="0.1"/>
    <n v="8.6956521739130432E-2"/>
    <n v="0"/>
    <n v="9.5238095238095233E-2"/>
    <n v="8.6956521739130432E-2"/>
    <n v="0"/>
    <n v="0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2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5"/>
    <n v="0"/>
    <n v="0"/>
    <n v="0"/>
    <n v="0"/>
    <n v="0"/>
  </r>
  <r>
    <s v="INTERNAL TRAINING"/>
    <s v="FORMAZIONE"/>
    <m/>
    <x v="0"/>
    <d v="2024-01-01T00:00:00"/>
    <d v="2024-08-31T00:00:00"/>
    <s v="N/A"/>
    <s v="ATD"/>
    <s v="OTHER"/>
    <x v="60"/>
    <s v="Abstract"/>
    <s v="O. Sagazio"/>
    <x v="93"/>
    <s v="Operations"/>
    <s v="BackEnd"/>
    <n v="0"/>
    <n v="0"/>
    <s v="ON GOING"/>
    <n v="0.05"/>
    <n v="2024"/>
    <x v="0"/>
    <n v="0"/>
    <n v="21"/>
    <n v="19"/>
    <n v="20"/>
    <n v="20"/>
    <n v="23"/>
    <n v="0"/>
    <n v="0"/>
    <n v="0"/>
    <n v="0"/>
    <n v="0"/>
    <n v="0"/>
    <n v="0"/>
    <n v="1"/>
    <n v="0.86363636363636365"/>
    <n v="0.90909090909090906"/>
    <n v="1"/>
    <n v="1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52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56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45"/>
    <s v="Operations"/>
    <s v="PM - Project Governance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5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13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L. Roberto"/>
    <x v="49"/>
    <s v="Operations"/>
    <s v="PM - Project Governance"/>
    <n v="0"/>
    <n v="0"/>
    <m/>
    <n v="0"/>
    <n v="2024"/>
    <x v="0"/>
    <n v="0"/>
    <n v="0"/>
    <n v="2"/>
    <n v="3"/>
    <n v="3"/>
    <n v="3"/>
    <n v="0"/>
    <n v="3"/>
    <n v="3"/>
    <n v="2"/>
    <n v="0"/>
    <n v="0"/>
    <n v="0"/>
    <n v="0"/>
    <n v="9.0909090909090912E-2"/>
    <n v="0.13636363636363635"/>
    <n v="0.15"/>
    <n v="0.13043478260869565"/>
    <n v="0"/>
    <n v="0.14285714285714285"/>
    <n v="0.13043478260869565"/>
    <n v="9.5238095238095233E-2"/>
    <n v="0"/>
  </r>
  <r>
    <s v="INTERNAL TRAINING"/>
    <s v="FORMAZIONE"/>
    <m/>
    <x v="0"/>
    <m/>
    <m/>
    <s v="N/A"/>
    <s v="ATD"/>
    <s v="OTHER"/>
    <x v="60"/>
    <s v="Abstract"/>
    <s v="A. Strada"/>
    <x v="94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95"/>
    <s v="Consolidated &amp; Tax"/>
    <s v="Training"/>
    <n v="3"/>
    <n v="0"/>
    <s v="ON GOING"/>
    <n v="0.5"/>
    <n v="2024"/>
    <x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8.6956521739130432E-2"/>
    <n v="4.7619047619047616E-2"/>
    <n v="0"/>
  </r>
  <r>
    <s v="INTERNAL TRAINING"/>
    <s v="FORMAZIONE"/>
    <m/>
    <x v="0"/>
    <m/>
    <m/>
    <s v="N/A"/>
    <s v="ATD"/>
    <s v="OTHER"/>
    <x v="60"/>
    <s v="Abstract"/>
    <s v="L. Roberto"/>
    <x v="85"/>
    <s v="Operations"/>
    <s v="FrontEnd"/>
    <n v="0"/>
    <n v="0"/>
    <m/>
    <n v="0"/>
    <n v="2024"/>
    <x v="0"/>
    <n v="0"/>
    <n v="0"/>
    <n v="0"/>
    <n v="2"/>
    <n v="3"/>
    <n v="3"/>
    <n v="0"/>
    <n v="0"/>
    <n v="3"/>
    <n v="2"/>
    <n v="3"/>
    <n v="0"/>
    <n v="0"/>
    <n v="0"/>
    <n v="0"/>
    <n v="9.0909090909090912E-2"/>
    <n v="0.15"/>
    <n v="0.13043478260869565"/>
    <n v="0"/>
    <n v="0"/>
    <n v="0.13043478260869565"/>
    <n v="9.5238095238095233E-2"/>
    <n v="0.13636363636363635"/>
  </r>
  <r>
    <s v="INTERNAL TRAINING"/>
    <s v="FORMAZIONE"/>
    <m/>
    <x v="0"/>
    <m/>
    <m/>
    <s v="N/A"/>
    <s v="ATD"/>
    <s v="OTHER"/>
    <x v="60"/>
    <s v="Abstract"/>
    <s v="A. Strada"/>
    <x v="77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6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5"/>
    <n v="0"/>
    <n v="0"/>
    <n v="0"/>
    <n v="0"/>
    <n v="0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7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5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78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40"/>
    <s v="Operations"/>
    <s v="PM - Project Governance"/>
    <n v="0"/>
    <n v="0"/>
    <s v="ON GOING"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98"/>
    <s v="Operations"/>
    <s v="Data Management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m/>
    <m/>
    <s v="N/A"/>
    <s v="ATD"/>
    <s v="OTHER"/>
    <x v="60"/>
    <s v="Abstract"/>
    <s v="A. Strada"/>
    <x v="4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8.6956521739130432E-2"/>
    <n v="0"/>
    <n v="9.5238095238095233E-2"/>
    <n v="8.6956521739130432E-2"/>
    <n v="9.5238095238095233E-2"/>
    <n v="9.0909090909090912E-2"/>
  </r>
  <r>
    <s v="INTERNAL TRAINING"/>
    <s v="FORMAZIONE"/>
    <m/>
    <x v="0"/>
    <d v="2024-01-01T00:00:00"/>
    <d v="2024-12-31T00:00:00"/>
    <s v="N/A"/>
    <s v="ATD"/>
    <s v="OTHER"/>
    <x v="61"/>
    <s v="Abstract"/>
    <s v="A. Albanese"/>
    <x v="99"/>
    <s v="Operations"/>
    <s v="Back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2"/>
    <s v="Abstract"/>
    <s v="A. Albanese"/>
    <x v="100"/>
    <s v="Consolidated &amp; Tax"/>
    <s v="Back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2"/>
    <s v="Abstract"/>
    <s v="A. Albanese"/>
    <x v="101"/>
    <s v="Consolidated &amp; Tax"/>
    <s v="Analysis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3"/>
    <s v="Abstract"/>
    <s v="A. Albanese"/>
    <x v="102"/>
    <s v="Consolidated &amp; Tax"/>
    <s v="BackEnd"/>
    <n v="0"/>
    <n v="0"/>
    <m/>
    <n v="0.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m/>
    <m/>
    <s v="N/A"/>
    <s v="ATD"/>
    <s v="Formazione"/>
    <x v="64"/>
    <s v="EssilorLuxottica"/>
    <s v="M. SORRENTINO"/>
    <x v="65"/>
    <s v="Operations"/>
    <s v="BackEnd"/>
    <n v="0"/>
    <n v="0"/>
    <s v="PROPOSAL"/>
    <n v="0"/>
    <n v="2024"/>
    <x v="0"/>
    <n v="0"/>
    <n v="0"/>
    <n v="0"/>
    <n v="0"/>
    <n v="9"/>
    <n v="3"/>
    <n v="0"/>
    <n v="0"/>
    <n v="0"/>
    <n v="0"/>
    <n v="0"/>
    <n v="0"/>
    <n v="0"/>
    <n v="0"/>
    <n v="0"/>
    <n v="0"/>
    <n v="0.45"/>
    <n v="0.13043478260869565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5"/>
    <m/>
    <s v="A. Albanese"/>
    <x v="102"/>
    <s v="Consolidated &amp; Tax"/>
    <s v="BackEnd"/>
    <n v="0"/>
    <n v="0"/>
    <m/>
    <n v="0.5"/>
    <n v="2024"/>
    <x v="25"/>
    <n v="21"/>
    <n v="21"/>
    <n v="19"/>
    <n v="20"/>
    <n v="20"/>
    <n v="23"/>
    <n v="0"/>
    <n v="0"/>
    <n v="0"/>
    <n v="0"/>
    <n v="0"/>
    <n v="0.7"/>
    <n v="1.05"/>
    <n v="1"/>
    <n v="0.86363636363636365"/>
    <n v="0.90909090909090906"/>
    <n v="1"/>
    <n v="1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5"/>
    <s v="Abstract"/>
    <s v="M. COCCHI"/>
    <x v="103"/>
    <s v="Consolidated &amp; Tax"/>
    <s v="Training"/>
    <n v="1.5"/>
    <n v="0"/>
    <s v="CLOSED"/>
    <n v="0.2"/>
    <n v="2024"/>
    <x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2.3809523809523808E-2"/>
    <n v="4.3478260869565216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0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6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4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10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106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4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2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1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5"/>
    <n v="0"/>
    <n v="0"/>
    <n v="8.6956521739130432E-2"/>
    <n v="0"/>
    <n v="0"/>
  </r>
  <r>
    <s v="INTERNAL PRJ"/>
    <s v="PRJ"/>
    <m/>
    <x v="0"/>
    <d v="2024-03-01T00:00:00"/>
    <d v="2024-05-31T00:00:00"/>
    <s v="N/A"/>
    <s v="ATD"/>
    <m/>
    <x v="67"/>
    <s v="Abstract"/>
    <s v="L. Roberto"/>
    <x v="25"/>
    <s v="Operations"/>
    <s v="BackEnd"/>
    <n v="0"/>
    <n v="0"/>
    <s v="CLOSED"/>
    <n v="1"/>
    <n v="2024"/>
    <x v="0"/>
    <n v="0"/>
    <n v="5"/>
    <n v="5"/>
    <n v="5"/>
    <n v="0"/>
    <n v="0"/>
    <n v="0"/>
    <n v="0"/>
    <n v="0"/>
    <n v="0"/>
    <n v="0"/>
    <n v="0"/>
    <n v="0"/>
    <n v="0.23809523809523808"/>
    <n v="0.22727272727272727"/>
    <n v="0.22727272727272727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8"/>
    <s v="Abstract"/>
    <s v="A. Albanese"/>
    <x v="65"/>
    <s v="Operations"/>
    <s v="BackEnd"/>
    <n v="0"/>
    <n v="0"/>
    <m/>
    <n v="1"/>
    <n v="2024"/>
    <x v="23"/>
    <n v="3.15"/>
    <n v="4.2"/>
    <n v="2.85"/>
    <n v="0"/>
    <n v="0"/>
    <n v="0"/>
    <n v="0"/>
    <n v="0"/>
    <n v="0"/>
    <n v="0"/>
    <n v="0"/>
    <n v="0.1"/>
    <n v="0.1575"/>
    <n v="0.2"/>
    <n v="0.12954545454545455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9"/>
    <s v="Abstract"/>
    <s v="A. Albanese"/>
    <x v="65"/>
    <s v="Operations"/>
    <s v="BackEnd"/>
    <n v="0"/>
    <n v="0"/>
    <m/>
    <n v="1"/>
    <n v="2024"/>
    <x v="26"/>
    <n v="6.3"/>
    <n v="5.25"/>
    <n v="3.8"/>
    <n v="0"/>
    <n v="0"/>
    <n v="0"/>
    <n v="0"/>
    <n v="0"/>
    <n v="0"/>
    <n v="0"/>
    <n v="0"/>
    <n v="0.30000000000000004"/>
    <n v="0.315"/>
    <n v="0.25"/>
    <n v="0.17272727272727273"/>
    <n v="0"/>
    <n v="0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23"/>
    <s v="Operations"/>
    <s v="Data Engineering"/>
    <n v="20"/>
    <n v="20"/>
    <s v="CLOSED"/>
    <n v="1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0"/>
    <s v="Operations"/>
    <s v="Team Leadership"/>
    <n v="20"/>
    <n v="20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49"/>
    <s v="Operations"/>
    <s v="PM - Project Governance"/>
    <n v="20"/>
    <n v="20"/>
    <s v="CLOSED"/>
    <n v="1"/>
    <n v="2024"/>
    <x v="0"/>
    <n v="0"/>
    <n v="0"/>
    <n v="0"/>
    <n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1"/>
    <s v="Operations"/>
    <s v="Tech Lead"/>
    <n v="20"/>
    <n v="20"/>
    <s v="CLOSED"/>
    <n v="1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24"/>
    <s v="Operations"/>
    <s v="Data Scientist"/>
    <n v="20"/>
    <n v="20"/>
    <s v="CLOSED"/>
    <n v="1"/>
    <n v="2024"/>
    <x v="0"/>
    <n v="0"/>
    <n v="0"/>
    <n v="0"/>
    <n v="2"/>
    <n v="1"/>
    <n v="0"/>
    <n v="0"/>
    <n v="0"/>
    <n v="0"/>
    <n v="0"/>
    <n v="0"/>
    <n v="0"/>
    <n v="0"/>
    <n v="0"/>
    <n v="0"/>
    <n v="9.0909090909090912E-2"/>
    <n v="0.05"/>
    <n v="0"/>
    <n v="0"/>
    <n v="0"/>
    <n v="0"/>
    <n v="0"/>
    <n v="0"/>
  </r>
  <r>
    <s v="CDC/AREA MANAGEMENT"/>
    <s v="MANAGEMENT"/>
    <m/>
    <x v="0"/>
    <d v="2024-01-01T00:00:00"/>
    <d v="2024-12-31T00:00:00"/>
    <s v="N/A"/>
    <s v="IAA"/>
    <s v="FINANCE"/>
    <x v="71"/>
    <s v="Abstract"/>
    <s v="M. COCCHI"/>
    <x v="16"/>
    <s v="Delivery Projects"/>
    <s v="PM - Project Governance"/>
    <n v="0"/>
    <n v="0"/>
    <s v="ON GOING"/>
    <n v="1"/>
    <n v="2024"/>
    <x v="4"/>
    <n v="10"/>
    <n v="10"/>
    <n v="9"/>
    <n v="6"/>
    <n v="5"/>
    <n v="5"/>
    <n v="0"/>
    <n v="5"/>
    <n v="5"/>
    <n v="4"/>
    <n v="4"/>
    <n v="0.5"/>
    <n v="0.5"/>
    <n v="0.47619047619047616"/>
    <n v="0.40909090909090912"/>
    <n v="0.27272727272727271"/>
    <n v="0.25"/>
    <n v="0.21739130434782608"/>
    <n v="0"/>
    <n v="0.23809523809523808"/>
    <n v="0.21739130434782608"/>
    <n v="0.19047619047619047"/>
    <n v="0.18181818181818182"/>
  </r>
  <r>
    <s v="CDC/AREA MANAGEMENT"/>
    <s v="MANAGEMENT"/>
    <m/>
    <x v="0"/>
    <d v="2024-01-01T00:00:00"/>
    <d v="2024-12-31T00:00:00"/>
    <s v="N/A"/>
    <s v="ABS0007"/>
    <s v="PRACTICE DI"/>
    <x v="72"/>
    <s v="Abstract"/>
    <s v="P. Pieroni"/>
    <x v="47"/>
    <s v="Operations"/>
    <s v="PM - Project Governance"/>
    <n v="30"/>
    <n v="20"/>
    <s v="ON GOING"/>
    <n v="1"/>
    <n v="2024"/>
    <x v="0"/>
    <n v="0"/>
    <n v="0"/>
    <n v="0"/>
    <n v="0"/>
    <n v="5"/>
    <n v="5"/>
    <n v="0"/>
    <n v="5"/>
    <n v="5"/>
    <n v="5"/>
    <n v="5"/>
    <n v="0"/>
    <n v="0"/>
    <n v="0"/>
    <n v="0"/>
    <n v="0"/>
    <n v="0.25"/>
    <n v="0.21739130434782608"/>
    <n v="0"/>
    <n v="0.23809523809523808"/>
    <n v="0.21739130434782608"/>
    <n v="0.23809523809523808"/>
    <n v="0.22727272727272727"/>
  </r>
  <r>
    <s v="CDC/AREA MANAGEMENT"/>
    <s v="MANAGEMENT"/>
    <m/>
    <x v="1"/>
    <d v="2025-01-01T00:00:00"/>
    <d v="2025-12-31T00:00:00"/>
    <s v="N/A"/>
    <s v="ABS0007"/>
    <s v="PRACTICE DI"/>
    <x v="72"/>
    <s v="Abstract"/>
    <s v="P. Pieroni"/>
    <x v="47"/>
    <s v="Operations"/>
    <s v="PM - Project Governance"/>
    <n v="55"/>
    <n v="0"/>
    <s v="ON GOING"/>
    <n v="1"/>
    <n v="2025"/>
    <x v="13"/>
    <n v="5"/>
    <n v="5"/>
    <n v="5"/>
    <n v="5"/>
    <n v="5"/>
    <n v="5"/>
    <n v="0"/>
    <n v="5"/>
    <n v="5"/>
    <n v="5"/>
    <n v="5"/>
    <n v="0.27777777777777779"/>
    <n v="0.25"/>
    <n v="0.23809523809523808"/>
    <n v="0.22727272727272727"/>
    <n v="0.22727272727272727"/>
    <n v="0.25"/>
    <n v="0.21739130434782608"/>
    <n v="0"/>
    <n v="0.23809523809523808"/>
    <n v="0.21739130434782608"/>
    <n v="0.23809523809523808"/>
    <n v="0.22727272727272727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39"/>
    <s v="Operations"/>
    <s v="DataManagement"/>
    <n v="35"/>
    <n v="30"/>
    <s v="CLOSED"/>
    <n v="1"/>
    <n v="2024"/>
    <x v="0"/>
    <n v="12"/>
    <n v="0"/>
    <n v="5"/>
    <n v="0"/>
    <n v="0"/>
    <n v="0"/>
    <n v="0"/>
    <n v="0"/>
    <n v="0"/>
    <n v="0"/>
    <n v="0"/>
    <n v="0"/>
    <n v="0.6"/>
    <n v="0"/>
    <n v="0.22727272727272727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70"/>
    <s v="Delivery AMS"/>
    <s v="PM - Project Governance"/>
    <n v="35"/>
    <n v="30"/>
    <s v="CLOSED"/>
    <n v="1"/>
    <n v="2024"/>
    <x v="0"/>
    <n v="0.25"/>
    <n v="0.25"/>
    <n v="0.25"/>
    <n v="0"/>
    <n v="0"/>
    <n v="0"/>
    <n v="0"/>
    <n v="0"/>
    <n v="0"/>
    <n v="0"/>
    <n v="0"/>
    <n v="0"/>
    <n v="1.2500000000000001E-2"/>
    <n v="1.1904761904761904E-2"/>
    <n v="1.1363636363636364E-2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4"/>
    <s v="Operations"/>
    <s v="BackEnd"/>
    <n v="35"/>
    <n v="30"/>
    <s v="CLOSED"/>
    <n v="1"/>
    <n v="2024"/>
    <x v="0"/>
    <n v="1.5"/>
    <n v="8"/>
    <n v="0"/>
    <n v="0"/>
    <n v="0"/>
    <n v="0"/>
    <n v="0"/>
    <n v="0"/>
    <n v="0"/>
    <n v="0"/>
    <n v="0"/>
    <n v="0"/>
    <n v="7.4999999999999997E-2"/>
    <n v="0.38095238095238093"/>
    <n v="0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50"/>
    <s v="Operations"/>
    <s v="BackEnd"/>
    <n v="35"/>
    <n v="30"/>
    <s v="CLOSED"/>
    <n v="1"/>
    <n v="2024"/>
    <x v="0"/>
    <n v="0"/>
    <n v="2.75"/>
    <n v="0"/>
    <n v="0"/>
    <n v="0"/>
    <n v="0"/>
    <n v="0"/>
    <n v="0"/>
    <n v="0"/>
    <n v="0"/>
    <n v="0"/>
    <n v="0"/>
    <n v="0"/>
    <n v="0.13095238095238096"/>
    <n v="0"/>
    <n v="0"/>
    <n v="0"/>
    <n v="0"/>
    <n v="0"/>
    <n v="0"/>
    <n v="0"/>
    <n v="0"/>
    <n v="0"/>
  </r>
  <r>
    <s v="CONTRACT"/>
    <s v="AMS"/>
    <s v="Watefall"/>
    <x v="0"/>
    <d v="2024-05-01T00:00:00"/>
    <d v="2024-08-31T00:00:00"/>
    <s v="ABS24216"/>
    <s v="ABS24216"/>
    <s v="CRM"/>
    <x v="74"/>
    <s v="EssilorLuxottica"/>
    <s v="G. Galati"/>
    <x v="38"/>
    <s v="Operations"/>
    <s v="Data Management"/>
    <n v="21"/>
    <n v="6.5"/>
    <s v="CLOSED"/>
    <n v="0.30952380952380953"/>
    <n v="2024"/>
    <x v="0"/>
    <n v="0"/>
    <n v="2"/>
    <n v="2"/>
    <n v="4"/>
    <n v="5"/>
    <n v="4"/>
    <n v="0"/>
    <n v="0"/>
    <n v="0"/>
    <n v="0"/>
    <n v="0"/>
    <n v="0"/>
    <n v="0"/>
    <n v="9.5238095238095233E-2"/>
    <n v="9.0909090909090912E-2"/>
    <n v="0.18181818181818182"/>
    <n v="0.25"/>
    <n v="0.17391304347826086"/>
    <n v="0"/>
    <n v="0"/>
    <n v="0"/>
    <n v="0"/>
    <n v="0"/>
  </r>
  <r>
    <s v="CONTRACT"/>
    <s v="AMS"/>
    <s v="Watefall"/>
    <x v="0"/>
    <d v="2024-05-01T00:00:00"/>
    <d v="2024-08-31T00:00:00"/>
    <s v="ABS24216"/>
    <s v="ABS24216"/>
    <s v="CRM"/>
    <x v="74"/>
    <s v="EssilorLuxottica"/>
    <s v="G. Galati"/>
    <x v="107"/>
    <s v="Delivery AMS"/>
    <s v="PM - Project Governance"/>
    <n v="21"/>
    <n v="6.5"/>
    <s v="CLOSED"/>
    <n v="0.30952380952380953"/>
    <n v="2024"/>
    <x v="0"/>
    <n v="0"/>
    <n v="0"/>
    <n v="0"/>
    <n v="1.5"/>
    <n v="1.5"/>
    <n v="1"/>
    <n v="0"/>
    <n v="0"/>
    <n v="0"/>
    <n v="0"/>
    <n v="0"/>
    <n v="0"/>
    <n v="0"/>
    <n v="0"/>
    <n v="0"/>
    <n v="6.8181818181818177E-2"/>
    <n v="7.4999999999999997E-2"/>
    <n v="4.3478260869565216E-2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39"/>
    <s v="Operations"/>
    <s v="BackEnd"/>
    <n v="48"/>
    <n v="38"/>
    <s v="CLOSED"/>
    <n v="1"/>
    <n v="2024"/>
    <x v="1"/>
    <n v="0"/>
    <n v="0"/>
    <n v="0"/>
    <n v="0"/>
    <n v="0"/>
    <n v="0"/>
    <n v="0"/>
    <n v="0"/>
    <n v="0"/>
    <n v="0"/>
    <n v="0"/>
    <n v="5.5555555555555552E-2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4-30T00:00:00"/>
    <s v="ABS24347"/>
    <s v="BS24163"/>
    <s v="CRM/CS"/>
    <x v="75"/>
    <s v="EssilorLuxottica"/>
    <s v="A. Torone"/>
    <x v="70"/>
    <s v="Delivery AMS"/>
    <s v="PM - Project Governance"/>
    <n v="48"/>
    <n v="38"/>
    <s v="CLOSED"/>
    <n v="1"/>
    <n v="2024"/>
    <x v="1"/>
    <n v="1.5"/>
    <n v="1.5"/>
    <n v="0.5"/>
    <n v="0"/>
    <n v="0"/>
    <n v="0"/>
    <n v="0"/>
    <n v="0"/>
    <n v="0"/>
    <n v="0"/>
    <n v="0"/>
    <n v="5.5555555555555552E-2"/>
    <n v="7.4999999999999997E-2"/>
    <n v="7.1428571428571425E-2"/>
    <n v="2.2727272727272728E-2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108"/>
    <s v="Operations"/>
    <s v="BackEnd"/>
    <n v="48"/>
    <n v="38"/>
    <s v="CLOSED"/>
    <n v="1"/>
    <n v="2024"/>
    <x v="27"/>
    <n v="4.625"/>
    <n v="3.25"/>
    <n v="0"/>
    <n v="0"/>
    <n v="0"/>
    <n v="0"/>
    <n v="0"/>
    <n v="0"/>
    <n v="0"/>
    <n v="0"/>
    <n v="0"/>
    <n v="0.30555555555555558"/>
    <n v="0.23125000000000001"/>
    <n v="0.15476190476190477"/>
    <n v="0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109"/>
    <s v="AREA TECH"/>
    <s v="BackEnd"/>
    <n v="48"/>
    <n v="38"/>
    <s v="CLOSED"/>
    <n v="1"/>
    <n v="2024"/>
    <x v="0"/>
    <n v="0"/>
    <n v="2.875"/>
    <n v="0"/>
    <n v="0"/>
    <n v="0"/>
    <n v="0"/>
    <n v="0"/>
    <n v="0"/>
    <n v="0"/>
    <n v="0"/>
    <n v="0"/>
    <n v="0"/>
    <n v="0"/>
    <n v="0.13690476190476192"/>
    <n v="0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4"/>
    <s v="Operations"/>
    <s v="BackEnd"/>
    <n v="48"/>
    <n v="38"/>
    <s v="CLOSED"/>
    <n v="1"/>
    <n v="2024"/>
    <x v="3"/>
    <n v="0"/>
    <n v="0"/>
    <n v="1.3125"/>
    <n v="0"/>
    <n v="0"/>
    <n v="0"/>
    <n v="0"/>
    <n v="0"/>
    <n v="0"/>
    <n v="0"/>
    <n v="0"/>
    <n v="2.7777777777777776E-2"/>
    <n v="0"/>
    <n v="0"/>
    <n v="5.9659090909090912E-2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5"/>
    <s v="Operations"/>
    <s v="BackEnd"/>
    <n v="48"/>
    <n v="38"/>
    <s v="CLOSED"/>
    <n v="1"/>
    <n v="2024"/>
    <x v="0"/>
    <n v="0"/>
    <n v="9.625"/>
    <n v="3.5"/>
    <n v="0"/>
    <n v="0"/>
    <n v="0"/>
    <n v="0"/>
    <n v="0"/>
    <n v="0"/>
    <n v="0"/>
    <n v="0"/>
    <n v="0"/>
    <n v="0"/>
    <n v="0.45833333333333331"/>
    <n v="0.15909090909090909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50"/>
    <s v="Operations"/>
    <s v="BackEnd"/>
    <n v="48"/>
    <n v="38"/>
    <s v="CLOSED"/>
    <n v="1"/>
    <n v="2024"/>
    <x v="0"/>
    <n v="0"/>
    <n v="0"/>
    <n v="1.25"/>
    <n v="0"/>
    <n v="0"/>
    <n v="0"/>
    <n v="0"/>
    <n v="0"/>
    <n v="0"/>
    <n v="0"/>
    <n v="0"/>
    <n v="0"/>
    <n v="0"/>
    <n v="0"/>
    <n v="5.6818181818181816E-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70"/>
    <s v="Delivery AMS"/>
    <s v="PM - Project Governance"/>
    <n v="24"/>
    <n v="46"/>
    <s v="CLOSED"/>
    <n v="1"/>
    <n v="2024"/>
    <x v="28"/>
    <n v="0.25"/>
    <n v="0.25"/>
    <n v="0.25"/>
    <n v="0"/>
    <n v="0"/>
    <n v="0"/>
    <n v="0"/>
    <n v="0"/>
    <n v="0"/>
    <n v="0"/>
    <n v="0"/>
    <n v="1.3888888888888888E-2"/>
    <n v="1.2500000000000001E-2"/>
    <n v="1.1904761904761904E-2"/>
    <n v="1.1363636363636364E-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108"/>
    <s v="Operations"/>
    <s v="BackEnd"/>
    <n v="24"/>
    <n v="46"/>
    <s v="CLOSED"/>
    <n v="1"/>
    <n v="2024"/>
    <x v="29"/>
    <n v="8.75"/>
    <n v="4.375"/>
    <n v="0"/>
    <n v="0"/>
    <n v="0"/>
    <n v="0"/>
    <n v="0"/>
    <n v="0"/>
    <n v="0"/>
    <n v="0"/>
    <n v="0"/>
    <n v="4.8611111111111112E-2"/>
    <n v="0.4375"/>
    <n v="0.20833333333333334"/>
    <n v="0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4"/>
    <s v="Operations"/>
    <s v="BackEnd"/>
    <n v="24"/>
    <n v="46"/>
    <s v="CLOSED"/>
    <n v="1"/>
    <n v="2024"/>
    <x v="30"/>
    <n v="1.5625"/>
    <n v="4.9375"/>
    <n v="0.9375"/>
    <n v="0"/>
    <n v="0"/>
    <n v="0"/>
    <n v="0"/>
    <n v="0"/>
    <n v="0"/>
    <n v="0"/>
    <n v="0"/>
    <n v="0.10069444444444445"/>
    <n v="7.8125E-2"/>
    <n v="0.23511904761904762"/>
    <n v="4.261363636363636E-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5"/>
    <s v="Operations"/>
    <s v="BackEnd"/>
    <n v="24"/>
    <n v="46"/>
    <s v="CLOSED"/>
    <n v="1"/>
    <n v="2024"/>
    <x v="0"/>
    <n v="0"/>
    <n v="3.5"/>
    <n v="11.125"/>
    <n v="0"/>
    <n v="0"/>
    <n v="0"/>
    <n v="0"/>
    <n v="0"/>
    <n v="0"/>
    <n v="0"/>
    <n v="0"/>
    <n v="0"/>
    <n v="0"/>
    <n v="0.16666666666666666"/>
    <n v="0.50568181818181823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50"/>
    <s v="Operations"/>
    <s v="Technical Leader"/>
    <n v="24"/>
    <n v="46"/>
    <s v="CLOSED"/>
    <n v="1"/>
    <n v="2024"/>
    <x v="0"/>
    <n v="0"/>
    <n v="0"/>
    <n v="3.5"/>
    <n v="0"/>
    <n v="0"/>
    <n v="0"/>
    <n v="0"/>
    <n v="0"/>
    <n v="0"/>
    <n v="0"/>
    <n v="0"/>
    <n v="0"/>
    <n v="0"/>
    <n v="0"/>
    <n v="0.15909090909090909"/>
    <n v="0"/>
    <n v="0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07"/>
    <s v="Delivery AMS"/>
    <s v="BackEnd"/>
    <n v="60"/>
    <n v="0"/>
    <s v="CLOSED"/>
    <n v="1"/>
    <n v="2024"/>
    <x v="31"/>
    <n v="4.2"/>
    <n v="4.2"/>
    <n v="3.8"/>
    <n v="4"/>
    <n v="4"/>
    <n v="0"/>
    <n v="0"/>
    <n v="0"/>
    <n v="0"/>
    <n v="0"/>
    <n v="0"/>
    <n v="0.2"/>
    <n v="0.21000000000000002"/>
    <n v="0.2"/>
    <n v="0.17272727272727273"/>
    <n v="0.18181818181818182"/>
    <n v="0.2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95"/>
    <s v="Consolidated &amp; Tax"/>
    <s v="PM - Project Governance"/>
    <n v="60"/>
    <n v="0"/>
    <s v="CLOSED"/>
    <n v="1"/>
    <n v="2024"/>
    <x v="2"/>
    <n v="2"/>
    <n v="2"/>
    <n v="2"/>
    <n v="2"/>
    <n v="1"/>
    <n v="0"/>
    <n v="0"/>
    <n v="0"/>
    <n v="0"/>
    <n v="0"/>
    <n v="0"/>
    <n v="0.1111111111111111"/>
    <n v="0.1"/>
    <n v="9.5238095238095233E-2"/>
    <n v="9.0909090909090912E-2"/>
    <n v="9.0909090909090912E-2"/>
    <n v="0.05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01"/>
    <s v="Consolidated &amp; Tax"/>
    <s v="Analysis"/>
    <n v="60"/>
    <n v="0"/>
    <s v="CLOSED"/>
    <n v="1"/>
    <n v="2024"/>
    <x v="23"/>
    <n v="2.1"/>
    <n v="2.1"/>
    <n v="1.9"/>
    <n v="2"/>
    <n v="4"/>
    <n v="0"/>
    <n v="0"/>
    <n v="0"/>
    <n v="0"/>
    <n v="0"/>
    <n v="0"/>
    <n v="0.1"/>
    <n v="0.10500000000000001"/>
    <n v="0.1"/>
    <n v="8.6363636363636365E-2"/>
    <n v="9.0909090909090912E-2"/>
    <n v="0.2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10"/>
    <s v="Operations"/>
    <s v="BackEnd"/>
    <n v="60"/>
    <n v="0"/>
    <s v="CLOSED"/>
    <n v="1"/>
    <n v="2024"/>
    <x v="23"/>
    <n v="2.1"/>
    <n v="2.1"/>
    <n v="1.9"/>
    <n v="0"/>
    <n v="0"/>
    <n v="0"/>
    <n v="0"/>
    <n v="0"/>
    <n v="0"/>
    <n v="0"/>
    <n v="0"/>
    <n v="0.1"/>
    <n v="0.10500000000000001"/>
    <n v="0.1"/>
    <n v="8.6363636363636365E-2"/>
    <n v="0"/>
    <n v="0"/>
    <n v="0"/>
    <n v="0"/>
    <n v="0"/>
    <n v="0"/>
    <n v="0"/>
    <n v="0"/>
  </r>
  <r>
    <s v="CONTRACT"/>
    <s v="PRJ"/>
    <m/>
    <x v="0"/>
    <d v="2024-04-01T00:00:00"/>
    <d v="2024-12-31T00:00:00"/>
    <s v="N/A"/>
    <s v="N/A"/>
    <s v="HR"/>
    <x v="78"/>
    <s v="EssilorLuxottica"/>
    <s v="L. Roberto"/>
    <x v="88"/>
    <s v="Delivery Projects"/>
    <s v="PMO - Project Management Officer"/>
    <n v="0"/>
    <n v="0"/>
    <s v="CLOSED"/>
    <n v="0"/>
    <n v="2024"/>
    <x v="0"/>
    <n v="0"/>
    <n v="0"/>
    <n v="0"/>
    <n v="2"/>
    <n v="5"/>
    <n v="6"/>
    <n v="0"/>
    <n v="5"/>
    <n v="0"/>
    <n v="0"/>
    <n v="0"/>
    <n v="0"/>
    <n v="0"/>
    <n v="0"/>
    <n v="0"/>
    <n v="9.0909090909090912E-2"/>
    <n v="0.25"/>
    <n v="0.2608695652173913"/>
    <n v="0"/>
    <n v="0.23809523809523808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80"/>
    <s v="Operations"/>
    <s v="BackEnd"/>
    <n v="156"/>
    <n v="0"/>
    <s v="CLOSED"/>
    <n v="1"/>
    <n v="2024"/>
    <x v="0"/>
    <n v="0"/>
    <n v="10.5"/>
    <n v="9.5"/>
    <n v="10"/>
    <n v="3"/>
    <n v="0"/>
    <n v="0"/>
    <n v="0"/>
    <n v="0"/>
    <n v="0"/>
    <n v="0"/>
    <n v="0"/>
    <n v="0"/>
    <n v="0.5"/>
    <n v="0.43181818181818182"/>
    <n v="0.45454545454545453"/>
    <n v="0.15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50"/>
    <s v="Operations"/>
    <s v="PM - Project Governance"/>
    <n v="156"/>
    <n v="0"/>
    <s v="CLOSED"/>
    <n v="1"/>
    <n v="2024"/>
    <x v="0"/>
    <n v="0"/>
    <n v="12.6"/>
    <n v="11.4"/>
    <n v="12"/>
    <n v="6"/>
    <n v="0"/>
    <n v="0"/>
    <n v="0"/>
    <n v="0"/>
    <n v="0"/>
    <n v="0"/>
    <n v="0"/>
    <n v="0"/>
    <n v="0.6"/>
    <n v="0.51818181818181819"/>
    <n v="0.54545454545454541"/>
    <n v="0.3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7"/>
    <s v="Delivery Projects"/>
    <s v="Analysis"/>
    <n v="156"/>
    <n v="0"/>
    <s v="CLOSED"/>
    <n v="1"/>
    <n v="2024"/>
    <x v="13"/>
    <n v="4"/>
    <n v="4"/>
    <n v="4"/>
    <n v="0"/>
    <n v="0"/>
    <n v="0"/>
    <n v="0"/>
    <n v="0"/>
    <n v="0"/>
    <n v="0"/>
    <n v="0"/>
    <n v="0.27777777777777779"/>
    <n v="0.2"/>
    <n v="0.19047619047619047"/>
    <n v="0.18181818181818182"/>
    <n v="0"/>
    <n v="0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111"/>
    <s v="Operations"/>
    <s v="FrontEnd"/>
    <n v="156"/>
    <n v="0"/>
    <s v="CLOSED"/>
    <n v="1"/>
    <n v="2024"/>
    <x v="0"/>
    <n v="0"/>
    <n v="7.35"/>
    <n v="6.65"/>
    <n v="7"/>
    <n v="2"/>
    <n v="0"/>
    <n v="0"/>
    <n v="0"/>
    <n v="0"/>
    <n v="0"/>
    <n v="0"/>
    <n v="0"/>
    <n v="0"/>
    <n v="0.35"/>
    <n v="0.3022727272727273"/>
    <n v="0.31818181818181818"/>
    <n v="0.1"/>
    <n v="0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5"/>
    <s v="Operations"/>
    <s v="BackEnd"/>
    <n v="17"/>
    <n v="0"/>
    <s v="CLOSED"/>
    <n v="1"/>
    <n v="2024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8.6956521739130432E-2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50"/>
    <s v="Operations"/>
    <s v="Techincal Leader"/>
    <n v="17"/>
    <n v="0"/>
    <s v="CLOSED"/>
    <n v="1"/>
    <n v="2024"/>
    <x v="0"/>
    <n v="0"/>
    <n v="0"/>
    <n v="0"/>
    <n v="0"/>
    <n v="0"/>
    <n v="4"/>
    <n v="0"/>
    <n v="0"/>
    <n v="0"/>
    <n v="0"/>
    <n v="0"/>
    <n v="0"/>
    <n v="0"/>
    <n v="0"/>
    <n v="0"/>
    <n v="0"/>
    <n v="0"/>
    <n v="0.17391304347826086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111"/>
    <s v="Operations"/>
    <s v="BackEnd"/>
    <n v="17"/>
    <n v="0"/>
    <s v="CLOSED"/>
    <n v="1"/>
    <n v="2024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8.6956521739130432E-2"/>
    <n v="0"/>
    <n v="0"/>
    <n v="0"/>
    <n v="0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80"/>
    <s v="Operations"/>
    <s v="BackEnd"/>
    <n v="42"/>
    <n v="0"/>
    <s v="CLOSED"/>
    <n v="0"/>
    <n v="2024"/>
    <x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4.7619047619047616E-2"/>
    <n v="8.6956521739130432E-2"/>
    <n v="4.7619047619047616E-2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50"/>
    <s v="Operations"/>
    <s v="Techincal Leader"/>
    <n v="42"/>
    <n v="0"/>
    <s v="CLOSED"/>
    <n v="0"/>
    <n v="2024"/>
    <x v="0"/>
    <n v="0"/>
    <n v="0"/>
    <n v="0"/>
    <n v="0"/>
    <n v="0"/>
    <n v="0"/>
    <n v="0"/>
    <n v="3"/>
    <n v="8"/>
    <n v="3"/>
    <n v="0"/>
    <n v="0"/>
    <n v="0"/>
    <n v="0"/>
    <n v="0"/>
    <n v="0"/>
    <n v="0"/>
    <n v="0"/>
    <n v="0"/>
    <n v="0.14285714285714285"/>
    <n v="0.34782608695652173"/>
    <n v="0.14285714285714285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111"/>
    <s v="Operations"/>
    <s v="BackEnd"/>
    <n v="42"/>
    <n v="0"/>
    <s v="CLOSED"/>
    <n v="0"/>
    <n v="2024"/>
    <x v="0"/>
    <n v="0"/>
    <n v="0"/>
    <n v="0"/>
    <n v="0"/>
    <n v="0"/>
    <n v="0"/>
    <n v="0"/>
    <n v="2"/>
    <n v="6"/>
    <n v="2"/>
    <n v="0"/>
    <n v="0"/>
    <n v="0"/>
    <n v="0"/>
    <n v="0"/>
    <n v="0"/>
    <n v="0"/>
    <n v="0"/>
    <n v="0"/>
    <n v="9.5238095238095233E-2"/>
    <n v="0.2608695652173913"/>
    <n v="9.5238095238095233E-2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7"/>
    <s v="Operations"/>
    <s v="DataManagement"/>
    <n v="0"/>
    <n v="0"/>
    <s v="ON GOING"/>
    <n v="0"/>
    <n v="2024"/>
    <x v="0"/>
    <n v="0"/>
    <n v="0"/>
    <n v="0"/>
    <n v="1"/>
    <n v="1"/>
    <n v="0"/>
    <n v="0"/>
    <n v="0"/>
    <n v="0"/>
    <n v="0"/>
    <n v="0"/>
    <n v="0"/>
    <n v="0"/>
    <n v="0"/>
    <n v="0"/>
    <n v="4.5454545454545456E-2"/>
    <n v="0.05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4"/>
    <s v="Operations"/>
    <s v="Architecture Analysis"/>
    <n v="0"/>
    <n v="0"/>
    <s v="ON GOING"/>
    <n v="0"/>
    <n v="2024"/>
    <x v="0"/>
    <n v="0"/>
    <n v="0"/>
    <n v="0"/>
    <n v="8"/>
    <n v="10"/>
    <n v="4"/>
    <n v="0"/>
    <n v="0"/>
    <n v="0"/>
    <n v="0"/>
    <n v="0"/>
    <n v="0"/>
    <n v="0"/>
    <n v="0"/>
    <n v="0"/>
    <n v="0.36363636363636365"/>
    <n v="0.5"/>
    <n v="0.17391304347826086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0"/>
    <s v="Operations"/>
    <s v="DataManagement"/>
    <n v="0"/>
    <n v="0"/>
    <s v="ON GOING"/>
    <n v="0"/>
    <n v="2024"/>
    <x v="0"/>
    <n v="0"/>
    <n v="0"/>
    <n v="0"/>
    <n v="1"/>
    <n v="1"/>
    <n v="0"/>
    <n v="0"/>
    <n v="0"/>
    <n v="0"/>
    <n v="0"/>
    <n v="0"/>
    <n v="0"/>
    <n v="0"/>
    <n v="0"/>
    <n v="0"/>
    <n v="4.5454545454545456E-2"/>
    <n v="0.05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112"/>
    <s v="Operations"/>
    <s v="Data Management"/>
    <n v="0"/>
    <n v="0"/>
    <s v="ON GOING"/>
    <n v="0"/>
    <n v="2024"/>
    <x v="0"/>
    <n v="0"/>
    <n v="0"/>
    <n v="0"/>
    <n v="8"/>
    <n v="8"/>
    <n v="5"/>
    <n v="0"/>
    <n v="3"/>
    <n v="0"/>
    <n v="0"/>
    <n v="0"/>
    <n v="0"/>
    <n v="0"/>
    <n v="0"/>
    <n v="0"/>
    <n v="0.36363636363636365"/>
    <n v="0.4"/>
    <n v="0.21739130434782608"/>
    <n v="0"/>
    <n v="0.14285714285714285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88"/>
    <s v="Delivery Projects"/>
    <s v="PMO - Project Management Officer"/>
    <n v="0"/>
    <n v="0"/>
    <s v="ON GOING"/>
    <n v="0"/>
    <n v="2024"/>
    <x v="0"/>
    <n v="0"/>
    <n v="0"/>
    <n v="0"/>
    <n v="4"/>
    <n v="4"/>
    <n v="0"/>
    <n v="0"/>
    <n v="0"/>
    <n v="0"/>
    <n v="0"/>
    <n v="0"/>
    <n v="0"/>
    <n v="0"/>
    <n v="0"/>
    <n v="0"/>
    <n v="0.18181818181818182"/>
    <n v="0.2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4"/>
    <s v="Operations"/>
    <s v="BackEnd"/>
    <n v="0"/>
    <n v="0"/>
    <s v="ON GOING"/>
    <n v="0"/>
    <n v="2024"/>
    <x v="0"/>
    <n v="0"/>
    <n v="0"/>
    <n v="0"/>
    <n v="9"/>
    <n v="9"/>
    <n v="4"/>
    <n v="0"/>
    <n v="0"/>
    <n v="0"/>
    <n v="0"/>
    <n v="0"/>
    <n v="0"/>
    <n v="0"/>
    <n v="0"/>
    <n v="0"/>
    <n v="0.40909090909090912"/>
    <n v="0.45"/>
    <n v="0.17391304347826086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5"/>
    <s v="Operations"/>
    <s v="BackEnd"/>
    <n v="0"/>
    <n v="0"/>
    <s v="ON GOING"/>
    <n v="0"/>
    <n v="2024"/>
    <x v="0"/>
    <n v="0"/>
    <n v="0"/>
    <n v="0"/>
    <n v="9"/>
    <n v="14"/>
    <n v="5"/>
    <n v="0"/>
    <n v="0"/>
    <n v="0"/>
    <n v="0"/>
    <n v="0"/>
    <n v="0"/>
    <n v="0"/>
    <n v="0"/>
    <n v="0"/>
    <n v="0.40909090909090912"/>
    <n v="0.7"/>
    <n v="0.21739130434782608"/>
    <n v="0"/>
    <n v="0"/>
    <n v="0"/>
    <n v="0"/>
    <n v="0"/>
  </r>
  <r>
    <s v="CONTRACT"/>
    <s v="PRJ"/>
    <s v="Scrum"/>
    <x v="0"/>
    <d v="2024-01-01T00:00:00"/>
    <d v="2024-12-31T00:00:00"/>
    <s v="ABS23135"/>
    <s v="AHW5"/>
    <s v="HR"/>
    <x v="82"/>
    <s v="EssilorLuxottica"/>
    <s v="L. Roberto"/>
    <x v="50"/>
    <s v="Operations"/>
    <s v="PM - Project Governance"/>
    <n v="0"/>
    <n v="0"/>
    <s v="ON GOING"/>
    <n v="0"/>
    <n v="2024"/>
    <x v="0"/>
    <n v="0"/>
    <n v="0"/>
    <n v="0"/>
    <n v="1"/>
    <n v="1"/>
    <n v="1"/>
    <n v="0"/>
    <n v="0"/>
    <n v="0"/>
    <n v="0"/>
    <n v="0"/>
    <n v="0"/>
    <n v="0"/>
    <n v="0"/>
    <n v="0"/>
    <n v="4.5454545454545456E-2"/>
    <n v="0.05"/>
    <n v="4.3478260869565216E-2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7"/>
    <s v="Delivery Projects"/>
    <m/>
    <n v="0"/>
    <n v="0"/>
    <s v="ON GOING"/>
    <n v="0"/>
    <n v="2024"/>
    <x v="0"/>
    <n v="0"/>
    <n v="0"/>
    <n v="0"/>
    <n v="0"/>
    <n v="5"/>
    <n v="5"/>
    <n v="0"/>
    <n v="3"/>
    <n v="2"/>
    <n v="0"/>
    <n v="0"/>
    <n v="0"/>
    <n v="0"/>
    <n v="0"/>
    <n v="0"/>
    <n v="0"/>
    <n v="0.25"/>
    <n v="0.21739130434782608"/>
    <n v="0"/>
    <n v="0.14285714285714285"/>
    <n v="8.6956521739130432E-2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8"/>
    <s v="Operations"/>
    <s v="FrontEnd"/>
    <n v="0"/>
    <n v="0"/>
    <s v="ON GOING"/>
    <n v="0"/>
    <n v="2024"/>
    <x v="0"/>
    <n v="0"/>
    <n v="0"/>
    <n v="0"/>
    <n v="0"/>
    <n v="7"/>
    <n v="5"/>
    <n v="0"/>
    <n v="0"/>
    <n v="0"/>
    <n v="0"/>
    <n v="0"/>
    <n v="0"/>
    <n v="0"/>
    <n v="0"/>
    <n v="0"/>
    <n v="0"/>
    <n v="0.35"/>
    <n v="0.21739130434782608"/>
    <n v="0"/>
    <n v="0"/>
    <n v="0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112"/>
    <s v="Operations"/>
    <s v="BackEnd"/>
    <n v="61"/>
    <n v="10"/>
    <s v="ON GOING"/>
    <n v="0"/>
    <n v="2024"/>
    <x v="0"/>
    <n v="2.1"/>
    <n v="2.1"/>
    <n v="3.8"/>
    <n v="0"/>
    <n v="0"/>
    <n v="0"/>
    <n v="0"/>
    <n v="0"/>
    <n v="1"/>
    <n v="0"/>
    <n v="0"/>
    <n v="0"/>
    <n v="0.10500000000000001"/>
    <n v="0.1"/>
    <n v="0.17272727272727273"/>
    <n v="0"/>
    <n v="0"/>
    <n v="0"/>
    <n v="0"/>
    <n v="0"/>
    <n v="4.3478260869565216E-2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77"/>
    <s v="Operations"/>
    <s v="PM - Project Governance"/>
    <n v="61"/>
    <n v="10"/>
    <s v="ON GOING"/>
    <n v="0"/>
    <n v="2024"/>
    <x v="0"/>
    <n v="2.1"/>
    <n v="2.1"/>
    <n v="3.8"/>
    <n v="8"/>
    <n v="0"/>
    <n v="0"/>
    <n v="0"/>
    <n v="0"/>
    <n v="3"/>
    <n v="0"/>
    <n v="0"/>
    <n v="0"/>
    <n v="0.10500000000000001"/>
    <n v="0.1"/>
    <n v="0.17272727272727273"/>
    <n v="0.36363636363636365"/>
    <n v="0"/>
    <n v="0"/>
    <n v="0"/>
    <n v="0"/>
    <n v="0.13043478260869565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78"/>
    <s v="Operations"/>
    <s v="FrontEnd"/>
    <n v="61"/>
    <n v="10"/>
    <s v="ON GOING"/>
    <n v="0"/>
    <n v="2024"/>
    <x v="0"/>
    <n v="0"/>
    <n v="0"/>
    <n v="9.5"/>
    <n v="10"/>
    <n v="0"/>
    <n v="0"/>
    <n v="0"/>
    <n v="0"/>
    <n v="0"/>
    <n v="0"/>
    <n v="0"/>
    <n v="0"/>
    <n v="0"/>
    <n v="0"/>
    <n v="0.43181818181818182"/>
    <n v="0.45454545454545453"/>
    <n v="0"/>
    <n v="0"/>
    <n v="0"/>
    <n v="0"/>
    <n v="0"/>
    <n v="0"/>
    <n v="0"/>
  </r>
  <r>
    <s v="CONTRACT"/>
    <s v="PRJ"/>
    <s v="Time&amp;Materials"/>
    <x v="0"/>
    <d v="2024-01-01T00:00:00"/>
    <d v="2024-12-31T00:00:00"/>
    <s v="ABS24048"/>
    <s v="ABS24048"/>
    <s v="HR"/>
    <x v="84"/>
    <s v="EssilorLuxottica"/>
    <s v="L. Roberto"/>
    <x v="113"/>
    <s v="Operations"/>
    <s v="BackEnd"/>
    <n v="25"/>
    <n v="0"/>
    <s v="ON GOING"/>
    <n v="0.3"/>
    <n v="2024"/>
    <x v="23"/>
    <n v="2.1"/>
    <n v="2.1"/>
    <n v="1.9"/>
    <n v="2"/>
    <n v="2"/>
    <n v="2.2999999999999998"/>
    <n v="0"/>
    <n v="2.1"/>
    <n v="2.2999999999999998"/>
    <n v="2"/>
    <n v="1.7"/>
    <n v="0.1"/>
    <n v="0.10500000000000001"/>
    <n v="0.1"/>
    <n v="8.6363636363636365E-2"/>
    <n v="9.0909090909090912E-2"/>
    <n v="0.1"/>
    <n v="9.9999999999999992E-2"/>
    <n v="0"/>
    <n v="0.1"/>
    <n v="9.9999999999999992E-2"/>
    <n v="9.5238095238095233E-2"/>
    <n v="7.7272727272727271E-2"/>
  </r>
  <r>
    <s v="CONTRACT"/>
    <s v="PRJ"/>
    <s v="Agile"/>
    <x v="0"/>
    <d v="2024-02-01T00:00:00"/>
    <d v="2024-04-30T00:00:00"/>
    <s v="N/A"/>
    <s v="N/A"/>
    <s v="HR"/>
    <x v="85"/>
    <s v="EssilorLuxottica"/>
    <s v="L. Roberto"/>
    <x v="113"/>
    <s v="Operations"/>
    <s v="BackEnd"/>
    <n v="15"/>
    <n v="0"/>
    <s v="STARTED"/>
    <n v="0.05"/>
    <n v="2024"/>
    <x v="0"/>
    <n v="2.5"/>
    <n v="2"/>
    <n v="8"/>
    <n v="0"/>
    <n v="0"/>
    <n v="0"/>
    <n v="0"/>
    <n v="0"/>
    <n v="0"/>
    <n v="0"/>
    <n v="0"/>
    <n v="0"/>
    <n v="0.125"/>
    <n v="9.5238095238095233E-2"/>
    <n v="0.36363636363636365"/>
    <n v="0"/>
    <n v="0"/>
    <n v="0"/>
    <n v="0"/>
    <n v="0"/>
    <n v="0"/>
    <n v="0"/>
    <n v="0"/>
  </r>
  <r>
    <s v="CONTRACT"/>
    <s v="PRJ"/>
    <s v="Agile"/>
    <x v="0"/>
    <d v="2024-02-01T00:00:00"/>
    <d v="2024-04-30T00:00:00"/>
    <s v="N/A"/>
    <s v="N/A"/>
    <s v="HR"/>
    <x v="85"/>
    <s v="EssilorLuxottica"/>
    <s v="L. Roberto"/>
    <x v="77"/>
    <s v="Operations"/>
    <s v="PM - Project Governance"/>
    <n v="15"/>
    <n v="0"/>
    <s v="STARTED"/>
    <n v="0.05"/>
    <n v="2024"/>
    <x v="0"/>
    <n v="2.5"/>
    <n v="1"/>
    <n v="4"/>
    <n v="0"/>
    <n v="0"/>
    <n v="0"/>
    <n v="0"/>
    <n v="0"/>
    <n v="0"/>
    <n v="0"/>
    <n v="0"/>
    <n v="0"/>
    <n v="0.125"/>
    <n v="4.7619047619047616E-2"/>
    <n v="0.18181818181818182"/>
    <n v="0"/>
    <n v="0"/>
    <n v="0"/>
    <n v="0"/>
    <n v="0"/>
    <n v="0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34"/>
    <s v="Operations"/>
    <s v="BackEnd"/>
    <n v="16"/>
    <n v="14.5"/>
    <s v="CLOSED"/>
    <n v="0.95"/>
    <n v="2024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5238095238095233E-2"/>
    <n v="0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49"/>
    <s v="Operations"/>
    <s v="BackEnd"/>
    <n v="16"/>
    <n v="14.5"/>
    <s v="CLOSED"/>
    <n v="0.95"/>
    <n v="2024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4.7619047619047616E-2"/>
    <n v="4.3478260869565216E-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4"/>
    <s v="Operations"/>
    <s v="BackEnd"/>
    <n v="16"/>
    <n v="14.5"/>
    <s v="CLOSED"/>
    <n v="0.95"/>
    <n v="2024"/>
    <x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9.5238095238095233E-2"/>
    <n v="4.3478260869565216E-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5"/>
    <s v="Operations"/>
    <s v="BackEnd"/>
    <n v="16"/>
    <n v="14.5"/>
    <s v="CLOSED"/>
    <n v="0.95"/>
    <n v="2024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5"/>
    <n v="8.6956521739130432E-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8"/>
    <s v="Operations"/>
    <s v="BackEnd"/>
    <n v="16"/>
    <n v="14.5"/>
    <s v="CLOSED"/>
    <n v="0.95"/>
    <n v="2024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5"/>
    <n v="8.6956521739130432E-2"/>
    <n v="0"/>
    <n v="0"/>
  </r>
  <r>
    <s v="CONTRACT"/>
    <s v="PRJ"/>
    <s v="Time&amp;Materials"/>
    <x v="4"/>
    <d v="2024-01-01T00:00:00"/>
    <d v="2024-09-01T00:00:00"/>
    <s v="ABS24027"/>
    <s v="LGRAVISION"/>
    <s v="HR"/>
    <x v="87"/>
    <s v="EssilorLuxottica"/>
    <s v="L. Roberto"/>
    <x v="113"/>
    <s v="Operations"/>
    <s v="BackEnd"/>
    <n v="35"/>
    <n v="24"/>
    <s v="CLOSED"/>
    <n v="1"/>
    <n v="2024"/>
    <x v="0"/>
    <n v="6.3"/>
    <n v="10.5"/>
    <n v="1.9"/>
    <n v="0"/>
    <n v="0"/>
    <n v="2"/>
    <n v="0"/>
    <n v="2"/>
    <n v="0"/>
    <n v="0"/>
    <n v="0"/>
    <n v="0"/>
    <n v="0.315"/>
    <n v="0.5"/>
    <n v="8.6363636363636365E-2"/>
    <n v="0"/>
    <n v="0"/>
    <n v="8.6956521739130432E-2"/>
    <n v="0"/>
    <n v="9.5238095238095233E-2"/>
    <n v="0"/>
    <n v="0"/>
    <n v="0"/>
  </r>
  <r>
    <s v="CONTRACT"/>
    <s v="PRJ"/>
    <s v="Time&amp;Materials"/>
    <x v="0"/>
    <d v="2024-01-01T00:00:00"/>
    <d v="2024-12-31T00:00:00"/>
    <s v="N/A"/>
    <s v="N/A"/>
    <s v="HR"/>
    <x v="88"/>
    <s v="EssilorLuxottica"/>
    <s v="L. Roberto"/>
    <x v="113"/>
    <s v="Operations"/>
    <s v="BackEnd"/>
    <n v="10"/>
    <n v="0"/>
    <s v="CLOSED"/>
    <n v="1"/>
    <n v="2024"/>
    <x v="0"/>
    <n v="0"/>
    <n v="5.2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12-31T00:00:00"/>
    <s v="N/A"/>
    <s v="N/A"/>
    <s v="HR"/>
    <x v="88"/>
    <s v="EssilorLuxottica"/>
    <s v="L. Roberto"/>
    <x v="77"/>
    <s v="Operations"/>
    <s v="FrontEnd"/>
    <n v="10"/>
    <n v="0"/>
    <s v="CLOSED"/>
    <n v="1"/>
    <n v="2024"/>
    <x v="0"/>
    <n v="0"/>
    <n v="5.2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83"/>
    <s v="Delivery Projects"/>
    <s v="Analysis"/>
    <n v="146"/>
    <n v="151.69999999999999"/>
    <s v="CLOSED"/>
    <n v="1"/>
    <n v="2024"/>
    <x v="0"/>
    <n v="0"/>
    <n v="0"/>
    <n v="0"/>
    <n v="11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3"/>
    <s v="Operations"/>
    <s v="FrontEnd"/>
    <n v="146"/>
    <n v="151.69999999999999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88"/>
    <s v="Delivery Projects"/>
    <s v="PMO - Project Management Officer"/>
    <n v="146"/>
    <n v="151.69999999999999"/>
    <s v="CLOSED"/>
    <n v="1"/>
    <n v="2024"/>
    <x v="32"/>
    <n v="14.7"/>
    <n v="14.7"/>
    <n v="13.3"/>
    <n v="14"/>
    <n v="0"/>
    <n v="0"/>
    <n v="0"/>
    <n v="0"/>
    <n v="0"/>
    <n v="0"/>
    <n v="0"/>
    <n v="0.15000000000000002"/>
    <n v="0.73499999999999999"/>
    <n v="0.7"/>
    <n v="0.60454545454545461"/>
    <n v="0.63636363636363635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4"/>
    <s v="Operations"/>
    <s v="PM - Project Governance"/>
    <n v="146"/>
    <n v="151.69999999999999"/>
    <s v="CLOSED"/>
    <n v="1"/>
    <n v="2024"/>
    <x v="32"/>
    <n v="2.1"/>
    <n v="2.1"/>
    <n v="1.9"/>
    <n v="2"/>
    <n v="0"/>
    <n v="0"/>
    <n v="0"/>
    <n v="0"/>
    <n v="0"/>
    <n v="0"/>
    <n v="0"/>
    <n v="0.15000000000000002"/>
    <n v="0.10500000000000001"/>
    <n v="0.1"/>
    <n v="8.6363636363636365E-2"/>
    <n v="9.0909090909090912E-2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7"/>
    <s v="Operations"/>
    <s v="FrontEnd"/>
    <n v="146"/>
    <n v="151.69999999999999"/>
    <s v="CLOSED"/>
    <n v="1"/>
    <n v="2024"/>
    <x v="32"/>
    <n v="5.25"/>
    <n v="4.75"/>
    <n v="4.75"/>
    <n v="4"/>
    <n v="0"/>
    <n v="0"/>
    <n v="0"/>
    <n v="0"/>
    <n v="0"/>
    <n v="0"/>
    <n v="0"/>
    <n v="0.15000000000000002"/>
    <n v="0.26250000000000001"/>
    <n v="0.22619047619047619"/>
    <n v="0.21590909090909091"/>
    <n v="0.18181818181818182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"/>
    <s v="Delivery Projects"/>
    <s v="Analysis"/>
    <n v="146"/>
    <n v="151.69999999999999"/>
    <s v="CLOSED"/>
    <n v="1"/>
    <n v="2024"/>
    <x v="4"/>
    <n v="9"/>
    <n v="9"/>
    <n v="9"/>
    <n v="11"/>
    <n v="0"/>
    <n v="0"/>
    <n v="0"/>
    <n v="0"/>
    <n v="0"/>
    <n v="0"/>
    <n v="0"/>
    <n v="0.5"/>
    <n v="0.45"/>
    <n v="0.42857142857142855"/>
    <n v="0.40909090909090912"/>
    <n v="0.5"/>
    <n v="0"/>
    <n v="0"/>
    <n v="0"/>
    <n v="0"/>
    <n v="0"/>
    <n v="0"/>
    <n v="0"/>
  </r>
  <r>
    <s v="CONTRACT"/>
    <s v="PRJ"/>
    <s v="Agile"/>
    <x v="4"/>
    <d v="2024-01-01T00:00:00"/>
    <d v="2024-12-31T00:00:00"/>
    <s v="N/A"/>
    <s v="N/A"/>
    <s v="HR"/>
    <x v="90"/>
    <s v="EssilorLuxottica"/>
    <s v="L. Roberto"/>
    <x v="77"/>
    <s v="Operations"/>
    <s v="PM - Project Governance"/>
    <n v="0"/>
    <n v="0"/>
    <s v="ON GOING"/>
    <n v="0.3"/>
    <n v="2024"/>
    <x v="33"/>
    <n v="12.6"/>
    <n v="5.25"/>
    <n v="3.8"/>
    <n v="5"/>
    <n v="8"/>
    <n v="3"/>
    <n v="0"/>
    <n v="3"/>
    <n v="2"/>
    <n v="2"/>
    <n v="2"/>
    <n v="0.8"/>
    <n v="0.63"/>
    <n v="0.25"/>
    <n v="0.17272727272727273"/>
    <n v="0.22727272727272727"/>
    <n v="0.4"/>
    <n v="0.13043478260869565"/>
    <n v="0"/>
    <n v="0.14285714285714285"/>
    <n v="8.6956521739130432E-2"/>
    <n v="9.5238095238095233E-2"/>
    <n v="9.0909090909090912E-2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37"/>
    <s v="Operations"/>
    <s v="DataManagement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4.3181818181818182E-2"/>
    <n v="4.5454545454545456E-2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08"/>
    <s v="Operations"/>
    <s v="BackEnd"/>
    <n v="0"/>
    <n v="0"/>
    <s v="CLOSED"/>
    <n v="1"/>
    <n v="2024"/>
    <x v="34"/>
    <n v="12.6"/>
    <n v="12.6"/>
    <n v="0"/>
    <n v="0"/>
    <n v="0"/>
    <n v="0"/>
    <n v="0"/>
    <n v="0"/>
    <n v="0"/>
    <n v="0"/>
    <n v="0"/>
    <n v="0.60000000000000009"/>
    <n v="0.63"/>
    <n v="0.6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4"/>
    <s v="Operations"/>
    <s v="FrontEnd"/>
    <n v="0"/>
    <n v="0"/>
    <s v="CLOSED"/>
    <n v="1"/>
    <n v="2024"/>
    <x v="16"/>
    <n v="21"/>
    <n v="21"/>
    <n v="0"/>
    <n v="0"/>
    <n v="0"/>
    <n v="0"/>
    <n v="0"/>
    <n v="0"/>
    <n v="0"/>
    <n v="0"/>
    <n v="0"/>
    <n v="1"/>
    <n v="1.05"/>
    <n v="1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5"/>
    <s v="Operations"/>
    <s v="Graphic Interface"/>
    <n v="0"/>
    <n v="0"/>
    <s v="CLOSED"/>
    <n v="1"/>
    <n v="2024"/>
    <x v="4"/>
    <n v="10.5"/>
    <n v="10.5"/>
    <n v="0"/>
    <n v="0"/>
    <n v="0"/>
    <n v="0"/>
    <n v="0"/>
    <n v="0"/>
    <n v="0"/>
    <n v="0"/>
    <n v="0"/>
    <n v="0.5"/>
    <n v="0.52500000000000002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6"/>
    <s v="Operations"/>
    <s v="FrontEnd"/>
    <n v="0"/>
    <n v="0"/>
    <s v="CLOSED"/>
    <n v="1"/>
    <n v="2024"/>
    <x v="4"/>
    <n v="10.5"/>
    <n v="10.5"/>
    <n v="0"/>
    <n v="0"/>
    <n v="0"/>
    <n v="0"/>
    <n v="0"/>
    <n v="0"/>
    <n v="0"/>
    <n v="0"/>
    <n v="0"/>
    <n v="0.5"/>
    <n v="0.52500000000000002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30"/>
    <s v="Operations"/>
    <s v="DataManagement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4.3181818181818182E-2"/>
    <n v="4.5454545454545456E-2"/>
    <n v="0"/>
    <n v="0"/>
    <n v="0"/>
    <n v="0"/>
    <n v="0"/>
    <n v="0"/>
    <n v="0"/>
  </r>
  <r>
    <s v="CONTRACT"/>
    <s v="PRJ"/>
    <m/>
    <x v="0"/>
    <d v="2024-03-01T00:00:00"/>
    <d v="2024-04-01T00:00:00"/>
    <s v="ABS23221"/>
    <s v="HW6WAS"/>
    <s v="HR"/>
    <x v="91"/>
    <s v="EssilorLuxottica"/>
    <s v="O. Sagazio"/>
    <x v="88"/>
    <s v="Delivery Projects"/>
    <s v="PMO - Project Management Officer"/>
    <n v="0"/>
    <n v="0"/>
    <s v="CLOSED"/>
    <n v="1"/>
    <n v="2024"/>
    <x v="0"/>
    <n v="0"/>
    <n v="4.2"/>
    <n v="3.8"/>
    <n v="2"/>
    <n v="0"/>
    <n v="0"/>
    <n v="0"/>
    <n v="0"/>
    <n v="0"/>
    <n v="0"/>
    <n v="0"/>
    <n v="0"/>
    <n v="0"/>
    <n v="0.2"/>
    <n v="0.17272727272727273"/>
    <n v="9.0909090909090912E-2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2"/>
    <s v="Operations"/>
    <s v="Data Engineering"/>
    <n v="0"/>
    <n v="0"/>
    <s v="CLOSED"/>
    <n v="1"/>
    <n v="2024"/>
    <x v="16"/>
    <n v="21"/>
    <n v="10.5"/>
    <n v="0"/>
    <n v="0"/>
    <n v="0"/>
    <n v="0"/>
    <n v="0"/>
    <n v="0"/>
    <n v="0"/>
    <n v="0"/>
    <n v="0"/>
    <n v="1"/>
    <n v="1.0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7"/>
    <s v="Operations"/>
    <s v="Architecture Analysis"/>
    <n v="0"/>
    <n v="0"/>
    <s v="CLOSED"/>
    <n v="1"/>
    <n v="2024"/>
    <x v="16"/>
    <n v="21"/>
    <n v="21"/>
    <n v="0"/>
    <n v="0"/>
    <n v="0"/>
    <n v="0"/>
    <n v="0"/>
    <n v="0"/>
    <n v="0"/>
    <n v="0"/>
    <n v="0"/>
    <n v="1"/>
    <n v="1.05"/>
    <n v="1"/>
    <n v="0"/>
    <n v="0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4"/>
    <s v="Operations"/>
    <s v="Architecture Analysis"/>
    <n v="0"/>
    <n v="0"/>
    <s v="CLOSED"/>
    <n v="1"/>
    <n v="2024"/>
    <x v="0"/>
    <n v="0"/>
    <n v="9.4499999999999993"/>
    <n v="8.5500000000000007"/>
    <n v="10"/>
    <n v="0"/>
    <n v="0"/>
    <n v="0"/>
    <n v="0"/>
    <n v="0"/>
    <n v="0"/>
    <n v="0"/>
    <n v="0"/>
    <n v="0"/>
    <n v="0.44999999999999996"/>
    <n v="0.38863636363636367"/>
    <n v="0.45454545454545453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5"/>
    <s v="Operations"/>
    <s v="BackEnd"/>
    <n v="0"/>
    <n v="0"/>
    <s v="CLOSED"/>
    <n v="1"/>
    <n v="2024"/>
    <x v="0"/>
    <n v="0"/>
    <n v="4.2"/>
    <n v="3.8"/>
    <n v="2"/>
    <n v="0"/>
    <n v="0"/>
    <n v="0"/>
    <n v="0"/>
    <n v="0"/>
    <n v="0"/>
    <n v="0"/>
    <n v="0"/>
    <n v="0"/>
    <n v="0.2"/>
    <n v="0.17272727272727273"/>
    <n v="9.0909090909090912E-2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89"/>
    <s v="Operations"/>
    <s v="PM - Project Governance"/>
    <n v="0"/>
    <n v="0"/>
    <s v="CLOSED"/>
    <n v="1"/>
    <n v="2024"/>
    <x v="35"/>
    <n v="8.4"/>
    <n v="8.4"/>
    <n v="0"/>
    <n v="0"/>
    <n v="0"/>
    <n v="0"/>
    <n v="0"/>
    <n v="0"/>
    <n v="0"/>
    <n v="0"/>
    <n v="0"/>
    <n v="0.4"/>
    <n v="0.42000000000000004"/>
    <n v="0.4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50"/>
    <s v="Operations"/>
    <s v="PM - Project Governance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4.3181818181818182E-2"/>
    <n v="4.5454545454545456E-2"/>
    <n v="0"/>
    <n v="0"/>
    <n v="0"/>
    <n v="0"/>
    <n v="0"/>
    <n v="0"/>
    <n v="0"/>
  </r>
  <r>
    <s v="CONTRACT"/>
    <s v="PRJ"/>
    <m/>
    <x v="0"/>
    <d v="2024-03-01T00:00:00"/>
    <d v="2024-04-01T00:00:00"/>
    <s v="ABS23221"/>
    <s v="HW6WAS"/>
    <s v="HR"/>
    <x v="91"/>
    <s v="EssilorLuxottica"/>
    <s v="O. Sagazio"/>
    <x v="7"/>
    <s v="Delivery Projects"/>
    <s v="Analysis"/>
    <n v="0"/>
    <n v="0"/>
    <s v="CLOSED"/>
    <n v="1"/>
    <n v="2024"/>
    <x v="0"/>
    <n v="4"/>
    <n v="4"/>
    <n v="3"/>
    <n v="3"/>
    <n v="0"/>
    <n v="0"/>
    <n v="0"/>
    <n v="0"/>
    <n v="0"/>
    <n v="0"/>
    <n v="0"/>
    <n v="0"/>
    <n v="0.2"/>
    <n v="0.19047619047619047"/>
    <n v="0.13636363636363635"/>
    <n v="0.13636363636363635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8"/>
    <s v="Operations"/>
    <s v="FrontEnd"/>
    <n v="0"/>
    <n v="0"/>
    <s v="CLOSED"/>
    <n v="1"/>
    <n v="2024"/>
    <x v="0"/>
    <n v="0"/>
    <n v="8.4"/>
    <n v="7.6"/>
    <n v="4"/>
    <n v="0"/>
    <n v="0"/>
    <n v="0"/>
    <n v="0"/>
    <n v="0"/>
    <n v="0"/>
    <n v="0"/>
    <n v="0"/>
    <n v="0"/>
    <n v="0.4"/>
    <n v="0.34545454545454546"/>
    <n v="0.18181818181818182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8"/>
    <s v="Operations"/>
    <s v="DataManagement"/>
    <n v="0"/>
    <n v="0"/>
    <s v="CLOSED"/>
    <n v="1"/>
    <n v="2024"/>
    <x v="11"/>
    <n v="10"/>
    <n v="10"/>
    <n v="10"/>
    <n v="10"/>
    <n v="10"/>
    <n v="0"/>
    <n v="0"/>
    <n v="0"/>
    <n v="0"/>
    <n v="0"/>
    <n v="0"/>
    <n v="0.55555555555555558"/>
    <n v="0.5"/>
    <n v="0.47619047619047616"/>
    <n v="0.45454545454545453"/>
    <n v="0.45454545454545453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7"/>
    <s v="Operations"/>
    <s v="DataManagement"/>
    <n v="0"/>
    <n v="0"/>
    <s v="CLOSED"/>
    <n v="1"/>
    <n v="2024"/>
    <x v="0"/>
    <n v="0"/>
    <n v="5"/>
    <n v="16"/>
    <n v="17"/>
    <n v="17"/>
    <n v="0"/>
    <n v="0"/>
    <n v="0"/>
    <n v="0"/>
    <n v="0"/>
    <n v="0"/>
    <n v="0"/>
    <n v="0"/>
    <n v="0.23809523809523808"/>
    <n v="0.72727272727272729"/>
    <n v="0.77272727272727271"/>
    <n v="0.8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0"/>
    <s v="Delivery AMS"/>
    <s v="FrontEnd"/>
    <n v="0"/>
    <n v="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0"/>
    <s v="Operations"/>
    <s v="DataManagement"/>
    <n v="0"/>
    <n v="0"/>
    <s v="CLOSED"/>
    <n v="1"/>
    <n v="2024"/>
    <x v="11"/>
    <n v="10"/>
    <n v="10"/>
    <n v="10"/>
    <n v="5"/>
    <n v="0"/>
    <n v="0"/>
    <n v="0"/>
    <n v="0"/>
    <n v="0"/>
    <n v="0"/>
    <n v="0"/>
    <n v="0.55555555555555558"/>
    <n v="0.5"/>
    <n v="0.47619047619047616"/>
    <n v="0.45454545454545453"/>
    <n v="0.22727272727272727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2"/>
    <s v="Operations"/>
    <s v="DataManagement"/>
    <n v="0"/>
    <n v="0"/>
    <s v="CLOSED"/>
    <n v="1"/>
    <n v="2024"/>
    <x v="1"/>
    <n v="1"/>
    <n v="1"/>
    <n v="1"/>
    <n v="1"/>
    <n v="1"/>
    <n v="0"/>
    <n v="0"/>
    <n v="0"/>
    <n v="0"/>
    <n v="0"/>
    <n v="0"/>
    <n v="5.5555555555555552E-2"/>
    <n v="0.05"/>
    <n v="4.7619047619047616E-2"/>
    <n v="4.5454545454545456E-2"/>
    <n v="4.5454545454545456E-2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3"/>
    <s v="Operations"/>
    <s v="DataManagement"/>
    <n v="0"/>
    <n v="0"/>
    <s v="CLOSED"/>
    <n v="1"/>
    <n v="2024"/>
    <x v="2"/>
    <n v="2"/>
    <n v="2"/>
    <n v="2"/>
    <n v="2"/>
    <n v="20"/>
    <n v="0"/>
    <n v="0"/>
    <n v="0"/>
    <n v="0"/>
    <n v="0"/>
    <n v="0"/>
    <n v="0.1111111111111111"/>
    <n v="0.1"/>
    <n v="9.5238095238095233E-2"/>
    <n v="9.0909090909090912E-2"/>
    <n v="9.0909090909090912E-2"/>
    <n v="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44"/>
    <s v="Operations"/>
    <s v="BackEnd"/>
    <n v="0"/>
    <n v="0"/>
    <s v="CLOSED"/>
    <n v="1"/>
    <n v="2024"/>
    <x v="13"/>
    <n v="5"/>
    <n v="5"/>
    <n v="5"/>
    <n v="5"/>
    <n v="5"/>
    <n v="0"/>
    <n v="0"/>
    <n v="0"/>
    <n v="0"/>
    <n v="0"/>
    <n v="0"/>
    <n v="0.27777777777777779"/>
    <n v="0.25"/>
    <n v="0.23809523809523808"/>
    <n v="0.22727272727272727"/>
    <n v="0.22727272727272727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94"/>
    <s v="Operations"/>
    <s v="FrontEnd"/>
    <n v="0"/>
    <n v="0"/>
    <s v="CLOSED"/>
    <n v="1"/>
    <n v="2024"/>
    <x v="20"/>
    <n v="20"/>
    <n v="20"/>
    <n v="20"/>
    <n v="20"/>
    <n v="20"/>
    <n v="0"/>
    <n v="0"/>
    <n v="0"/>
    <n v="0"/>
    <n v="0"/>
    <n v="0"/>
    <n v="1.1111111111111112"/>
    <n v="1"/>
    <n v="0.95238095238095233"/>
    <n v="0.90909090909090906"/>
    <n v="0.90909090909090906"/>
    <n v="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6"/>
    <s v="Delivery AMS"/>
    <s v="PM - Project Governance"/>
    <n v="0"/>
    <n v="0"/>
    <s v="CLOSED"/>
    <n v="1"/>
    <n v="2024"/>
    <x v="16"/>
    <n v="18"/>
    <n v="18"/>
    <n v="18"/>
    <n v="18"/>
    <n v="18"/>
    <n v="0"/>
    <n v="0"/>
    <n v="0"/>
    <n v="0"/>
    <n v="0"/>
    <n v="0"/>
    <n v="1"/>
    <n v="0.9"/>
    <n v="0.8571428571428571"/>
    <n v="0.81818181818181823"/>
    <n v="0.81818181818181823"/>
    <n v="0.9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8"/>
    <s v="Operations"/>
    <s v="BackEnd"/>
    <n v="0"/>
    <n v="0"/>
    <s v="CLOSED"/>
    <n v="1"/>
    <n v="2024"/>
    <x v="0"/>
    <n v="10"/>
    <n v="10"/>
    <n v="10"/>
    <n v="10"/>
    <n v="10"/>
    <n v="0"/>
    <n v="0"/>
    <n v="0"/>
    <n v="0"/>
    <n v="0"/>
    <n v="0"/>
    <n v="0"/>
    <n v="0.5"/>
    <n v="0.47619047619047616"/>
    <n v="0.45454545454545453"/>
    <n v="0.45454545454545453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"/>
    <s v="Delivery Projects"/>
    <s v="Data Integrator"/>
    <n v="0"/>
    <n v="0"/>
    <s v="CLOSED"/>
    <n v="1"/>
    <n v="2024"/>
    <x v="0"/>
    <n v="0"/>
    <n v="0"/>
    <n v="0"/>
    <n v="0"/>
    <n v="10"/>
    <n v="0"/>
    <n v="0"/>
    <n v="0"/>
    <n v="0"/>
    <n v="0"/>
    <n v="0"/>
    <n v="0"/>
    <n v="0"/>
    <n v="0"/>
    <n v="0"/>
    <n v="0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8"/>
    <s v="Operations"/>
    <s v="FrontEnd"/>
    <n v="0"/>
    <n v="0"/>
    <s v="CLOSED"/>
    <n v="1"/>
    <n v="2024"/>
    <x v="5"/>
    <n v="16"/>
    <n v="16"/>
    <n v="16"/>
    <n v="16"/>
    <n v="16"/>
    <n v="0"/>
    <n v="0"/>
    <n v="0"/>
    <n v="0"/>
    <n v="0"/>
    <n v="0"/>
    <n v="0.88888888888888884"/>
    <n v="0.8"/>
    <n v="0.76190476190476186"/>
    <n v="0.72727272727272729"/>
    <n v="0.72727272727272729"/>
    <n v="0.8"/>
    <n v="0"/>
    <n v="0"/>
    <n v="0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38"/>
    <s v="Operations"/>
    <s v="DataManagement"/>
    <n v="0"/>
    <n v="0"/>
    <s v="ON GOING"/>
    <n v="0.8"/>
    <n v="2024"/>
    <x v="0"/>
    <n v="0"/>
    <n v="0"/>
    <n v="0"/>
    <n v="0"/>
    <n v="0"/>
    <n v="10"/>
    <n v="0"/>
    <n v="21"/>
    <n v="23"/>
    <n v="20"/>
    <n v="18"/>
    <n v="0"/>
    <n v="0"/>
    <n v="0"/>
    <n v="0"/>
    <n v="0"/>
    <n v="0"/>
    <n v="0.43478260869565216"/>
    <n v="0"/>
    <n v="1"/>
    <n v="1"/>
    <n v="0.95238095238095233"/>
    <n v="0.8181818181818182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37"/>
    <s v="Operations"/>
    <s v="DataManagement"/>
    <n v="0"/>
    <n v="0"/>
    <s v="ON GOING"/>
    <n v="0.8"/>
    <n v="2024"/>
    <x v="0"/>
    <n v="0"/>
    <n v="0"/>
    <n v="0"/>
    <n v="0"/>
    <n v="0"/>
    <n v="20"/>
    <n v="0"/>
    <n v="14"/>
    <n v="15"/>
    <n v="14"/>
    <n v="12"/>
    <n v="0"/>
    <n v="0"/>
    <n v="0"/>
    <n v="0"/>
    <n v="0"/>
    <n v="0"/>
    <n v="0.86956521739130432"/>
    <n v="0"/>
    <n v="0.66666666666666663"/>
    <n v="0.65217391304347827"/>
    <n v="0.66666666666666663"/>
    <n v="0.54545454545454541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0"/>
    <s v="Delivery AMS"/>
    <s v="FrontEnd"/>
    <n v="0"/>
    <n v="0"/>
    <s v="ON GOING"/>
    <n v="0.8"/>
    <n v="2024"/>
    <x v="0"/>
    <n v="0"/>
    <n v="0"/>
    <n v="0"/>
    <n v="0"/>
    <n v="0"/>
    <n v="0.5"/>
    <n v="0"/>
    <n v="0.5"/>
    <n v="0.5"/>
    <n v="0.5"/>
    <n v="0.5"/>
    <n v="0"/>
    <n v="0"/>
    <n v="0"/>
    <n v="0"/>
    <n v="0"/>
    <n v="0"/>
    <n v="2.1739130434782608E-2"/>
    <n v="0"/>
    <n v="2.3809523809523808E-2"/>
    <n v="2.1739130434782608E-2"/>
    <n v="2.3809523809523808E-2"/>
    <n v="2.2727272727272728E-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2"/>
    <s v="Operations"/>
    <s v="DataManagement"/>
    <n v="0"/>
    <n v="0"/>
    <s v="ON GOING"/>
    <n v="0.8"/>
    <n v="2024"/>
    <x v="0"/>
    <n v="0"/>
    <n v="0"/>
    <n v="0"/>
    <n v="0"/>
    <n v="0"/>
    <n v="4"/>
    <n v="0"/>
    <n v="4"/>
    <n v="0"/>
    <n v="0"/>
    <n v="0"/>
    <n v="0"/>
    <n v="0"/>
    <n v="0"/>
    <n v="0"/>
    <n v="0"/>
    <n v="0"/>
    <n v="0.17391304347826086"/>
    <n v="0"/>
    <n v="0.19047619047619047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3"/>
    <s v="Operations"/>
    <s v="DataManagement"/>
    <n v="0"/>
    <n v="0"/>
    <s v="ON GOING"/>
    <n v="0.8"/>
    <n v="2024"/>
    <x v="0"/>
    <n v="0"/>
    <n v="0"/>
    <n v="0"/>
    <n v="0"/>
    <n v="0"/>
    <n v="5"/>
    <n v="0"/>
    <n v="5"/>
    <n v="2"/>
    <n v="2"/>
    <n v="2"/>
    <n v="0"/>
    <n v="0"/>
    <n v="0"/>
    <n v="0"/>
    <n v="0"/>
    <n v="0"/>
    <n v="0.21739130434782608"/>
    <n v="0"/>
    <n v="0.23809523809523808"/>
    <n v="8.6956521739130432E-2"/>
    <n v="9.5238095238095233E-2"/>
    <n v="9.0909090909090912E-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9"/>
    <s v="Operations"/>
    <s v="DataManagement"/>
    <n v="0"/>
    <n v="0"/>
    <s v="ON GOING"/>
    <n v="0.8"/>
    <n v="2024"/>
    <x v="0"/>
    <n v="0"/>
    <n v="0"/>
    <n v="0"/>
    <n v="0"/>
    <n v="0"/>
    <n v="10"/>
    <n v="0"/>
    <n v="10"/>
    <n v="0"/>
    <n v="0"/>
    <n v="0"/>
    <n v="0"/>
    <n v="0"/>
    <n v="0"/>
    <n v="0"/>
    <n v="0"/>
    <n v="0"/>
    <n v="0.43478260869565216"/>
    <n v="0"/>
    <n v="0.47619047619047616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07"/>
    <s v="Delivery AMS"/>
    <s v="DataManagement"/>
    <n v="0"/>
    <n v="0"/>
    <s v="ON GOING"/>
    <n v="0.8"/>
    <n v="2024"/>
    <x v="0"/>
    <n v="0"/>
    <n v="0"/>
    <n v="0"/>
    <n v="0"/>
    <n v="0"/>
    <n v="0"/>
    <n v="0"/>
    <n v="5"/>
    <n v="5"/>
    <n v="5"/>
    <n v="5"/>
    <n v="0"/>
    <n v="0"/>
    <n v="0"/>
    <n v="0"/>
    <n v="0"/>
    <n v="0"/>
    <n v="0"/>
    <n v="0"/>
    <n v="0.23809523809523808"/>
    <n v="0.21739130434782608"/>
    <n v="0.23809523809523808"/>
    <n v="0.22727272727272727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44"/>
    <s v="Operations"/>
    <s v="BackEnd"/>
    <n v="0"/>
    <n v="0"/>
    <s v="ON GOING"/>
    <n v="0.8"/>
    <n v="2024"/>
    <x v="0"/>
    <n v="0"/>
    <n v="0"/>
    <n v="0"/>
    <n v="0"/>
    <n v="0"/>
    <n v="5"/>
    <n v="0"/>
    <n v="0.5"/>
    <n v="0.5"/>
    <n v="0.5"/>
    <n v="0.5"/>
    <n v="0"/>
    <n v="0"/>
    <n v="0"/>
    <n v="0"/>
    <n v="0"/>
    <n v="0"/>
    <n v="0.21739130434782608"/>
    <n v="0"/>
    <n v="2.3809523809523808E-2"/>
    <n v="2.1739130434782608E-2"/>
    <n v="2.3809523809523808E-2"/>
    <n v="2.2727272727272728E-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56"/>
    <s v="Operations"/>
    <s v="DataManagement"/>
    <n v="0"/>
    <n v="0"/>
    <s v="ON GOING"/>
    <n v="0.8"/>
    <n v="2024"/>
    <x v="0"/>
    <n v="0"/>
    <n v="0"/>
    <n v="0"/>
    <n v="0"/>
    <n v="0"/>
    <n v="6"/>
    <n v="0"/>
    <n v="6"/>
    <n v="6"/>
    <n v="6"/>
    <n v="6"/>
    <n v="0"/>
    <n v="0"/>
    <n v="0"/>
    <n v="0"/>
    <n v="0"/>
    <n v="0"/>
    <n v="0.2608695652173913"/>
    <n v="0"/>
    <n v="0.2857142857142857"/>
    <n v="0.2608695652173913"/>
    <n v="0.2857142857142857"/>
    <n v="0.27272727272727271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94"/>
    <s v="Operations"/>
    <s v="FrontEnd"/>
    <n v="0"/>
    <n v="0"/>
    <s v="ON GOING"/>
    <n v="0.8"/>
    <n v="2024"/>
    <x v="0"/>
    <n v="0"/>
    <n v="0"/>
    <n v="0"/>
    <n v="0"/>
    <n v="0"/>
    <n v="20"/>
    <n v="0"/>
    <n v="21"/>
    <n v="23"/>
    <n v="20"/>
    <n v="18"/>
    <n v="0"/>
    <n v="0"/>
    <n v="0"/>
    <n v="0"/>
    <n v="0"/>
    <n v="0"/>
    <n v="0.86956521739130432"/>
    <n v="0"/>
    <n v="1"/>
    <n v="1"/>
    <n v="0.95238095238095233"/>
    <n v="0.8181818181818182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6"/>
    <s v="Delivery AMS"/>
    <s v="PM - Project Governance"/>
    <n v="0"/>
    <n v="0"/>
    <s v="ON GOING"/>
    <n v="0.8"/>
    <n v="2024"/>
    <x v="0"/>
    <n v="0"/>
    <n v="0"/>
    <n v="0"/>
    <n v="0"/>
    <n v="0"/>
    <n v="18"/>
    <n v="0"/>
    <n v="18"/>
    <n v="18"/>
    <n v="18"/>
    <n v="18"/>
    <n v="0"/>
    <n v="0"/>
    <n v="0"/>
    <n v="0"/>
    <n v="0"/>
    <n v="0"/>
    <n v="0.78260869565217395"/>
    <n v="0"/>
    <n v="0.8571428571428571"/>
    <n v="0.78260869565217395"/>
    <n v="0.8571428571428571"/>
    <n v="0.8181818181818182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"/>
    <s v="Delivery Projects"/>
    <s v="Data Integrator"/>
    <n v="0"/>
    <n v="0"/>
    <s v="ON GOING"/>
    <n v="0.8"/>
    <n v="2024"/>
    <x v="0"/>
    <n v="0"/>
    <n v="0"/>
    <n v="0"/>
    <n v="0"/>
    <n v="0"/>
    <n v="10"/>
    <n v="0"/>
    <n v="10"/>
    <n v="10"/>
    <n v="10"/>
    <n v="5"/>
    <n v="0"/>
    <n v="0"/>
    <n v="0"/>
    <n v="0"/>
    <n v="0"/>
    <n v="0"/>
    <n v="0.43478260869565216"/>
    <n v="0"/>
    <n v="0.47619047619047616"/>
    <n v="0.43478260869565216"/>
    <n v="0.47619047619047616"/>
    <n v="0.22727272727272727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8"/>
    <s v="Operations"/>
    <s v="FrontEnd"/>
    <n v="0"/>
    <n v="0"/>
    <s v="ON GOING"/>
    <n v="0.8"/>
    <n v="2024"/>
    <x v="0"/>
    <n v="0"/>
    <n v="0"/>
    <n v="0"/>
    <n v="0"/>
    <n v="0"/>
    <n v="16"/>
    <n v="0"/>
    <n v="21"/>
    <n v="0"/>
    <n v="0"/>
    <n v="0"/>
    <n v="0"/>
    <n v="0"/>
    <n v="0"/>
    <n v="0"/>
    <n v="0"/>
    <n v="0"/>
    <n v="0.69565217391304346"/>
    <n v="0"/>
    <n v="1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7"/>
    <s v="Operations"/>
    <s v="Data Management"/>
    <n v="0"/>
    <n v="0"/>
    <s v="ON GOING"/>
    <n v="0.8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9.5238095238095233E-2"/>
    <n v="9.0909090909090912E-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82"/>
    <s v="Operations"/>
    <s v="Data Management"/>
    <n v="0"/>
    <n v="0"/>
    <s v="ON GOING"/>
    <n v="0.8"/>
    <n v="2024"/>
    <x v="0"/>
    <n v="0"/>
    <n v="0"/>
    <n v="0"/>
    <n v="0"/>
    <n v="0"/>
    <n v="0"/>
    <n v="0"/>
    <n v="6"/>
    <n v="6"/>
    <n v="14"/>
    <n v="16"/>
    <n v="0"/>
    <n v="0"/>
    <n v="0"/>
    <n v="0"/>
    <n v="0"/>
    <n v="0"/>
    <n v="0"/>
    <n v="0"/>
    <n v="0.2857142857142857"/>
    <n v="0.2608695652173913"/>
    <n v="0.66666666666666663"/>
    <n v="0.72727272727272729"/>
  </r>
  <r>
    <s v="CONTRACT"/>
    <s v="PRJ"/>
    <m/>
    <x v="4"/>
    <m/>
    <m/>
    <s v="ABS23222 "/>
    <s v="AIW3TRI"/>
    <s v="OTHER"/>
    <x v="94"/>
    <s v="EssilorLuxottica"/>
    <s v="L. Roberto"/>
    <x v="32"/>
    <s v="Operations"/>
    <s v="Data Engineering"/>
    <n v="0"/>
    <n v="0"/>
    <s v="TO START"/>
    <n v="0"/>
    <n v="2025"/>
    <x v="0"/>
    <n v="0"/>
    <n v="0"/>
    <n v="0"/>
    <n v="0"/>
    <n v="10"/>
    <n v="17.5"/>
    <n v="10.5"/>
    <n v="0"/>
    <n v="0"/>
    <n v="0"/>
    <n v="0"/>
    <n v="0"/>
    <n v="0"/>
    <n v="0"/>
    <n v="0"/>
    <n v="0"/>
    <n v="0.5"/>
    <n v="0.76086956521739135"/>
    <n v="0.875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4"/>
    <s v="Operations"/>
    <s v="Architecture Analysis"/>
    <n v="0"/>
    <n v="0"/>
    <s v="TO START"/>
    <n v="0"/>
    <n v="2025"/>
    <x v="0"/>
    <n v="0"/>
    <n v="0"/>
    <n v="0"/>
    <n v="0"/>
    <n v="2.4"/>
    <n v="4.5999999999999996"/>
    <n v="4.2"/>
    <n v="0"/>
    <n v="0"/>
    <n v="0"/>
    <n v="0"/>
    <n v="0"/>
    <n v="0"/>
    <n v="0"/>
    <n v="0"/>
    <n v="0"/>
    <n v="0.12"/>
    <n v="0.19999999999999998"/>
    <n v="0.35000000000000003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5"/>
    <s v="Operations"/>
    <s v="BackEnd"/>
    <n v="0"/>
    <n v="0"/>
    <s v="TO START"/>
    <n v="0"/>
    <n v="2025"/>
    <x v="0"/>
    <n v="0"/>
    <n v="0"/>
    <n v="0"/>
    <n v="0"/>
    <n v="9.1999999999999993"/>
    <n v="4.8"/>
    <n v="8.4"/>
    <n v="0"/>
    <n v="0"/>
    <n v="0"/>
    <n v="0"/>
    <n v="0"/>
    <n v="0"/>
    <n v="0"/>
    <n v="0"/>
    <n v="0"/>
    <n v="0.45999999999999996"/>
    <n v="0.20869565217391303"/>
    <n v="0.70000000000000007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8"/>
    <s v="Operations"/>
    <m/>
    <n v="0"/>
    <n v="0"/>
    <s v="TO START"/>
    <n v="0"/>
    <n v="2025"/>
    <x v="0"/>
    <n v="0"/>
    <n v="0"/>
    <n v="0"/>
    <n v="0"/>
    <n v="9.1999999999999993"/>
    <n v="4.8"/>
    <n v="8.4"/>
    <n v="0"/>
    <n v="0"/>
    <n v="0"/>
    <n v="0"/>
    <n v="0"/>
    <n v="0"/>
    <n v="0"/>
    <n v="0"/>
    <n v="0"/>
    <n v="0.45999999999999996"/>
    <n v="0.20869565217391303"/>
    <n v="0.70000000000000007"/>
    <n v="0"/>
    <n v="0"/>
    <n v="0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4"/>
    <s v="Delivery Projects"/>
    <s v="PM - Project Governance"/>
    <n v="305"/>
    <n v="300"/>
    <s v="ON GOING"/>
    <n v="0.98360655737704916"/>
    <n v="2024"/>
    <x v="0"/>
    <n v="0"/>
    <n v="0"/>
    <n v="2"/>
    <n v="2"/>
    <n v="3"/>
    <n v="3"/>
    <n v="0"/>
    <n v="3"/>
    <n v="3"/>
    <n v="3"/>
    <n v="2"/>
    <n v="0"/>
    <n v="0"/>
    <n v="0"/>
    <n v="9.0909090909090912E-2"/>
    <n v="9.0909090909090912E-2"/>
    <n v="0.15"/>
    <n v="0.13043478260869565"/>
    <n v="0"/>
    <n v="0.14285714285714285"/>
    <n v="0.13043478260869565"/>
    <n v="0.14285714285714285"/>
    <n v="9.0909090909090912E-2"/>
  </r>
  <r>
    <s v="CONTRACT"/>
    <s v="PRJ"/>
    <m/>
    <x v="3"/>
    <d v="2024-03-01T00:00:00"/>
    <d v="2024-09-30T00:00:00"/>
    <s v="ABS24207"/>
    <s v="AKFWS"/>
    <s v="EPM"/>
    <x v="95"/>
    <s v="FERRERO"/>
    <s v="M. COCCHI"/>
    <x v="105"/>
    <s v="Operations"/>
    <s v="BackEnd"/>
    <n v="305"/>
    <n v="300"/>
    <s v="ON GOING"/>
    <n v="0.95"/>
    <n v="2024"/>
    <x v="0"/>
    <n v="0"/>
    <n v="0"/>
    <n v="0"/>
    <n v="3"/>
    <n v="20"/>
    <n v="16"/>
    <n v="0.5"/>
    <n v="1.5"/>
    <n v="0"/>
    <n v="1"/>
    <n v="0"/>
    <n v="0"/>
    <n v="0"/>
    <n v="0"/>
    <n v="0"/>
    <n v="0.13636363636363635"/>
    <n v="1"/>
    <n v="0.69565217391304346"/>
    <n v="4.1666666666666664E-2"/>
    <n v="7.1428571428571425E-2"/>
    <n v="0"/>
    <n v="4.7619047619047616E-2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5"/>
    <s v="Consolidated &amp; Tax"/>
    <s v="Analysis"/>
    <n v="305"/>
    <n v="300"/>
    <s v="ON GOING"/>
    <n v="0.95"/>
    <n v="2024"/>
    <x v="0"/>
    <n v="0"/>
    <n v="0"/>
    <n v="0"/>
    <n v="1"/>
    <n v="7"/>
    <n v="4"/>
    <n v="3"/>
    <n v="0"/>
    <n v="0"/>
    <n v="0"/>
    <n v="0"/>
    <n v="0"/>
    <n v="0"/>
    <n v="0"/>
    <n v="0"/>
    <n v="4.5454545454545456E-2"/>
    <n v="0.35"/>
    <n v="0.17391304347826086"/>
    <n v="0.25"/>
    <n v="0"/>
    <n v="0"/>
    <n v="0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44"/>
    <s v="Operations"/>
    <s v="Tech Lead"/>
    <n v="305"/>
    <n v="300"/>
    <s v="ON GOING"/>
    <n v="0.95"/>
    <n v="2024"/>
    <x v="0"/>
    <n v="0"/>
    <n v="0"/>
    <n v="0"/>
    <n v="1"/>
    <n v="16"/>
    <n v="7"/>
    <n v="0"/>
    <n v="1.5"/>
    <n v="1"/>
    <n v="0.5"/>
    <n v="0"/>
    <n v="0"/>
    <n v="0"/>
    <n v="0"/>
    <n v="0"/>
    <n v="4.5454545454545456E-2"/>
    <n v="0.8"/>
    <n v="0.30434782608695654"/>
    <n v="0"/>
    <n v="7.1428571428571425E-2"/>
    <n v="4.3478260869565216E-2"/>
    <n v="2.3809523809523808E-2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03"/>
    <s v="Consolidated &amp; Tax"/>
    <s v="Analysis"/>
    <n v="305"/>
    <n v="300"/>
    <s v="ON GOING"/>
    <n v="0.95"/>
    <n v="2024"/>
    <x v="0"/>
    <n v="0"/>
    <n v="0"/>
    <n v="0"/>
    <n v="22"/>
    <n v="20"/>
    <n v="23"/>
    <n v="0"/>
    <n v="21"/>
    <n v="0"/>
    <n v="0"/>
    <n v="0"/>
    <n v="0"/>
    <n v="0"/>
    <n v="0"/>
    <n v="0"/>
    <n v="1"/>
    <n v="1"/>
    <n v="1"/>
    <n v="0"/>
    <n v="1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05"/>
    <s v="Operations"/>
    <s v="BackEnd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5"/>
    <s v="Consolidated &amp; Tax"/>
    <s v="Analysis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44"/>
    <s v="Operations"/>
    <s v="Tech Lead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03"/>
    <s v="Consolidated &amp; Tax"/>
    <s v="Analysis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7"/>
    <s v="FERRERO"/>
    <s v="M. COCCHI"/>
    <x v="43"/>
    <s v="Operations"/>
    <s v="BackEnd"/>
    <n v="305"/>
    <n v="300"/>
    <s v="ON GOING"/>
    <n v="0.4"/>
    <n v="2024"/>
    <x v="0"/>
    <n v="0"/>
    <n v="0"/>
    <n v="0"/>
    <n v="2"/>
    <n v="10"/>
    <n v="7"/>
    <n v="5.5"/>
    <n v="6"/>
    <n v="1.5"/>
    <n v="8"/>
    <n v="5"/>
    <n v="0"/>
    <n v="0"/>
    <n v="0"/>
    <n v="0"/>
    <n v="9.0909090909090912E-2"/>
    <n v="0.5"/>
    <n v="0.30434782608695654"/>
    <n v="0.45833333333333331"/>
    <n v="0.2857142857142857"/>
    <n v="6.5217391304347824E-2"/>
    <n v="0.38095238095238093"/>
    <n v="0.22727272727272727"/>
  </r>
  <r>
    <s v="CONTRACT"/>
    <s v="PRJ"/>
    <m/>
    <x v="3"/>
    <d v="2024-03-01T00:00:00"/>
    <d v="2024-09-30T00:00:00"/>
    <s v="ABS24207"/>
    <s v="AKFWS"/>
    <s v="EPM"/>
    <x v="97"/>
    <s v="FERRERO"/>
    <s v="M. COCCHI"/>
    <x v="99"/>
    <s v="Operations"/>
    <s v="BackEnd"/>
    <n v="305"/>
    <n v="300"/>
    <s v="ON GOING"/>
    <n v="0.4"/>
    <n v="2024"/>
    <x v="0"/>
    <n v="0"/>
    <n v="0"/>
    <n v="0"/>
    <n v="2"/>
    <n v="10"/>
    <n v="7"/>
    <n v="0"/>
    <n v="0"/>
    <n v="0"/>
    <n v="0"/>
    <n v="0"/>
    <n v="0"/>
    <n v="0"/>
    <n v="0"/>
    <n v="0"/>
    <n v="9.0909090909090912E-2"/>
    <n v="0.5"/>
    <n v="0.30434782608695654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4"/>
    <s v="Delivery Projects"/>
    <s v="PM - Project Governance"/>
    <n v="110"/>
    <n v="40"/>
    <s v="ON GOING"/>
    <n v="0.4"/>
    <n v="2024"/>
    <x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2.1739130434782608E-2"/>
    <n v="2.3809523809523808E-2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43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13"/>
    <n v="11"/>
    <n v="0"/>
    <n v="0"/>
    <n v="0"/>
    <n v="0"/>
    <n v="0"/>
    <n v="0"/>
    <n v="0"/>
    <n v="0"/>
    <n v="0"/>
    <n v="0"/>
    <n v="0.56521739130434778"/>
    <n v="0.52380952380952384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44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.80952380952380953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20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4"/>
    <s v="Delivery Projects"/>
    <s v="PM - Project Governance"/>
    <n v="110"/>
    <n v="40"/>
    <s v="ON GOING"/>
    <n v="0.4"/>
    <n v="2024"/>
    <x v="3"/>
    <n v="0.5"/>
    <n v="0.5"/>
    <n v="0.5"/>
    <n v="0"/>
    <n v="0"/>
    <n v="0"/>
    <n v="0"/>
    <n v="0"/>
    <n v="0"/>
    <n v="0"/>
    <n v="5"/>
    <n v="2.7777777777777776E-2"/>
    <n v="2.5000000000000001E-2"/>
    <n v="2.3809523809523808E-2"/>
    <n v="2.2727272727272728E-2"/>
    <n v="0"/>
    <n v="0"/>
    <n v="0"/>
    <n v="0"/>
    <n v="0"/>
    <n v="0"/>
    <n v="0"/>
    <n v="0.22727272727272727"/>
  </r>
  <r>
    <s v="CONTRACT"/>
    <s v="PRJ"/>
    <m/>
    <x v="3"/>
    <d v="2024-11-01T00:00:00"/>
    <d v="2024-06-30T00:00:00"/>
    <s v="ABS24604"/>
    <s v="N/A"/>
    <s v="EPM"/>
    <x v="98"/>
    <s v="FERRERO"/>
    <s v="M. COCCHI"/>
    <x v="43"/>
    <s v="Operations"/>
    <s v="BackEnd"/>
    <n v="110"/>
    <n v="40"/>
    <s v="ON GOING"/>
    <n v="0.4"/>
    <n v="2025"/>
    <x v="21"/>
    <n v="15"/>
    <n v="4"/>
    <n v="2"/>
    <n v="2"/>
    <n v="2"/>
    <n v="0"/>
    <n v="0"/>
    <n v="0"/>
    <n v="0"/>
    <n v="0"/>
    <n v="0"/>
    <n v="1.0555555555555556"/>
    <n v="0.75"/>
    <n v="0.19047619047619047"/>
    <n v="9.0909090909090912E-2"/>
    <n v="9.0909090909090912E-2"/>
    <n v="0.1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20"/>
    <s v="Operations"/>
    <s v="BackEnd"/>
    <n v="110"/>
    <n v="40"/>
    <s v="ON GOING"/>
    <n v="0.4"/>
    <n v="2025"/>
    <x v="6"/>
    <n v="0"/>
    <n v="0"/>
    <n v="0"/>
    <n v="0"/>
    <n v="0"/>
    <n v="0"/>
    <n v="0"/>
    <n v="0"/>
    <n v="0"/>
    <n v="0"/>
    <n v="0"/>
    <n v="0.16666666666666666"/>
    <n v="0"/>
    <n v="0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99"/>
    <s v="Operations"/>
    <s v="BackEnd"/>
    <n v="110"/>
    <n v="40"/>
    <s v="ON GOING"/>
    <n v="0.4"/>
    <n v="2025"/>
    <x v="2"/>
    <n v="5"/>
    <n v="2"/>
    <n v="0"/>
    <n v="0"/>
    <n v="0"/>
    <n v="0"/>
    <n v="0"/>
    <n v="0"/>
    <n v="0"/>
    <n v="0"/>
    <n v="0"/>
    <n v="0.1111111111111111"/>
    <n v="0.25"/>
    <n v="9.5238095238095233E-2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05"/>
    <s v="Operations"/>
    <s v="BackEnd"/>
    <n v="110"/>
    <n v="40"/>
    <s v="ON GOING"/>
    <n v="0.4"/>
    <n v="2025"/>
    <x v="9"/>
    <n v="0"/>
    <n v="0"/>
    <n v="0"/>
    <n v="0"/>
    <n v="0"/>
    <n v="0"/>
    <n v="0"/>
    <n v="0"/>
    <n v="0"/>
    <n v="0"/>
    <n v="0"/>
    <n v="0.22222222222222221"/>
    <n v="0"/>
    <n v="0"/>
    <n v="0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9"/>
    <s v="FERRERO"/>
    <s v="M. COCCHI"/>
    <x v="106"/>
    <s v="Operations"/>
    <s v="BackEnd"/>
    <n v="305"/>
    <n v="300"/>
    <s v="CLOSED"/>
    <n v="1"/>
    <n v="2024"/>
    <x v="0"/>
    <n v="0"/>
    <n v="3"/>
    <n v="2"/>
    <n v="0"/>
    <n v="0"/>
    <n v="0"/>
    <n v="0"/>
    <n v="0"/>
    <n v="0"/>
    <n v="0"/>
    <n v="0"/>
    <n v="0"/>
    <n v="0"/>
    <n v="0.14285714285714285"/>
    <n v="9.0909090909090912E-2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9"/>
    <s v="FERRERO"/>
    <s v="M. COCCHI"/>
    <x v="47"/>
    <s v="Operations"/>
    <s v="BackEnd"/>
    <n v="305"/>
    <n v="300"/>
    <s v="CLOSED"/>
    <n v="1"/>
    <n v="2024"/>
    <x v="0"/>
    <n v="0"/>
    <n v="2"/>
    <n v="1.5"/>
    <n v="0"/>
    <n v="0"/>
    <n v="0"/>
    <n v="0"/>
    <n v="0"/>
    <n v="0"/>
    <n v="0"/>
    <n v="0"/>
    <n v="0"/>
    <n v="0"/>
    <n v="9.5238095238095233E-2"/>
    <n v="6.8181818181818177E-2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100"/>
    <s v="FERRERO"/>
    <s v="M. COCCHI"/>
    <x v="105"/>
    <s v="Operations"/>
    <s v="BackEnd"/>
    <n v="305"/>
    <n v="300"/>
    <s v="ON GOING"/>
    <n v="0.9"/>
    <n v="2024"/>
    <x v="0"/>
    <n v="0"/>
    <n v="0"/>
    <n v="16"/>
    <n v="19"/>
    <n v="0"/>
    <n v="0"/>
    <n v="0"/>
    <n v="0"/>
    <n v="0"/>
    <n v="0"/>
    <n v="0"/>
    <n v="0"/>
    <n v="0"/>
    <n v="0"/>
    <n v="0.72727272727272729"/>
    <n v="0.86363636363636365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100"/>
    <s v="FERRERO"/>
    <s v="M. COCCHI"/>
    <x v="99"/>
    <s v="Operations"/>
    <s v="BackEnd"/>
    <n v="305"/>
    <n v="300"/>
    <s v="ON GOING"/>
    <n v="0.9"/>
    <n v="2024"/>
    <x v="0"/>
    <n v="0"/>
    <n v="0"/>
    <n v="14.5"/>
    <n v="18"/>
    <n v="10"/>
    <n v="11"/>
    <n v="2"/>
    <n v="8"/>
    <n v="1.5"/>
    <n v="0"/>
    <n v="0"/>
    <n v="0"/>
    <n v="0"/>
    <n v="0"/>
    <n v="0.65909090909090906"/>
    <n v="0.81818181818181823"/>
    <n v="0.5"/>
    <n v="0.47826086956521741"/>
    <n v="0.16666666666666666"/>
    <n v="0.38095238095238093"/>
    <n v="6.5217391304347824E-2"/>
    <n v="0"/>
    <n v="0"/>
  </r>
  <r>
    <s v="CONTRACT"/>
    <s v="PRJ"/>
    <m/>
    <x v="3"/>
    <d v="2024-03-01T00:00:00"/>
    <d v="2024-09-30T00:00:00"/>
    <s v="ABS24207"/>
    <s v="AKFWS"/>
    <s v="EPM"/>
    <x v="101"/>
    <s v="FERRERO"/>
    <s v="M. COCCHI"/>
    <x v="99"/>
    <s v="Operations"/>
    <s v="BackEnd"/>
    <n v="305"/>
    <n v="300"/>
    <s v="ON GOING"/>
    <n v="0.9"/>
    <n v="2024"/>
    <x v="0"/>
    <n v="0"/>
    <n v="0"/>
    <n v="0"/>
    <n v="0"/>
    <n v="0"/>
    <n v="0"/>
    <n v="0"/>
    <n v="0"/>
    <n v="15"/>
    <n v="15"/>
    <n v="5"/>
    <n v="0"/>
    <n v="0"/>
    <n v="0"/>
    <n v="0"/>
    <n v="0"/>
    <n v="0"/>
    <n v="0"/>
    <n v="0"/>
    <n v="0"/>
    <n v="0.65217391304347827"/>
    <n v="0.7142857142857143"/>
    <n v="0.22727272727272727"/>
  </r>
  <r>
    <s v="CONTRACT"/>
    <s v="PRJ"/>
    <m/>
    <x v="3"/>
    <d v="2024-03-01T00:00:00"/>
    <d v="2024-09-30T00:00:00"/>
    <s v="ABS24207"/>
    <s v="AKFWS"/>
    <s v="EPM"/>
    <x v="100"/>
    <s v="FERRERO"/>
    <s v="M. COCCHI"/>
    <x v="99"/>
    <s v="Operations"/>
    <s v="BackEnd"/>
    <n v="305"/>
    <n v="300"/>
    <s v="ON GOING"/>
    <n v="0.9"/>
    <n v="2025"/>
    <x v="12"/>
    <n v="0"/>
    <n v="0"/>
    <n v="0"/>
    <n v="0"/>
    <n v="0"/>
    <n v="0"/>
    <n v="0"/>
    <n v="0"/>
    <n v="0"/>
    <n v="0"/>
    <n v="0"/>
    <n v="0.3888888888888889"/>
    <n v="0"/>
    <n v="0"/>
    <n v="0"/>
    <n v="0"/>
    <n v="0"/>
    <n v="0"/>
    <n v="0"/>
    <n v="0"/>
    <n v="0"/>
    <n v="0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4"/>
    <s v="Delivery Projects"/>
    <s v="PM - Project Governance"/>
    <n v="210"/>
    <n v="220"/>
    <s v="ON GOING"/>
    <n v="0.95"/>
    <n v="2024"/>
    <x v="0"/>
    <n v="0"/>
    <n v="0"/>
    <n v="0"/>
    <n v="0"/>
    <n v="0"/>
    <n v="2"/>
    <n v="0"/>
    <n v="3"/>
    <n v="3"/>
    <n v="2"/>
    <n v="0"/>
    <n v="0"/>
    <n v="0"/>
    <n v="0"/>
    <n v="0"/>
    <n v="0"/>
    <n v="0"/>
    <n v="8.6956521739130432E-2"/>
    <n v="0"/>
    <n v="0.14285714285714285"/>
    <n v="0.13043478260869565"/>
    <n v="9.5238095238095233E-2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21"/>
    <e v="#N/A"/>
    <s v="Analysis"/>
    <n v="210"/>
    <n v="220"/>
    <s v="ON GOING"/>
    <n v="0.95"/>
    <n v="2024"/>
    <x v="0"/>
    <n v="0"/>
    <n v="0"/>
    <n v="0"/>
    <n v="0"/>
    <n v="0"/>
    <n v="0"/>
    <n v="0"/>
    <n v="4"/>
    <n v="6"/>
    <n v="0"/>
    <n v="0"/>
    <n v="0"/>
    <n v="0"/>
    <n v="0"/>
    <n v="0"/>
    <n v="0"/>
    <n v="0"/>
    <n v="0"/>
    <n v="0"/>
    <n v="0.19047619047619047"/>
    <n v="0.2608695652173913"/>
    <n v="0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5"/>
    <s v="Operations"/>
    <s v="BackEnd  - Junior"/>
    <n v="210"/>
    <n v="220"/>
    <s v="ON GOING"/>
    <n v="0.95"/>
    <n v="2024"/>
    <x v="0"/>
    <n v="0"/>
    <n v="0"/>
    <n v="0"/>
    <n v="0"/>
    <n v="0"/>
    <n v="0"/>
    <n v="0"/>
    <n v="3"/>
    <n v="12"/>
    <n v="12"/>
    <n v="5"/>
    <n v="0"/>
    <n v="0"/>
    <n v="0"/>
    <n v="0"/>
    <n v="0"/>
    <n v="0"/>
    <n v="0"/>
    <n v="0"/>
    <n v="0.14285714285714285"/>
    <n v="0.52173913043478259"/>
    <n v="0.5714285714285714"/>
    <n v="0.22727272727272727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6"/>
    <s v="Operations"/>
    <s v="BackEnd "/>
    <n v="210"/>
    <n v="220"/>
    <s v="ON GOING"/>
    <n v="0.95"/>
    <n v="2024"/>
    <x v="0"/>
    <n v="0"/>
    <n v="0"/>
    <n v="0"/>
    <n v="0"/>
    <n v="0"/>
    <n v="0"/>
    <n v="0"/>
    <n v="4"/>
    <n v="7"/>
    <n v="7"/>
    <n v="5"/>
    <n v="0"/>
    <n v="0"/>
    <n v="0"/>
    <n v="0"/>
    <n v="0"/>
    <n v="0"/>
    <n v="0"/>
    <n v="0"/>
    <n v="0.19047619047619047"/>
    <n v="0.30434782608695654"/>
    <n v="0.33333333333333331"/>
    <n v="0.22727272727272727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95"/>
    <s v="Consolidated &amp; Tax"/>
    <s v="Analysis"/>
    <n v="210"/>
    <n v="220"/>
    <s v="ON GOING"/>
    <n v="0.95"/>
    <n v="2024"/>
    <x v="0"/>
    <n v="0"/>
    <n v="0"/>
    <n v="0"/>
    <n v="0"/>
    <n v="0"/>
    <n v="0"/>
    <n v="0"/>
    <n v="1"/>
    <n v="7"/>
    <n v="7"/>
    <n v="0"/>
    <n v="0"/>
    <n v="0"/>
    <n v="0"/>
    <n v="0"/>
    <n v="0"/>
    <n v="0"/>
    <n v="0"/>
    <n v="0"/>
    <n v="4.7619047619047616E-2"/>
    <n v="0.30434782608695654"/>
    <n v="0.33333333333333331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1"/>
    <s v="Consolidated &amp; Tax"/>
    <s v="Analysis"/>
    <n v="210"/>
    <n v="220"/>
    <s v="ON GOING"/>
    <n v="0.95"/>
    <n v="2024"/>
    <x v="0"/>
    <n v="0"/>
    <n v="0"/>
    <n v="0"/>
    <n v="0"/>
    <n v="0"/>
    <n v="1"/>
    <n v="0"/>
    <n v="1"/>
    <n v="7"/>
    <n v="5"/>
    <n v="0"/>
    <n v="0"/>
    <n v="0"/>
    <n v="0"/>
    <n v="0"/>
    <n v="0"/>
    <n v="0"/>
    <n v="4.3478260869565216E-2"/>
    <n v="0"/>
    <n v="4.7619047619047616E-2"/>
    <n v="0.30434782608695654"/>
    <n v="0.23809523809523808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3"/>
    <s v="Consolidated &amp; Tax"/>
    <s v="Tech Lead"/>
    <n v="210"/>
    <n v="220"/>
    <s v="ON GOING"/>
    <n v="0.95"/>
    <n v="2024"/>
    <x v="0"/>
    <n v="0"/>
    <n v="0"/>
    <n v="0"/>
    <n v="0"/>
    <n v="0"/>
    <n v="1"/>
    <n v="0"/>
    <n v="1"/>
    <n v="7"/>
    <n v="5"/>
    <n v="5"/>
    <n v="0"/>
    <n v="0"/>
    <n v="0"/>
    <n v="0"/>
    <n v="0"/>
    <n v="0"/>
    <n v="4.3478260869565216E-2"/>
    <n v="0"/>
    <n v="4.7619047619047616E-2"/>
    <n v="0.30434782608695654"/>
    <n v="0.23809523809523808"/>
    <n v="0.22727272727272727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91"/>
    <s v="Delivery Projects"/>
    <s v="Analysis"/>
    <n v="210"/>
    <n v="220"/>
    <s v="ON GOING"/>
    <n v="0.95"/>
    <n v="2024"/>
    <x v="0"/>
    <n v="0"/>
    <n v="0"/>
    <n v="0"/>
    <n v="0"/>
    <n v="0"/>
    <n v="1"/>
    <n v="0"/>
    <n v="10"/>
    <n v="10"/>
    <n v="10"/>
    <n v="0"/>
    <n v="0"/>
    <n v="0"/>
    <n v="0"/>
    <n v="0"/>
    <n v="0"/>
    <n v="0"/>
    <n v="4.3478260869565216E-2"/>
    <n v="0"/>
    <n v="0.47619047619047616"/>
    <n v="0.43478260869565216"/>
    <n v="0.47619047619047616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45"/>
    <s v="Operations"/>
    <s v="Tech Lead"/>
    <n v="210"/>
    <n v="220"/>
    <s v="ON GOING"/>
    <n v="0.95"/>
    <n v="2024"/>
    <x v="0"/>
    <n v="0"/>
    <n v="0"/>
    <n v="0"/>
    <n v="0"/>
    <n v="0"/>
    <n v="3"/>
    <n v="2"/>
    <n v="13"/>
    <n v="9"/>
    <n v="5"/>
    <n v="5"/>
    <n v="0"/>
    <n v="0"/>
    <n v="0"/>
    <n v="0"/>
    <n v="0"/>
    <n v="0"/>
    <n v="0.13043478260869565"/>
    <n v="0.16666666666666666"/>
    <n v="0.61904761904761907"/>
    <n v="0.39130434782608697"/>
    <n v="0.23809523809523808"/>
    <n v="0.22727272727272727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99"/>
    <s v="Operations"/>
    <s v="BackEnd "/>
    <n v="210"/>
    <n v="220"/>
    <s v="ON GOING"/>
    <n v="0.95"/>
    <n v="2024"/>
    <x v="0"/>
    <n v="0"/>
    <n v="0"/>
    <n v="0"/>
    <n v="0"/>
    <n v="0"/>
    <n v="0"/>
    <n v="3"/>
    <n v="10"/>
    <n v="10"/>
    <n v="7"/>
    <n v="0"/>
    <n v="0"/>
    <n v="0"/>
    <n v="0"/>
    <n v="0"/>
    <n v="0"/>
    <n v="0"/>
    <n v="0"/>
    <n v="0.25"/>
    <n v="0.47619047619047616"/>
    <n v="0.43478260869565216"/>
    <n v="0.33333333333333331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120"/>
    <s v="Operations"/>
    <s v="BackEnd  - Junior"/>
    <n v="210"/>
    <n v="220"/>
    <s v="ON GOING"/>
    <n v="0.95"/>
    <n v="2024"/>
    <x v="0"/>
    <n v="0"/>
    <n v="0"/>
    <n v="0"/>
    <n v="0"/>
    <n v="0"/>
    <n v="0"/>
    <n v="3"/>
    <n v="12"/>
    <n v="10"/>
    <n v="14"/>
    <n v="5"/>
    <n v="0"/>
    <n v="0"/>
    <n v="0"/>
    <n v="0"/>
    <n v="0"/>
    <n v="0"/>
    <n v="0"/>
    <n v="0.25"/>
    <n v="0.5714285714285714"/>
    <n v="0.43478260869565216"/>
    <n v="0.66666666666666663"/>
    <n v="0.22727272727272727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48"/>
    <s v="Delivery Projects"/>
    <s v="Analysis"/>
    <n v="210"/>
    <n v="220"/>
    <s v="ON GOING"/>
    <n v="0.95"/>
    <n v="2024"/>
    <x v="0"/>
    <n v="0"/>
    <n v="0"/>
    <n v="0"/>
    <n v="0"/>
    <n v="0"/>
    <n v="3"/>
    <n v="5"/>
    <n v="5"/>
    <n v="5"/>
    <n v="5"/>
    <n v="0"/>
    <n v="0"/>
    <n v="0"/>
    <n v="0"/>
    <n v="0"/>
    <n v="0"/>
    <n v="0"/>
    <n v="0.13043478260869565"/>
    <n v="0.41666666666666669"/>
    <n v="0.23809523809523808"/>
    <n v="0.21739130434782608"/>
    <n v="0.23809523809523808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103"/>
    <s v="Consolidated &amp; Tax"/>
    <s v="Analysis"/>
    <n v="210"/>
    <n v="220"/>
    <s v="ON GOING"/>
    <n v="0.95"/>
    <n v="2024"/>
    <x v="0"/>
    <n v="0"/>
    <n v="0"/>
    <n v="0"/>
    <n v="0"/>
    <n v="0"/>
    <n v="3"/>
    <n v="5"/>
    <n v="5"/>
    <n v="5"/>
    <n v="5"/>
    <n v="5"/>
    <n v="0"/>
    <n v="0"/>
    <n v="0"/>
    <n v="0"/>
    <n v="0"/>
    <n v="0"/>
    <n v="0.13043478260869565"/>
    <n v="0.41666666666666669"/>
    <n v="0.23809523809523808"/>
    <n v="0.21739130434782608"/>
    <n v="0.23809523809523808"/>
    <n v="0.22727272727272727"/>
  </r>
  <r>
    <s v="LEAD"/>
    <s v="PRJ"/>
    <m/>
    <x v="1"/>
    <d v="2025-01-01T00:00:00"/>
    <d v="2025-01-31T00:00:00"/>
    <s v="N/A"/>
    <s v="N/A"/>
    <s v="EPM"/>
    <x v="104"/>
    <s v="Vision Group"/>
    <s v="M. COCCHI"/>
    <x v="14"/>
    <s v="Delivery Projects"/>
    <s v="PM - Project Governance"/>
    <n v="30"/>
    <n v="0"/>
    <s v="PROPOSAL"/>
    <n v="0"/>
    <n v="2025"/>
    <x v="3"/>
    <n v="0.5"/>
    <n v="0.5"/>
    <n v="0"/>
    <n v="0"/>
    <n v="0"/>
    <n v="0"/>
    <n v="0"/>
    <n v="0"/>
    <n v="0"/>
    <n v="0"/>
    <n v="0"/>
    <n v="2.7777777777777776E-2"/>
    <n v="2.5000000000000001E-2"/>
    <n v="2.3809523809523808E-2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45"/>
    <s v="Operations"/>
    <s v="Tech Lead"/>
    <n v="30"/>
    <n v="0"/>
    <s v="PROPOSAL"/>
    <n v="0"/>
    <n v="2025"/>
    <x v="2"/>
    <n v="6"/>
    <n v="5"/>
    <n v="0"/>
    <n v="0"/>
    <n v="0"/>
    <n v="0"/>
    <n v="0"/>
    <n v="0"/>
    <n v="0"/>
    <n v="0"/>
    <n v="0"/>
    <n v="0.1111111111111111"/>
    <n v="0.3"/>
    <n v="0.23809523809523808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105"/>
    <s v="Operations"/>
    <s v="BackEnd "/>
    <n v="30"/>
    <n v="0"/>
    <s v="PROPOSAL"/>
    <n v="0"/>
    <n v="2025"/>
    <x v="2"/>
    <n v="6"/>
    <n v="5"/>
    <n v="0"/>
    <n v="0"/>
    <n v="0"/>
    <n v="0"/>
    <n v="0"/>
    <n v="0"/>
    <n v="0"/>
    <n v="0"/>
    <n v="0"/>
    <n v="0.1111111111111111"/>
    <n v="0.3"/>
    <n v="0.23809523809523808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120"/>
    <s v="Operations"/>
    <s v="BackEnd "/>
    <n v="30"/>
    <n v="0"/>
    <s v="PROPOSAL"/>
    <n v="0"/>
    <n v="2025"/>
    <x v="1"/>
    <n v="0"/>
    <n v="0"/>
    <n v="0"/>
    <n v="0"/>
    <n v="0"/>
    <n v="0"/>
    <n v="0"/>
    <n v="0"/>
    <n v="0"/>
    <n v="0"/>
    <n v="0"/>
    <n v="5.5555555555555552E-2"/>
    <n v="0"/>
    <n v="0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48"/>
    <s v="Delivery Projects"/>
    <s v="Analysis"/>
    <n v="30"/>
    <n v="0"/>
    <s v="PROPOSAL"/>
    <n v="0"/>
    <n v="2025"/>
    <x v="1"/>
    <n v="0"/>
    <n v="0"/>
    <n v="0"/>
    <n v="0"/>
    <n v="0"/>
    <n v="0"/>
    <n v="0"/>
    <n v="0"/>
    <n v="0"/>
    <n v="0"/>
    <n v="0"/>
    <n v="5.5555555555555552E-2"/>
    <n v="0"/>
    <n v="0"/>
    <n v="0"/>
    <n v="0"/>
    <n v="0"/>
    <n v="0"/>
    <n v="0"/>
    <n v="0"/>
    <n v="0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14"/>
    <s v="Delivery Projects"/>
    <s v="PM - Project Governance"/>
    <n v="30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45"/>
    <s v="Operations"/>
    <s v="Solution Architect"/>
    <n v="300"/>
    <n v="0"/>
    <s v="PROPOSAL"/>
    <n v="0"/>
    <n v="2025"/>
    <x v="0"/>
    <n v="0"/>
    <n v="0"/>
    <n v="7"/>
    <n v="7"/>
    <n v="6"/>
    <n v="8"/>
    <n v="6"/>
    <n v="7"/>
    <n v="8"/>
    <n v="0"/>
    <n v="0"/>
    <n v="0"/>
    <n v="0"/>
    <n v="0"/>
    <n v="0.31818181818181818"/>
    <n v="0.31818181818181818"/>
    <n v="0.3"/>
    <n v="0.34782608695652173"/>
    <n v="0.5"/>
    <n v="0.33333333333333331"/>
    <n v="0.34782608695652173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99"/>
    <s v="Operations"/>
    <s v="BackEnd "/>
    <n v="300"/>
    <n v="0"/>
    <s v="PROPOSAL"/>
    <n v="0"/>
    <n v="2025"/>
    <x v="0"/>
    <n v="0"/>
    <n v="0"/>
    <n v="10"/>
    <n v="10"/>
    <n v="10"/>
    <n v="10"/>
    <n v="5"/>
    <n v="10"/>
    <n v="10"/>
    <n v="0"/>
    <n v="0"/>
    <n v="0"/>
    <n v="0"/>
    <n v="0"/>
    <n v="0.45454545454545453"/>
    <n v="0.45454545454545453"/>
    <n v="0.5"/>
    <n v="0.43478260869565216"/>
    <n v="0.41666666666666669"/>
    <n v="0.47619047619047616"/>
    <n v="0.43478260869565216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105"/>
    <s v="Operations"/>
    <s v="BackEnd - Junior"/>
    <n v="300"/>
    <n v="0"/>
    <s v="PROPOSAL"/>
    <n v="0"/>
    <n v="2025"/>
    <x v="0"/>
    <n v="0"/>
    <n v="0"/>
    <n v="10"/>
    <n v="15"/>
    <n v="15"/>
    <n v="15"/>
    <n v="5"/>
    <n v="15"/>
    <n v="15"/>
    <n v="0"/>
    <n v="0"/>
    <n v="0"/>
    <n v="0"/>
    <n v="0"/>
    <n v="0.45454545454545453"/>
    <n v="0.68181818181818177"/>
    <n v="0.75"/>
    <n v="0.65217391304347827"/>
    <n v="0.41666666666666669"/>
    <n v="0.7142857142857143"/>
    <n v="0.65217391304347827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48"/>
    <s v="Delivery Projects"/>
    <s v="Analysis"/>
    <n v="300"/>
    <n v="0"/>
    <s v="PROPOSAL"/>
    <n v="0"/>
    <n v="2025"/>
    <x v="0"/>
    <n v="0"/>
    <n v="0"/>
    <n v="10"/>
    <n v="10"/>
    <n v="10"/>
    <n v="10"/>
    <n v="10"/>
    <n v="10"/>
    <n v="10"/>
    <n v="0"/>
    <n v="0"/>
    <n v="0"/>
    <n v="0"/>
    <n v="0"/>
    <n v="0.45454545454545453"/>
    <n v="0.45454545454545453"/>
    <n v="0.5"/>
    <n v="0.43478260869565216"/>
    <n v="0.83333333333333337"/>
    <n v="0.47619047619047616"/>
    <n v="0.43478260869565216"/>
    <n v="0"/>
    <n v="0"/>
  </r>
  <r>
    <s v="INTERNAL PRJ"/>
    <s v="PRJ"/>
    <m/>
    <x v="0"/>
    <d v="2024-01-01T00:00:00"/>
    <d v="2024-03-31T00:00:00"/>
    <s v="N/A"/>
    <s v="DSL"/>
    <s v="FINANCE"/>
    <x v="106"/>
    <s v="EssilorLuxottica"/>
    <s v="G. Sironi"/>
    <x v="44"/>
    <s v="Operations"/>
    <s v="Data Engineering"/>
    <n v="0"/>
    <n v="0"/>
    <s v="CLOSED"/>
    <n v="0"/>
    <n v="2024"/>
    <x v="4"/>
    <n v="10.5"/>
    <n v="10.5"/>
    <n v="0"/>
    <n v="0"/>
    <n v="0"/>
    <n v="0"/>
    <n v="0"/>
    <n v="0"/>
    <n v="0"/>
    <n v="0"/>
    <n v="0"/>
    <n v="0.5"/>
    <n v="0.52500000000000002"/>
    <n v="0.5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EPM"/>
    <x v="106"/>
    <s v="EssilorLuxottica"/>
    <s v="M. COCCHI"/>
    <x v="45"/>
    <s v="Operations"/>
    <s v="Analysis"/>
    <n v="0"/>
    <n v="0"/>
    <s v="CLOSED"/>
    <n v="1"/>
    <n v="2024"/>
    <x v="13"/>
    <n v="5"/>
    <n v="0"/>
    <n v="0"/>
    <n v="0"/>
    <n v="0"/>
    <n v="0"/>
    <n v="0"/>
    <n v="0"/>
    <n v="0"/>
    <n v="0"/>
    <n v="0"/>
    <n v="0.27777777777777779"/>
    <n v="0.25"/>
    <n v="0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72"/>
    <s v="Delivery Projects"/>
    <s v="Analysis"/>
    <n v="0"/>
    <n v="0"/>
    <s v="CLOSED"/>
    <n v="1"/>
    <n v="2024"/>
    <x v="33"/>
    <n v="16.8"/>
    <n v="16.8"/>
    <n v="5.7"/>
    <n v="6"/>
    <n v="8"/>
    <n v="0"/>
    <n v="0"/>
    <n v="0"/>
    <n v="0"/>
    <n v="0"/>
    <n v="0"/>
    <n v="0.8"/>
    <n v="0.84000000000000008"/>
    <n v="0.8"/>
    <n v="0.25909090909090909"/>
    <n v="0.27272727272727271"/>
    <n v="0.4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105"/>
    <s v="Operations"/>
    <s v="BackEnd"/>
    <n v="0"/>
    <n v="0"/>
    <s v="STARTED"/>
    <n v="0"/>
    <n v="2024"/>
    <x v="0"/>
    <n v="4.2"/>
    <n v="7.35"/>
    <n v="0"/>
    <n v="0"/>
    <n v="0"/>
    <n v="0"/>
    <n v="0"/>
    <n v="0"/>
    <n v="0"/>
    <n v="0"/>
    <n v="0"/>
    <n v="0"/>
    <n v="0.21000000000000002"/>
    <n v="0.35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99"/>
    <s v="Operations"/>
    <s v="BackEnd"/>
    <n v="0"/>
    <n v="0"/>
    <s v="STARTED"/>
    <n v="0"/>
    <n v="2024"/>
    <x v="23"/>
    <n v="21"/>
    <n v="21"/>
    <n v="0"/>
    <n v="0"/>
    <n v="0"/>
    <n v="0"/>
    <n v="0"/>
    <n v="0"/>
    <n v="0"/>
    <n v="0"/>
    <n v="0"/>
    <n v="0.1"/>
    <n v="1.05"/>
    <n v="1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120"/>
    <s v="Operations"/>
    <s v="BackEnd"/>
    <n v="0"/>
    <n v="0"/>
    <s v="STARTED"/>
    <n v="0"/>
    <n v="2024"/>
    <x v="4"/>
    <n v="14.7"/>
    <n v="18.899999999999999"/>
    <n v="11.4"/>
    <n v="0"/>
    <n v="0"/>
    <n v="0"/>
    <n v="0"/>
    <n v="0"/>
    <n v="0"/>
    <n v="0"/>
    <n v="0"/>
    <n v="0.5"/>
    <n v="0.73499999999999999"/>
    <n v="0.89999999999999991"/>
    <n v="0.51818181818181819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97"/>
    <s v="Operations"/>
    <s v="BackEnd"/>
    <n v="0"/>
    <n v="0"/>
    <s v="STARTED"/>
    <n v="0"/>
    <n v="2024"/>
    <x v="4"/>
    <n v="14.7"/>
    <n v="18.899999999999999"/>
    <n v="0"/>
    <n v="0"/>
    <n v="0"/>
    <n v="0"/>
    <n v="0"/>
    <n v="0"/>
    <n v="0"/>
    <n v="0"/>
    <n v="0"/>
    <n v="0.5"/>
    <n v="0.73499999999999999"/>
    <n v="0.89999999999999991"/>
    <n v="0"/>
    <n v="0"/>
    <n v="0"/>
    <n v="0"/>
    <n v="0"/>
    <n v="0"/>
    <n v="0"/>
    <n v="0"/>
    <n v="0"/>
  </r>
  <r>
    <s v="CONTRACT"/>
    <s v="PRJ"/>
    <s v="Waterfall"/>
    <x v="0"/>
    <d v="2022-01-01T00:00:00"/>
    <d v="2024-05-31T00:00:00"/>
    <s v="ABS24292 "/>
    <s v="ALB"/>
    <s v="LOGISTIC"/>
    <x v="108"/>
    <s v="EssilorLuxottica"/>
    <s v="F. Taita"/>
    <x v="75"/>
    <s v="Operations"/>
    <s v="Data Engineering"/>
    <n v="188"/>
    <n v="180"/>
    <s v="ON GOING"/>
    <n v="0.95744680851063835"/>
    <n v="2024"/>
    <x v="23"/>
    <n v="8.5"/>
    <n v="16"/>
    <n v="14.3"/>
    <n v="17"/>
    <n v="9"/>
    <n v="8"/>
    <n v="3.5"/>
    <n v="5"/>
    <n v="6"/>
    <n v="4"/>
    <n v="4"/>
    <n v="0.1"/>
    <n v="0.42499999999999999"/>
    <n v="0.76190476190476186"/>
    <n v="0.65"/>
    <n v="0.77272727272727271"/>
    <n v="0.45"/>
    <n v="0.34782608695652173"/>
    <n v="0.29166666666666669"/>
    <n v="0.23809523809523808"/>
    <n v="0.2608695652173913"/>
    <n v="0.19047619047619047"/>
    <n v="0.18181818181818182"/>
  </r>
  <r>
    <s v="CONTRACT"/>
    <s v="PRJ"/>
    <s v="Waterfall"/>
    <x v="0"/>
    <d v="2022-01-01T00:00:00"/>
    <d v="2024-05-31T00:00:00"/>
    <s v="ABS24292  "/>
    <s v="ALB"/>
    <s v="LOGISTIC"/>
    <x v="108"/>
    <s v="EssilorLuxottica"/>
    <s v="F. Taita"/>
    <x v="18"/>
    <s v="Delivery Projects"/>
    <s v="DataManagement"/>
    <n v="188"/>
    <n v="180"/>
    <s v="ON GOING"/>
    <n v="0.95744680851063835"/>
    <n v="2024"/>
    <x v="0"/>
    <n v="0"/>
    <n v="0"/>
    <n v="0"/>
    <n v="0"/>
    <n v="0"/>
    <n v="0"/>
    <n v="0"/>
    <n v="2"/>
    <n v="3"/>
    <n v="2"/>
    <n v="2"/>
    <n v="0"/>
    <n v="0"/>
    <n v="0"/>
    <n v="0"/>
    <n v="0"/>
    <n v="0"/>
    <n v="0"/>
    <n v="0"/>
    <n v="9.5238095238095233E-2"/>
    <n v="0.13043478260869565"/>
    <n v="9.5238095238095233E-2"/>
    <n v="9.0909090909090912E-2"/>
  </r>
  <r>
    <s v="CONTRACT"/>
    <s v="PRJ"/>
    <s v="Waterfall"/>
    <x v="0"/>
    <d v="2022-01-01T00:00:00"/>
    <d v="2024-05-31T00:00:00"/>
    <s v="ABS24292"/>
    <s v="ALB"/>
    <s v="LOGISTIC"/>
    <x v="108"/>
    <s v="EssilorLuxottica"/>
    <s v="F. Taita"/>
    <x v="76"/>
    <s v="Operations"/>
    <s v="BackEnd"/>
    <n v="188"/>
    <n v="180"/>
    <s v="ON GOING"/>
    <n v="0.95744680851063835"/>
    <n v="2024"/>
    <x v="0"/>
    <n v="6.4"/>
    <n v="17"/>
    <n v="11"/>
    <n v="13.5"/>
    <n v="15"/>
    <n v="6"/>
    <n v="0"/>
    <n v="4"/>
    <n v="4"/>
    <n v="3"/>
    <n v="4"/>
    <n v="0"/>
    <n v="0.32"/>
    <n v="0.80952380952380953"/>
    <n v="0.5"/>
    <n v="0.61363636363636365"/>
    <n v="0.75"/>
    <n v="0.2608695652173913"/>
    <n v="0"/>
    <n v="0.19047619047619047"/>
    <n v="0.17391304347826086"/>
    <n v="0.14285714285714285"/>
    <n v="0.18181818181818182"/>
  </r>
  <r>
    <s v="CONTRACT"/>
    <s v="PRJ"/>
    <s v="Waterfall"/>
    <x v="0"/>
    <d v="2022-01-01T00:00:00"/>
    <d v="2024-05-31T00:00:00"/>
    <s v="ABS24292"/>
    <s v="ALB"/>
    <s v="LOGISTIC"/>
    <x v="108"/>
    <s v="EssilorLuxottica"/>
    <s v="F. Taita"/>
    <x v="40"/>
    <s v="Operations"/>
    <s v="Data Engineering"/>
    <n v="188"/>
    <n v="180"/>
    <s v="ON GOING"/>
    <n v="0.95744680851063835"/>
    <n v="2024"/>
    <x v="0"/>
    <n v="0"/>
    <n v="0"/>
    <n v="0"/>
    <n v="0"/>
    <n v="7"/>
    <n v="3"/>
    <n v="0"/>
    <n v="0"/>
    <n v="0"/>
    <n v="0"/>
    <n v="0"/>
    <n v="0"/>
    <n v="0"/>
    <n v="0"/>
    <n v="0"/>
    <n v="0"/>
    <n v="0.35"/>
    <n v="0.13043478260869565"/>
    <n v="0"/>
    <n v="0"/>
    <n v="0"/>
    <n v="0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75"/>
    <s v="Operations"/>
    <s v="Data Engineering"/>
    <n v="120"/>
    <n v="0"/>
    <s v="LEAD"/>
    <n v="0"/>
    <n v="2025"/>
    <x v="36"/>
    <n v="6"/>
    <n v="6"/>
    <n v="6"/>
    <n v="6"/>
    <n v="4"/>
    <n v="2"/>
    <n v="1"/>
    <n v="6"/>
    <n v="6"/>
    <n v="6"/>
    <n v="0"/>
    <n v="0.33333333333333331"/>
    <n v="0.3"/>
    <n v="0.2857142857142857"/>
    <n v="0.27272727272727271"/>
    <n v="0.27272727272727271"/>
    <n v="0.2"/>
    <n v="8.6956521739130432E-2"/>
    <n v="8.3333333333333329E-2"/>
    <n v="0.2857142857142857"/>
    <n v="0.2608695652173913"/>
    <n v="0.2857142857142857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18"/>
    <s v="Delivery Projects"/>
    <s v="Data Engineering"/>
    <n v="120"/>
    <n v="0"/>
    <s v="LEAD"/>
    <n v="0"/>
    <n v="2025"/>
    <x v="1"/>
    <n v="2"/>
    <n v="2"/>
    <n v="2"/>
    <n v="2"/>
    <n v="2"/>
    <n v="1"/>
    <n v="1"/>
    <n v="2"/>
    <n v="2"/>
    <n v="1"/>
    <n v="0"/>
    <n v="5.5555555555555552E-2"/>
    <n v="0.1"/>
    <n v="9.5238095238095233E-2"/>
    <n v="9.0909090909090912E-2"/>
    <n v="9.0909090909090912E-2"/>
    <n v="0.1"/>
    <n v="4.3478260869565216E-2"/>
    <n v="8.3333333333333329E-2"/>
    <n v="9.5238095238095233E-2"/>
    <n v="8.6956521739130432E-2"/>
    <n v="4.7619047619047616E-2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76"/>
    <s v="Operations"/>
    <s v="BackEnd"/>
    <n v="120"/>
    <n v="0"/>
    <s v="LEAD"/>
    <n v="0"/>
    <n v="2025"/>
    <x v="13"/>
    <n v="5"/>
    <n v="5"/>
    <n v="5"/>
    <n v="5"/>
    <n v="5"/>
    <n v="2"/>
    <n v="1"/>
    <n v="5"/>
    <n v="5"/>
    <n v="4"/>
    <n v="0"/>
    <n v="0.27777777777777779"/>
    <n v="0.25"/>
    <n v="0.23809523809523808"/>
    <n v="0.22727272727272727"/>
    <n v="0.22727272727272727"/>
    <n v="0.25"/>
    <n v="8.6956521739130432E-2"/>
    <n v="8.3333333333333329E-2"/>
    <n v="0.23809523809523808"/>
    <n v="0.21739130434782608"/>
    <n v="0.19047619047619047"/>
    <n v="0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75"/>
    <s v="Operations"/>
    <s v="Data Engineering"/>
    <n v="133"/>
    <n v="88"/>
    <s v="ON GOING"/>
    <n v="0.66165413533834583"/>
    <n v="2024"/>
    <x v="0"/>
    <n v="0"/>
    <n v="1.125"/>
    <n v="0"/>
    <n v="1.4"/>
    <n v="3"/>
    <n v="11"/>
    <n v="1.3"/>
    <n v="12.75"/>
    <n v="7"/>
    <n v="7"/>
    <n v="7"/>
    <n v="0"/>
    <n v="0"/>
    <n v="5.3571428571428568E-2"/>
    <n v="0"/>
    <n v="6.363636363636363E-2"/>
    <n v="0.15"/>
    <n v="0.47826086956521741"/>
    <n v="0.10833333333333334"/>
    <n v="0.6071428571428571"/>
    <n v="0.30434782608695654"/>
    <n v="0.33333333333333331"/>
    <n v="0.31818181818181818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18"/>
    <s v="Delivery Projects"/>
    <s v="Data Engineering"/>
    <n v="133"/>
    <n v="88"/>
    <s v="ON GOING"/>
    <n v="0.66165413533834583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9.5238095238095233E-2"/>
    <n v="8.6956521739130432E-2"/>
    <n v="9.5238095238095233E-2"/>
    <n v="9.0909090909090912E-2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76"/>
    <s v="Operations"/>
    <s v="BackEnd"/>
    <n v="133"/>
    <n v="88"/>
    <s v="ON GOING"/>
    <n v="0.66165413533834583"/>
    <n v="2024"/>
    <x v="0"/>
    <n v="0"/>
    <n v="0"/>
    <n v="0"/>
    <n v="0"/>
    <n v="0"/>
    <n v="7"/>
    <n v="1.3"/>
    <n v="7.3"/>
    <n v="6"/>
    <n v="5"/>
    <n v="5"/>
    <n v="0"/>
    <n v="0"/>
    <n v="0"/>
    <n v="0"/>
    <n v="0"/>
    <n v="0"/>
    <n v="0.30434782608695654"/>
    <n v="0.10833333333333334"/>
    <n v="0.34761904761904761"/>
    <n v="0.2608695652173913"/>
    <n v="0.23809523809523808"/>
    <n v="0.22727272727272727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75"/>
    <s v="Operations"/>
    <s v="Data Engineering"/>
    <n v="30"/>
    <n v="0"/>
    <s v="LEAD"/>
    <n v="0"/>
    <n v="2025"/>
    <x v="0"/>
    <n v="0"/>
    <n v="0"/>
    <n v="0"/>
    <n v="3"/>
    <n v="3"/>
    <n v="3"/>
    <n v="2"/>
    <n v="0"/>
    <n v="0"/>
    <n v="0"/>
    <n v="0"/>
    <n v="0"/>
    <n v="0"/>
    <n v="0"/>
    <n v="0"/>
    <n v="0.13636363636363635"/>
    <n v="0.15"/>
    <n v="0.13043478260869565"/>
    <n v="0.16666666666666666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18"/>
    <s v="Delivery Projects"/>
    <s v="Data Engineering"/>
    <n v="30"/>
    <n v="0"/>
    <s v="LEAD"/>
    <n v="0"/>
    <n v="2025"/>
    <x v="0"/>
    <n v="0"/>
    <n v="0"/>
    <n v="0"/>
    <n v="1"/>
    <n v="1"/>
    <n v="1"/>
    <n v="1"/>
    <n v="0"/>
    <n v="0"/>
    <n v="0"/>
    <n v="0"/>
    <n v="0"/>
    <n v="0"/>
    <n v="0"/>
    <n v="0"/>
    <n v="4.5454545454545456E-2"/>
    <n v="0.05"/>
    <n v="4.3478260869565216E-2"/>
    <n v="8.3333333333333329E-2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76"/>
    <s v="Operations"/>
    <s v="BackEnd"/>
    <n v="30"/>
    <n v="0"/>
    <s v="LEAD"/>
    <n v="0"/>
    <n v="2025"/>
    <x v="0"/>
    <n v="0"/>
    <n v="0"/>
    <n v="0"/>
    <n v="4"/>
    <n v="4"/>
    <n v="4"/>
    <n v="3"/>
    <n v="0"/>
    <n v="0"/>
    <n v="0"/>
    <n v="0"/>
    <n v="0"/>
    <n v="0"/>
    <n v="0"/>
    <n v="0"/>
    <n v="0.18181818181818182"/>
    <n v="0.2"/>
    <n v="0.17391304347826086"/>
    <n v="0.25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40"/>
    <s v="Operations"/>
    <s v="Data Engineering"/>
    <n v="30"/>
    <n v="0"/>
    <s v="LEAD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m/>
    <m/>
    <s v="ABS24403"/>
    <s v="LUCY"/>
    <s v="Lucy"/>
    <x v="112"/>
    <s v="EssilorLuxottica"/>
    <s v="A. Graziani"/>
    <x v="21"/>
    <s v="Operations"/>
    <s v="Data Scientist"/>
    <n v="150"/>
    <n v="70"/>
    <s v="ON GOING"/>
    <n v="0.5"/>
    <n v="2024"/>
    <x v="0"/>
    <n v="0"/>
    <n v="0"/>
    <n v="0"/>
    <n v="0"/>
    <n v="6"/>
    <n v="5"/>
    <n v="0"/>
    <n v="14"/>
    <n v="17"/>
    <n v="17"/>
    <n v="14"/>
    <n v="0"/>
    <n v="0"/>
    <n v="0"/>
    <n v="0"/>
    <n v="0"/>
    <n v="0.3"/>
    <n v="0.21739130434782608"/>
    <n v="0"/>
    <n v="0.66666666666666663"/>
    <n v="0.73913043478260865"/>
    <n v="0.80952380952380953"/>
    <n v="0.63636363636363635"/>
  </r>
  <r>
    <s v="CONTRACT"/>
    <s v="PRJ"/>
    <m/>
    <x v="0"/>
    <m/>
    <m/>
    <s v="ABS24403"/>
    <s v="LUCY"/>
    <s v="Lucy"/>
    <x v="112"/>
    <s v="EssilorLuxottica"/>
    <s v="A. Graziani"/>
    <x v="22"/>
    <s v="Operations"/>
    <s v="Data Scientist"/>
    <n v="150"/>
    <n v="70"/>
    <s v="ON GOING"/>
    <n v="0.5"/>
    <n v="2024"/>
    <x v="0"/>
    <n v="0"/>
    <n v="0"/>
    <n v="0"/>
    <n v="0"/>
    <n v="0"/>
    <n v="0"/>
    <n v="0"/>
    <n v="4"/>
    <n v="4"/>
    <n v="4"/>
    <n v="1"/>
    <n v="0"/>
    <n v="0"/>
    <n v="0"/>
    <n v="0"/>
    <n v="0"/>
    <n v="0"/>
    <n v="0"/>
    <n v="0"/>
    <n v="0.19047619047619047"/>
    <n v="0.17391304347826086"/>
    <n v="0.19047619047619047"/>
    <n v="4.5454545454545456E-2"/>
  </r>
  <r>
    <s v="CONTRACT"/>
    <s v="PRJ"/>
    <m/>
    <x v="0"/>
    <m/>
    <m/>
    <s v="ABS24403"/>
    <s v="LUCY"/>
    <s v="Lucy"/>
    <x v="112"/>
    <s v="EssilorLuxottica"/>
    <s v="A. Graziani"/>
    <x v="23"/>
    <s v="Operations"/>
    <s v="Data Engineering"/>
    <n v="150"/>
    <n v="70"/>
    <s v="ON GOING"/>
    <n v="0.5"/>
    <n v="2024"/>
    <x v="0"/>
    <n v="0"/>
    <n v="0"/>
    <n v="0"/>
    <n v="0"/>
    <n v="0"/>
    <n v="1"/>
    <n v="0"/>
    <n v="3"/>
    <n v="1"/>
    <n v="0"/>
    <n v="0"/>
    <n v="0"/>
    <n v="0"/>
    <n v="0"/>
    <n v="0"/>
    <n v="0"/>
    <n v="0"/>
    <n v="4.3478260869565216E-2"/>
    <n v="0"/>
    <n v="0.14285714285714285"/>
    <n v="4.3478260869565216E-2"/>
    <n v="0"/>
    <n v="0"/>
  </r>
  <r>
    <s v="CONTRACT"/>
    <s v="PRJ"/>
    <m/>
    <x v="0"/>
    <m/>
    <m/>
    <s v="ABS24403"/>
    <s v="LUCY"/>
    <s v="Lucy"/>
    <x v="112"/>
    <s v="EssilorLuxottica"/>
    <s v="A. Graziani"/>
    <x v="0"/>
    <s v="Operations"/>
    <s v="Team Leadership"/>
    <n v="150"/>
    <n v="70"/>
    <s v="ON GOING"/>
    <n v="0.5"/>
    <n v="2024"/>
    <x v="0"/>
    <n v="0"/>
    <n v="0"/>
    <n v="0"/>
    <n v="0"/>
    <n v="3"/>
    <n v="4"/>
    <n v="0"/>
    <n v="4"/>
    <n v="5"/>
    <n v="3"/>
    <n v="3"/>
    <n v="0"/>
    <n v="0"/>
    <n v="0"/>
    <n v="0"/>
    <n v="0"/>
    <n v="0.15"/>
    <n v="0.17391304347826086"/>
    <n v="0"/>
    <n v="0.19047619047619047"/>
    <n v="0.21739130434782608"/>
    <n v="0.14285714285714285"/>
    <n v="0.13636363636363635"/>
  </r>
  <r>
    <s v="CONTRACT"/>
    <s v="PRJ"/>
    <m/>
    <x v="0"/>
    <m/>
    <m/>
    <s v="ABS24403"/>
    <s v="LUCY"/>
    <s v="Lucy"/>
    <x v="112"/>
    <s v="EssilorLuxottica"/>
    <s v="A. Graziani"/>
    <x v="1"/>
    <s v="Operations"/>
    <s v="Tech Lead"/>
    <n v="150"/>
    <n v="70"/>
    <s v="ON GOING"/>
    <n v="0.5"/>
    <n v="2024"/>
    <x v="0"/>
    <n v="0"/>
    <n v="0"/>
    <n v="0"/>
    <n v="0"/>
    <n v="5"/>
    <n v="5"/>
    <n v="0"/>
    <n v="10"/>
    <n v="10"/>
    <n v="10"/>
    <n v="10"/>
    <n v="0"/>
    <n v="0"/>
    <n v="0"/>
    <n v="0"/>
    <n v="0"/>
    <n v="0.25"/>
    <n v="0.21739130434782608"/>
    <n v="0"/>
    <n v="0.47619047619047616"/>
    <n v="0.43478260869565216"/>
    <n v="0.47619047619047616"/>
    <n v="0.45454545454545453"/>
  </r>
  <r>
    <s v="CONTRACT"/>
    <s v="PRJ"/>
    <m/>
    <x v="0"/>
    <m/>
    <m/>
    <s v="ABS24403"/>
    <s v="LUCY"/>
    <s v="Lucy"/>
    <x v="112"/>
    <s v="EssilorLuxottica"/>
    <s v="A. Graziani"/>
    <x v="24"/>
    <s v="Operations"/>
    <s v="Data Scientist"/>
    <n v="150"/>
    <n v="70"/>
    <s v="ON GOING"/>
    <n v="0.5"/>
    <n v="2024"/>
    <x v="0"/>
    <n v="0"/>
    <n v="0"/>
    <n v="0"/>
    <n v="0"/>
    <n v="0"/>
    <n v="0"/>
    <n v="0"/>
    <n v="4"/>
    <n v="7"/>
    <n v="7"/>
    <n v="5"/>
    <n v="0"/>
    <n v="0"/>
    <n v="0"/>
    <n v="0"/>
    <n v="0"/>
    <n v="0"/>
    <n v="0"/>
    <n v="0"/>
    <n v="0.19047619047619047"/>
    <n v="0.30434782608695654"/>
    <n v="0.33333333333333331"/>
    <n v="0.22727272727272727"/>
  </r>
  <r>
    <s v="CONTRACT"/>
    <s v="PRJ"/>
    <m/>
    <x v="0"/>
    <m/>
    <m/>
    <s v="N/A"/>
    <s v="N/A"/>
    <s v="Lucy"/>
    <x v="113"/>
    <s v="EssilorLuxottica"/>
    <s v="A. Graziani"/>
    <x v="21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CONTRACT"/>
    <s v="PRJ"/>
    <m/>
    <x v="0"/>
    <m/>
    <m/>
    <s v="N/A"/>
    <s v="N/A"/>
    <s v="Lucy"/>
    <x v="113"/>
    <s v="EssilorLuxottica"/>
    <s v="A. Graziani"/>
    <x v="22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08"/>
    <n v="0.23809523809523808"/>
    <n v="0.22727272727272727"/>
  </r>
  <r>
    <s v="CONTRACT"/>
    <s v="PRJ"/>
    <m/>
    <x v="0"/>
    <m/>
    <m/>
    <s v="N/A"/>
    <s v="N/A"/>
    <s v="Lucy"/>
    <x v="113"/>
    <s v="EssilorLuxottica"/>
    <s v="A. Graziani"/>
    <x v="0"/>
    <s v="Operations"/>
    <s v="Team Leadership"/>
    <n v="0"/>
    <n v="0"/>
    <s v="PROPOSAL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9.5238095238095233E-2"/>
    <n v="9.0909090909090912E-2"/>
  </r>
  <r>
    <s v="CONTRACT"/>
    <s v="PRJ"/>
    <m/>
    <x v="0"/>
    <m/>
    <m/>
    <s v="N/A"/>
    <s v="N/A"/>
    <s v="Lucy"/>
    <x v="113"/>
    <s v="EssilorLuxottica"/>
    <s v="A. Graziani"/>
    <x v="1"/>
    <s v="Operations"/>
    <s v="Tech Lead"/>
    <n v="0"/>
    <n v="0"/>
    <s v="PROPOSAL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CONTRACT"/>
    <s v="PRJ"/>
    <m/>
    <x v="0"/>
    <m/>
    <m/>
    <s v="N/A"/>
    <s v="N/A"/>
    <s v="Lucy"/>
    <x v="113"/>
    <s v="EssilorLuxottica"/>
    <s v="A. Graziani"/>
    <x v="24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08"/>
    <n v="0.23809523809523808"/>
    <n v="0.22727272727272727"/>
  </r>
  <r>
    <s v="CONTRACT"/>
    <s v="PRJ"/>
    <m/>
    <x v="0"/>
    <d v="2024-04-01T00:00:00"/>
    <d v="2024-05-31T00:00:00"/>
    <s v="ABS24494"/>
    <s v="ABS24494"/>
    <s v="EPM"/>
    <x v="114"/>
    <s v="EssilorLuxottica"/>
    <s v="A. Albanese"/>
    <x v="14"/>
    <s v="Delivery Projects"/>
    <s v="BackEnd"/>
    <n v="35"/>
    <n v="15"/>
    <s v="CLOSED"/>
    <n v="1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4.3478260869565216E-2"/>
    <n v="4.7619047619047616E-2"/>
    <n v="0"/>
  </r>
  <r>
    <s v="CONTRACT"/>
    <s v="PRJ"/>
    <m/>
    <x v="0"/>
    <d v="2024-04-01T00:00:00"/>
    <d v="2024-05-31T00:00:00"/>
    <s v="ABS24494"/>
    <s v="ABS24494"/>
    <s v="EPM"/>
    <x v="114"/>
    <s v="EssilorLuxottica"/>
    <s v="A. Albanese"/>
    <x v="20"/>
    <s v="Operations"/>
    <s v="BackEnd"/>
    <n v="35"/>
    <n v="15"/>
    <s v="CLOSED"/>
    <n v="1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16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14"/>
    <s v="Delivery Projects"/>
    <s v="BackEnd"/>
    <n v="24"/>
    <n v="0"/>
    <s v="ON HOLD"/>
    <n v="0"/>
    <n v="2025"/>
    <x v="1"/>
    <n v="0"/>
    <n v="0"/>
    <n v="0"/>
    <n v="0"/>
    <n v="0"/>
    <n v="0"/>
    <n v="0"/>
    <n v="0"/>
    <n v="0"/>
    <n v="0"/>
    <n v="0"/>
    <n v="5.5555555555555552E-2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20"/>
    <s v="Operations"/>
    <s v="BackEnd"/>
    <n v="24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58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47"/>
    <s v="Operations"/>
    <s v="BackEnd"/>
    <n v="24"/>
    <n v="0"/>
    <s v="ON HOLD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99"/>
    <s v="Operations"/>
    <s v="BackEnd"/>
    <n v="31"/>
    <n v="0"/>
    <s v="ON HOLD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70"/>
    <s v="Delivery AMS"/>
    <s v="PM - Project Governance"/>
    <n v="45"/>
    <n v="65"/>
    <s v="CLOSED"/>
    <n v="1"/>
    <n v="2024"/>
    <x v="37"/>
    <n v="1.4375"/>
    <n v="1"/>
    <n v="0.25"/>
    <n v="0.25"/>
    <n v="0.5"/>
    <n v="0.5"/>
    <n v="0"/>
    <n v="0"/>
    <n v="0"/>
    <n v="0"/>
    <n v="0"/>
    <n v="1.7361111111111112E-2"/>
    <n v="7.1874999999999994E-2"/>
    <n v="4.7619047619047616E-2"/>
    <n v="1.1363636363636364E-2"/>
    <n v="1.1363636363636364E-2"/>
    <n v="2.5000000000000001E-2"/>
    <n v="2.1739130434782608E-2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81"/>
    <s v="AREA TECH"/>
    <s v="DataManagement"/>
    <n v="45"/>
    <n v="65"/>
    <s v="CLOSED"/>
    <n v="1"/>
    <n v="2024"/>
    <x v="38"/>
    <n v="14.125"/>
    <n v="8"/>
    <n v="7"/>
    <n v="0"/>
    <n v="0"/>
    <n v="0"/>
    <n v="0"/>
    <n v="0"/>
    <n v="0"/>
    <n v="0"/>
    <n v="0"/>
    <n v="0.77083333333333337"/>
    <n v="0.70625000000000004"/>
    <n v="0.38095238095238093"/>
    <n v="0.31818181818181818"/>
    <n v="0"/>
    <n v="0"/>
    <n v="0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78"/>
    <s v="Operations"/>
    <s v="FrontEnd"/>
    <n v="45"/>
    <n v="65"/>
    <s v="CLOSED"/>
    <n v="1"/>
    <n v="2024"/>
    <x v="39"/>
    <n v="3.6875"/>
    <n v="3.59375"/>
    <n v="3.3962500000000002"/>
    <n v="1.625"/>
    <n v="0"/>
    <n v="0.5"/>
    <n v="0"/>
    <n v="0"/>
    <n v="0"/>
    <n v="0"/>
    <n v="0"/>
    <n v="3.4722222222222224E-2"/>
    <n v="0.18437500000000001"/>
    <n v="0.17113095238095238"/>
    <n v="0.15437500000000001"/>
    <n v="7.3863636363636367E-2"/>
    <n v="0"/>
    <n v="2.1739130434782608E-2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122"/>
    <s v="SAP ECC"/>
    <s v="Analysis"/>
    <n v="45"/>
    <n v="65"/>
    <s v="CLOSED"/>
    <n v="1"/>
    <n v="2024"/>
    <x v="32"/>
    <n v="3.15"/>
    <n v="0"/>
    <n v="0"/>
    <n v="0"/>
    <n v="0"/>
    <n v="0"/>
    <n v="0"/>
    <n v="0"/>
    <n v="0"/>
    <n v="0"/>
    <n v="0"/>
    <n v="0.15000000000000002"/>
    <n v="0.1575"/>
    <n v="0"/>
    <n v="0"/>
    <n v="0"/>
    <n v="0"/>
    <n v="0"/>
    <n v="0"/>
    <n v="0"/>
    <n v="0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8"/>
    <s v="Delivery Projects"/>
    <s v="PM - Project Governance"/>
    <n v="55"/>
    <n v="53"/>
    <s v="CLOSED"/>
    <n v="0.96363636363636362"/>
    <n v="2024"/>
    <x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7391304347826086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8"/>
    <s v="Delivery Projects"/>
    <s v="BackEnd"/>
    <n v="55"/>
    <n v="53"/>
    <s v="CLOSED"/>
    <n v="0.96363636363636362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16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9"/>
    <s v="Operations"/>
    <s v="BackEnd "/>
    <n v="55"/>
    <n v="53"/>
    <s v="CLOSED"/>
    <n v="0.96363636363636362"/>
    <n v="2024"/>
    <x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.69565217391304346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20"/>
    <s v="Operations"/>
    <s v="BackEnd "/>
    <n v="55"/>
    <n v="53"/>
    <s v="CLOSED"/>
    <n v="0.96363636363636362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16"/>
    <n v="0"/>
    <n v="0"/>
  </r>
  <r>
    <s v="INTERNAL PRJ"/>
    <s v="PRJ"/>
    <m/>
    <x v="0"/>
    <d v="2024-03-01T00:00:00"/>
    <d v="2024-01-30T00:00:00"/>
    <s v="N/A"/>
    <s v="IAA"/>
    <s v="HR"/>
    <x v="118"/>
    <s v="Abstract"/>
    <s v="L. Roberto"/>
    <x v="90"/>
    <s v="Operations"/>
    <s v="FrontEnd"/>
    <n v="450"/>
    <n v="244"/>
    <s v="ON GOING"/>
    <n v="0.45"/>
    <n v="2024"/>
    <x v="0"/>
    <n v="0"/>
    <n v="0"/>
    <n v="0"/>
    <n v="4"/>
    <n v="12"/>
    <n v="14"/>
    <n v="0"/>
    <n v="16"/>
    <n v="18"/>
    <n v="0"/>
    <n v="0"/>
    <n v="0"/>
    <n v="0"/>
    <n v="0"/>
    <n v="0"/>
    <n v="0.18181818181818182"/>
    <n v="0.6"/>
    <n v="0.60869565217391308"/>
    <n v="0"/>
    <n v="0.76190476190476186"/>
    <n v="0.78260869565217395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28"/>
    <s v="Operations"/>
    <s v="BackEnd"/>
    <n v="450"/>
    <n v="244"/>
    <s v="ON GOING"/>
    <n v="0.45"/>
    <n v="2024"/>
    <x v="0"/>
    <n v="0"/>
    <n v="0"/>
    <n v="0"/>
    <n v="0"/>
    <n v="0"/>
    <n v="10"/>
    <n v="0"/>
    <n v="15"/>
    <n v="15"/>
    <n v="0"/>
    <n v="0"/>
    <n v="0"/>
    <n v="0"/>
    <n v="0"/>
    <n v="0"/>
    <n v="0"/>
    <n v="0"/>
    <n v="0.43478260869565216"/>
    <n v="0"/>
    <n v="0.7142857142857143"/>
    <n v="0.65217391304347827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91"/>
    <s v="Delivery Projects"/>
    <s v="Analysis"/>
    <n v="450"/>
    <n v="244"/>
    <s v="ON GOING"/>
    <n v="0.45"/>
    <n v="2024"/>
    <x v="13"/>
    <n v="5"/>
    <n v="5"/>
    <n v="4"/>
    <n v="4"/>
    <n v="5"/>
    <n v="5"/>
    <n v="0"/>
    <n v="3"/>
    <n v="3"/>
    <n v="1"/>
    <n v="3"/>
    <n v="0.27777777777777779"/>
    <n v="0.25"/>
    <n v="0.23809523809523808"/>
    <n v="0.18181818181818182"/>
    <n v="0.18181818181818182"/>
    <n v="0.25"/>
    <n v="0.21739130434782608"/>
    <n v="0"/>
    <n v="0.14285714285714285"/>
    <n v="0.13043478260869565"/>
    <n v="4.7619047619047616E-2"/>
    <n v="0.13636363636363635"/>
  </r>
  <r>
    <s v="INTERNAL PRJ"/>
    <s v="PRJ"/>
    <m/>
    <x v="0"/>
    <d v="2024-03-01T00:00:00"/>
    <d v="2024-11-30T00:00:00"/>
    <s v="N/A"/>
    <s v="IAA"/>
    <s v="HR"/>
    <x v="118"/>
    <s v="Abstract"/>
    <s v="L. Roberto"/>
    <x v="34"/>
    <s v="Operations"/>
    <s v="Architecture Analysis"/>
    <n v="450"/>
    <n v="244"/>
    <s v="ON GOING"/>
    <n v="0.45"/>
    <n v="2024"/>
    <x v="0"/>
    <n v="0"/>
    <n v="0"/>
    <n v="0"/>
    <n v="0"/>
    <n v="4"/>
    <n v="5"/>
    <n v="0"/>
    <n v="5"/>
    <n v="5"/>
    <n v="0"/>
    <n v="0"/>
    <n v="0"/>
    <n v="0"/>
    <n v="0"/>
    <n v="0"/>
    <n v="0"/>
    <n v="0.2"/>
    <n v="0.21739130434782608"/>
    <n v="0"/>
    <n v="0.23809523809523808"/>
    <n v="0.21739130434782608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123"/>
    <s v="Operations"/>
    <s v="BackEnd"/>
    <n v="450"/>
    <n v="244"/>
    <s v="ON GOING"/>
    <n v="0.45"/>
    <n v="2024"/>
    <x v="0"/>
    <n v="0"/>
    <n v="0"/>
    <n v="0"/>
    <n v="0"/>
    <n v="0"/>
    <n v="15"/>
    <n v="0"/>
    <n v="15"/>
    <n v="15"/>
    <n v="0"/>
    <n v="0"/>
    <n v="0"/>
    <n v="0"/>
    <n v="0"/>
    <n v="0"/>
    <n v="0"/>
    <n v="0"/>
    <n v="0.65217391304347827"/>
    <n v="0"/>
    <n v="0.7142857142857143"/>
    <n v="0.65217391304347827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25"/>
    <s v="Operations"/>
    <s v="BackEnd"/>
    <n v="450"/>
    <n v="244"/>
    <s v="ON GOING"/>
    <n v="0.45"/>
    <n v="2024"/>
    <x v="0"/>
    <n v="0"/>
    <n v="0"/>
    <n v="0"/>
    <n v="2"/>
    <n v="2"/>
    <n v="0"/>
    <n v="0"/>
    <n v="0"/>
    <n v="0"/>
    <n v="0"/>
    <n v="0"/>
    <n v="0"/>
    <n v="0"/>
    <n v="0"/>
    <n v="0"/>
    <n v="9.0909090909090912E-2"/>
    <n v="0.1"/>
    <n v="0"/>
    <n v="0"/>
    <n v="0"/>
    <n v="0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88"/>
    <s v="Delivery Projects"/>
    <s v="BackEnd"/>
    <n v="450"/>
    <n v="244"/>
    <s v="ON GOING"/>
    <n v="0.45"/>
    <n v="2024"/>
    <x v="0"/>
    <n v="0"/>
    <n v="0"/>
    <n v="0"/>
    <n v="0"/>
    <n v="0"/>
    <n v="5"/>
    <n v="0"/>
    <n v="4"/>
    <n v="4"/>
    <n v="3"/>
    <n v="3"/>
    <n v="0"/>
    <n v="0"/>
    <n v="0"/>
    <n v="0"/>
    <n v="0"/>
    <n v="0"/>
    <n v="0.21739130434782608"/>
    <n v="0"/>
    <n v="0.19047619047619047"/>
    <n v="0.17391304347826086"/>
    <n v="0.14285714285714285"/>
    <n v="0.13636363636363635"/>
  </r>
  <r>
    <s v="INTERNAL PRJ"/>
    <s v="PRJ"/>
    <m/>
    <x v="0"/>
    <d v="2024-03-01T00:00:00"/>
    <d v="2024-11-30T00:00:00"/>
    <s v="N/A"/>
    <s v="IAA"/>
    <s v="HR"/>
    <x v="118"/>
    <s v="Abstract"/>
    <s v="L. Roberto"/>
    <x v="93"/>
    <s v="Operations"/>
    <s v="BackEnd"/>
    <n v="450"/>
    <n v="244"/>
    <s v="ON GOING"/>
    <n v="0.45"/>
    <n v="2024"/>
    <x v="0"/>
    <n v="0"/>
    <n v="0"/>
    <n v="0"/>
    <n v="0"/>
    <n v="0"/>
    <n v="15"/>
    <n v="0"/>
    <n v="15"/>
    <n v="15"/>
    <n v="1"/>
    <n v="0"/>
    <n v="0"/>
    <n v="0"/>
    <n v="0"/>
    <n v="0"/>
    <n v="0"/>
    <n v="0"/>
    <n v="0.65217391304347827"/>
    <n v="0"/>
    <n v="0.7142857142857143"/>
    <n v="0.65217391304347827"/>
    <n v="4.7619047619047616E-2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49"/>
    <s v="Operations"/>
    <s v="PM - Project Governance"/>
    <n v="450"/>
    <n v="244"/>
    <s v="ON GOING"/>
    <n v="0.45"/>
    <n v="2024"/>
    <x v="1"/>
    <n v="1"/>
    <n v="1"/>
    <n v="3"/>
    <n v="4"/>
    <n v="4"/>
    <n v="5"/>
    <n v="0"/>
    <n v="3"/>
    <n v="3"/>
    <n v="1"/>
    <n v="1"/>
    <n v="5.5555555555555552E-2"/>
    <n v="0.05"/>
    <n v="4.7619047619047616E-2"/>
    <n v="0.13636363636363635"/>
    <n v="0.18181818181818182"/>
    <n v="0.2"/>
    <n v="0.21739130434782608"/>
    <n v="0"/>
    <n v="0.14285714285714285"/>
    <n v="0.13043478260869565"/>
    <n v="4.7619047619047616E-2"/>
    <n v="4.5454545454545456E-2"/>
  </r>
  <r>
    <s v="INTERNAL PRJ"/>
    <s v="PRJ"/>
    <m/>
    <x v="0"/>
    <d v="2024-03-01T00:00:00"/>
    <d v="2024-11-30T00:00:00"/>
    <s v="N/A"/>
    <s v="IAA"/>
    <s v="HR"/>
    <x v="118"/>
    <s v="Abstract"/>
    <s v="L. Roberto"/>
    <x v="4"/>
    <s v="Operations"/>
    <s v="BackEnd"/>
    <n v="450"/>
    <n v="244"/>
    <s v="ON GOING"/>
    <n v="0.45"/>
    <n v="2024"/>
    <x v="0"/>
    <n v="0"/>
    <n v="0"/>
    <n v="0"/>
    <n v="0"/>
    <n v="0"/>
    <n v="5"/>
    <n v="0"/>
    <n v="4"/>
    <n v="5"/>
    <n v="0"/>
    <n v="0"/>
    <n v="0"/>
    <n v="0"/>
    <n v="0"/>
    <n v="0"/>
    <n v="0"/>
    <n v="0"/>
    <n v="0.21739130434782608"/>
    <n v="0"/>
    <n v="0.19047619047619047"/>
    <n v="0.21739130434782608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5"/>
    <s v="Operations"/>
    <s v="BackEnd"/>
    <n v="450"/>
    <n v="244"/>
    <s v="ON GOING"/>
    <n v="0.45"/>
    <n v="2024"/>
    <x v="0"/>
    <n v="0"/>
    <n v="0"/>
    <n v="0"/>
    <n v="0"/>
    <n v="0"/>
    <n v="10"/>
    <n v="0"/>
    <n v="17"/>
    <n v="18"/>
    <n v="0"/>
    <n v="0"/>
    <n v="0"/>
    <n v="0"/>
    <n v="0"/>
    <n v="0"/>
    <n v="0"/>
    <n v="0"/>
    <n v="0.43478260869565216"/>
    <n v="0"/>
    <n v="0.80952380952380953"/>
    <n v="0.78260869565217395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50"/>
    <s v="Operations"/>
    <s v="BackEnd"/>
    <n v="450"/>
    <n v="244"/>
    <s v="ON GOING"/>
    <n v="0.45"/>
    <n v="2024"/>
    <x v="0"/>
    <n v="0"/>
    <n v="0"/>
    <n v="0"/>
    <n v="0"/>
    <n v="4"/>
    <n v="0"/>
    <n v="0"/>
    <n v="0"/>
    <n v="0"/>
    <n v="1"/>
    <n v="6"/>
    <n v="0"/>
    <n v="0"/>
    <n v="0"/>
    <n v="0"/>
    <n v="0"/>
    <n v="0.2"/>
    <n v="0"/>
    <n v="0"/>
    <n v="0"/>
    <n v="0"/>
    <n v="4.7619047619047616E-2"/>
    <n v="0.27272727272727271"/>
  </r>
  <r>
    <s v="INTERNAL PRJ"/>
    <s v="PRJ"/>
    <m/>
    <x v="0"/>
    <d v="2024-03-01T00:00:00"/>
    <d v="2024-11-30T00:00:00"/>
    <s v="N/A"/>
    <s v="IAA"/>
    <s v="HR"/>
    <x v="118"/>
    <s v="Abstract"/>
    <s v="L. Roberto"/>
    <x v="8"/>
    <s v="Operations"/>
    <s v="FrontEnd"/>
    <n v="450"/>
    <n v="244"/>
    <s v="ON GOING"/>
    <n v="0.45"/>
    <n v="2024"/>
    <x v="0"/>
    <n v="0"/>
    <n v="0"/>
    <n v="0"/>
    <n v="0"/>
    <n v="0"/>
    <n v="12"/>
    <n v="0"/>
    <n v="17"/>
    <n v="17"/>
    <n v="0"/>
    <n v="0"/>
    <n v="0"/>
    <n v="0"/>
    <n v="0"/>
    <n v="0"/>
    <n v="0"/>
    <n v="0"/>
    <n v="0.52173913043478259"/>
    <n v="0"/>
    <n v="0.80952380952380953"/>
    <n v="0.73913043478260865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111"/>
    <s v="Operations"/>
    <s v="FrontEnd"/>
    <n v="450"/>
    <n v="244"/>
    <s v="ON GOING"/>
    <n v="0.45"/>
    <n v="2024"/>
    <x v="0"/>
    <n v="0"/>
    <n v="0"/>
    <n v="0"/>
    <n v="0"/>
    <n v="0"/>
    <n v="6"/>
    <n v="0"/>
    <n v="9"/>
    <n v="9"/>
    <n v="1"/>
    <n v="1"/>
    <n v="0"/>
    <n v="0"/>
    <n v="0"/>
    <n v="0"/>
    <n v="0"/>
    <n v="0"/>
    <n v="0.2608695652173913"/>
    <n v="0"/>
    <n v="0.42857142857142855"/>
    <n v="0.39130434782608697"/>
    <n v="4.7619047619047616E-2"/>
    <n v="4.5454545454545456E-2"/>
  </r>
  <r>
    <s v="INTERNAL PRJ"/>
    <s v="PRJ"/>
    <m/>
    <x v="4"/>
    <d v="2023-09-01T00:00:00"/>
    <d v="2024-05-31T00:00:00"/>
    <s v="N/A"/>
    <s v="IAA"/>
    <s v="HR"/>
    <x v="119"/>
    <s v="Abstract"/>
    <s v="L. Roberto"/>
    <x v="90"/>
    <s v="Operations"/>
    <s v="FrontEnd"/>
    <n v="0"/>
    <n v="0"/>
    <s v="ON GOING"/>
    <n v="0"/>
    <n v="2024"/>
    <x v="16"/>
    <n v="21"/>
    <n v="18"/>
    <n v="19"/>
    <n v="15"/>
    <n v="10"/>
    <n v="7"/>
    <n v="0"/>
    <n v="5"/>
    <n v="3"/>
    <n v="3"/>
    <n v="3"/>
    <n v="1"/>
    <n v="1.05"/>
    <n v="0.8571428571428571"/>
    <n v="0.86363636363636365"/>
    <n v="0.68181818181818177"/>
    <n v="0.5"/>
    <n v="0.30434782608695654"/>
    <n v="0"/>
    <n v="0.23809523809523808"/>
    <n v="0.13043478260869565"/>
    <n v="0.14285714285714285"/>
    <n v="0.13636363636363635"/>
  </r>
  <r>
    <s v="INTERNAL PRJ"/>
    <s v="PRJ"/>
    <m/>
    <x v="4"/>
    <d v="2023-09-01T00:00:00"/>
    <d v="2024-05-31T00:00:00"/>
    <s v="N/A"/>
    <s v="IAA"/>
    <s v="HR"/>
    <x v="119"/>
    <s v="Abstract"/>
    <s v="L. Roberto"/>
    <x v="124"/>
    <s v="UX/UI"/>
    <s v="Graphic Interface"/>
    <n v="0"/>
    <n v="0"/>
    <s v="ON GOING"/>
    <n v="0"/>
    <n v="2024"/>
    <x v="0"/>
    <n v="0"/>
    <n v="0"/>
    <n v="4.75"/>
    <n v="0"/>
    <n v="0"/>
    <n v="0"/>
    <n v="0"/>
    <n v="0"/>
    <n v="0"/>
    <n v="0"/>
    <n v="0"/>
    <n v="0"/>
    <n v="0"/>
    <n v="0"/>
    <n v="0.21590909090909091"/>
    <n v="0"/>
    <n v="0"/>
    <n v="0"/>
    <n v="0"/>
    <n v="0"/>
    <n v="0"/>
    <n v="0"/>
    <n v="0"/>
  </r>
  <r>
    <s v="INTERNAL PRJ"/>
    <s v="PRJ"/>
    <m/>
    <x v="0"/>
    <d v="2023-09-01T00:00:00"/>
    <d v="2024-05-31T00:00:00"/>
    <s v="N/A"/>
    <s v="IAA"/>
    <s v="HR"/>
    <x v="119"/>
    <s v="Abstract"/>
    <s v="L. Roberto"/>
    <x v="91"/>
    <s v="Delivery Projects"/>
    <s v="Analysis"/>
    <n v="0"/>
    <n v="0"/>
    <s v="ON GOING"/>
    <n v="0"/>
    <n v="2024"/>
    <x v="0"/>
    <n v="0"/>
    <n v="5"/>
    <n v="4"/>
    <n v="4"/>
    <n v="4"/>
    <n v="5"/>
    <n v="0"/>
    <n v="3"/>
    <n v="3"/>
    <n v="2"/>
    <n v="2"/>
    <n v="0"/>
    <n v="0"/>
    <n v="0.23809523809523808"/>
    <n v="0.18181818181818182"/>
    <n v="0.18181818181818182"/>
    <n v="0.2"/>
    <n v="0.21739130434782608"/>
    <n v="0"/>
    <n v="0.14285714285714285"/>
    <n v="0.13043478260869565"/>
    <n v="9.5238095238095233E-2"/>
    <n v="9.0909090909090912E-2"/>
  </r>
  <r>
    <s v="INTERNAL PRJ"/>
    <s v="PRJ"/>
    <m/>
    <x v="4"/>
    <d v="2023-09-01T00:00:00"/>
    <d v="2024-05-31T00:00:00"/>
    <s v="N/A"/>
    <s v="IAA"/>
    <s v="HR"/>
    <x v="119"/>
    <s v="Abstract"/>
    <s v="L. Roberto"/>
    <x v="34"/>
    <s v="Operations"/>
    <s v="BackEnd"/>
    <n v="0"/>
    <n v="0"/>
    <s v="ON GOING"/>
    <n v="0"/>
    <n v="2024"/>
    <x v="9"/>
    <n v="4"/>
    <n v="4"/>
    <n v="3"/>
    <n v="2"/>
    <n v="2"/>
    <n v="2"/>
    <n v="0"/>
    <n v="2"/>
    <n v="2"/>
    <n v="2"/>
    <n v="2"/>
    <n v="0.22222222222222221"/>
    <n v="0.2"/>
    <n v="0.19047619047619047"/>
    <n v="0.13636363636363635"/>
    <n v="9.0909090909090912E-2"/>
    <n v="0.1"/>
    <n v="8.6956521739130432E-2"/>
    <n v="0"/>
    <n v="9.5238095238095233E-2"/>
    <n v="8.6956521739130432E-2"/>
    <n v="9.5238095238095233E-2"/>
    <n v="9.0909090909090912E-2"/>
  </r>
  <r>
    <s v="INTERNAL PRJ"/>
    <s v="PRJ"/>
    <m/>
    <x v="4"/>
    <d v="2023-09-01T00:00:00"/>
    <d v="2024-05-31T00:00:00"/>
    <s v="N/A"/>
    <s v="IAA"/>
    <s v="HR"/>
    <x v="119"/>
    <s v="Abstract"/>
    <s v="L. Roberto"/>
    <x v="25"/>
    <s v="Operations"/>
    <s v="BackEnd"/>
    <n v="0"/>
    <n v="0"/>
    <s v="ON GOING"/>
    <n v="0"/>
    <n v="2024"/>
    <x v="33"/>
    <n v="16.8"/>
    <n v="0"/>
    <n v="2"/>
    <n v="6"/>
    <n v="2"/>
    <n v="2"/>
    <n v="0"/>
    <n v="2"/>
    <n v="2"/>
    <n v="0"/>
    <n v="0"/>
    <n v="0.8"/>
    <n v="0.84000000000000008"/>
    <n v="0"/>
    <n v="9.0909090909090912E-2"/>
    <n v="0.27272727272727271"/>
    <n v="0.1"/>
    <n v="8.6956521739130432E-2"/>
    <n v="0"/>
    <n v="9.5238095238095233E-2"/>
    <n v="8.6956521739130432E-2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109"/>
    <s v="AREA TECH"/>
    <s v="FrontEnd"/>
    <n v="0"/>
    <n v="0"/>
    <s v="ON GOING"/>
    <n v="0"/>
    <n v="2024"/>
    <x v="0"/>
    <n v="0"/>
    <n v="0"/>
    <n v="3"/>
    <n v="2"/>
    <n v="2"/>
    <n v="0"/>
    <n v="0"/>
    <n v="0"/>
    <n v="0"/>
    <n v="0"/>
    <n v="0"/>
    <n v="0"/>
    <n v="0"/>
    <n v="0"/>
    <n v="0.13636363636363635"/>
    <n v="9.0909090909090912E-2"/>
    <n v="0.1"/>
    <n v="0"/>
    <n v="0"/>
    <n v="0"/>
    <n v="0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49"/>
    <s v="Operations"/>
    <s v="PM - Project Governance"/>
    <n v="0"/>
    <n v="0"/>
    <s v="ON GOING"/>
    <n v="0"/>
    <n v="2024"/>
    <x v="9"/>
    <n v="4"/>
    <n v="4"/>
    <n v="5"/>
    <n v="5"/>
    <n v="4"/>
    <n v="4"/>
    <n v="0"/>
    <n v="4"/>
    <n v="4"/>
    <n v="2"/>
    <n v="2"/>
    <n v="0.22222222222222221"/>
    <n v="0.2"/>
    <n v="0.19047619047619047"/>
    <n v="0.22727272727272727"/>
    <n v="0.22727272727272727"/>
    <n v="0.2"/>
    <n v="0.17391304347826086"/>
    <n v="0"/>
    <n v="0.19047619047619047"/>
    <n v="0.17391304347826086"/>
    <n v="9.5238095238095233E-2"/>
    <n v="9.0909090909090912E-2"/>
  </r>
  <r>
    <s v="INTERNAL PRJ"/>
    <s v="PRJ"/>
    <m/>
    <x v="4"/>
    <d v="2023-09-01T00:00:00"/>
    <d v="2024-05-31T00:00:00"/>
    <s v="N/A"/>
    <s v="IAA"/>
    <s v="HR"/>
    <x v="119"/>
    <s v="Abstract"/>
    <s v="L. Roberto"/>
    <x v="125"/>
    <s v="R&amp;D"/>
    <s v="FrontEnd"/>
    <n v="0"/>
    <n v="0"/>
    <s v="ON GOING"/>
    <n v="0"/>
    <n v="2024"/>
    <x v="16"/>
    <n v="21"/>
    <n v="18"/>
    <n v="19"/>
    <n v="10"/>
    <n v="0"/>
    <n v="0"/>
    <n v="0"/>
    <n v="0"/>
    <n v="0"/>
    <n v="0"/>
    <n v="0"/>
    <n v="1"/>
    <n v="1.05"/>
    <n v="0.8571428571428571"/>
    <n v="0.86363636363636365"/>
    <n v="0.45454545454545453"/>
    <n v="0"/>
    <n v="0"/>
    <n v="0"/>
    <n v="0"/>
    <n v="0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85"/>
    <s v="Operations"/>
    <s v="FrontEnd"/>
    <n v="0"/>
    <n v="0"/>
    <s v="ON GOING"/>
    <n v="0"/>
    <n v="2024"/>
    <x v="16"/>
    <n v="21"/>
    <n v="13"/>
    <n v="15"/>
    <n v="19"/>
    <n v="19"/>
    <n v="18"/>
    <n v="0"/>
    <n v="18"/>
    <n v="15"/>
    <n v="15"/>
    <n v="15"/>
    <n v="1"/>
    <n v="1.05"/>
    <n v="0.61904761904761907"/>
    <n v="0.68181818181818177"/>
    <n v="0.86363636363636365"/>
    <n v="0.95"/>
    <n v="0.78260869565217395"/>
    <n v="0"/>
    <n v="0.8571428571428571"/>
    <n v="0.65217391304347827"/>
    <n v="0.7142857142857143"/>
    <n v="0.68181818181818177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6"/>
    <s v="Operations"/>
    <s v="BackEnd"/>
    <n v="1610"/>
    <n v="1067"/>
    <s v="ON GOING"/>
    <n v="0.66273291925465838"/>
    <n v="2024"/>
    <x v="10"/>
    <n v="16"/>
    <n v="16"/>
    <n v="14"/>
    <n v="17"/>
    <n v="12"/>
    <n v="18"/>
    <n v="0"/>
    <n v="16"/>
    <n v="0"/>
    <n v="0"/>
    <n v="0"/>
    <n v="0.72222222222222221"/>
    <n v="0.8"/>
    <n v="0.76190476190476186"/>
    <n v="0.63636363636363635"/>
    <n v="0.77272727272727271"/>
    <n v="0.6"/>
    <n v="0.78260869565217395"/>
    <n v="0"/>
    <n v="0.76190476190476186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9"/>
    <s v="Operations"/>
    <s v="BackEnd"/>
    <n v="1610"/>
    <n v="1067"/>
    <s v="ON GOING"/>
    <n v="0.66273291925465838"/>
    <n v="2024"/>
    <x v="21"/>
    <n v="21"/>
    <n v="21"/>
    <n v="19"/>
    <n v="19"/>
    <n v="15"/>
    <n v="18"/>
    <n v="0"/>
    <n v="16"/>
    <n v="18"/>
    <n v="15"/>
    <n v="12"/>
    <n v="1.0555555555555556"/>
    <n v="1.05"/>
    <n v="1"/>
    <n v="0.86363636363636365"/>
    <n v="0.86363636363636365"/>
    <n v="0.75"/>
    <n v="0.78260869565217395"/>
    <n v="0"/>
    <n v="0.76190476190476186"/>
    <n v="0.78260869565217395"/>
    <n v="0.7142857142857143"/>
    <n v="0.54545454545454541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0"/>
    <s v="Operations"/>
    <s v="BackEnd"/>
    <n v="1610"/>
    <n v="1067"/>
    <s v="ON GOING"/>
    <n v="0.66273291925465838"/>
    <n v="2024"/>
    <x v="5"/>
    <n v="18"/>
    <n v="19"/>
    <n v="17"/>
    <n v="20"/>
    <n v="16"/>
    <n v="19"/>
    <n v="0"/>
    <n v="19"/>
    <n v="21"/>
    <n v="18"/>
    <n v="15"/>
    <n v="0.88888888888888884"/>
    <n v="0.9"/>
    <n v="0.90476190476190477"/>
    <n v="0.77272727272727271"/>
    <n v="0.90909090909090906"/>
    <n v="0.8"/>
    <n v="0.82608695652173914"/>
    <n v="0"/>
    <n v="0.90476190476190477"/>
    <n v="0.91304347826086951"/>
    <n v="0.8571428571428571"/>
    <n v="0.68181818181818177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7"/>
    <s v="Operations"/>
    <s v="Analysis"/>
    <n v="1610"/>
    <n v="1067"/>
    <s v="ON GOING"/>
    <n v="0.66273291925465838"/>
    <n v="2024"/>
    <x v="10"/>
    <n v="15"/>
    <n v="16"/>
    <n v="14"/>
    <n v="17"/>
    <n v="15"/>
    <n v="18"/>
    <n v="0"/>
    <n v="7"/>
    <n v="18"/>
    <n v="15"/>
    <n v="12"/>
    <n v="0.72222222222222221"/>
    <n v="0.75"/>
    <n v="0.76190476190476186"/>
    <n v="0.63636363636363635"/>
    <n v="0.77272727272727271"/>
    <n v="0.75"/>
    <n v="0.78260869565217395"/>
    <n v="0"/>
    <n v="0.33333333333333331"/>
    <n v="0.78260869565217395"/>
    <n v="0.7142857142857143"/>
    <n v="0.54545454545454541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75"/>
    <s v="Operations"/>
    <s v="Backend"/>
    <n v="1610"/>
    <n v="1067"/>
    <s v="ON GOING"/>
    <n v="0.66273291925465838"/>
    <n v="2024"/>
    <x v="13"/>
    <n v="5"/>
    <n v="5"/>
    <n v="5"/>
    <n v="5"/>
    <n v="5"/>
    <n v="5"/>
    <n v="0"/>
    <n v="0"/>
    <n v="0"/>
    <n v="0"/>
    <n v="0"/>
    <n v="0.27777777777777779"/>
    <n v="0.25"/>
    <n v="0.23809523809523808"/>
    <n v="0.22727272727272727"/>
    <n v="0.22727272727272727"/>
    <n v="0.25"/>
    <n v="0.21739130434782608"/>
    <n v="0"/>
    <n v="0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1"/>
    <s v="Operations"/>
    <s v="BackEnd"/>
    <n v="1610"/>
    <n v="1067"/>
    <s v="ON GOING"/>
    <n v="0.66273291925465838"/>
    <n v="2024"/>
    <x v="15"/>
    <n v="19"/>
    <n v="21"/>
    <n v="19"/>
    <n v="21"/>
    <n v="17"/>
    <n v="20"/>
    <n v="0"/>
    <n v="21"/>
    <n v="14"/>
    <n v="8"/>
    <n v="0"/>
    <n v="0.94444444444444442"/>
    <n v="0.95"/>
    <n v="1"/>
    <n v="0.86363636363636365"/>
    <n v="0.95454545454545459"/>
    <n v="0.85"/>
    <n v="0.86956521739130432"/>
    <n v="0"/>
    <n v="1"/>
    <n v="0.60869565217391308"/>
    <n v="0.38095238095238093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19"/>
    <s v="Operations"/>
    <s v="BackEnd"/>
    <n v="1610"/>
    <n v="1067"/>
    <s v="ON GOING"/>
    <n v="0.66273291925465838"/>
    <n v="2024"/>
    <x v="8"/>
    <n v="8"/>
    <n v="8"/>
    <n v="8"/>
    <n v="8"/>
    <n v="8"/>
    <n v="8"/>
    <n v="0"/>
    <n v="8"/>
    <n v="0"/>
    <n v="0"/>
    <n v="0"/>
    <n v="0.44444444444444442"/>
    <n v="0.4"/>
    <n v="0.38095238095238093"/>
    <n v="0.36363636363636365"/>
    <n v="0.36363636363636365"/>
    <n v="0.4"/>
    <n v="0.34782608695652173"/>
    <n v="0"/>
    <n v="0.38095238095238093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"/>
    <s v="Delivery AMS"/>
    <s v="PM - Project Governance"/>
    <n v="1610"/>
    <n v="1067"/>
    <s v="ON GOING"/>
    <n v="0.66273291925465838"/>
    <n v="2024"/>
    <x v="15"/>
    <n v="20"/>
    <n v="20"/>
    <n v="18"/>
    <n v="19"/>
    <n v="19"/>
    <n v="19"/>
    <n v="0"/>
    <n v="19"/>
    <n v="48"/>
    <n v="42"/>
    <n v="36"/>
    <n v="0.94444444444444442"/>
    <n v="1"/>
    <n v="0.95238095238095233"/>
    <n v="0.81818181818181823"/>
    <n v="0.86363636363636365"/>
    <n v="0.95"/>
    <n v="0.82608695652173914"/>
    <n v="0"/>
    <n v="0.90476190476190477"/>
    <n v="2.0869565217391304"/>
    <n v="2"/>
    <n v="1.6363636363636365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3"/>
    <s v="Operations"/>
    <s v="BackEnd"/>
    <n v="1610"/>
    <n v="1067"/>
    <s v="ON GOING"/>
    <n v="0.66273291925465838"/>
    <n v="2024"/>
    <x v="15"/>
    <n v="19"/>
    <n v="21"/>
    <n v="19"/>
    <n v="21"/>
    <n v="17"/>
    <n v="20"/>
    <n v="0"/>
    <n v="19"/>
    <n v="23"/>
    <n v="20"/>
    <n v="17"/>
    <n v="0.94444444444444442"/>
    <n v="0.95"/>
    <n v="1"/>
    <n v="0.86363636363636365"/>
    <n v="0.95454545454545459"/>
    <n v="0.85"/>
    <n v="0.86956521739130432"/>
    <n v="0"/>
    <n v="0.90476190476190477"/>
    <n v="1"/>
    <n v="0.95238095238095233"/>
    <n v="0.77272727272727271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76"/>
    <s v="Operations"/>
    <s v="Backend"/>
    <n v="1610"/>
    <n v="1067"/>
    <s v="ON GOING"/>
    <n v="0.66273291925465838"/>
    <n v="2024"/>
    <x v="13"/>
    <n v="5"/>
    <n v="5"/>
    <n v="5"/>
    <n v="5"/>
    <n v="5"/>
    <n v="5"/>
    <n v="0"/>
    <n v="2"/>
    <n v="2"/>
    <n v="2"/>
    <n v="2"/>
    <n v="0.27777777777777779"/>
    <n v="0.25"/>
    <n v="0.23809523809523808"/>
    <n v="0.22727272727272727"/>
    <n v="0.22727272727272727"/>
    <n v="0.25"/>
    <n v="0.21739130434782608"/>
    <n v="0"/>
    <n v="9.5238095238095233E-2"/>
    <n v="8.6956521739130432E-2"/>
    <n v="9.5238095238095233E-2"/>
    <n v="9.0909090909090912E-2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67"/>
    <s v="Operations"/>
    <s v="Technical Leader/Analista"/>
    <n v="1610"/>
    <n v="1067"/>
    <s v="ON GOING"/>
    <n v="0.66273291925465838"/>
    <n v="2024"/>
    <x v="19"/>
    <n v="12"/>
    <n v="12"/>
    <n v="12"/>
    <n v="12"/>
    <n v="12"/>
    <n v="12"/>
    <n v="0"/>
    <n v="10"/>
    <n v="15"/>
    <n v="15"/>
    <n v="15"/>
    <n v="0.66666666666666663"/>
    <n v="0.6"/>
    <n v="0.5714285714285714"/>
    <n v="0.54545454545454541"/>
    <n v="0.54545454545454541"/>
    <n v="0.6"/>
    <n v="0.52173913043478259"/>
    <n v="0"/>
    <n v="0.47619047619047616"/>
    <n v="0.65217391304347827"/>
    <n v="0.7142857142857143"/>
    <n v="0.68181818181818177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20"/>
    <s v="Operations"/>
    <s v="Backend"/>
    <n v="1610"/>
    <n v="1067"/>
    <s v="ON GOING"/>
    <n v="0.66273291925465838"/>
    <n v="2024"/>
    <x v="2"/>
    <n v="2"/>
    <n v="2"/>
    <n v="2"/>
    <n v="2"/>
    <n v="2"/>
    <n v="2"/>
    <n v="0"/>
    <n v="1"/>
    <n v="0"/>
    <n v="0"/>
    <n v="0"/>
    <n v="0.1111111111111111"/>
    <n v="0.1"/>
    <n v="9.5238095238095233E-2"/>
    <n v="9.0909090909090912E-2"/>
    <n v="9.0909090909090912E-2"/>
    <n v="0.1"/>
    <n v="8.6956521739130432E-2"/>
    <n v="0"/>
    <n v="4.7619047619047616E-2"/>
    <n v="0"/>
    <n v="0"/>
    <n v="0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9"/>
    <s v="Operations"/>
    <s v="BackEnd"/>
    <n v="1610"/>
    <n v="320"/>
    <s v="ONGOING"/>
    <n v="0"/>
    <n v="2025"/>
    <x v="15"/>
    <n v="19"/>
    <n v="20"/>
    <n v="21"/>
    <n v="20"/>
    <n v="18"/>
    <n v="21"/>
    <n v="10"/>
    <n v="19"/>
    <n v="21"/>
    <n v="19"/>
    <n v="20"/>
    <n v="0.94444444444444442"/>
    <n v="0.95"/>
    <n v="0.95238095238095233"/>
    <n v="0.95454545454545459"/>
    <n v="0.90909090909090906"/>
    <n v="0.9"/>
    <n v="0.91304347826086951"/>
    <n v="0.83333333333333337"/>
    <n v="0.90476190476190477"/>
    <n v="0.91304347826086951"/>
    <n v="0.90476190476190477"/>
    <n v="0.90909090909090906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0"/>
    <s v="Operations"/>
    <s v="BackEnd"/>
    <n v="1610"/>
    <n v="320"/>
    <s v="ONGOING"/>
    <n v="0"/>
    <n v="2025"/>
    <x v="36"/>
    <n v="20"/>
    <n v="21"/>
    <n v="18"/>
    <n v="11"/>
    <n v="0"/>
    <n v="0"/>
    <n v="0"/>
    <n v="0"/>
    <n v="0"/>
    <n v="0"/>
    <n v="0"/>
    <n v="0.33333333333333331"/>
    <n v="1"/>
    <n v="1"/>
    <n v="0.81818181818181823"/>
    <n v="0.5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8"/>
    <s v="Operations"/>
    <s v="BackEnd"/>
    <n v="1610"/>
    <n v="320"/>
    <s v="ONGOING"/>
    <n v="0"/>
    <n v="2025"/>
    <x v="0"/>
    <n v="0"/>
    <n v="0"/>
    <n v="22"/>
    <n v="22"/>
    <n v="20"/>
    <n v="18"/>
    <n v="9"/>
    <n v="16"/>
    <n v="18"/>
    <n v="16"/>
    <n v="17"/>
    <n v="0"/>
    <n v="0"/>
    <n v="0"/>
    <n v="1"/>
    <n v="1"/>
    <n v="1"/>
    <n v="0.78260869565217395"/>
    <n v="0.75"/>
    <n v="0.76190476190476186"/>
    <n v="0.78260869565217395"/>
    <n v="0.76190476190476186"/>
    <n v="0.77272727272727271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7"/>
    <s v="Operations"/>
    <s v="Analysis"/>
    <n v="1610"/>
    <n v="320"/>
    <s v="ONGOING"/>
    <n v="0"/>
    <n v="2025"/>
    <x v="40"/>
    <n v="18"/>
    <n v="19"/>
    <n v="15"/>
    <n v="15"/>
    <n v="13"/>
    <n v="16"/>
    <n v="6"/>
    <n v="14"/>
    <n v="16"/>
    <n v="14"/>
    <n v="15"/>
    <n v="0.77777777777777779"/>
    <n v="0.9"/>
    <n v="0.90476190476190477"/>
    <n v="0.68181818181818177"/>
    <n v="0.68181818181818177"/>
    <n v="0.65"/>
    <n v="0.69565217391304346"/>
    <n v="0.5"/>
    <n v="0.66666666666666663"/>
    <n v="0.69565217391304346"/>
    <n v="0.66666666666666663"/>
    <n v="0.68181818181818177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"/>
    <s v="Delivery AMS"/>
    <s v="PM - Project Governance"/>
    <n v="1610"/>
    <n v="320"/>
    <s v="ONGOING"/>
    <n v="0"/>
    <n v="2025"/>
    <x v="20"/>
    <n v="22"/>
    <n v="20"/>
    <n v="19"/>
    <n v="19"/>
    <n v="17"/>
    <n v="20"/>
    <n v="9"/>
    <n v="18"/>
    <n v="20"/>
    <n v="18"/>
    <n v="19"/>
    <n v="1.1111111111111112"/>
    <n v="1.1000000000000001"/>
    <n v="0.95238095238095233"/>
    <n v="0.86363636363636365"/>
    <n v="0.86363636363636365"/>
    <n v="0.85"/>
    <n v="0.86956521739130432"/>
    <n v="0.75"/>
    <n v="0.8571428571428571"/>
    <n v="0.86956521739130432"/>
    <n v="0.8571428571428571"/>
    <n v="0.86363636363636365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3"/>
    <s v="Operations"/>
    <s v="BackEnd"/>
    <n v="1610"/>
    <n v="320"/>
    <s v="ONGOING"/>
    <n v="0"/>
    <n v="2025"/>
    <x v="15"/>
    <n v="19"/>
    <n v="13"/>
    <n v="16"/>
    <n v="16"/>
    <n v="14"/>
    <n v="17"/>
    <n v="6"/>
    <n v="15"/>
    <n v="17"/>
    <n v="15"/>
    <n v="16"/>
    <n v="0.94444444444444442"/>
    <n v="0.95"/>
    <n v="0.61904761904761907"/>
    <n v="0.72727272727272729"/>
    <n v="0.72727272727272729"/>
    <n v="0.7"/>
    <n v="0.73913043478260865"/>
    <n v="0.5"/>
    <n v="0.7142857142857143"/>
    <n v="0.73913043478260865"/>
    <n v="0.7142857142857143"/>
    <n v="0.72727272727272729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9"/>
    <s v="Operations"/>
    <s v="BackEnd"/>
    <n v="1610"/>
    <n v="320"/>
    <s v="ONGOING"/>
    <n v="0"/>
    <n v="2025"/>
    <x v="0"/>
    <n v="0"/>
    <n v="0"/>
    <n v="11"/>
    <n v="11"/>
    <n v="10"/>
    <n v="11"/>
    <n v="6"/>
    <n v="11"/>
    <n v="11"/>
    <n v="11"/>
    <n v="11"/>
    <n v="0"/>
    <n v="0"/>
    <n v="0"/>
    <n v="0.5"/>
    <n v="0.5"/>
    <n v="0.5"/>
    <n v="0.47826086956521741"/>
    <n v="0.5"/>
    <n v="0.52380952380952384"/>
    <n v="0.47826086956521741"/>
    <n v="0.52380952380952384"/>
    <n v="0.5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82"/>
    <s v="Operations"/>
    <s v="Reperibilità"/>
    <n v="1610"/>
    <n v="320"/>
    <s v="ONGOING"/>
    <n v="0"/>
    <n v="2025"/>
    <x v="0"/>
    <n v="0"/>
    <n v="0"/>
    <n v="0"/>
    <n v="0"/>
    <n v="2"/>
    <n v="2"/>
    <n v="2"/>
    <n v="2"/>
    <n v="2"/>
    <n v="2"/>
    <n v="2"/>
    <n v="0"/>
    <n v="0"/>
    <n v="0"/>
    <n v="0"/>
    <n v="0"/>
    <n v="0.1"/>
    <n v="0.1"/>
    <n v="0.1"/>
    <n v="0.1"/>
    <n v="0.1"/>
    <n v="0.1"/>
    <n v="0.1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67"/>
    <s v="Operations"/>
    <s v="Technical Leader/Analista"/>
    <n v="1610"/>
    <n v="320"/>
    <s v="ONGOING"/>
    <n v="0"/>
    <n v="2025"/>
    <x v="2"/>
    <n v="15"/>
    <n v="13"/>
    <n v="11"/>
    <n v="6"/>
    <n v="9"/>
    <n v="12"/>
    <n v="5"/>
    <n v="5"/>
    <n v="12"/>
    <n v="5"/>
    <n v="6"/>
    <n v="0.1111111111111111"/>
    <n v="0.75"/>
    <n v="0.61904761904761907"/>
    <n v="0.5"/>
    <n v="0.27272727272727271"/>
    <n v="0.45"/>
    <n v="0.52173913043478259"/>
    <n v="0.41666666666666669"/>
    <n v="0.23809523809523808"/>
    <n v="0.52173913043478259"/>
    <n v="0.23809523809523808"/>
    <n v="0.27272727272727271"/>
  </r>
  <r>
    <s v="INTERNAL TRAINING"/>
    <s v="FORMAZIONE"/>
    <m/>
    <x v="0"/>
    <d v="2024-01-01T00:00:00"/>
    <d v="2024-12-31T00:00:00"/>
    <s v="N/A"/>
    <s v="ATD"/>
    <s v="OTHER"/>
    <x v="122"/>
    <m/>
    <s v="C. Paz"/>
    <x v="72"/>
    <s v="Delivery Projects"/>
    <m/>
    <n v="50"/>
    <n v="0"/>
    <m/>
    <n v="0"/>
    <n v="2024"/>
    <x v="31"/>
    <n v="4.2"/>
    <n v="4.2"/>
    <n v="3.8"/>
    <n v="4"/>
    <n v="6"/>
    <n v="5"/>
    <n v="0"/>
    <n v="4"/>
    <n v="4"/>
    <n v="4"/>
    <n v="4"/>
    <n v="0.2"/>
    <n v="0.21000000000000002"/>
    <n v="0.2"/>
    <n v="0.17272727272727273"/>
    <n v="0.18181818181818182"/>
    <n v="0.3"/>
    <n v="0.21739130434782608"/>
    <n v="0"/>
    <n v="0.19047619047619047"/>
    <n v="0.17391304347826086"/>
    <n v="0.19047619047619047"/>
    <n v="0.18181818181818182"/>
  </r>
  <r>
    <s v="PROSPECT"/>
    <s v="PreSales - DELIVERY"/>
    <m/>
    <x v="0"/>
    <m/>
    <m/>
    <s v="N/A"/>
    <s v="N/A"/>
    <s v="FINANCE/DS"/>
    <x v="123"/>
    <s v="EssilorLuxottica"/>
    <s v="A. Morterra"/>
    <x v="21"/>
    <s v="Operations"/>
    <s v="Data Scientist"/>
    <n v="0"/>
    <n v="0"/>
    <s v="PROPOSAL"/>
    <n v="0"/>
    <n v="2024"/>
    <x v="0"/>
    <n v="0"/>
    <n v="0"/>
    <n v="0"/>
    <n v="2"/>
    <n v="3"/>
    <n v="2"/>
    <n v="0"/>
    <n v="0"/>
    <n v="0"/>
    <n v="0"/>
    <n v="0"/>
    <n v="0"/>
    <n v="0"/>
    <n v="0"/>
    <n v="0"/>
    <n v="9.0909090909090912E-2"/>
    <n v="0.15"/>
    <n v="8.6956521739130432E-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23"/>
    <s v="Operations"/>
    <s v="Data Engineering"/>
    <n v="0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0"/>
    <s v="Operations"/>
    <s v="PM - Project Governance"/>
    <n v="0"/>
    <n v="0"/>
    <s v="PROPOSAL"/>
    <n v="0"/>
    <n v="2024"/>
    <x v="0"/>
    <n v="0"/>
    <n v="0"/>
    <n v="0"/>
    <n v="1"/>
    <n v="1"/>
    <n v="1"/>
    <n v="0"/>
    <n v="0"/>
    <n v="0"/>
    <n v="0"/>
    <n v="0"/>
    <n v="0"/>
    <n v="0"/>
    <n v="0"/>
    <n v="0"/>
    <n v="4.5454545454545456E-2"/>
    <n v="0.05"/>
    <n v="4.3478260869565216E-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56"/>
    <s v="Operations"/>
    <s v="DataManagement"/>
    <n v="0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1"/>
    <s v="Operations"/>
    <s v="Tech Lead"/>
    <n v="0"/>
    <n v="0"/>
    <s v="PROPOSAL"/>
    <n v="0"/>
    <n v="2024"/>
    <x v="0"/>
    <n v="0"/>
    <n v="0"/>
    <n v="0"/>
    <n v="0"/>
    <n v="1"/>
    <n v="1"/>
    <n v="0"/>
    <n v="0"/>
    <n v="0"/>
    <n v="0"/>
    <n v="0"/>
    <n v="0"/>
    <n v="0"/>
    <n v="0"/>
    <n v="0"/>
    <n v="0"/>
    <n v="0.05"/>
    <n v="4.3478260869565216E-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24"/>
    <s v="Operations"/>
    <s v="Data Scientist"/>
    <n v="0"/>
    <n v="0"/>
    <s v="PROPOSAL"/>
    <n v="0"/>
    <n v="2024"/>
    <x v="0"/>
    <n v="0"/>
    <n v="0"/>
    <n v="0"/>
    <n v="4"/>
    <n v="2"/>
    <n v="1"/>
    <n v="0"/>
    <n v="0"/>
    <n v="0"/>
    <n v="0"/>
    <n v="0"/>
    <n v="0"/>
    <n v="0"/>
    <n v="0"/>
    <n v="0"/>
    <n v="0.18181818181818182"/>
    <n v="0.1"/>
    <n v="4.3478260869565216E-2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72"/>
    <s v="Delivery Projects"/>
    <s v="Analysis"/>
    <n v="0"/>
    <n v="0"/>
    <s v="STARTED"/>
    <n v="0"/>
    <n v="2024"/>
    <x v="4"/>
    <n v="10.5"/>
    <n v="10.5"/>
    <n v="5.7"/>
    <n v="0"/>
    <n v="0"/>
    <n v="0"/>
    <n v="0"/>
    <n v="0"/>
    <n v="0"/>
    <n v="0"/>
    <n v="0"/>
    <n v="0.5"/>
    <n v="0.52500000000000002"/>
    <n v="0.5"/>
    <n v="0.25909090909090909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105"/>
    <s v="Operations"/>
    <s v="BackEnd"/>
    <n v="0"/>
    <n v="0"/>
    <s v="STARTED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99"/>
    <s v="Operations"/>
    <s v="BackEnd"/>
    <n v="0"/>
    <n v="0"/>
    <s v="STARTED"/>
    <n v="0"/>
    <n v="2024"/>
    <x v="23"/>
    <n v="10.5"/>
    <n v="10.5"/>
    <n v="0"/>
    <n v="0"/>
    <n v="0"/>
    <n v="0"/>
    <n v="0"/>
    <n v="0"/>
    <n v="0"/>
    <n v="0"/>
    <n v="0"/>
    <n v="0.1"/>
    <n v="0.52500000000000002"/>
    <n v="0.5"/>
    <n v="0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120"/>
    <s v="Operations"/>
    <s v="BackEnd"/>
    <n v="0"/>
    <n v="0"/>
    <s v="STARTED"/>
    <n v="0"/>
    <n v="2024"/>
    <x v="4"/>
    <n v="10.5"/>
    <n v="10.5"/>
    <n v="9.5"/>
    <n v="0"/>
    <n v="0"/>
    <n v="0"/>
    <n v="0"/>
    <n v="0"/>
    <n v="0"/>
    <n v="0"/>
    <n v="0"/>
    <n v="0.5"/>
    <n v="0.52500000000000002"/>
    <n v="0.5"/>
    <n v="0.43181818181818182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97"/>
    <s v="Operations"/>
    <s v="BackEnd"/>
    <n v="0"/>
    <n v="0"/>
    <s v="STARTED"/>
    <n v="0"/>
    <n v="2024"/>
    <x v="4"/>
    <n v="10.5"/>
    <n v="10.5"/>
    <n v="0"/>
    <n v="0"/>
    <n v="0"/>
    <n v="0"/>
    <n v="0"/>
    <n v="0"/>
    <n v="0"/>
    <n v="0"/>
    <n v="0"/>
    <n v="0.5"/>
    <n v="0.52500000000000002"/>
    <n v="0.5"/>
    <n v="0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124"/>
    <s v="UX/UI"/>
    <s v="Graphic Interface"/>
    <n v="18"/>
    <n v="20"/>
    <s v="CLOSED"/>
    <n v="1"/>
    <n v="2024"/>
    <x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25"/>
    <s v="Operations"/>
    <s v="BackEnd"/>
    <n v="18"/>
    <n v="20"/>
    <s v="CLOSED"/>
    <n v="1"/>
    <n v="2024"/>
    <x v="0"/>
    <n v="0"/>
    <n v="10"/>
    <n v="5"/>
    <n v="0"/>
    <n v="0"/>
    <n v="0"/>
    <n v="0"/>
    <n v="0"/>
    <n v="0"/>
    <n v="0"/>
    <n v="0"/>
    <n v="0"/>
    <n v="0"/>
    <n v="0.47619047619047616"/>
    <n v="0.22727272727272727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49"/>
    <s v="Operations"/>
    <s v="PM - Project Governance"/>
    <n v="18"/>
    <n v="20"/>
    <s v="CLOSED"/>
    <n v="1"/>
    <n v="2024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85"/>
    <s v="Operations"/>
    <s v="FrontEnd"/>
    <n v="18"/>
    <n v="20"/>
    <s v="CLOSED"/>
    <n v="1"/>
    <n v="2024"/>
    <x v="0"/>
    <n v="0"/>
    <n v="6"/>
    <n v="0"/>
    <n v="0"/>
    <n v="0"/>
    <n v="0"/>
    <n v="0"/>
    <n v="0"/>
    <n v="0"/>
    <n v="0"/>
    <n v="0"/>
    <n v="0"/>
    <n v="0"/>
    <n v="0.2857142857142857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105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59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120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59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97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59"/>
    <n v="0"/>
    <n v="0"/>
    <n v="0"/>
    <n v="0"/>
    <n v="0"/>
    <n v="0"/>
    <n v="0"/>
    <n v="0"/>
    <n v="0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66"/>
    <s v="Consolidated &amp; Tax"/>
    <s v="Analysis"/>
    <n v="220"/>
    <n v="0"/>
    <s v="ON GOING"/>
    <n v="0"/>
    <n v="2024"/>
    <x v="0"/>
    <n v="0"/>
    <n v="0"/>
    <n v="0"/>
    <n v="0"/>
    <n v="0"/>
    <n v="0"/>
    <n v="0"/>
    <n v="4"/>
    <n v="4"/>
    <n v="15"/>
    <n v="15"/>
    <n v="0"/>
    <n v="0"/>
    <n v="0"/>
    <n v="0"/>
    <n v="0"/>
    <n v="0"/>
    <n v="0"/>
    <n v="0"/>
    <n v="0.19047619047619047"/>
    <n v="0.17391304347826086"/>
    <n v="0.7142857142857143"/>
    <n v="0.68181818181818177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130"/>
    <s v="Delivery Maintenance"/>
    <s v="Tester"/>
    <n v="220"/>
    <n v="0"/>
    <s v="ON GOING"/>
    <n v="0"/>
    <n v="2024"/>
    <x v="0"/>
    <n v="0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.95238095238095233"/>
    <n v="0.77272727272727271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131"/>
    <s v="Delivery Maintenance"/>
    <s v="Tester"/>
    <n v="220"/>
    <n v="0"/>
    <s v="ON GOING"/>
    <n v="0"/>
    <n v="2024"/>
    <x v="0"/>
    <n v="0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.95238095238095233"/>
    <n v="0.77272727272727271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36"/>
    <s v="Delivery Projects"/>
    <s v="Analysis"/>
    <n v="220"/>
    <n v="0"/>
    <s v="ON GOING"/>
    <n v="0"/>
    <n v="2024"/>
    <x v="0"/>
    <n v="0"/>
    <n v="0"/>
    <n v="0"/>
    <n v="0"/>
    <n v="0"/>
    <n v="0"/>
    <n v="0"/>
    <n v="4"/>
    <n v="4"/>
    <n v="4"/>
    <n v="4"/>
    <n v="0"/>
    <n v="0"/>
    <n v="0"/>
    <n v="0"/>
    <n v="0"/>
    <n v="0"/>
    <n v="0"/>
    <n v="0"/>
    <n v="0.19047619047619047"/>
    <n v="0.17391304347826086"/>
    <n v="0.19047619047619047"/>
    <n v="0.18181818181818182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72"/>
    <s v="Delivery Projects"/>
    <s v="PMO - Project Management Officer"/>
    <n v="570"/>
    <n v="560"/>
    <s v="CLOSED"/>
    <n v="1"/>
    <n v="2024"/>
    <x v="0"/>
    <n v="0"/>
    <n v="0"/>
    <n v="0"/>
    <n v="0"/>
    <n v="3"/>
    <n v="6"/>
    <n v="0"/>
    <n v="7"/>
    <n v="5"/>
    <n v="3"/>
    <n v="5"/>
    <n v="0"/>
    <n v="0"/>
    <n v="0"/>
    <n v="0"/>
    <n v="0"/>
    <n v="0.15"/>
    <n v="0.2608695652173913"/>
    <n v="0"/>
    <n v="0.33333333333333331"/>
    <n v="0.21739130434782608"/>
    <n v="0.14285714285714285"/>
    <n v="0.22727272727272727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88"/>
    <s v="Delivery Projects"/>
    <s v="PMO - Project Management Officer"/>
    <n v="570"/>
    <n v="560"/>
    <s v="CLOSED"/>
    <n v="1"/>
    <n v="2024"/>
    <x v="0"/>
    <n v="0"/>
    <n v="0"/>
    <n v="0"/>
    <n v="0"/>
    <n v="8"/>
    <n v="8"/>
    <n v="0"/>
    <n v="5"/>
    <n v="5"/>
    <n v="5"/>
    <n v="5"/>
    <n v="0"/>
    <n v="0"/>
    <n v="0"/>
    <n v="0"/>
    <n v="0"/>
    <n v="0.4"/>
    <n v="0.34782608695652173"/>
    <n v="0"/>
    <n v="0.23809523809523808"/>
    <n v="0.21739130434782608"/>
    <n v="0.23809523809523808"/>
    <n v="0.22727272727272727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49"/>
    <s v="Operations"/>
    <s v="PM - Project Management"/>
    <n v="570"/>
    <n v="560"/>
    <s v="CLOSED"/>
    <n v="1"/>
    <n v="2024"/>
    <x v="0"/>
    <n v="0"/>
    <n v="0"/>
    <n v="0"/>
    <n v="0"/>
    <n v="3"/>
    <n v="9"/>
    <n v="0"/>
    <n v="6"/>
    <n v="6"/>
    <n v="3"/>
    <n v="1"/>
    <n v="0"/>
    <n v="0"/>
    <n v="0"/>
    <n v="0"/>
    <n v="0"/>
    <n v="0.15"/>
    <n v="0.39130434782608697"/>
    <n v="0"/>
    <n v="0.2857142857142857"/>
    <n v="0.2608695652173913"/>
    <n v="0.14285714285714285"/>
    <n v="4.5454545454545456E-2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59"/>
    <s v="Delivery Projects"/>
    <s v="Analysis"/>
    <n v="570"/>
    <n v="560"/>
    <s v="CLOSED"/>
    <n v="1"/>
    <n v="2024"/>
    <x v="0"/>
    <n v="0"/>
    <n v="0"/>
    <n v="0"/>
    <n v="0"/>
    <n v="3"/>
    <n v="3"/>
    <n v="0"/>
    <n v="3"/>
    <n v="3"/>
    <n v="2"/>
    <n v="1"/>
    <n v="0"/>
    <n v="0"/>
    <n v="0"/>
    <n v="0"/>
    <n v="0"/>
    <n v="0.15"/>
    <n v="0.13043478260869565"/>
    <n v="0"/>
    <n v="0.14285714285714285"/>
    <n v="0.13043478260869565"/>
    <n v="9.5238095238095233E-2"/>
    <n v="4.5454545454545456E-2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83"/>
    <s v="Delivery Projects"/>
    <s v="Analysis"/>
    <n v="80"/>
    <n v="60"/>
    <s v="CLOSED"/>
    <n v="1"/>
    <n v="2024"/>
    <x v="0"/>
    <n v="0"/>
    <n v="0"/>
    <n v="0"/>
    <n v="0"/>
    <n v="0"/>
    <n v="0"/>
    <n v="0"/>
    <n v="3"/>
    <n v="3"/>
    <n v="2"/>
    <n v="4"/>
    <n v="0"/>
    <n v="0"/>
    <n v="0"/>
    <n v="0"/>
    <n v="0"/>
    <n v="0"/>
    <n v="0"/>
    <n v="0"/>
    <n v="0.14285714285714285"/>
    <n v="0.13043478260869565"/>
    <n v="9.5238095238095233E-2"/>
    <n v="0.18181818181818182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56"/>
    <s v="Operations"/>
    <s v="Data Management"/>
    <n v="80"/>
    <n v="60"/>
    <s v="CLOSED"/>
    <n v="1"/>
    <n v="2024"/>
    <x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1739130434782608"/>
    <n v="0.23809523809523808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49"/>
    <s v="Operations"/>
    <s v="Project Governance"/>
    <n v="80"/>
    <n v="60"/>
    <s v="CLOSED"/>
    <n v="1"/>
    <n v="2024"/>
    <x v="0"/>
    <n v="0"/>
    <n v="0"/>
    <n v="0"/>
    <n v="0"/>
    <n v="0"/>
    <n v="0"/>
    <n v="0"/>
    <n v="2"/>
    <n v="2"/>
    <n v="2"/>
    <n v="1"/>
    <n v="0"/>
    <n v="0"/>
    <n v="0"/>
    <n v="0"/>
    <n v="0"/>
    <n v="0"/>
    <n v="0"/>
    <n v="0"/>
    <n v="9.5238095238095233E-2"/>
    <n v="8.6956521739130432E-2"/>
    <n v="9.5238095238095233E-2"/>
    <n v="4.5454545454545456E-2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3"/>
    <s v="Operations"/>
    <s v="FrontEnd"/>
    <n v="80"/>
    <n v="60"/>
    <s v="CLOSED"/>
    <n v="1"/>
    <n v="2024"/>
    <x v="0"/>
    <n v="0"/>
    <n v="0"/>
    <n v="0"/>
    <n v="0"/>
    <n v="0"/>
    <n v="0"/>
    <n v="0"/>
    <n v="0"/>
    <n v="5"/>
    <n v="4"/>
    <n v="0"/>
    <n v="0"/>
    <n v="0"/>
    <n v="0"/>
    <n v="0"/>
    <n v="0"/>
    <n v="0"/>
    <n v="0"/>
    <n v="0"/>
    <n v="0"/>
    <n v="0.21739130434782608"/>
    <n v="0.19047619047619047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40"/>
    <s v="Operations"/>
    <s v="FrontEnd"/>
    <n v="80"/>
    <n v="60"/>
    <s v="CLOSED"/>
    <n v="1"/>
    <n v="2024"/>
    <x v="0"/>
    <n v="0"/>
    <n v="0"/>
    <n v="0"/>
    <n v="0"/>
    <n v="0"/>
    <n v="0"/>
    <n v="0"/>
    <n v="0"/>
    <n v="6"/>
    <n v="10"/>
    <n v="5"/>
    <n v="0"/>
    <n v="0"/>
    <n v="0"/>
    <n v="0"/>
    <n v="0"/>
    <n v="0"/>
    <n v="0"/>
    <n v="0"/>
    <n v="0"/>
    <n v="0.2608695652173913"/>
    <n v="0.47619047619047616"/>
    <n v="0.22727272727272727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"/>
    <s v="Delivery Projects"/>
    <s v="Analysis"/>
    <n v="80"/>
    <n v="60"/>
    <s v="CLOSED"/>
    <n v="1"/>
    <n v="2024"/>
    <x v="0"/>
    <n v="0"/>
    <n v="0"/>
    <n v="0"/>
    <n v="0"/>
    <n v="0"/>
    <n v="0"/>
    <n v="0"/>
    <n v="3"/>
    <n v="3"/>
    <n v="2"/>
    <n v="1"/>
    <n v="0"/>
    <n v="0"/>
    <n v="0"/>
    <n v="0"/>
    <n v="0"/>
    <n v="0"/>
    <n v="0"/>
    <n v="0"/>
    <n v="0.14285714285714285"/>
    <n v="0.13043478260869565"/>
    <n v="9.5238095238095233E-2"/>
    <n v="4.5454545454545456E-2"/>
  </r>
  <r>
    <s v="CONTRACT"/>
    <s v="PRJ"/>
    <s v="Waterfall"/>
    <x v="0"/>
    <d v="2024-06-01T00:00:00"/>
    <d v="2024-12-31T00:00:00"/>
    <s v="ABS24299"/>
    <s v="ABS24299"/>
    <s v="HR"/>
    <x v="130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"/>
    <n v="3"/>
    <n v="0"/>
    <n v="4"/>
    <n v="4"/>
    <n v="4"/>
    <n v="4"/>
    <n v="0"/>
    <n v="0"/>
    <n v="0"/>
    <n v="0"/>
    <n v="0"/>
    <n v="0.15"/>
    <n v="0.13043478260869565"/>
    <n v="0"/>
    <n v="0.19047619047619047"/>
    <n v="0.17391304347826086"/>
    <n v="0.19047619047619047"/>
    <n v="0.18181818181818182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83"/>
    <s v="Delivery Projects"/>
    <s v="Analysis"/>
    <n v="0"/>
    <n v="560"/>
    <s v="CLOSED"/>
    <n v="1"/>
    <n v="2024"/>
    <x v="0"/>
    <n v="0"/>
    <n v="0"/>
    <n v="0"/>
    <n v="0"/>
    <n v="0"/>
    <n v="0"/>
    <n v="0"/>
    <n v="3"/>
    <n v="4"/>
    <n v="4"/>
    <n v="0"/>
    <n v="0"/>
    <n v="0"/>
    <n v="0"/>
    <n v="0"/>
    <n v="0"/>
    <n v="0"/>
    <n v="0"/>
    <n v="0"/>
    <n v="0.14285714285714285"/>
    <n v="0.17391304347826086"/>
    <n v="0.19047619047619047"/>
    <n v="0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40"/>
    <s v="Operations"/>
    <s v="FrontEnd"/>
    <n v="0"/>
    <n v="560"/>
    <s v="CLOSED"/>
    <n v="1"/>
    <n v="2024"/>
    <x v="0"/>
    <n v="0"/>
    <n v="0"/>
    <n v="0"/>
    <n v="0"/>
    <n v="0"/>
    <n v="10"/>
    <n v="0"/>
    <n v="2"/>
    <n v="0"/>
    <n v="0"/>
    <n v="0"/>
    <n v="0"/>
    <n v="0"/>
    <n v="0"/>
    <n v="0"/>
    <n v="0"/>
    <n v="0"/>
    <n v="0.43478260869565216"/>
    <n v="0"/>
    <n v="9.5238095238095233E-2"/>
    <n v="0"/>
    <n v="0"/>
    <n v="0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7"/>
    <s v="Delivery Projects"/>
    <s v="Analysis"/>
    <n v="0"/>
    <n v="560"/>
    <s v="CLOSED"/>
    <n v="1"/>
    <n v="2024"/>
    <x v="0"/>
    <n v="0"/>
    <n v="0"/>
    <n v="0"/>
    <n v="0"/>
    <n v="0"/>
    <n v="0"/>
    <n v="0"/>
    <n v="3"/>
    <n v="1"/>
    <n v="1"/>
    <n v="2"/>
    <n v="0"/>
    <n v="0"/>
    <n v="0"/>
    <n v="0"/>
    <n v="0"/>
    <n v="0"/>
    <n v="0"/>
    <n v="0"/>
    <n v="0.14285714285714285"/>
    <n v="4.3478260869565216E-2"/>
    <n v="4.7619047619047616E-2"/>
    <n v="9.0909090909090912E-2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83"/>
    <s v="Delivery Projects"/>
    <s v="Analysis"/>
    <n v="570"/>
    <n v="560"/>
    <s v="CLOSED"/>
    <n v="1"/>
    <n v="2024"/>
    <x v="0"/>
    <n v="0"/>
    <n v="0"/>
    <n v="0"/>
    <n v="0"/>
    <n v="3"/>
    <n v="10"/>
    <n v="0"/>
    <n v="6"/>
    <n v="6"/>
    <n v="5"/>
    <n v="6"/>
    <n v="0"/>
    <n v="0"/>
    <n v="0"/>
    <n v="0"/>
    <n v="0"/>
    <n v="0.15"/>
    <n v="0.43478260869565216"/>
    <n v="0"/>
    <n v="0.2857142857142857"/>
    <n v="0.2608695652173913"/>
    <n v="0.23809523809523808"/>
    <n v="0.27272727272727271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112"/>
    <s v="Operations"/>
    <s v="Data Management"/>
    <n v="570"/>
    <n v="560"/>
    <s v="CLOSED"/>
    <n v="1"/>
    <n v="2024"/>
    <x v="0"/>
    <n v="0"/>
    <n v="0"/>
    <n v="0"/>
    <n v="0"/>
    <n v="0"/>
    <n v="7.5"/>
    <n v="0"/>
    <n v="0"/>
    <n v="1"/>
    <n v="2"/>
    <n v="1"/>
    <n v="0"/>
    <n v="0"/>
    <n v="0"/>
    <n v="0"/>
    <n v="0"/>
    <n v="0"/>
    <n v="0.32608695652173914"/>
    <n v="0"/>
    <n v="0"/>
    <n v="4.3478260869565216E-2"/>
    <n v="9.5238095238095233E-2"/>
    <n v="4.5454545454545456E-2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3"/>
    <s v="Operations"/>
    <s v="FrontEnd"/>
    <n v="570"/>
    <n v="560"/>
    <s v="CLOSED"/>
    <n v="1"/>
    <n v="2024"/>
    <x v="0"/>
    <n v="0"/>
    <n v="0"/>
    <n v="0"/>
    <n v="0"/>
    <n v="0"/>
    <n v="0"/>
    <n v="0"/>
    <n v="3"/>
    <n v="5"/>
    <n v="5"/>
    <n v="0"/>
    <n v="0"/>
    <n v="0"/>
    <n v="0"/>
    <n v="0"/>
    <n v="0"/>
    <n v="0"/>
    <n v="0"/>
    <n v="0"/>
    <n v="0.14285714285714285"/>
    <n v="0.21739130434782608"/>
    <n v="0.23809523809523808"/>
    <n v="0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113"/>
    <s v="Operations"/>
    <s v="Data Management"/>
    <n v="570"/>
    <n v="560"/>
    <s v="CLOSED"/>
    <n v="1"/>
    <n v="2024"/>
    <x v="0"/>
    <n v="0"/>
    <n v="0"/>
    <n v="0"/>
    <n v="0"/>
    <n v="0"/>
    <n v="2.5"/>
    <n v="0"/>
    <n v="2"/>
    <n v="15"/>
    <n v="6"/>
    <n v="4"/>
    <n v="0"/>
    <n v="0"/>
    <n v="0"/>
    <n v="0"/>
    <n v="0"/>
    <n v="0"/>
    <n v="0.10869565217391304"/>
    <n v="0"/>
    <n v="9.5238095238095233E-2"/>
    <n v="0.65217391304347827"/>
    <n v="0.2857142857142857"/>
    <n v="0.18181818181818182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.5"/>
    <n v="3.5"/>
    <n v="0"/>
    <n v="3.5"/>
    <n v="3.5"/>
    <n v="3.5"/>
    <n v="3.5"/>
    <n v="0"/>
    <n v="0"/>
    <n v="0"/>
    <n v="0"/>
    <n v="0"/>
    <n v="0.17499999999999999"/>
    <n v="0.15217391304347827"/>
    <n v="0"/>
    <n v="0.16666666666666666"/>
    <n v="0.15217391304347827"/>
    <n v="0.16666666666666666"/>
    <n v="0.15909090909090909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49"/>
    <s v="Operations"/>
    <s v="Project Governance"/>
    <n v="570"/>
    <n v="560"/>
    <s v="CLOSED"/>
    <n v="1"/>
    <n v="2024"/>
    <x v="0"/>
    <n v="0"/>
    <n v="0"/>
    <n v="0"/>
    <n v="0"/>
    <n v="0"/>
    <n v="0"/>
    <n v="0"/>
    <n v="4"/>
    <n v="4"/>
    <n v="4"/>
    <n v="4"/>
    <n v="0"/>
    <n v="0"/>
    <n v="0"/>
    <n v="0"/>
    <n v="0"/>
    <n v="0"/>
    <n v="0"/>
    <n v="0"/>
    <n v="0.19047619047619047"/>
    <n v="0.17391304347826086"/>
    <n v="0.19047619047619047"/>
    <n v="0.18181818181818182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40"/>
    <s v="Operations"/>
    <s v="FrontEnd"/>
    <n v="570"/>
    <n v="560"/>
    <s v="CLOSED"/>
    <n v="1"/>
    <n v="2024"/>
    <x v="0"/>
    <n v="0"/>
    <n v="0"/>
    <n v="0"/>
    <n v="0"/>
    <n v="5"/>
    <n v="5"/>
    <n v="0"/>
    <n v="3"/>
    <n v="3"/>
    <n v="3"/>
    <n v="5"/>
    <n v="0"/>
    <n v="0"/>
    <n v="0"/>
    <n v="0"/>
    <n v="0"/>
    <n v="0.25"/>
    <n v="0.21739130434782608"/>
    <n v="0"/>
    <n v="0.14285714285714285"/>
    <n v="0.13043478260869565"/>
    <n v="0.14285714285714285"/>
    <n v="0.22727272727272727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"/>
    <s v="Delivery Projects"/>
    <s v="Analysis"/>
    <n v="570"/>
    <n v="560"/>
    <s v="CLOSED"/>
    <n v="1"/>
    <n v="2024"/>
    <x v="0"/>
    <n v="0"/>
    <n v="0"/>
    <n v="0"/>
    <n v="0"/>
    <n v="2"/>
    <n v="4"/>
    <n v="0"/>
    <n v="3"/>
    <n v="3"/>
    <n v="3"/>
    <n v="1"/>
    <n v="0"/>
    <n v="0"/>
    <n v="0"/>
    <n v="0"/>
    <n v="0"/>
    <n v="0.1"/>
    <n v="0.17391304347826086"/>
    <n v="0"/>
    <n v="0.14285714285714285"/>
    <n v="0.13043478260869565"/>
    <n v="0.14285714285714285"/>
    <n v="4.5454545454545456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34"/>
    <s v="Operations"/>
    <s v="Data Engineering"/>
    <n v="570"/>
    <n v="560"/>
    <s v="CLOSED"/>
    <n v="1"/>
    <n v="2024"/>
    <x v="0"/>
    <n v="0"/>
    <n v="0"/>
    <n v="0"/>
    <n v="0"/>
    <n v="0"/>
    <n v="12"/>
    <n v="0"/>
    <n v="2"/>
    <n v="0"/>
    <n v="1"/>
    <n v="2"/>
    <n v="0"/>
    <n v="0"/>
    <n v="0"/>
    <n v="0"/>
    <n v="0"/>
    <n v="0"/>
    <n v="0.52173913043478259"/>
    <n v="0"/>
    <n v="9.5238095238095233E-2"/>
    <n v="0"/>
    <n v="4.7619047619047616E-2"/>
    <n v="9.0909090909090912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3"/>
    <s v="Delivery Projects"/>
    <s v="Analysis"/>
    <n v="570"/>
    <n v="560"/>
    <s v="CLOSED"/>
    <n v="1"/>
    <n v="2024"/>
    <x v="0"/>
    <n v="0"/>
    <n v="0"/>
    <n v="0"/>
    <n v="0"/>
    <n v="3"/>
    <n v="10"/>
    <n v="0"/>
    <n v="4"/>
    <n v="4"/>
    <n v="3"/>
    <n v="1"/>
    <n v="0"/>
    <n v="0"/>
    <n v="0"/>
    <n v="0"/>
    <n v="0"/>
    <n v="0.15"/>
    <n v="0.43478260869565216"/>
    <n v="0"/>
    <n v="0.19047619047619047"/>
    <n v="0.17391304347826086"/>
    <n v="0.14285714285714285"/>
    <n v="4.5454545454545456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12"/>
    <s v="Operations"/>
    <s v="Data Management"/>
    <n v="570"/>
    <n v="560"/>
    <s v="CLOSED"/>
    <n v="1"/>
    <n v="2024"/>
    <x v="0"/>
    <n v="0"/>
    <n v="0"/>
    <n v="0"/>
    <n v="0"/>
    <n v="0"/>
    <n v="7.5"/>
    <n v="0"/>
    <n v="8"/>
    <n v="2"/>
    <n v="2"/>
    <n v="0"/>
    <n v="0"/>
    <n v="0"/>
    <n v="0"/>
    <n v="0"/>
    <n v="0"/>
    <n v="0"/>
    <n v="0.32608695652173914"/>
    <n v="0"/>
    <n v="0.38095238095238093"/>
    <n v="8.6956521739130432E-2"/>
    <n v="9.5238095238095233E-2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13"/>
    <s v="Operations"/>
    <s v="Data Management"/>
    <n v="570"/>
    <n v="560"/>
    <s v="CLOSED"/>
    <n v="1"/>
    <n v="2024"/>
    <x v="0"/>
    <n v="0"/>
    <n v="0"/>
    <n v="0"/>
    <n v="0"/>
    <n v="0"/>
    <n v="2.5"/>
    <n v="0"/>
    <n v="18"/>
    <n v="5"/>
    <n v="4"/>
    <n v="2"/>
    <n v="0"/>
    <n v="0"/>
    <n v="0"/>
    <n v="0"/>
    <n v="0"/>
    <n v="0"/>
    <n v="0.10869565217391304"/>
    <n v="0"/>
    <n v="0.8571428571428571"/>
    <n v="0.21739130434782608"/>
    <n v="0.19047619047619047"/>
    <n v="9.0909090909090912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32"/>
    <e v="#N/A"/>
    <s v="UX/UI"/>
    <n v="570"/>
    <n v="560"/>
    <s v="CLOSED"/>
    <n v="1"/>
    <n v="2024"/>
    <x v="0"/>
    <n v="0"/>
    <n v="0"/>
    <n v="0"/>
    <n v="0"/>
    <n v="0"/>
    <n v="12"/>
    <n v="0"/>
    <n v="0"/>
    <n v="0"/>
    <n v="0"/>
    <n v="0"/>
    <n v="0"/>
    <n v="0"/>
    <n v="0"/>
    <n v="0"/>
    <n v="0"/>
    <n v="0"/>
    <n v="0.52173913043478259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.5"/>
    <n v="3.5"/>
    <n v="0"/>
    <n v="3.5"/>
    <n v="3.5"/>
    <n v="3.5"/>
    <n v="3.5"/>
    <n v="0"/>
    <n v="0"/>
    <n v="0"/>
    <n v="0"/>
    <n v="0"/>
    <n v="0.17499999999999999"/>
    <n v="0.15217391304347827"/>
    <n v="0"/>
    <n v="0.16666666666666666"/>
    <n v="0.15217391304347827"/>
    <n v="0.16666666666666666"/>
    <n v="0.15909090909090909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49"/>
    <s v="Operations"/>
    <s v="PM - Project Governance"/>
    <n v="570"/>
    <n v="560"/>
    <s v="CLOSED"/>
    <n v="1"/>
    <n v="2024"/>
    <x v="0"/>
    <n v="0"/>
    <n v="0"/>
    <n v="0"/>
    <n v="0"/>
    <n v="0"/>
    <n v="0"/>
    <n v="0"/>
    <n v="4"/>
    <n v="3"/>
    <n v="3"/>
    <n v="3"/>
    <n v="0"/>
    <n v="0"/>
    <n v="0"/>
    <n v="0"/>
    <n v="0"/>
    <n v="0"/>
    <n v="0"/>
    <n v="0"/>
    <n v="0.19047619047619047"/>
    <n v="0.13043478260869565"/>
    <n v="0.14285714285714285"/>
    <n v="0.13636363636363635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4"/>
    <s v="Operations"/>
    <s v="BackEnd"/>
    <n v="570"/>
    <n v="560"/>
    <s v="CLOSED"/>
    <n v="1"/>
    <n v="2024"/>
    <x v="0"/>
    <n v="0"/>
    <n v="0"/>
    <n v="0"/>
    <n v="0"/>
    <n v="2"/>
    <n v="8"/>
    <n v="0"/>
    <n v="8"/>
    <n v="4"/>
    <n v="1"/>
    <n v="1"/>
    <n v="0"/>
    <n v="0"/>
    <n v="0"/>
    <n v="0"/>
    <n v="0"/>
    <n v="0.1"/>
    <n v="0.34782608695652173"/>
    <n v="0"/>
    <n v="0.38095238095238093"/>
    <n v="0.17391304347826086"/>
    <n v="4.7619047619047616E-2"/>
    <n v="4.5454545454545456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5"/>
    <s v="Operations"/>
    <s v="BackEnd"/>
    <n v="570"/>
    <n v="560"/>
    <s v="CLOSED"/>
    <n v="1"/>
    <n v="2024"/>
    <x v="0"/>
    <n v="0"/>
    <n v="0"/>
    <n v="0"/>
    <n v="0"/>
    <n v="0"/>
    <n v="10"/>
    <n v="0"/>
    <n v="3"/>
    <n v="0"/>
    <n v="0"/>
    <n v="0"/>
    <n v="0"/>
    <n v="0"/>
    <n v="0"/>
    <n v="0"/>
    <n v="0"/>
    <n v="0"/>
    <n v="0.43478260869565216"/>
    <n v="0"/>
    <n v="0.14285714285714285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77"/>
    <s v="Operations"/>
    <s v="Data Management"/>
    <n v="570"/>
    <n v="560"/>
    <s v="CLOSED"/>
    <n v="1"/>
    <n v="2024"/>
    <x v="0"/>
    <n v="0"/>
    <n v="0"/>
    <n v="0"/>
    <n v="0"/>
    <n v="0"/>
    <n v="0"/>
    <n v="0"/>
    <n v="7"/>
    <n v="4"/>
    <n v="3"/>
    <n v="2"/>
    <n v="0"/>
    <n v="0"/>
    <n v="0"/>
    <n v="0"/>
    <n v="0"/>
    <n v="0"/>
    <n v="0"/>
    <n v="0"/>
    <n v="0.33333333333333331"/>
    <n v="0.17391304347826086"/>
    <n v="0.14285714285714285"/>
    <n v="9.0909090909090912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7"/>
    <s v="Delivery Projects"/>
    <s v="Analysis"/>
    <n v="570"/>
    <n v="560"/>
    <s v="CLOSED"/>
    <n v="1"/>
    <n v="2024"/>
    <x v="0"/>
    <n v="0"/>
    <n v="0"/>
    <n v="0"/>
    <n v="0"/>
    <n v="2"/>
    <n v="4"/>
    <n v="0"/>
    <n v="4"/>
    <n v="4"/>
    <n v="2"/>
    <n v="2"/>
    <n v="0"/>
    <n v="0"/>
    <n v="0"/>
    <n v="0"/>
    <n v="0"/>
    <n v="0.1"/>
    <n v="0.17391304347826086"/>
    <n v="0"/>
    <n v="0.19047619047619047"/>
    <n v="0.17391304347826086"/>
    <n v="9.5238095238095233E-2"/>
    <n v="9.0909090909090912E-2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"/>
    <s v="Operations"/>
    <s v="FrontEnd"/>
    <n v="570"/>
    <n v="560"/>
    <s v="CLOSED"/>
    <n v="1"/>
    <n v="2024"/>
    <x v="0"/>
    <n v="0"/>
    <n v="0"/>
    <n v="0"/>
    <n v="0"/>
    <n v="0"/>
    <n v="12"/>
    <n v="0"/>
    <n v="2"/>
    <n v="0"/>
    <n v="0"/>
    <n v="0"/>
    <n v="0"/>
    <n v="0"/>
    <n v="0"/>
    <n v="0"/>
    <n v="0"/>
    <n v="0"/>
    <n v="0.52173913043478259"/>
    <n v="0"/>
    <n v="9.5238095238095233E-2"/>
    <n v="0"/>
    <n v="0"/>
    <n v="0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7"/>
    <s v="Operations"/>
    <s v="Data Management"/>
    <n v="570"/>
    <n v="560"/>
    <s v="CLOSED"/>
    <n v="1"/>
    <n v="2024"/>
    <x v="0"/>
    <n v="0"/>
    <n v="0"/>
    <n v="0"/>
    <n v="0"/>
    <n v="4"/>
    <n v="4"/>
    <n v="0"/>
    <n v="8"/>
    <n v="14"/>
    <n v="7"/>
    <n v="5"/>
    <n v="0"/>
    <n v="0"/>
    <n v="0"/>
    <n v="0"/>
    <n v="0"/>
    <n v="0.2"/>
    <n v="0.17391304347826086"/>
    <n v="0"/>
    <n v="0.38095238095238093"/>
    <n v="0.60869565217391308"/>
    <n v="0.33333333333333331"/>
    <n v="0.22727272727272727"/>
  </r>
  <r>
    <s v="LEAD"/>
    <s v="PRJ"/>
    <m/>
    <x v="0"/>
    <m/>
    <m/>
    <s v="N/A"/>
    <s v="N/A"/>
    <s v="R&amp;D"/>
    <x v="134"/>
    <s v="EssilorLuxottica"/>
    <s v="R. RUGGERI"/>
    <x v="21"/>
    <s v="Operations"/>
    <s v="Data Scientist"/>
    <n v="35"/>
    <n v="27"/>
    <s v="CLOSED"/>
    <n v="1"/>
    <n v="2024"/>
    <x v="0"/>
    <n v="0"/>
    <n v="0"/>
    <n v="5"/>
    <n v="7"/>
    <n v="7"/>
    <n v="7"/>
    <n v="0"/>
    <n v="1"/>
    <n v="0"/>
    <n v="0"/>
    <n v="0"/>
    <n v="0"/>
    <n v="0"/>
    <n v="0"/>
    <n v="0.22727272727272727"/>
    <n v="0.31818181818181818"/>
    <n v="0.35"/>
    <n v="0.30434782608695654"/>
    <n v="0"/>
    <n v="4.7619047619047616E-2"/>
    <n v="0"/>
    <n v="0"/>
    <n v="0"/>
  </r>
  <r>
    <s v="PROSPECT"/>
    <s v="PRJ"/>
    <s v="Waterfall"/>
    <x v="1"/>
    <d v="2025-01-01T00:00:00"/>
    <d v="2025-06-01T00:00:00"/>
    <s v="N/A"/>
    <s v="N/A"/>
    <s v="Lucy"/>
    <x v="135"/>
    <s v="EssilorLuxottica"/>
    <s v="G. SIRONI"/>
    <x v="1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06-01T00:00:00"/>
    <s v="N/A"/>
    <s v="N/A"/>
    <s v="Lucy"/>
    <x v="135"/>
    <s v="EssilorLuxottica"/>
    <s v="G. SIRONI"/>
    <x v="21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1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2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3"/>
    <s v="Operations"/>
    <s v="Data Engineering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0"/>
    <s v="Operations"/>
    <s v="PM - Project Governance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1"/>
    <s v="Operations"/>
    <s v="Tech Lead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4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m/>
    <x v="0"/>
    <d v="2025-01-01T00:00:00"/>
    <d v="2025-06-30T00:00:00"/>
    <s v="ABS24060"/>
    <s v="ABS24060"/>
    <s v="EPM"/>
    <x v="137"/>
    <s v="RDM "/>
    <s v="F. Lombardini"/>
    <x v="15"/>
    <s v="Consolidated &amp; Tax"/>
    <s v="PM - Project Governance"/>
    <n v="40"/>
    <n v="8"/>
    <s v="ON GOING"/>
    <n v="0.2"/>
    <n v="2025"/>
    <x v="6"/>
    <n v="1"/>
    <n v="1"/>
    <n v="2"/>
    <n v="1"/>
    <n v="1"/>
    <n v="0"/>
    <n v="0"/>
    <n v="0"/>
    <n v="0"/>
    <n v="0"/>
    <n v="0"/>
    <n v="0.16666666666666666"/>
    <n v="0.05"/>
    <n v="4.7619047619047616E-2"/>
    <n v="9.0909090909090912E-2"/>
    <n v="4.5454545454545456E-2"/>
    <n v="0.05"/>
    <n v="0"/>
    <n v="0"/>
    <n v="0"/>
    <n v="0"/>
    <n v="0"/>
    <n v="0"/>
  </r>
  <r>
    <s v="CONTRACT"/>
    <s v="AMS"/>
    <m/>
    <x v="0"/>
    <d v="2025-01-01T00:00:00"/>
    <d v="2025-06-30T00:00:00"/>
    <s v="ABS24060"/>
    <s v="ABS24060"/>
    <s v="EPM"/>
    <x v="137"/>
    <s v="RDM "/>
    <s v="F. Lombardini"/>
    <x v="66"/>
    <s v="Consolidated &amp; Tax"/>
    <s v="BackEnd"/>
    <n v="40"/>
    <n v="8"/>
    <s v="ON GOING"/>
    <n v="0.2"/>
    <n v="2025"/>
    <x v="6"/>
    <n v="1"/>
    <n v="1"/>
    <n v="2"/>
    <n v="1"/>
    <n v="1"/>
    <n v="0"/>
    <n v="0"/>
    <n v="0"/>
    <n v="0"/>
    <n v="0"/>
    <n v="0"/>
    <n v="0.16666666666666666"/>
    <n v="0.05"/>
    <n v="4.7619047619047616E-2"/>
    <n v="9.0909090909090912E-2"/>
    <n v="4.5454545454545456E-2"/>
    <n v="0.05"/>
    <n v="0"/>
    <n v="0"/>
    <n v="0"/>
    <n v="0"/>
    <n v="0"/>
    <n v="0"/>
  </r>
  <r>
    <s v="CONTRACT"/>
    <s v="AMS"/>
    <m/>
    <x v="0"/>
    <d v="2024-07-01T00:00:00"/>
    <d v="2024-12-31T00:00:00"/>
    <s v="ABS24060"/>
    <s v="ABS24060"/>
    <s v="EPM"/>
    <x v="137"/>
    <s v="RDM "/>
    <s v="F. Lombardini"/>
    <x v="15"/>
    <s v="Consolidated &amp; Tax"/>
    <s v="PM - Project Governance"/>
    <n v="40"/>
    <n v="8"/>
    <s v="ON GOING"/>
    <n v="0.2"/>
    <n v="2024"/>
    <x v="0"/>
    <n v="0"/>
    <n v="0"/>
    <n v="0"/>
    <n v="0"/>
    <n v="0"/>
    <n v="2"/>
    <n v="1"/>
    <n v="1"/>
    <n v="4"/>
    <n v="1"/>
    <n v="2"/>
    <n v="0"/>
    <n v="0"/>
    <n v="0"/>
    <n v="0"/>
    <n v="0"/>
    <n v="0"/>
    <n v="8.6956521739130432E-2"/>
    <n v="8.3333333333333329E-2"/>
    <n v="4.7619047619047616E-2"/>
    <n v="0.17391304347826086"/>
    <n v="4.7619047619047616E-2"/>
    <n v="9.0909090909090912E-2"/>
  </r>
  <r>
    <s v="CONTRACT"/>
    <s v="AMS"/>
    <m/>
    <x v="0"/>
    <d v="2024-07-01T00:00:00"/>
    <d v="2024-12-31T00:00:00"/>
    <s v="ABS24060"/>
    <s v="ABS24060"/>
    <s v="EPM"/>
    <x v="137"/>
    <s v="RDM "/>
    <s v="F. Lombardini"/>
    <x v="66"/>
    <s v="Consolidated &amp; Tax"/>
    <s v="BackEnd"/>
    <n v="40"/>
    <n v="8"/>
    <s v="ON GOING"/>
    <n v="0.2"/>
    <n v="2024"/>
    <x v="0"/>
    <n v="0"/>
    <n v="0"/>
    <n v="0"/>
    <n v="0"/>
    <n v="0"/>
    <n v="2"/>
    <n v="1"/>
    <n v="1"/>
    <n v="4"/>
    <n v="1"/>
    <n v="2"/>
    <n v="0"/>
    <n v="0"/>
    <n v="0"/>
    <n v="0"/>
    <n v="0"/>
    <n v="0"/>
    <n v="8.6956521739130432E-2"/>
    <n v="8.3333333333333329E-2"/>
    <n v="4.7619047619047616E-2"/>
    <n v="0.17391304347826086"/>
    <n v="4.7619047619047616E-2"/>
    <n v="9.0909090909090912E-2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1"/>
    <s v="Operations"/>
    <s v="Data Scientist"/>
    <n v="94"/>
    <n v="96"/>
    <s v="ON GOING"/>
    <n v="0.95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2"/>
    <s v="Operations"/>
    <s v="Data Scientist"/>
    <n v="94"/>
    <n v="96"/>
    <s v="ON GOING"/>
    <n v="0.95"/>
    <n v="2024"/>
    <x v="0"/>
    <n v="0"/>
    <n v="0"/>
    <n v="0"/>
    <n v="0"/>
    <n v="5"/>
    <n v="5"/>
    <n v="3"/>
    <n v="8"/>
    <n v="8"/>
    <n v="8"/>
    <n v="6"/>
    <n v="0"/>
    <n v="0"/>
    <n v="0"/>
    <n v="0"/>
    <n v="0"/>
    <n v="0.25"/>
    <n v="0.21739130434782608"/>
    <n v="0.25"/>
    <n v="0.38095238095238093"/>
    <n v="0.34782608695652173"/>
    <n v="0.38095238095238093"/>
    <n v="0.27272727272727271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3"/>
    <s v="Operations"/>
    <s v="Data Engineering"/>
    <n v="94"/>
    <n v="96"/>
    <s v="ON GOING"/>
    <n v="0.95"/>
    <n v="2024"/>
    <x v="0"/>
    <n v="0"/>
    <n v="0"/>
    <n v="0"/>
    <n v="0"/>
    <n v="3"/>
    <n v="3"/>
    <n v="0"/>
    <n v="3"/>
    <n v="4"/>
    <n v="0"/>
    <n v="0"/>
    <n v="0"/>
    <n v="0"/>
    <n v="0"/>
    <n v="0"/>
    <n v="0"/>
    <n v="0.15"/>
    <n v="0.13043478260869565"/>
    <n v="0"/>
    <n v="0.14285714285714285"/>
    <n v="0.17391304347826086"/>
    <n v="0"/>
    <n v="0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0"/>
    <s v="Operations"/>
    <s v="PM - Project Governance"/>
    <n v="94"/>
    <n v="96"/>
    <s v="ON GOING"/>
    <n v="0.95"/>
    <n v="2024"/>
    <x v="0"/>
    <n v="0"/>
    <n v="0"/>
    <n v="0"/>
    <n v="1"/>
    <n v="1"/>
    <n v="1"/>
    <n v="0"/>
    <n v="1"/>
    <n v="1"/>
    <n v="1"/>
    <n v="1"/>
    <n v="0"/>
    <n v="0"/>
    <n v="0"/>
    <n v="0"/>
    <n v="4.5454545454545456E-2"/>
    <n v="0.05"/>
    <n v="4.3478260869565216E-2"/>
    <n v="0"/>
    <n v="4.7619047619047616E-2"/>
    <n v="4.3478260869565216E-2"/>
    <n v="4.7619047619047616E-2"/>
    <n v="4.5454545454545456E-2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1"/>
    <s v="Operations"/>
    <s v="Tech Lead"/>
    <n v="94"/>
    <n v="96"/>
    <s v="ON GOING"/>
    <n v="0.95"/>
    <n v="2024"/>
    <x v="0"/>
    <n v="0"/>
    <n v="0"/>
    <n v="0"/>
    <n v="0"/>
    <n v="0"/>
    <n v="3"/>
    <n v="0"/>
    <n v="2"/>
    <n v="2"/>
    <n v="4"/>
    <n v="3"/>
    <n v="0"/>
    <n v="0"/>
    <n v="0"/>
    <n v="0"/>
    <n v="0"/>
    <n v="0"/>
    <n v="0.13043478260869565"/>
    <n v="0"/>
    <n v="9.5238095238095233E-2"/>
    <n v="8.6956521739130432E-2"/>
    <n v="0.19047619047619047"/>
    <n v="0.13636363636363635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4"/>
    <s v="Operations"/>
    <s v="Data Scientist"/>
    <n v="94"/>
    <n v="96"/>
    <s v="ON GOING"/>
    <n v="0.95"/>
    <n v="2024"/>
    <x v="0"/>
    <n v="0"/>
    <n v="0"/>
    <n v="0"/>
    <n v="3"/>
    <n v="5"/>
    <n v="5"/>
    <n v="3"/>
    <n v="8"/>
    <n v="8"/>
    <n v="10"/>
    <n v="6"/>
    <n v="0"/>
    <n v="0"/>
    <n v="0"/>
    <n v="0"/>
    <n v="0.13636363636363635"/>
    <n v="0.25"/>
    <n v="0.21739130434782608"/>
    <n v="0.25"/>
    <n v="0.38095238095238093"/>
    <n v="0.34782608695652173"/>
    <n v="0.47619047619047616"/>
    <n v="0.27272727272727271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1"/>
    <s v="Operations"/>
    <s v="Data Scientist"/>
    <n v="80"/>
    <n v="0"/>
    <s v="PROPOSAL"/>
    <n v="0"/>
    <n v="2025"/>
    <x v="0"/>
    <n v="1"/>
    <n v="0"/>
    <n v="0"/>
    <n v="0"/>
    <n v="0"/>
    <n v="1"/>
    <n v="0"/>
    <n v="0"/>
    <n v="0"/>
    <n v="1"/>
    <n v="0"/>
    <n v="0"/>
    <n v="0.05"/>
    <n v="0"/>
    <n v="0"/>
    <n v="0"/>
    <n v="0"/>
    <n v="4.3478260869565216E-2"/>
    <n v="0"/>
    <n v="0"/>
    <n v="0"/>
    <n v="4.7619047619047616E-2"/>
    <n v="0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2"/>
    <s v="Operations"/>
    <s v="Data Scientist"/>
    <n v="80"/>
    <n v="0"/>
    <s v="PROPOSAL"/>
    <n v="0"/>
    <n v="2025"/>
    <x v="2"/>
    <n v="6"/>
    <n v="3"/>
    <n v="3"/>
    <n v="3"/>
    <n v="3"/>
    <n v="3"/>
    <n v="3"/>
    <n v="2"/>
    <n v="3"/>
    <n v="5"/>
    <n v="2"/>
    <n v="0.1111111111111111"/>
    <n v="0.3"/>
    <n v="0.14285714285714285"/>
    <n v="0.13636363636363635"/>
    <n v="0.13636363636363635"/>
    <n v="0.15"/>
    <n v="0.13043478260869565"/>
    <n v="0.25"/>
    <n v="9.5238095238095233E-2"/>
    <n v="0.13043478260869565"/>
    <n v="0.23809523809523808"/>
    <n v="9.0909090909090912E-2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3"/>
    <s v="Operations"/>
    <s v="Data Engineering"/>
    <n v="80"/>
    <n v="0"/>
    <s v="PROPOSAL"/>
    <n v="0"/>
    <n v="2025"/>
    <x v="1"/>
    <n v="1"/>
    <n v="0"/>
    <n v="0"/>
    <n v="0"/>
    <n v="1"/>
    <n v="1"/>
    <n v="0"/>
    <n v="1"/>
    <n v="1"/>
    <n v="1"/>
    <n v="1"/>
    <n v="5.5555555555555552E-2"/>
    <n v="0.05"/>
    <n v="0"/>
    <n v="0"/>
    <n v="0"/>
    <n v="0.05"/>
    <n v="4.3478260869565216E-2"/>
    <n v="0"/>
    <n v="4.7619047619047616E-2"/>
    <n v="4.3478260869565216E-2"/>
    <n v="4.7619047619047616E-2"/>
    <n v="4.5454545454545456E-2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0"/>
    <s v="Operations"/>
    <s v="PM - Project Governance"/>
    <n v="80"/>
    <n v="0"/>
    <s v="PROPOSAL"/>
    <n v="0"/>
    <n v="2025"/>
    <x v="1"/>
    <n v="2"/>
    <n v="0"/>
    <n v="0"/>
    <n v="0"/>
    <n v="1"/>
    <n v="2"/>
    <n v="0"/>
    <n v="1"/>
    <n v="1"/>
    <n v="2"/>
    <n v="1"/>
    <n v="5.5555555555555552E-2"/>
    <n v="0.1"/>
    <n v="0"/>
    <n v="0"/>
    <n v="0"/>
    <n v="0.05"/>
    <n v="8.6956521739130432E-2"/>
    <n v="0"/>
    <n v="4.7619047619047616E-2"/>
    <n v="4.3478260869565216E-2"/>
    <n v="9.5238095238095233E-2"/>
    <n v="4.5454545454545456E-2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1"/>
    <s v="Operations"/>
    <s v="Tech Lead"/>
    <n v="80"/>
    <n v="0"/>
    <s v="PROPOSAL"/>
    <n v="0"/>
    <n v="2025"/>
    <x v="1"/>
    <n v="2"/>
    <n v="0"/>
    <n v="0"/>
    <n v="0"/>
    <n v="1"/>
    <n v="2"/>
    <n v="0"/>
    <n v="1"/>
    <n v="1"/>
    <n v="2"/>
    <n v="1"/>
    <n v="5.5555555555555552E-2"/>
    <n v="0.1"/>
    <n v="0"/>
    <n v="0"/>
    <n v="0"/>
    <n v="0.05"/>
    <n v="8.6956521739130432E-2"/>
    <n v="0"/>
    <n v="4.7619047619047616E-2"/>
    <n v="4.3478260869565216E-2"/>
    <n v="9.5238095238095233E-2"/>
    <n v="4.5454545454545456E-2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05"/>
    <s v="Operations"/>
    <s v="BackEnd"/>
    <n v="160"/>
    <n v="123"/>
    <s v="CLOSED"/>
    <n v="1"/>
    <n v="2024"/>
    <x v="4"/>
    <n v="10.5"/>
    <n v="11.55"/>
    <n v="0"/>
    <n v="0"/>
    <n v="0"/>
    <n v="0"/>
    <n v="0"/>
    <n v="0"/>
    <n v="0"/>
    <n v="0"/>
    <n v="0"/>
    <n v="0.5"/>
    <n v="0.52500000000000002"/>
    <n v="0.55000000000000004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06"/>
    <s v="Operations"/>
    <s v="BackEnd"/>
    <n v="160"/>
    <n v="123"/>
    <s v="CLOSED"/>
    <n v="1"/>
    <n v="2024"/>
    <x v="0"/>
    <n v="0"/>
    <n v="0"/>
    <n v="0"/>
    <n v="10"/>
    <n v="15"/>
    <n v="0"/>
    <n v="0"/>
    <n v="0"/>
    <n v="0"/>
    <n v="0"/>
    <n v="0"/>
    <n v="0"/>
    <n v="0"/>
    <n v="0"/>
    <n v="0"/>
    <n v="0.45454545454545453"/>
    <n v="0.75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20"/>
    <s v="Operations"/>
    <s v="BackEnd"/>
    <n v="160"/>
    <n v="123"/>
    <s v="CLOSED"/>
    <n v="1"/>
    <n v="2024"/>
    <x v="0"/>
    <n v="0"/>
    <n v="0"/>
    <n v="19"/>
    <n v="10"/>
    <n v="0"/>
    <n v="0"/>
    <n v="0"/>
    <n v="0"/>
    <n v="0"/>
    <n v="0"/>
    <n v="0"/>
    <n v="0"/>
    <n v="0"/>
    <n v="0"/>
    <n v="0.86363636363636365"/>
    <n v="0.45454545454545453"/>
    <n v="0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97"/>
    <s v="Operations"/>
    <s v="BackEnd"/>
    <n v="160"/>
    <n v="123"/>
    <s v="CLOSED"/>
    <n v="1"/>
    <n v="2024"/>
    <x v="0"/>
    <n v="0"/>
    <n v="0"/>
    <n v="19"/>
    <n v="22"/>
    <n v="5"/>
    <n v="0"/>
    <n v="0"/>
    <n v="0"/>
    <n v="0"/>
    <n v="0"/>
    <n v="0"/>
    <n v="0"/>
    <n v="0"/>
    <n v="0"/>
    <n v="0.86363636363636365"/>
    <n v="1"/>
    <n v="0.25"/>
    <n v="0"/>
    <n v="0"/>
    <n v="0"/>
    <n v="0"/>
    <n v="0"/>
    <n v="0"/>
  </r>
  <r>
    <s v="CONTRACT"/>
    <s v="PRJ"/>
    <s v="Time&amp;Materials"/>
    <x v="0"/>
    <d v="2024-07-01T00:00:00"/>
    <d v="2024-12-31T00:00:00"/>
    <s v="ABS24230"/>
    <s v="ABS24230"/>
    <s v="EPM"/>
    <x v="140"/>
    <s v="Reply"/>
    <s v="A. Albanese"/>
    <x v="106"/>
    <s v="Operations"/>
    <s v="BackEnd"/>
    <n v="160"/>
    <n v="130"/>
    <s v="ON GOING"/>
    <n v="0.9"/>
    <n v="2024"/>
    <x v="0"/>
    <n v="0"/>
    <n v="0"/>
    <n v="0"/>
    <n v="0"/>
    <n v="0"/>
    <n v="5"/>
    <n v="0"/>
    <n v="6"/>
    <n v="5"/>
    <n v="0"/>
    <n v="0"/>
    <n v="0"/>
    <n v="0"/>
    <n v="0"/>
    <n v="0"/>
    <n v="0"/>
    <n v="0"/>
    <n v="0.21739130434782608"/>
    <n v="0"/>
    <n v="0.2857142857142857"/>
    <n v="0.21739130434782608"/>
    <n v="0"/>
    <n v="0"/>
  </r>
  <r>
    <s v="CONTRACT"/>
    <s v="PRJ"/>
    <s v="Time&amp;Materials"/>
    <x v="0"/>
    <d v="2024-07-01T00:00:00"/>
    <d v="2024-12-31T00:00:00"/>
    <s v="ABS24230"/>
    <s v="ABS24230"/>
    <s v="EPM"/>
    <x v="140"/>
    <s v="Reply"/>
    <s v="A. Albanese"/>
    <x v="120"/>
    <s v="Operations"/>
    <s v="BackEnd"/>
    <n v="160"/>
    <n v="130"/>
    <s v="ON GOING"/>
    <n v="0.9"/>
    <n v="2024"/>
    <x v="0"/>
    <n v="0"/>
    <n v="0"/>
    <n v="0"/>
    <n v="10"/>
    <n v="20"/>
    <n v="5"/>
    <n v="0"/>
    <n v="10"/>
    <n v="0"/>
    <n v="0"/>
    <n v="0"/>
    <n v="0"/>
    <n v="0"/>
    <n v="0"/>
    <n v="0"/>
    <n v="0.45454545454545453"/>
    <n v="1"/>
    <n v="0.21739130434782608"/>
    <n v="0"/>
    <n v="0.47619047619047616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91"/>
    <s v="Delivery Projects"/>
    <s v="Analysis"/>
    <n v="51"/>
    <n v="47"/>
    <s v="CLOSED"/>
    <n v="1"/>
    <n v="2024"/>
    <x v="9"/>
    <n v="6"/>
    <n v="6"/>
    <n v="0"/>
    <n v="0"/>
    <n v="0"/>
    <n v="0"/>
    <n v="0"/>
    <n v="0"/>
    <n v="0"/>
    <n v="0"/>
    <n v="0"/>
    <n v="0.22222222222222221"/>
    <n v="0.3"/>
    <n v="0.2857142857142857"/>
    <n v="0"/>
    <n v="0"/>
    <n v="0"/>
    <n v="0"/>
    <n v="0"/>
    <n v="0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34"/>
    <s v="Operations"/>
    <s v="BackEnd"/>
    <n v="51"/>
    <n v="47"/>
    <s v="CLOSED"/>
    <n v="1"/>
    <n v="2024"/>
    <x v="13"/>
    <n v="5"/>
    <n v="5"/>
    <n v="0"/>
    <n v="0"/>
    <n v="0"/>
    <n v="0"/>
    <n v="0"/>
    <n v="0"/>
    <n v="0"/>
    <n v="0"/>
    <n v="0"/>
    <n v="0.27777777777777779"/>
    <n v="0.25"/>
    <n v="0.23809523809523808"/>
    <n v="0"/>
    <n v="0"/>
    <n v="0"/>
    <n v="0"/>
    <n v="0"/>
    <n v="0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49"/>
    <s v="Operations"/>
    <s v="PM - Project Governance"/>
    <n v="51"/>
    <n v="47"/>
    <s v="CLOSED"/>
    <n v="1"/>
    <n v="2024"/>
    <x v="32"/>
    <n v="3.15"/>
    <n v="3"/>
    <n v="0"/>
    <n v="0"/>
    <n v="0"/>
    <n v="0"/>
    <n v="0"/>
    <n v="0"/>
    <n v="0"/>
    <n v="0"/>
    <n v="0"/>
    <n v="0.15000000000000002"/>
    <n v="0.1575"/>
    <n v="0.14285714285714285"/>
    <n v="0"/>
    <n v="0"/>
    <n v="0"/>
    <n v="0"/>
    <n v="0"/>
    <n v="0"/>
    <n v="0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91"/>
    <s v="Delivery Projects"/>
    <s v="Analysis"/>
    <n v="65"/>
    <n v="0"/>
    <s v="PROPOSAL"/>
    <n v="0"/>
    <n v="2025"/>
    <x v="0"/>
    <n v="0"/>
    <n v="0"/>
    <n v="0"/>
    <n v="3"/>
    <n v="3"/>
    <n v="2"/>
    <n v="3"/>
    <n v="3"/>
    <n v="3"/>
    <n v="0"/>
    <n v="0"/>
    <n v="0"/>
    <n v="0"/>
    <n v="0"/>
    <n v="0"/>
    <n v="0.13636363636363635"/>
    <n v="0.15"/>
    <n v="8.6956521739130432E-2"/>
    <n v="0.25"/>
    <n v="0.14285714285714285"/>
    <n v="0.13043478260869565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34"/>
    <s v="Operations"/>
    <s v="BackEnd"/>
    <n v="65"/>
    <n v="0"/>
    <s v="PROPOSAL"/>
    <n v="0"/>
    <n v="2025"/>
    <x v="0"/>
    <n v="0"/>
    <n v="0"/>
    <n v="0"/>
    <n v="3"/>
    <n v="3"/>
    <n v="3"/>
    <n v="2"/>
    <n v="3"/>
    <n v="3"/>
    <n v="0"/>
    <n v="0"/>
    <n v="0"/>
    <n v="0"/>
    <n v="0"/>
    <n v="0"/>
    <n v="0.13636363636363635"/>
    <n v="0.15"/>
    <n v="0.13043478260869565"/>
    <n v="0.16666666666666666"/>
    <n v="0.14285714285714285"/>
    <n v="0.13043478260869565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49"/>
    <s v="Operations"/>
    <s v="PM - Project Governance"/>
    <n v="65"/>
    <n v="0"/>
    <s v="PROPOSAL"/>
    <n v="0"/>
    <n v="2025"/>
    <x v="0"/>
    <n v="0"/>
    <n v="0"/>
    <n v="0"/>
    <n v="3"/>
    <n v="3"/>
    <n v="3"/>
    <n v="1"/>
    <n v="1"/>
    <n v="1"/>
    <n v="0"/>
    <n v="0"/>
    <n v="0"/>
    <n v="0"/>
    <n v="0"/>
    <n v="0"/>
    <n v="0.13636363636363635"/>
    <n v="0.15"/>
    <n v="0.13043478260869565"/>
    <n v="8.3333333333333329E-2"/>
    <n v="4.7619047619047616E-2"/>
    <n v="4.3478260869565216E-2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85"/>
    <s v="Operations"/>
    <s v="BackEnd"/>
    <n v="65"/>
    <n v="0"/>
    <s v="PROPOSAL"/>
    <n v="0"/>
    <n v="2025"/>
    <x v="0"/>
    <n v="0"/>
    <n v="0"/>
    <n v="0"/>
    <n v="3"/>
    <n v="3"/>
    <n v="3"/>
    <n v="2"/>
    <n v="1"/>
    <n v="0"/>
    <n v="0"/>
    <n v="0"/>
    <n v="0"/>
    <n v="0"/>
    <n v="0"/>
    <n v="0"/>
    <n v="0.13636363636363635"/>
    <n v="0.15"/>
    <n v="0.13043478260869565"/>
    <n v="0.16666666666666666"/>
    <n v="4.7619047619047616E-2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24"/>
    <s v="UX/UI"/>
    <s v="Graphic Interface"/>
    <n v="192"/>
    <n v="155"/>
    <s v="CLOSED"/>
    <n v="1"/>
    <n v="2024"/>
    <x v="0"/>
    <n v="0"/>
    <n v="0"/>
    <n v="7.6"/>
    <n v="0"/>
    <n v="0"/>
    <n v="0"/>
    <n v="0"/>
    <n v="0"/>
    <n v="0"/>
    <n v="0"/>
    <n v="0"/>
    <n v="0"/>
    <n v="0"/>
    <n v="0"/>
    <n v="0.34545454545454546"/>
    <n v="0"/>
    <n v="0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91"/>
    <s v="Delivery Projects"/>
    <s v="Analysis"/>
    <n v="192"/>
    <n v="155"/>
    <s v="CLOSED"/>
    <n v="1"/>
    <n v="2024"/>
    <x v="4"/>
    <n v="10"/>
    <n v="5"/>
    <n v="11"/>
    <n v="12"/>
    <n v="12"/>
    <n v="0"/>
    <n v="0"/>
    <n v="0"/>
    <n v="0"/>
    <n v="0"/>
    <n v="0"/>
    <n v="0.5"/>
    <n v="0.5"/>
    <n v="0.23809523809523808"/>
    <n v="0.5"/>
    <n v="0.54545454545454541"/>
    <n v="0.6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34"/>
    <s v="Operations"/>
    <s v="BackEnd"/>
    <n v="192"/>
    <n v="155"/>
    <s v="CLOSED"/>
    <n v="1"/>
    <n v="2024"/>
    <x v="0"/>
    <n v="0"/>
    <n v="5"/>
    <n v="19"/>
    <n v="14"/>
    <n v="5"/>
    <n v="0"/>
    <n v="0"/>
    <n v="0"/>
    <n v="0"/>
    <n v="0"/>
    <n v="0"/>
    <n v="0"/>
    <n v="0"/>
    <n v="0.23809523809523808"/>
    <n v="0.86363636363636365"/>
    <n v="0.63636363636363635"/>
    <n v="0.2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09"/>
    <s v="AREA TECH"/>
    <s v="FrontEnd"/>
    <n v="192"/>
    <n v="155"/>
    <s v="CLOSED"/>
    <n v="1"/>
    <n v="2024"/>
    <x v="0"/>
    <n v="0"/>
    <n v="10"/>
    <n v="19"/>
    <n v="20"/>
    <n v="7"/>
    <n v="0"/>
    <n v="0"/>
    <n v="0"/>
    <n v="0"/>
    <n v="0"/>
    <n v="0"/>
    <n v="0"/>
    <n v="0"/>
    <n v="0.47619047619047616"/>
    <n v="0.86363636363636365"/>
    <n v="0.90909090909090906"/>
    <n v="0.3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49"/>
    <s v="Operations"/>
    <s v="PM - Project Governance"/>
    <n v="192"/>
    <n v="155"/>
    <s v="CLOSED"/>
    <n v="1"/>
    <n v="2024"/>
    <x v="0"/>
    <n v="0"/>
    <n v="5"/>
    <n v="9.5"/>
    <n v="10"/>
    <n v="5"/>
    <n v="0"/>
    <n v="0"/>
    <n v="0"/>
    <n v="0"/>
    <n v="0"/>
    <n v="0"/>
    <n v="0"/>
    <n v="0"/>
    <n v="0.23809523809523808"/>
    <n v="0.43181818181818182"/>
    <n v="0.45454545454545453"/>
    <n v="0.2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17"/>
    <s v="Operations"/>
    <s v="FrontEnd"/>
    <n v="192"/>
    <n v="155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Time&amp;Materials"/>
    <x v="0"/>
    <d v="2024-04-01T00:00:00"/>
    <d v="2024-12-31T00:00:00"/>
    <s v="ABS24342"/>
    <s v="ABS24342"/>
    <s v="EPM"/>
    <x v="144"/>
    <s v="RTT"/>
    <s v="P. Pieroni"/>
    <x v="120"/>
    <s v="Operations"/>
    <s v="BackEnd"/>
    <n v="10"/>
    <n v="10"/>
    <s v="CLOSED"/>
    <n v="1"/>
    <n v="2024"/>
    <x v="0"/>
    <n v="0"/>
    <n v="0"/>
    <n v="0"/>
    <n v="0"/>
    <n v="0"/>
    <n v="5"/>
    <n v="0"/>
    <n v="0"/>
    <n v="0"/>
    <n v="0"/>
    <n v="0"/>
    <n v="0"/>
    <n v="0"/>
    <n v="0"/>
    <n v="0"/>
    <n v="0"/>
    <n v="0"/>
    <n v="0.21739130434782608"/>
    <n v="0"/>
    <n v="0"/>
    <n v="0"/>
    <n v="0"/>
    <n v="0"/>
  </r>
  <r>
    <s v="CONTRACT"/>
    <s v="PRJ"/>
    <s v="Time&amp;Materials"/>
    <x v="0"/>
    <d v="2024-04-01T00:00:00"/>
    <d v="2024-12-31T00:00:00"/>
    <s v="ABS24342"/>
    <s v="ABS24342"/>
    <s v="EPM"/>
    <x v="144"/>
    <s v="RTT"/>
    <s v="P. Pieroni"/>
    <x v="47"/>
    <s v="Operations"/>
    <s v="BackEnd"/>
    <n v="10"/>
    <n v="10"/>
    <s v="CLOSED"/>
    <n v="1"/>
    <n v="2024"/>
    <x v="0"/>
    <n v="0"/>
    <n v="0"/>
    <n v="2"/>
    <n v="1"/>
    <n v="4"/>
    <n v="0.5"/>
    <n v="0"/>
    <n v="0"/>
    <n v="0"/>
    <n v="0"/>
    <n v="0"/>
    <n v="0"/>
    <n v="0"/>
    <n v="0"/>
    <n v="9.0909090909090912E-2"/>
    <n v="4.5454545454545456E-2"/>
    <n v="0.2"/>
    <n v="2.1739130434782608E-2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1"/>
    <s v="Operations"/>
    <s v="BackEnd "/>
    <n v="100"/>
    <n v="100"/>
    <s v="CLOSED"/>
    <n v="1"/>
    <n v="2024"/>
    <x v="0"/>
    <n v="0"/>
    <n v="0"/>
    <n v="0"/>
    <n v="8"/>
    <n v="10"/>
    <n v="13"/>
    <n v="0"/>
    <n v="0"/>
    <n v="0"/>
    <n v="0"/>
    <n v="0"/>
    <n v="0"/>
    <n v="0"/>
    <n v="0"/>
    <n v="0"/>
    <n v="0.36363636363636365"/>
    <n v="0.5"/>
    <n v="0.56521739130434778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39"/>
    <s v="Operations"/>
    <s v="DataManagement"/>
    <n v="100"/>
    <n v="100"/>
    <s v="CLOSED"/>
    <n v="1"/>
    <n v="2024"/>
    <x v="0"/>
    <n v="0"/>
    <n v="0"/>
    <n v="0"/>
    <n v="2"/>
    <n v="1"/>
    <n v="1"/>
    <n v="0"/>
    <n v="0"/>
    <n v="0"/>
    <n v="0"/>
    <n v="0"/>
    <n v="0"/>
    <n v="0"/>
    <n v="0"/>
    <n v="0"/>
    <n v="9.0909090909090912E-2"/>
    <n v="0.05"/>
    <n v="4.3478260869565216E-2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18"/>
    <s v="Delivery Projects"/>
    <s v="PM - Project Governance"/>
    <n v="100"/>
    <n v="100"/>
    <s v="CLOSED"/>
    <n v="1"/>
    <n v="2024"/>
    <x v="0"/>
    <n v="0"/>
    <n v="0"/>
    <n v="4"/>
    <n v="5"/>
    <n v="4"/>
    <n v="4"/>
    <n v="0"/>
    <n v="3"/>
    <n v="0"/>
    <n v="0"/>
    <n v="0"/>
    <n v="0"/>
    <n v="0"/>
    <n v="0"/>
    <n v="0.18181818181818182"/>
    <n v="0.22727272727272727"/>
    <n v="0.2"/>
    <n v="0.17391304347826086"/>
    <n v="0"/>
    <n v="0.14285714285714285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59"/>
    <s v="Delivery Projects"/>
    <s v="Analysis"/>
    <n v="100"/>
    <n v="100"/>
    <s v="CLOSED"/>
    <n v="1"/>
    <n v="2024"/>
    <x v="0"/>
    <n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7"/>
    <s v="Operations"/>
    <s v="FrontEnd"/>
    <n v="100"/>
    <n v="100"/>
    <s v="CLOSED"/>
    <n v="1"/>
    <n v="2024"/>
    <x v="0"/>
    <n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40"/>
    <s v="Operations"/>
    <s v="FrontEnd"/>
    <n v="100"/>
    <n v="100"/>
    <s v="CLOSED"/>
    <n v="1"/>
    <n v="2024"/>
    <x v="0"/>
    <n v="0"/>
    <n v="0"/>
    <n v="0.5"/>
    <n v="4.5"/>
    <n v="2"/>
    <n v="5"/>
    <n v="0"/>
    <n v="1"/>
    <n v="0"/>
    <n v="0"/>
    <n v="0"/>
    <n v="0"/>
    <n v="0"/>
    <n v="0"/>
    <n v="2.2727272727272728E-2"/>
    <n v="0.20454545454545456"/>
    <n v="0.1"/>
    <n v="0.21739130434782608"/>
    <n v="0"/>
    <n v="4.7619047619047616E-2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4"/>
    <s v="Operations"/>
    <s v="BackEnd "/>
    <n v="100"/>
    <n v="100"/>
    <s v="CLOSED"/>
    <n v="1"/>
    <n v="2024"/>
    <x v="0"/>
    <n v="0"/>
    <n v="0"/>
    <n v="0"/>
    <n v="7"/>
    <n v="10"/>
    <n v="10"/>
    <n v="0"/>
    <n v="2"/>
    <n v="0"/>
    <n v="0"/>
    <n v="0"/>
    <n v="0"/>
    <n v="0"/>
    <n v="0"/>
    <n v="0"/>
    <n v="0.31818181818181818"/>
    <n v="0.5"/>
    <n v="0.43478260869565216"/>
    <n v="0"/>
    <n v="9.5238095238095233E-2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18"/>
    <s v="Delivery Projects"/>
    <s v="PM - Project Governance"/>
    <n v="13"/>
    <n v="0"/>
    <s v="CLOSED"/>
    <n v="0"/>
    <n v="2025"/>
    <x v="1"/>
    <n v="2"/>
    <n v="0"/>
    <n v="0"/>
    <n v="0"/>
    <n v="0"/>
    <n v="0"/>
    <n v="0"/>
    <n v="0"/>
    <n v="0"/>
    <n v="0"/>
    <n v="0"/>
    <n v="5.5555555555555552E-2"/>
    <n v="0.1"/>
    <n v="0"/>
    <n v="0"/>
    <n v="0"/>
    <n v="0"/>
    <n v="0"/>
    <n v="0"/>
    <n v="0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77"/>
    <s v="Operations"/>
    <s v="FrontEnd"/>
    <n v="13"/>
    <n v="0"/>
    <s v="CLOSED"/>
    <n v="0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41"/>
    <s v="Operations"/>
    <s v="BackEnd "/>
    <n v="13"/>
    <n v="0"/>
    <s v="CLOSED"/>
    <n v="0"/>
    <n v="2025"/>
    <x v="1"/>
    <n v="8"/>
    <n v="0"/>
    <n v="0"/>
    <n v="0"/>
    <n v="0"/>
    <n v="0"/>
    <n v="0"/>
    <n v="0"/>
    <n v="0"/>
    <n v="0"/>
    <n v="0"/>
    <n v="5.5555555555555552E-2"/>
    <n v="0.4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147"/>
    <s v="Abstract"/>
    <s v="M. COCCHI"/>
    <x v="66"/>
    <s v="Consolidated &amp; Tax"/>
    <s v="Training"/>
    <n v="5"/>
    <n v="0"/>
    <s v="ON GOING"/>
    <n v="0.2"/>
    <n v="2024"/>
    <x v="0"/>
    <n v="0"/>
    <n v="0"/>
    <n v="0"/>
    <n v="0"/>
    <n v="1"/>
    <n v="1"/>
    <n v="0"/>
    <n v="1"/>
    <n v="1"/>
    <n v="1"/>
    <n v="0"/>
    <n v="0"/>
    <n v="0"/>
    <n v="0"/>
    <n v="0"/>
    <n v="0"/>
    <n v="0.05"/>
    <n v="4.3478260869565216E-2"/>
    <n v="0"/>
    <n v="4.7619047619047616E-2"/>
    <n v="4.3478260869565216E-2"/>
    <n v="4.7619047619047616E-2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73"/>
    <s v="Operations"/>
    <s v="FrontEnd"/>
    <n v="0"/>
    <n v="0"/>
    <s v="PROPOSAL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113"/>
    <s v="Operations"/>
    <s v="Data Engineering"/>
    <n v="0"/>
    <n v="0"/>
    <s v="PROPOSAL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77"/>
    <s v="Operations"/>
    <s v="PM - Project Governance"/>
    <n v="0"/>
    <n v="0"/>
    <s v="PROPOSAL"/>
    <n v="0"/>
    <n v="2024"/>
    <x v="0"/>
    <n v="0"/>
    <n v="0"/>
    <n v="1"/>
    <n v="5"/>
    <n v="3"/>
    <n v="2"/>
    <n v="0"/>
    <n v="0"/>
    <n v="0"/>
    <n v="0"/>
    <n v="0"/>
    <n v="0"/>
    <n v="0"/>
    <n v="0"/>
    <n v="4.5454545454545456E-2"/>
    <n v="0.22727272727272727"/>
    <n v="0.15"/>
    <n v="8.6956521739130432E-2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3"/>
    <s v="Operations"/>
    <s v="BackEnd"/>
    <n v="180"/>
    <n v="0"/>
    <s v="ON HOLD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8.6956521739130432E-2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3"/>
    <s v="Operations"/>
    <s v="BackEnd"/>
    <n v="180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58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3"/>
    <s v="Delivery Projects"/>
    <s v="Analisys"/>
    <n v="180"/>
    <n v="0"/>
    <s v="ON HOLD"/>
    <n v="0"/>
    <n v="2024"/>
    <x v="0"/>
    <n v="0"/>
    <n v="0"/>
    <n v="0"/>
    <n v="0"/>
    <n v="0"/>
    <n v="0"/>
    <n v="0"/>
    <n v="10"/>
    <n v="2"/>
    <n v="0"/>
    <n v="0"/>
    <n v="0"/>
    <n v="0"/>
    <n v="0"/>
    <n v="0"/>
    <n v="0"/>
    <n v="0"/>
    <n v="0"/>
    <n v="0"/>
    <n v="0.47619047619047616"/>
    <n v="8.6956521739130432E-2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3"/>
    <s v="Delivery Projects"/>
    <s v="Analisys"/>
    <n v="180"/>
    <n v="0"/>
    <s v="ON HOLD"/>
    <n v="0"/>
    <n v="2025"/>
    <x v="9"/>
    <n v="0"/>
    <n v="0"/>
    <n v="0"/>
    <n v="0"/>
    <n v="0"/>
    <n v="0"/>
    <n v="0"/>
    <n v="0"/>
    <n v="0"/>
    <n v="0"/>
    <n v="0"/>
    <n v="0.22222222222222221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105"/>
    <s v="Operations"/>
    <s v="BackEnd"/>
    <n v="180"/>
    <n v="0"/>
    <s v="ON HOLD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8.6956521739130432E-2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105"/>
    <s v="Operations"/>
    <s v="BackEnd"/>
    <n v="180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58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4"/>
    <s v="Operations"/>
    <s v="Architecture Analysis"/>
    <n v="180"/>
    <n v="0"/>
    <s v="ON HOLD"/>
    <n v="0"/>
    <n v="2024"/>
    <x v="0"/>
    <n v="0"/>
    <n v="0"/>
    <n v="0"/>
    <n v="0"/>
    <n v="0"/>
    <n v="0"/>
    <n v="0"/>
    <n v="10"/>
    <n v="2"/>
    <n v="0"/>
    <n v="0"/>
    <n v="0"/>
    <n v="0"/>
    <n v="0"/>
    <n v="0"/>
    <n v="0"/>
    <n v="0"/>
    <n v="0"/>
    <n v="0"/>
    <n v="0.47619047619047616"/>
    <n v="8.6956521739130432E-2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4"/>
    <s v="Delivery Projects"/>
    <s v="PM - Project Governance"/>
    <n v="180"/>
    <n v="0"/>
    <s v="ON HOLD"/>
    <n v="0"/>
    <n v="2024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9.5238095238095233E-2"/>
    <n v="8.6956521739130432E-2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8"/>
    <s v="Delivery Projects"/>
    <s v="Analisys"/>
    <n v="180"/>
    <n v="0"/>
    <s v="ON HOLD"/>
    <n v="0"/>
    <n v="2024"/>
    <x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.19047619047619047"/>
    <n v="8.6956521739130432E-2"/>
    <n v="0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4"/>
    <s v="Delivery Projects"/>
    <s v="PM - Project Governance"/>
    <n v="46"/>
    <n v="25"/>
    <s v="ON GOING"/>
    <n v="0.5"/>
    <n v="2024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9.5238095238095233E-2"/>
    <n v="8.6956521739130432E-2"/>
    <n v="0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05"/>
    <s v="Operations"/>
    <s v="BackEnd"/>
    <n v="46"/>
    <n v="25"/>
    <s v="ON GOING"/>
    <n v="0.5"/>
    <n v="2024"/>
    <x v="0"/>
    <n v="0"/>
    <n v="0"/>
    <n v="0"/>
    <n v="0"/>
    <n v="0"/>
    <n v="0"/>
    <n v="0"/>
    <n v="0"/>
    <n v="8"/>
    <n v="0"/>
    <n v="5"/>
    <n v="0"/>
    <n v="0"/>
    <n v="0"/>
    <n v="0"/>
    <n v="0"/>
    <n v="0"/>
    <n v="0"/>
    <n v="0"/>
    <n v="0"/>
    <n v="0.34782608695652173"/>
    <n v="0"/>
    <n v="0.22727272727272727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99"/>
    <s v="Operations"/>
    <s v="BackEnd"/>
    <n v="46"/>
    <n v="25"/>
    <s v="ON GOING"/>
    <n v="0.5"/>
    <n v="2024"/>
    <x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.27272727272727271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5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4285714285714285"/>
    <n v="0.13043478260869565"/>
    <n v="9.5238095238095233E-2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03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4285714285714285"/>
    <n v="0.13043478260869565"/>
    <n v="9.5238095238095233E-2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95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8.6956521739130432E-2"/>
    <n v="9.5238095238095233E-2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47"/>
    <s v="Operations"/>
    <s v="Solution Architect"/>
    <n v="46"/>
    <n v="25"/>
    <s v="ON GOING"/>
    <n v="0.5"/>
    <n v="2024"/>
    <x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8.6956521739130432E-2"/>
    <n v="4.7619047619047616E-2"/>
    <n v="0"/>
  </r>
  <r>
    <s v="CONTRACT"/>
    <s v="AMS"/>
    <m/>
    <x v="0"/>
    <d v="2023-07-01T00:00:00"/>
    <d v="2024-06-30T00:00:00"/>
    <s v="ABS24334"/>
    <s v="ABS24334"/>
    <s v="EPM"/>
    <x v="151"/>
    <s v="Thom Browne"/>
    <s v="F. Lombardini"/>
    <x v="15"/>
    <s v="Consolidated &amp; Tax"/>
    <s v="Analysis"/>
    <n v="16"/>
    <n v="0"/>
    <s v="ON GOING"/>
    <n v="0"/>
    <n v="2024"/>
    <x v="1"/>
    <n v="1"/>
    <n v="1"/>
    <n v="1"/>
    <n v="2"/>
    <n v="2"/>
    <n v="0"/>
    <n v="0"/>
    <n v="0"/>
    <n v="0"/>
    <n v="0"/>
    <n v="0"/>
    <n v="5.5555555555555552E-2"/>
    <n v="0.05"/>
    <n v="4.7619047619047616E-2"/>
    <n v="4.5454545454545456E-2"/>
    <n v="9.0909090909090912E-2"/>
    <n v="0.1"/>
    <n v="0"/>
    <n v="0"/>
    <n v="0"/>
    <n v="0"/>
    <n v="0"/>
    <n v="0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15"/>
    <s v="Consolidated &amp; Tax"/>
    <s v="Analysis"/>
    <n v="20"/>
    <n v="0"/>
    <s v="ON GOING"/>
    <n v="0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4.3478260869565216E-2"/>
    <n v="0"/>
    <n v="4.7619047619047616E-2"/>
    <n v="4.3478260869565216E-2"/>
    <n v="4.7619047619047616E-2"/>
    <n v="4.5454545454545456E-2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15"/>
    <s v="Consolidated &amp; Tax"/>
    <s v="Analysis"/>
    <n v="20"/>
    <n v="0"/>
    <s v="ON GOING"/>
    <n v="0"/>
    <n v="2025"/>
    <x v="1"/>
    <n v="1"/>
    <n v="0.5"/>
    <n v="0.5"/>
    <n v="0.5"/>
    <n v="0.5"/>
    <n v="0"/>
    <n v="0"/>
    <n v="0"/>
    <n v="0"/>
    <n v="0"/>
    <n v="0"/>
    <n v="5.5555555555555552E-2"/>
    <n v="0.05"/>
    <n v="2.3809523809523808E-2"/>
    <n v="2.2727272727272728E-2"/>
    <n v="2.2727272727272728E-2"/>
    <n v="2.5000000000000001E-2"/>
    <n v="0"/>
    <n v="0"/>
    <n v="0"/>
    <n v="0"/>
    <n v="0"/>
    <n v="0"/>
  </r>
  <r>
    <s v="CONTRACT"/>
    <s v="AMS"/>
    <m/>
    <x v="0"/>
    <d v="2023-07-01T00:00:00"/>
    <d v="2024-06-30T00:00:00"/>
    <s v="ABS24334"/>
    <s v="ABS24334"/>
    <s v="EPM"/>
    <x v="151"/>
    <s v="Thom Browne"/>
    <s v="F. Lombardini"/>
    <x v="66"/>
    <s v="Consolidated &amp; Tax"/>
    <s v="Analysis"/>
    <n v="16"/>
    <n v="0"/>
    <s v="ON GOING"/>
    <n v="0"/>
    <n v="2024"/>
    <x v="1"/>
    <n v="1"/>
    <n v="1"/>
    <n v="1"/>
    <n v="2"/>
    <n v="2"/>
    <n v="0"/>
    <n v="0"/>
    <n v="0"/>
    <n v="0"/>
    <n v="0"/>
    <n v="0"/>
    <n v="5.5555555555555552E-2"/>
    <n v="0.05"/>
    <n v="4.7619047619047616E-2"/>
    <n v="4.5454545454545456E-2"/>
    <n v="9.0909090909090912E-2"/>
    <n v="0.1"/>
    <n v="0"/>
    <n v="0"/>
    <n v="0"/>
    <n v="0"/>
    <n v="0"/>
    <n v="0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66"/>
    <s v="Consolidated &amp; Tax"/>
    <s v="Analysis"/>
    <n v="20"/>
    <n v="0"/>
    <s v="ON GOING"/>
    <n v="0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4.3478260869565216E-2"/>
    <n v="0"/>
    <n v="4.7619047619047616E-2"/>
    <n v="4.3478260869565216E-2"/>
    <n v="4.7619047619047616E-2"/>
    <n v="4.5454545454545456E-2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66"/>
    <s v="Consolidated &amp; Tax"/>
    <s v="Analysis"/>
    <n v="20"/>
    <n v="0"/>
    <s v="ON GOING"/>
    <n v="0"/>
    <n v="2025"/>
    <x v="1"/>
    <n v="1"/>
    <n v="1"/>
    <n v="1"/>
    <n v="1"/>
    <n v="1"/>
    <n v="0"/>
    <n v="0"/>
    <n v="0"/>
    <n v="0"/>
    <n v="0"/>
    <n v="0"/>
    <n v="5.5555555555555552E-2"/>
    <n v="0.05"/>
    <n v="4.7619047619047616E-2"/>
    <n v="4.5454545454545456E-2"/>
    <n v="4.5454545454545456E-2"/>
    <n v="0.05"/>
    <n v="0"/>
    <n v="0"/>
    <n v="0"/>
    <n v="0"/>
    <n v="0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5"/>
    <s v="Operations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5"/>
    <n v="0.21739130434782608"/>
    <n v="9.5238095238095233E-2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6"/>
    <s v="Operations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5"/>
    <n v="0.21739130434782608"/>
    <n v="9.5238095238095233E-2"/>
    <n v="0"/>
  </r>
  <r>
    <s v="INTERNAL TRAINING"/>
    <s v="FORMAZIONE"/>
    <m/>
    <x v="0"/>
    <d v="2024-09-01T00:00:00"/>
    <d v="2024-11-30T00:00:00"/>
    <s v="N/A"/>
    <s v="ATD"/>
    <s v="OTHER"/>
    <x v="152"/>
    <s v="Abstract"/>
    <s v="M. COCCHI"/>
    <x v="95"/>
    <s v="Consolidated &amp; Tax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5"/>
    <n v="0.21739130434782608"/>
    <n v="9.5238095238095233E-2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1"/>
    <s v="Consolidated &amp; Tax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5"/>
    <n v="0.21739130434782608"/>
    <n v="9.5238095238095233E-2"/>
    <n v="0"/>
  </r>
  <r>
    <s v="CONTRACT"/>
    <s v="AMS"/>
    <m/>
    <x v="0"/>
    <d v="2024-01-01T00:00:00"/>
    <d v="2024-06-30T00:00:00"/>
    <s v="ABS23317"/>
    <s v="AETHA"/>
    <s v="EPM"/>
    <x v="153"/>
    <s v="Transmec"/>
    <s v="M. Salcini"/>
    <x v="107"/>
    <s v="Delivery AMS"/>
    <s v="BackEnd"/>
    <n v="30"/>
    <n v="0"/>
    <s v="CLOSED"/>
    <n v="0"/>
    <n v="2024"/>
    <x v="23"/>
    <n v="2.1"/>
    <n v="2.1"/>
    <n v="1.9"/>
    <n v="2"/>
    <n v="2"/>
    <n v="2"/>
    <n v="0"/>
    <n v="2"/>
    <n v="2"/>
    <n v="2"/>
    <n v="2"/>
    <n v="0.1"/>
    <n v="0.10500000000000001"/>
    <n v="0.1"/>
    <n v="8.6363636363636365E-2"/>
    <n v="9.0909090909090912E-2"/>
    <n v="0.1"/>
    <n v="8.6956521739130432E-2"/>
    <n v="0"/>
    <n v="9.5238095238095233E-2"/>
    <n v="8.6956521739130432E-2"/>
    <n v="9.5238095238095233E-2"/>
    <n v="9.0909090909090912E-2"/>
  </r>
  <r>
    <s v="CONTRACT"/>
    <s v="AMS"/>
    <m/>
    <x v="0"/>
    <d v="2024-01-01T00:00:00"/>
    <d v="2024-06-30T00:00:00"/>
    <s v="ABS23317"/>
    <s v="AETHA"/>
    <s v="EPM"/>
    <x v="153"/>
    <s v="Transmec"/>
    <s v="M. Salcini"/>
    <x v="95"/>
    <s v="Consolidated &amp; Tax"/>
    <s v="PM - Project Governance"/>
    <n v="30"/>
    <n v="0"/>
    <s v="CLOSED"/>
    <n v="0"/>
    <n v="2024"/>
    <x v="1"/>
    <n v="1"/>
    <n v="1"/>
    <n v="1"/>
    <n v="1"/>
    <n v="1"/>
    <n v="1"/>
    <n v="0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4.5454545454545456E-2"/>
  </r>
  <r>
    <s v="CONTRACT"/>
    <s v="AMS"/>
    <m/>
    <x v="0"/>
    <d v="2024-01-01T00:00:00"/>
    <d v="2024-06-30T00:00:00"/>
    <s v="ABS23317"/>
    <s v="AETHA"/>
    <s v="EPM"/>
    <x v="153"/>
    <s v="Transmec"/>
    <s v="M. Salcini"/>
    <x v="101"/>
    <s v="Consolidated &amp; Tax"/>
    <s v="Analysis"/>
    <n v="30"/>
    <n v="0"/>
    <s v="CLOSED"/>
    <n v="0"/>
    <n v="2024"/>
    <x v="23"/>
    <n v="2.1"/>
    <n v="2.1"/>
    <n v="1.9"/>
    <n v="3"/>
    <n v="3"/>
    <n v="0"/>
    <n v="0"/>
    <n v="0"/>
    <n v="0"/>
    <n v="0"/>
    <n v="0"/>
    <n v="0.1"/>
    <n v="0.10500000000000001"/>
    <n v="0.1"/>
    <n v="8.6363636363636365E-2"/>
    <n v="0.13636363636363635"/>
    <n v="0.15"/>
    <n v="0"/>
    <n v="0"/>
    <n v="0"/>
    <n v="0"/>
    <n v="0"/>
    <n v="0"/>
  </r>
  <r>
    <s v="CONTRACT"/>
    <s v="AMS"/>
    <m/>
    <x v="0"/>
    <d v="2024-01-01T00:00:00"/>
    <d v="2024-12-31T00:00:00"/>
    <s v="N/A"/>
    <s v="EURMP"/>
    <s v="EPM"/>
    <x v="154"/>
    <s v="URMET"/>
    <s v="P. Pieroni"/>
    <x v="43"/>
    <s v="Operations"/>
    <s v="BackEnd"/>
    <n v="30"/>
    <n v="0"/>
    <s v="ON GOING"/>
    <n v="0"/>
    <n v="2024"/>
    <x v="22"/>
    <n v="1.05"/>
    <n v="2.1"/>
    <n v="0.95"/>
    <n v="1"/>
    <n v="0"/>
    <n v="0"/>
    <n v="0"/>
    <n v="0"/>
    <n v="0"/>
    <n v="0"/>
    <n v="0"/>
    <n v="0.05"/>
    <n v="5.2500000000000005E-2"/>
    <n v="0.1"/>
    <n v="4.3181818181818182E-2"/>
    <n v="4.5454545454545456E-2"/>
    <n v="0"/>
    <n v="0"/>
    <n v="0"/>
    <n v="0"/>
    <n v="0"/>
    <n v="0"/>
    <n v="0"/>
  </r>
  <r>
    <s v="CONTRACT"/>
    <s v="AMS"/>
    <m/>
    <x v="0"/>
    <d v="2024-01-01T00:00:00"/>
    <d v="2024-12-31T00:00:00"/>
    <s v="N/A"/>
    <s v="EURMP"/>
    <s v="EPM"/>
    <x v="154"/>
    <s v="URMET"/>
    <s v="P. Pieroni"/>
    <x v="47"/>
    <s v="Operations"/>
    <s v="Analysis"/>
    <n v="30"/>
    <n v="0"/>
    <s v="ON GOING"/>
    <n v="0"/>
    <n v="2024"/>
    <x v="22"/>
    <n v="1.05"/>
    <n v="2.1"/>
    <n v="0.95"/>
    <n v="1"/>
    <n v="0"/>
    <n v="0"/>
    <n v="0"/>
    <n v="0"/>
    <n v="0"/>
    <n v="0"/>
    <n v="0"/>
    <n v="0.05"/>
    <n v="5.2500000000000005E-2"/>
    <n v="0.1"/>
    <n v="4.3181818181818182E-2"/>
    <n v="4.5454545454545456E-2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8"/>
    <s v="Operations"/>
    <s v="FrontEnd"/>
    <n v="1210"/>
    <n v="755"/>
    <s v="ON GOING"/>
    <n v="0.62396694214876036"/>
    <n v="2024"/>
    <x v="0"/>
    <n v="0"/>
    <n v="0"/>
    <n v="10"/>
    <n v="10"/>
    <n v="5"/>
    <n v="0"/>
    <n v="0"/>
    <n v="0"/>
    <n v="0"/>
    <n v="0"/>
    <n v="0"/>
    <n v="0"/>
    <n v="0"/>
    <n v="0"/>
    <n v="0.45454545454545453"/>
    <n v="0.45454545454545453"/>
    <n v="0.25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3"/>
    <s v="Operations"/>
    <s v="BackEnd"/>
    <n v="1210"/>
    <n v="755"/>
    <s v="ON GOING"/>
    <n v="0.62396694214876036"/>
    <n v="2024"/>
    <x v="0"/>
    <n v="0"/>
    <n v="0"/>
    <n v="0"/>
    <n v="0"/>
    <n v="0"/>
    <n v="0"/>
    <n v="0"/>
    <n v="5"/>
    <n v="15"/>
    <n v="20"/>
    <n v="15"/>
    <n v="0"/>
    <n v="0"/>
    <n v="0"/>
    <n v="0"/>
    <n v="0"/>
    <n v="0"/>
    <n v="0"/>
    <n v="0"/>
    <n v="0.23809523809523808"/>
    <n v="0.65217391304347827"/>
    <n v="0.95238095238095233"/>
    <n v="0.68181818181818177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0"/>
    <s v="Operations"/>
    <s v="BackEnd"/>
    <n v="1210"/>
    <n v="755"/>
    <s v="ON GOING"/>
    <n v="0.62396694214876036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5"/>
    <s v="Operations"/>
    <s v="Technical Leader"/>
    <n v="1210"/>
    <n v="755"/>
    <s v="ON GOING"/>
    <n v="0.62396694214876036"/>
    <n v="2024"/>
    <x v="0"/>
    <n v="0"/>
    <n v="0"/>
    <n v="2"/>
    <n v="3"/>
    <n v="0"/>
    <n v="0"/>
    <n v="0"/>
    <n v="0"/>
    <n v="0"/>
    <n v="0"/>
    <n v="0"/>
    <n v="0"/>
    <n v="0"/>
    <n v="0"/>
    <n v="9.0909090909090912E-2"/>
    <n v="0.13636363636363635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4"/>
    <s v="Delivery AMS"/>
    <s v="PM - Project Governance"/>
    <n v="1210"/>
    <n v="755"/>
    <s v="ON GOING"/>
    <n v="0.62396694214876036"/>
    <n v="2024"/>
    <x v="41"/>
    <n v="25"/>
    <n v="25"/>
    <n v="25"/>
    <n v="25"/>
    <n v="25"/>
    <n v="25"/>
    <n v="25"/>
    <n v="25"/>
    <n v="25"/>
    <n v="25"/>
    <n v="25"/>
    <n v="1.3888888888888888"/>
    <n v="1.25"/>
    <n v="1.1904761904761905"/>
    <n v="1.1363636363636365"/>
    <n v="1.1363636363636365"/>
    <n v="1.25"/>
    <n v="1.0869565217391304"/>
    <n v="2.0833333333333335"/>
    <n v="1.1904761904761905"/>
    <n v="1.0869565217391304"/>
    <n v="1.1904761904761905"/>
    <n v="1.1363636363636365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BackEnd"/>
    <n v="1210"/>
    <n v="755"/>
    <s v="ON GOING"/>
    <n v="0.62396694214876036"/>
    <n v="2024"/>
    <x v="19"/>
    <n v="12"/>
    <n v="12"/>
    <n v="5"/>
    <n v="5"/>
    <n v="5"/>
    <n v="5"/>
    <n v="5"/>
    <n v="10"/>
    <n v="15"/>
    <n v="12"/>
    <n v="12"/>
    <n v="0.66666666666666663"/>
    <n v="0.6"/>
    <n v="0.5714285714285714"/>
    <n v="0.22727272727272727"/>
    <n v="0.22727272727272727"/>
    <n v="0.25"/>
    <n v="0.21739130434782608"/>
    <n v="0.41666666666666669"/>
    <n v="0.47619047619047616"/>
    <n v="0.65217391304347827"/>
    <n v="0.5714285714285714"/>
    <n v="0.54545454545454541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6"/>
    <s v="Delivery Projects"/>
    <s v="Analysis"/>
    <n v="1210"/>
    <n v="755"/>
    <s v="ON GOING"/>
    <n v="0.62396694214876036"/>
    <n v="2024"/>
    <x v="13"/>
    <n v="6"/>
    <n v="6"/>
    <n v="5"/>
    <n v="6"/>
    <n v="6"/>
    <n v="6"/>
    <n v="5"/>
    <n v="3"/>
    <n v="5"/>
    <n v="5"/>
    <n v="5"/>
    <n v="0.27777777777777779"/>
    <n v="0.3"/>
    <n v="0.2857142857142857"/>
    <n v="0.22727272727272727"/>
    <n v="0.27272727272727271"/>
    <n v="0.3"/>
    <n v="0.2608695652173913"/>
    <n v="0.41666666666666669"/>
    <n v="0.14285714285714285"/>
    <n v="0.21739130434782608"/>
    <n v="0.23809523809523808"/>
    <n v="0.22727272727272727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98"/>
    <s v="Operations"/>
    <s v="Data Management"/>
    <n v="1210"/>
    <n v="755"/>
    <s v="ON GOING"/>
    <n v="0.62396694214876036"/>
    <n v="2024"/>
    <x v="11"/>
    <n v="10"/>
    <n v="10"/>
    <n v="10"/>
    <n v="10"/>
    <n v="10"/>
    <n v="10"/>
    <n v="5"/>
    <n v="15"/>
    <n v="15"/>
    <n v="20"/>
    <n v="20"/>
    <n v="0.55555555555555558"/>
    <n v="0.5"/>
    <n v="0.47619047619047616"/>
    <n v="0.45454545454545453"/>
    <n v="0.45454545454545453"/>
    <n v="0.5"/>
    <n v="0.43478260869565216"/>
    <n v="0.41666666666666669"/>
    <n v="0.7142857142857143"/>
    <n v="0.65217391304347827"/>
    <n v="0.95238095238095233"/>
    <n v="0.9090909090909090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5"/>
    <s v="Operations"/>
    <s v="Data Management"/>
    <n v="1210"/>
    <n v="755"/>
    <s v="ON GOING"/>
    <n v="0.62396694214876036"/>
    <n v="2024"/>
    <x v="0"/>
    <n v="0"/>
    <n v="0"/>
    <n v="0"/>
    <n v="0"/>
    <n v="5"/>
    <n v="10"/>
    <n v="5"/>
    <n v="15"/>
    <n v="15"/>
    <n v="15"/>
    <n v="15"/>
    <n v="0"/>
    <n v="0"/>
    <n v="0"/>
    <n v="0"/>
    <n v="0"/>
    <n v="0.25"/>
    <n v="0.43478260869565216"/>
    <n v="0.41666666666666669"/>
    <n v="0.7142857142857143"/>
    <n v="0.65217391304347827"/>
    <n v="0.7142857142857143"/>
    <n v="0.68181818181818177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75"/>
    <s v="Operations"/>
    <s v="Data Management"/>
    <n v="1210"/>
    <n v="755"/>
    <s v="ON GOING"/>
    <n v="0.62396694214876036"/>
    <n v="2024"/>
    <x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3809523809523808"/>
    <n v="0.22727272727272727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6"/>
    <s v="Delivery AMS"/>
    <s v="Data Management"/>
    <n v="1210"/>
    <n v="755"/>
    <s v="ON GOING"/>
    <n v="0.62396694214876036"/>
    <n v="2024"/>
    <x v="11"/>
    <n v="10"/>
    <n v="10"/>
    <n v="10"/>
    <n v="10"/>
    <n v="10"/>
    <n v="10"/>
    <n v="3"/>
    <n v="2"/>
    <n v="4"/>
    <n v="0"/>
    <n v="0"/>
    <n v="0.55555555555555558"/>
    <n v="0.5"/>
    <n v="0.47619047619047616"/>
    <n v="0.45454545454545453"/>
    <n v="0.45454545454545453"/>
    <n v="0.5"/>
    <n v="0.43478260869565216"/>
    <n v="0.25"/>
    <n v="9.5238095238095233E-2"/>
    <n v="0.17391304347826086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6"/>
    <s v="Delivery AMS"/>
    <s v="Monitoraggio WE"/>
    <n v="1210"/>
    <n v="755"/>
    <s v="ON GOING"/>
    <n v="0.62396694214876036"/>
    <n v="2024"/>
    <x v="2"/>
    <n v="2"/>
    <n v="2"/>
    <n v="2"/>
    <n v="2"/>
    <n v="2"/>
    <n v="2"/>
    <n v="1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0"/>
    <s v="Operations"/>
    <s v="Monitoraggio WE"/>
    <n v="1210"/>
    <n v="755"/>
    <s v="ON GOING"/>
    <n v="0.62396694214876036"/>
    <n v="2024"/>
    <x v="2"/>
    <n v="2"/>
    <n v="2"/>
    <n v="2"/>
    <n v="2"/>
    <n v="2"/>
    <n v="2"/>
    <n v="2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50"/>
    <s v="Operations"/>
    <s v="Monitoraggio WE"/>
    <n v="1210"/>
    <n v="755"/>
    <s v="ON GOING"/>
    <n v="0.62396694214876036"/>
    <n v="2024"/>
    <x v="2"/>
    <n v="2"/>
    <n v="2"/>
    <n v="2"/>
    <n v="2"/>
    <n v="2"/>
    <n v="2"/>
    <n v="2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93"/>
    <s v="Operations"/>
    <s v="Monitoraggio WE"/>
    <n v="1210"/>
    <n v="755"/>
    <s v="ON GOING"/>
    <n v="0.62396694214876036"/>
    <n v="2024"/>
    <x v="2"/>
    <n v="2"/>
    <n v="2"/>
    <n v="2"/>
    <n v="2"/>
    <n v="2"/>
    <n v="2"/>
    <n v="2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2"/>
    <s v="Operations"/>
    <s v="Monitoraggio WE"/>
    <n v="1210"/>
    <n v="755"/>
    <s v="ON GOING"/>
    <n v="0.62396694214876036"/>
    <n v="2024"/>
    <x v="2"/>
    <n v="2"/>
    <n v="2"/>
    <n v="2"/>
    <n v="2"/>
    <n v="2"/>
    <n v="2"/>
    <n v="2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7"/>
    <s v="Operations"/>
    <s v="Reperibilità"/>
    <n v="1210"/>
    <n v="755"/>
    <s v="ON GOING"/>
    <n v="0.62396694214876036"/>
    <n v="2024"/>
    <x v="2"/>
    <n v="2"/>
    <n v="2"/>
    <n v="2"/>
    <n v="2"/>
    <n v="2"/>
    <n v="2"/>
    <n v="5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0.41666666666666669"/>
    <n v="9.5238095238095233E-2"/>
    <n v="8.6956521739130432E-2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4"/>
    <s v="Delivery AMS"/>
    <s v="Reperibilità"/>
    <n v="1210"/>
    <n v="755"/>
    <s v="ON GOING"/>
    <n v="0.62396694214876036"/>
    <n v="2024"/>
    <x v="8"/>
    <n v="8"/>
    <n v="8"/>
    <n v="8"/>
    <n v="8"/>
    <n v="8"/>
    <n v="4"/>
    <n v="4"/>
    <n v="4"/>
    <n v="4"/>
    <n v="0"/>
    <n v="0"/>
    <n v="0.44444444444444442"/>
    <n v="0.4"/>
    <n v="0.38095238095238093"/>
    <n v="0.36363636363636365"/>
    <n v="0.36363636363636365"/>
    <n v="0.4"/>
    <n v="0.17391304347826086"/>
    <n v="0.33333333333333331"/>
    <n v="0.19047619047619047"/>
    <n v="0.17391304347826086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3"/>
    <s v="Operations"/>
    <s v="Reperibilità"/>
    <n v="1210"/>
    <n v="755"/>
    <s v="ON GOING"/>
    <n v="0.62396694214876036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Reperibilità"/>
    <n v="1210"/>
    <n v="755"/>
    <s v="ON GOING"/>
    <n v="0.62396694214876036"/>
    <n v="2024"/>
    <x v="2"/>
    <n v="2"/>
    <n v="2"/>
    <n v="2"/>
    <n v="2"/>
    <n v="2"/>
    <n v="2"/>
    <n v="5"/>
    <n v="2"/>
    <n v="2"/>
    <n v="0"/>
    <n v="0"/>
    <n v="0.1111111111111111"/>
    <n v="0.1"/>
    <n v="9.5238095238095233E-2"/>
    <n v="9.0909090909090912E-2"/>
    <n v="9.0909090909090912E-2"/>
    <n v="0.1"/>
    <n v="8.6956521739130432E-2"/>
    <n v="0.41666666666666669"/>
    <n v="9.5238095238095233E-2"/>
    <n v="8.6956521739130432E-2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28"/>
    <s v="Operations"/>
    <s v="FrontEnd"/>
    <n v="188"/>
    <n v="170"/>
    <s v="CLOSED"/>
    <n v="0.99"/>
    <n v="2024"/>
    <x v="0"/>
    <n v="0"/>
    <n v="0"/>
    <n v="5"/>
    <n v="5"/>
    <n v="6"/>
    <n v="10"/>
    <n v="2"/>
    <n v="5"/>
    <n v="0"/>
    <n v="0"/>
    <n v="0"/>
    <n v="0"/>
    <n v="0"/>
    <n v="0"/>
    <n v="0.22727272727272727"/>
    <n v="0.22727272727272727"/>
    <n v="0.3"/>
    <n v="0.43478260869565216"/>
    <n v="0.16666666666666666"/>
    <n v="0.23809523809523808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5"/>
    <s v="Operations"/>
    <s v="Architecture Analysis"/>
    <n v="188"/>
    <n v="170"/>
    <s v="CLOSED"/>
    <n v="0.99"/>
    <n v="2024"/>
    <x v="0"/>
    <n v="0.5"/>
    <n v="0.5"/>
    <n v="0.5"/>
    <n v="0.5"/>
    <n v="0.5"/>
    <n v="0"/>
    <n v="0"/>
    <n v="0"/>
    <n v="0"/>
    <n v="0"/>
    <n v="0"/>
    <n v="0"/>
    <n v="2.5000000000000001E-2"/>
    <n v="2.3809523809523808E-2"/>
    <n v="2.2727272727272728E-2"/>
    <n v="2.2727272727272728E-2"/>
    <n v="2.5000000000000001E-2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50"/>
    <s v="Operations"/>
    <s v="Technical Leader"/>
    <n v="188"/>
    <n v="170"/>
    <s v="CLOSED"/>
    <n v="0.99"/>
    <n v="2024"/>
    <x v="0"/>
    <n v="0"/>
    <n v="0.2"/>
    <n v="0.2"/>
    <n v="0.2"/>
    <n v="0.2"/>
    <n v="0.2"/>
    <n v="0"/>
    <n v="0"/>
    <n v="0"/>
    <n v="0"/>
    <n v="0"/>
    <n v="0"/>
    <n v="0"/>
    <n v="9.5238095238095247E-3"/>
    <n v="9.0909090909090922E-3"/>
    <n v="9.0909090909090922E-3"/>
    <n v="0.01"/>
    <n v="8.6956521739130436E-3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4"/>
    <s v="Delivery AMS"/>
    <s v="PM - Project Governance"/>
    <n v="188"/>
    <n v="170"/>
    <s v="CLOSED"/>
    <n v="0.99"/>
    <n v="2024"/>
    <x v="0"/>
    <n v="1"/>
    <n v="1"/>
    <n v="1"/>
    <n v="1"/>
    <n v="1"/>
    <n v="1"/>
    <n v="0"/>
    <n v="0"/>
    <n v="0"/>
    <n v="0"/>
    <n v="0"/>
    <n v="0"/>
    <n v="0.05"/>
    <n v="4.7619047619047616E-2"/>
    <n v="4.5454545454545456E-2"/>
    <n v="4.5454545454545456E-2"/>
    <n v="0.05"/>
    <n v="4.3478260869565216E-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3"/>
    <s v="Operations"/>
    <s v="BackEnd"/>
    <n v="188"/>
    <n v="170"/>
    <s v="CLOSED"/>
    <n v="0.99"/>
    <n v="2024"/>
    <x v="0"/>
    <n v="2"/>
    <n v="10"/>
    <n v="0"/>
    <n v="0"/>
    <n v="0"/>
    <n v="0"/>
    <n v="0"/>
    <n v="0"/>
    <n v="0"/>
    <n v="0"/>
    <n v="0"/>
    <n v="0"/>
    <n v="0.1"/>
    <n v="0.47619047619047616"/>
    <n v="0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"/>
    <s v="Operations"/>
    <s v="BackEnd"/>
    <n v="188"/>
    <n v="170"/>
    <s v="CLOSED"/>
    <n v="0.99"/>
    <n v="2024"/>
    <x v="0"/>
    <n v="10"/>
    <n v="10"/>
    <n v="10"/>
    <n v="10"/>
    <n v="10"/>
    <n v="10"/>
    <n v="0"/>
    <n v="0"/>
    <n v="0"/>
    <n v="0"/>
    <n v="0"/>
    <n v="0"/>
    <n v="0.5"/>
    <n v="0.47619047619047616"/>
    <n v="0.45454545454545453"/>
    <n v="0.45454545454545453"/>
    <n v="0.5"/>
    <n v="0.43478260869565216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6"/>
    <s v="Delivery Projects"/>
    <s v="Analysis"/>
    <n v="188"/>
    <n v="170"/>
    <s v="CLOSED"/>
    <n v="0.99"/>
    <n v="2024"/>
    <x v="0"/>
    <n v="5"/>
    <n v="5"/>
    <n v="5"/>
    <n v="0"/>
    <n v="0"/>
    <n v="0"/>
    <n v="0"/>
    <n v="0"/>
    <n v="0"/>
    <n v="0"/>
    <n v="0"/>
    <n v="0"/>
    <n v="0.25"/>
    <n v="0.23809523809523808"/>
    <n v="0.22727272727272727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98"/>
    <s v="Operations"/>
    <s v="Data Management"/>
    <n v="188"/>
    <n v="170"/>
    <s v="CLOSED"/>
    <n v="0.99"/>
    <n v="2024"/>
    <x v="0"/>
    <n v="10"/>
    <n v="10"/>
    <n v="10"/>
    <n v="10"/>
    <n v="10"/>
    <n v="10"/>
    <n v="0"/>
    <n v="0"/>
    <n v="0"/>
    <n v="0"/>
    <n v="0"/>
    <n v="0"/>
    <n v="0.5"/>
    <n v="0.47619047619047616"/>
    <n v="0.45454545454545453"/>
    <n v="0.45454545454545453"/>
    <n v="0.5"/>
    <n v="0.43478260869565216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11"/>
    <s v="Operations"/>
    <s v="FrontEnd"/>
    <n v="188"/>
    <n v="170"/>
    <s v="CLOSED"/>
    <n v="0.99"/>
    <n v="2024"/>
    <x v="0"/>
    <n v="2"/>
    <n v="2"/>
    <n v="0"/>
    <n v="2"/>
    <n v="0"/>
    <n v="0"/>
    <n v="0"/>
    <n v="0"/>
    <n v="0"/>
    <n v="0"/>
    <n v="0"/>
    <n v="0"/>
    <n v="0.1"/>
    <n v="9.5238095238095233E-2"/>
    <n v="0"/>
    <n v="9.0909090909090912E-2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6"/>
    <s v="Delivery AMS"/>
    <s v="Data Management"/>
    <n v="188"/>
    <n v="170"/>
    <s v="CLOSED"/>
    <n v="0.99"/>
    <n v="2024"/>
    <x v="0"/>
    <n v="3"/>
    <n v="3"/>
    <n v="3"/>
    <n v="3"/>
    <n v="3"/>
    <n v="3"/>
    <n v="0"/>
    <n v="1"/>
    <n v="1"/>
    <n v="0"/>
    <n v="0"/>
    <n v="0"/>
    <n v="0.15"/>
    <n v="0.14285714285714285"/>
    <n v="0.13636363636363635"/>
    <n v="0.13636363636363635"/>
    <n v="0.15"/>
    <n v="0.13043478260869565"/>
    <n v="0"/>
    <n v="4.7619047619047616E-2"/>
    <n v="4.3478260869565216E-2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6"/>
    <s v="Operations"/>
    <s v="BackEnd"/>
    <n v="188"/>
    <n v="170"/>
    <s v="CLOSED"/>
    <n v="0.9042553191489362"/>
    <n v="2024"/>
    <x v="13"/>
    <n v="4"/>
    <n v="5"/>
    <n v="5"/>
    <n v="5"/>
    <n v="2"/>
    <n v="0"/>
    <n v="0"/>
    <n v="0"/>
    <n v="0"/>
    <n v="0"/>
    <n v="0"/>
    <n v="0.27777777777777779"/>
    <n v="0.2"/>
    <n v="0.23809523809523808"/>
    <n v="0.22727272727272727"/>
    <n v="0.22727272727272727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7"/>
    <s v="Operations"/>
    <s v="BackEnd"/>
    <n v="188"/>
    <n v="170"/>
    <s v="CLOSED"/>
    <n v="0.9042553191489362"/>
    <n v="2024"/>
    <x v="13"/>
    <n v="5"/>
    <n v="5"/>
    <n v="5"/>
    <n v="5"/>
    <n v="5"/>
    <n v="0"/>
    <n v="0"/>
    <n v="0"/>
    <n v="0"/>
    <n v="0"/>
    <n v="0"/>
    <n v="0.27777777777777779"/>
    <n v="0.25"/>
    <n v="0.23809523809523808"/>
    <n v="0.22727272727272727"/>
    <n v="0.22727272727272727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19"/>
    <s v="Operations"/>
    <s v="BackEnd"/>
    <n v="188"/>
    <n v="170"/>
    <s v="CLOSED"/>
    <n v="0.9042553191489362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"/>
    <s v="Delivery AMS"/>
    <s v="PM - Project Governance"/>
    <n v="188"/>
    <n v="170"/>
    <s v="CLOSED"/>
    <n v="0.9042553191489362"/>
    <n v="2024"/>
    <x v="1"/>
    <n v="1"/>
    <n v="1"/>
    <n v="1"/>
    <n v="1"/>
    <n v="1"/>
    <n v="0"/>
    <n v="0"/>
    <n v="0"/>
    <n v="0"/>
    <n v="0"/>
    <n v="0"/>
    <n v="5.5555555555555552E-2"/>
    <n v="0.05"/>
    <n v="4.7619047619047616E-2"/>
    <n v="4.5454545454545456E-2"/>
    <n v="4.5454545454545456E-2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67"/>
    <s v="Operations"/>
    <s v="Technical Leader"/>
    <n v="188"/>
    <n v="170"/>
    <s v="CLOSED"/>
    <n v="0.9042553191489362"/>
    <n v="2024"/>
    <x v="36"/>
    <n v="6"/>
    <n v="6"/>
    <n v="6"/>
    <n v="6"/>
    <n v="6"/>
    <n v="0"/>
    <n v="0"/>
    <n v="0"/>
    <n v="0"/>
    <n v="0"/>
    <n v="0"/>
    <n v="0.33333333333333331"/>
    <n v="0.3"/>
    <n v="0.2857142857142857"/>
    <n v="0.27272727272727271"/>
    <n v="0.27272727272727271"/>
    <n v="0.3"/>
    <n v="0"/>
    <n v="0"/>
    <n v="0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3"/>
    <s v="Operations"/>
    <s v="BackEnd"/>
    <n v="50"/>
    <n v="0"/>
    <s v="ON GOING"/>
    <n v="0"/>
    <n v="2024"/>
    <x v="0"/>
    <n v="0"/>
    <n v="0"/>
    <n v="0"/>
    <n v="0"/>
    <n v="0"/>
    <n v="5"/>
    <n v="0"/>
    <n v="15"/>
    <n v="5"/>
    <n v="0"/>
    <n v="0"/>
    <n v="0"/>
    <n v="0"/>
    <n v="0"/>
    <n v="0"/>
    <n v="0"/>
    <n v="0"/>
    <n v="0.21739130434782608"/>
    <n v="0"/>
    <n v="0.7142857142857143"/>
    <n v="0.21739130434782608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4"/>
    <s v="Delivery AMS"/>
    <s v="PM - Project Governance"/>
    <n v="50"/>
    <n v="0"/>
    <s v="ON GOING"/>
    <n v="0"/>
    <n v="2024"/>
    <x v="0"/>
    <n v="0"/>
    <n v="0"/>
    <n v="0"/>
    <n v="0"/>
    <n v="0"/>
    <n v="5"/>
    <n v="0"/>
    <n v="5"/>
    <n v="5"/>
    <n v="0"/>
    <n v="0"/>
    <n v="0"/>
    <n v="0"/>
    <n v="0"/>
    <n v="0"/>
    <n v="0"/>
    <n v="0"/>
    <n v="0.21739130434782608"/>
    <n v="0"/>
    <n v="0.23809523809523808"/>
    <n v="0.21739130434782608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3"/>
    <s v="Operations"/>
    <s v="Data Engineer"/>
    <n v="50"/>
    <n v="0"/>
    <s v="ON GOING"/>
    <n v="0"/>
    <n v="2024"/>
    <x v="0"/>
    <n v="0"/>
    <n v="0"/>
    <n v="0"/>
    <n v="0"/>
    <n v="0"/>
    <n v="5"/>
    <n v="0"/>
    <n v="15"/>
    <n v="0"/>
    <n v="0"/>
    <n v="0"/>
    <n v="0"/>
    <n v="0"/>
    <n v="0"/>
    <n v="0"/>
    <n v="0"/>
    <n v="0"/>
    <n v="0.21739130434782608"/>
    <n v="0"/>
    <n v="0.7142857142857143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36"/>
    <s v="Delivery Projects"/>
    <s v="Analysis"/>
    <n v="50"/>
    <n v="0"/>
    <s v="ON GOING"/>
    <n v="0"/>
    <n v="2024"/>
    <x v="0"/>
    <n v="0"/>
    <n v="0"/>
    <n v="0"/>
    <n v="0"/>
    <n v="0"/>
    <n v="0"/>
    <n v="0"/>
    <n v="5"/>
    <n v="5"/>
    <n v="5"/>
    <n v="4"/>
    <n v="0"/>
    <n v="0"/>
    <n v="0"/>
    <n v="0"/>
    <n v="0"/>
    <n v="0"/>
    <n v="0"/>
    <n v="0"/>
    <n v="0.23809523809523808"/>
    <n v="0.21739130434782608"/>
    <n v="0.23809523809523808"/>
    <n v="0.18181818181818182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98"/>
    <s v="Operations"/>
    <s v="Data Management"/>
    <n v="50"/>
    <n v="0"/>
    <s v="ON GOING"/>
    <n v="0"/>
    <n v="2024"/>
    <x v="0"/>
    <n v="0"/>
    <n v="0"/>
    <n v="0"/>
    <n v="0"/>
    <n v="0"/>
    <n v="5"/>
    <n v="0"/>
    <n v="10"/>
    <n v="5"/>
    <n v="0"/>
    <n v="0"/>
    <n v="0"/>
    <n v="0"/>
    <n v="0"/>
    <n v="0"/>
    <n v="0"/>
    <n v="0"/>
    <n v="0.21739130434782608"/>
    <n v="0"/>
    <n v="0.47619047619047616"/>
    <n v="0.21739130434782608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5"/>
    <s v="Operations"/>
    <s v="Data Management"/>
    <n v="50"/>
    <n v="0"/>
    <s v="ON GOING"/>
    <n v="0"/>
    <n v="2024"/>
    <x v="0"/>
    <n v="0"/>
    <n v="0"/>
    <n v="0"/>
    <n v="0"/>
    <n v="0"/>
    <n v="5"/>
    <n v="0"/>
    <n v="10"/>
    <n v="5"/>
    <n v="0"/>
    <n v="0"/>
    <n v="0"/>
    <n v="0"/>
    <n v="0"/>
    <n v="0"/>
    <n v="0"/>
    <n v="0"/>
    <n v="0.21739130434782608"/>
    <n v="0"/>
    <n v="0.47619047619047616"/>
    <n v="0.21739130434782608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8"/>
    <s v="Operations"/>
    <s v="FrontEnd"/>
    <n v="50"/>
    <n v="0"/>
    <s v="ON GOING"/>
    <n v="0"/>
    <n v="2024"/>
    <x v="0"/>
    <n v="0"/>
    <n v="0"/>
    <n v="0"/>
    <n v="0"/>
    <n v="0"/>
    <n v="5"/>
    <n v="0"/>
    <n v="21"/>
    <n v="14"/>
    <n v="0"/>
    <n v="0"/>
    <n v="0"/>
    <n v="0"/>
    <n v="0"/>
    <n v="0"/>
    <n v="0"/>
    <n v="0"/>
    <n v="0.21739130434782608"/>
    <n v="0"/>
    <n v="1"/>
    <n v="0.60869565217391308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11"/>
    <s v="Operations"/>
    <s v="FrontEnd"/>
    <n v="50"/>
    <n v="0"/>
    <s v="ON GOING"/>
    <n v="0"/>
    <n v="2024"/>
    <x v="0"/>
    <n v="0"/>
    <n v="0"/>
    <n v="0"/>
    <n v="0"/>
    <n v="0"/>
    <n v="5"/>
    <n v="0"/>
    <n v="10"/>
    <n v="0"/>
    <n v="0"/>
    <n v="0"/>
    <n v="0"/>
    <n v="0"/>
    <n v="0"/>
    <n v="0"/>
    <n v="0"/>
    <n v="0"/>
    <n v="0.21739130434782608"/>
    <n v="0"/>
    <n v="0.47619047619047616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6"/>
    <s v="Delivery AMS"/>
    <s v="Data Management"/>
    <n v="50"/>
    <n v="0"/>
    <s v="ON GOING"/>
    <n v="0"/>
    <n v="2024"/>
    <x v="0"/>
    <n v="0"/>
    <n v="0"/>
    <n v="0"/>
    <n v="0"/>
    <n v="0"/>
    <n v="2"/>
    <n v="0"/>
    <n v="5"/>
    <n v="2"/>
    <n v="0"/>
    <n v="0"/>
    <n v="0"/>
    <n v="0"/>
    <n v="0"/>
    <n v="0"/>
    <n v="0"/>
    <n v="0"/>
    <n v="8.6956521739130432E-2"/>
    <n v="0"/>
    <n v="0.23809523809523808"/>
    <n v="8.6956521739130432E-2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4"/>
    <s v="Delivery Projects"/>
    <s v="PM - Project Governance"/>
    <n v="115"/>
    <n v="15"/>
    <s v="ON GOING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2.1739130434782608E-2"/>
    <n v="2.3809523809523808E-2"/>
    <n v="2.2727272727272728E-2"/>
  </r>
  <r>
    <s v="CONTRACT"/>
    <s v="PRJ"/>
    <m/>
    <x v="3"/>
    <d v="2024-10-15T00:00:00"/>
    <d v="2024-05-30T00:00:00"/>
    <s v="ABS24025"/>
    <s v="ABS24025"/>
    <s v="EPM"/>
    <x v="157"/>
    <s v="WeBuild"/>
    <s v="M. COCCHI"/>
    <x v="137"/>
    <e v="#N/A"/>
    <s v="PM - Project Governance"/>
    <n v="115"/>
    <n v="15"/>
    <s v="ON GOING"/>
    <n v="0"/>
    <n v="2024"/>
    <x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5454545454545453"/>
  </r>
  <r>
    <s v="CONTRACT"/>
    <s v="PRJ"/>
    <m/>
    <x v="3"/>
    <d v="2024-10-15T00:00:00"/>
    <d v="2024-05-30T00:00:00"/>
    <s v="ABS24025"/>
    <s v="ABS24025"/>
    <s v="EPM"/>
    <x v="157"/>
    <s v="WeBuild"/>
    <s v="M. COCCHI"/>
    <x v="106"/>
    <s v="Operations"/>
    <s v="BackEnd"/>
    <n v="115"/>
    <n v="15"/>
    <s v="ON GOING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CONTRACT"/>
    <s v="PRJ"/>
    <m/>
    <x v="3"/>
    <d v="2024-10-15T00:00:00"/>
    <d v="2024-05-30T00:00:00"/>
    <s v="ABS24025"/>
    <s v="ABS24025"/>
    <s v="EPM"/>
    <x v="157"/>
    <s v="WeBuild"/>
    <s v="M. COCCHI"/>
    <x v="44"/>
    <s v="Operations"/>
    <s v="Technical Leader"/>
    <n v="115"/>
    <n v="15"/>
    <s v="ON GOING"/>
    <n v="0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CONTRACT"/>
    <s v="PRJ"/>
    <m/>
    <x v="3"/>
    <d v="2024-10-15T00:00:00"/>
    <d v="2024-05-30T00:00:00"/>
    <s v="ABS24025"/>
    <s v="ABS24025"/>
    <s v="EPM"/>
    <x v="157"/>
    <s v="WeBuild"/>
    <s v="M. COCCHI"/>
    <x v="95"/>
    <s v="Consolidated &amp; Tax"/>
    <s v="Analysis"/>
    <n v="115"/>
    <n v="15"/>
    <s v="ON GOING"/>
    <n v="0"/>
    <n v="2024"/>
    <x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5238095238095233E-2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4"/>
    <s v="Delivery Projects"/>
    <s v="PM - Project Governance"/>
    <n v="115"/>
    <n v="15"/>
    <s v="ON GOING"/>
    <n v="0"/>
    <n v="2025"/>
    <x v="3"/>
    <n v="0.5"/>
    <n v="0.5"/>
    <n v="0.5"/>
    <n v="0"/>
    <n v="0"/>
    <n v="0"/>
    <n v="0"/>
    <n v="0"/>
    <n v="0"/>
    <n v="0"/>
    <n v="0"/>
    <n v="2.7777777777777776E-2"/>
    <n v="2.5000000000000001E-2"/>
    <n v="2.3809523809523808E-2"/>
    <n v="2.2727272727272728E-2"/>
    <n v="0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37"/>
    <e v="#N/A"/>
    <s v="PM - Project Governance"/>
    <n v="115"/>
    <n v="15"/>
    <s v="ON GOING"/>
    <n v="0"/>
    <n v="2025"/>
    <x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06"/>
    <s v="Operations"/>
    <s v="BackEnd"/>
    <n v="115"/>
    <n v="15"/>
    <s v="ON GOING"/>
    <n v="0"/>
    <n v="2025"/>
    <x v="16"/>
    <n v="15"/>
    <n v="15"/>
    <n v="2"/>
    <n v="1"/>
    <n v="0"/>
    <n v="0"/>
    <n v="0"/>
    <n v="0"/>
    <n v="0"/>
    <n v="0"/>
    <n v="0"/>
    <n v="1"/>
    <n v="0.75"/>
    <n v="0.7142857142857143"/>
    <n v="9.0909090909090912E-2"/>
    <n v="4.5454545454545456E-2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44"/>
    <s v="Operations"/>
    <s v="Technical Leader"/>
    <n v="115"/>
    <n v="15"/>
    <s v="ON GOING"/>
    <n v="0"/>
    <n v="2025"/>
    <x v="10"/>
    <n v="13"/>
    <n v="13"/>
    <n v="2"/>
    <n v="1"/>
    <n v="0"/>
    <n v="0"/>
    <n v="0"/>
    <n v="0"/>
    <n v="0"/>
    <n v="0"/>
    <n v="0"/>
    <n v="0.72222222222222221"/>
    <n v="0.65"/>
    <n v="0.61904761904761907"/>
    <n v="9.0909090909090912E-2"/>
    <n v="4.5454545454545456E-2"/>
    <n v="0"/>
    <n v="0"/>
    <n v="0"/>
    <n v="0"/>
    <n v="0"/>
    <n v="0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49"/>
    <s v="Operations"/>
    <s v="PM - Project Governance"/>
    <n v="34"/>
    <n v="3"/>
    <s v="ON GOING"/>
    <n v="0.95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4-09-18T00:00:00"/>
    <d v="2024-11-18T00:00:00"/>
    <s v="N/A"/>
    <s v="ABS0008-9"/>
    <s v="HR"/>
    <x v="159"/>
    <s v="EssilorLuxottica"/>
    <s v="L. Roberto"/>
    <x v="56"/>
    <s v="Operations"/>
    <s v="Data Management"/>
    <n v="34"/>
    <n v="3"/>
    <s v="ON GOING"/>
    <n v="0.95"/>
    <n v="2024"/>
    <x v="0"/>
    <n v="0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.13043478260869565"/>
    <n v="4.7619047619047616E-2"/>
    <n v="4.5454545454545456E-2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38"/>
    <s v="Operations"/>
    <s v="Data Management"/>
    <n v="34"/>
    <n v="3"/>
    <s v="ON GOING"/>
    <n v="0.95"/>
    <n v="2024"/>
    <x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.13043478260869565"/>
    <n v="4.7619047619047616E-2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34"/>
    <s v="Operations"/>
    <s v="Data Engineer"/>
    <n v="34"/>
    <n v="3"/>
    <s v="ON GOING"/>
    <n v="0.95"/>
    <n v="2024"/>
    <x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4.3478260869565216E-2"/>
    <n v="9.5238095238095233E-2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4"/>
    <s v="Operations"/>
    <s v="BackEnd"/>
    <n v="34"/>
    <n v="3"/>
    <s v="ON GOING"/>
    <n v="0.95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4.3478260869565216E-2"/>
    <n v="9.5238095238095233E-2"/>
    <n v="4.5454545454545456E-2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7"/>
    <s v="Delivery Projects"/>
    <s v="Analysis"/>
    <n v="34"/>
    <n v="0"/>
    <s v="ON GOING"/>
    <n v="0.95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4.3478260869565216E-2"/>
    <n v="9.5238095238095233E-2"/>
    <n v="4.5454545454545456E-2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21"/>
    <s v="Operations"/>
    <s v="Data Scientist"/>
    <n v="10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79"/>
    <s v="Operations"/>
    <s v="FrontEnd"/>
    <n v="105"/>
    <n v="0"/>
    <s v="PROPOSAL"/>
    <n v="0"/>
    <n v="2025"/>
    <x v="0"/>
    <n v="0"/>
    <n v="0"/>
    <n v="0"/>
    <n v="5"/>
    <n v="5"/>
    <n v="5"/>
    <n v="2"/>
    <n v="5"/>
    <n v="0"/>
    <n v="0"/>
    <n v="0"/>
    <n v="0"/>
    <n v="0"/>
    <n v="0"/>
    <n v="0"/>
    <n v="0.22727272727272727"/>
    <n v="0.25"/>
    <n v="0.21739130434782608"/>
    <n v="0.16666666666666666"/>
    <n v="0.23809523809523808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0"/>
    <s v="Operations"/>
    <s v="PM - Project Governance"/>
    <n v="105"/>
    <n v="0"/>
    <s v="PROPOSAL"/>
    <n v="0"/>
    <n v="2025"/>
    <x v="0"/>
    <n v="0"/>
    <n v="0"/>
    <n v="1"/>
    <n v="1"/>
    <n v="1"/>
    <n v="1"/>
    <n v="0"/>
    <n v="1"/>
    <n v="0"/>
    <n v="0"/>
    <n v="0"/>
    <n v="0"/>
    <n v="0"/>
    <n v="0"/>
    <n v="4.5454545454545456E-2"/>
    <n v="4.5454545454545456E-2"/>
    <n v="0.05"/>
    <n v="4.3478260869565216E-2"/>
    <n v="0"/>
    <n v="4.7619047619047616E-2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80"/>
    <s v="Operations"/>
    <s v="BackEnd"/>
    <n v="105"/>
    <n v="0"/>
    <s v="PROPOSAL"/>
    <n v="0"/>
    <n v="2025"/>
    <x v="0"/>
    <n v="0"/>
    <n v="0"/>
    <n v="5"/>
    <n v="10"/>
    <n v="10"/>
    <n v="5"/>
    <n v="5"/>
    <n v="5"/>
    <n v="0"/>
    <n v="0"/>
    <n v="0"/>
    <n v="0"/>
    <n v="0"/>
    <n v="0"/>
    <n v="0.22727272727272727"/>
    <n v="0.45454545454545453"/>
    <n v="0.5"/>
    <n v="0.21739130434782608"/>
    <n v="0.41666666666666669"/>
    <n v="0.23809523809523808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50"/>
    <s v="Operations"/>
    <s v="Team Leadership Support"/>
    <n v="105"/>
    <n v="0"/>
    <s v="PROPOSAL"/>
    <n v="0"/>
    <n v="2025"/>
    <x v="0"/>
    <n v="0"/>
    <n v="0"/>
    <n v="3"/>
    <n v="3"/>
    <n v="3"/>
    <n v="2"/>
    <n v="1"/>
    <n v="0"/>
    <n v="0"/>
    <n v="0"/>
    <n v="0"/>
    <n v="0"/>
    <n v="0"/>
    <n v="0"/>
    <n v="0.13636363636363635"/>
    <n v="0.13636363636363635"/>
    <n v="0.15"/>
    <n v="8.6956521739130432E-2"/>
    <n v="8.3333333333333329E-2"/>
    <n v="0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82"/>
    <s v="Operations"/>
    <s v="DataManagement"/>
    <n v="105"/>
    <n v="0"/>
    <s v="PROPOSAL"/>
    <n v="0"/>
    <n v="2025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21"/>
    <s v="Operations"/>
    <s v="Data Scientist"/>
    <n v="105"/>
    <n v="0"/>
    <s v="PROPOSAL"/>
    <n v="0"/>
    <n v="2025"/>
    <x v="0"/>
    <n v="0"/>
    <n v="0"/>
    <n v="1"/>
    <n v="1"/>
    <n v="1"/>
    <n v="1"/>
    <n v="0"/>
    <n v="1"/>
    <n v="0"/>
    <n v="0"/>
    <n v="0"/>
    <n v="0"/>
    <n v="0"/>
    <n v="0"/>
    <n v="4.5454545454545456E-2"/>
    <n v="4.5454545454545456E-2"/>
    <n v="0.05"/>
    <n v="4.3478260869565216E-2"/>
    <n v="0"/>
    <n v="4.7619047619047616E-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28"/>
    <s v="Operations"/>
    <s v="FrontEnd"/>
    <n v="105"/>
    <n v="0"/>
    <s v="PROPOSAL"/>
    <n v="0"/>
    <n v="2025"/>
    <x v="1"/>
    <n v="1"/>
    <n v="1"/>
    <n v="2"/>
    <n v="1"/>
    <n v="2"/>
    <n v="2"/>
    <n v="2"/>
    <n v="1"/>
    <n v="0"/>
    <n v="0"/>
    <n v="0"/>
    <n v="5.5555555555555552E-2"/>
    <n v="0.05"/>
    <n v="4.7619047619047616E-2"/>
    <n v="9.0909090909090912E-2"/>
    <n v="4.5454545454545456E-2"/>
    <n v="0.1"/>
    <n v="8.6956521739130432E-2"/>
    <n v="0.16666666666666666"/>
    <n v="4.7619047619047616E-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79"/>
    <s v="Operations"/>
    <s v="FrontEnd"/>
    <n v="105"/>
    <n v="0"/>
    <s v="PROPOSAL"/>
    <n v="0"/>
    <n v="2025"/>
    <x v="1"/>
    <n v="10"/>
    <n v="5"/>
    <n v="0"/>
    <n v="0"/>
    <n v="0"/>
    <n v="0"/>
    <n v="0"/>
    <n v="0"/>
    <n v="0"/>
    <n v="0"/>
    <n v="0"/>
    <n v="5.5555555555555552E-2"/>
    <n v="0.5"/>
    <n v="0.23809523809523808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0"/>
    <s v="Operations"/>
    <s v="PM - Project Governance"/>
    <n v="105"/>
    <n v="0"/>
    <s v="PROPOSAL"/>
    <n v="0"/>
    <n v="2025"/>
    <x v="1"/>
    <n v="1"/>
    <n v="1"/>
    <n v="0"/>
    <n v="0"/>
    <n v="0"/>
    <n v="0"/>
    <n v="0"/>
    <n v="0"/>
    <n v="0"/>
    <n v="0"/>
    <n v="0"/>
    <n v="5.5555555555555552E-2"/>
    <n v="0.05"/>
    <n v="4.7619047619047616E-2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36"/>
    <s v="Delivery Projects"/>
    <s v="Analysis"/>
    <n v="105"/>
    <n v="0"/>
    <s v="PROPOSAL"/>
    <n v="0"/>
    <n v="2025"/>
    <x v="1"/>
    <n v="0"/>
    <n v="0"/>
    <n v="1"/>
    <n v="3"/>
    <n v="1"/>
    <n v="1"/>
    <n v="0"/>
    <n v="1"/>
    <n v="0"/>
    <n v="0"/>
    <n v="0"/>
    <n v="5.5555555555555552E-2"/>
    <n v="0"/>
    <n v="0"/>
    <n v="4.5454545454545456E-2"/>
    <n v="0.13636363636363635"/>
    <n v="0.05"/>
    <n v="4.3478260869565216E-2"/>
    <n v="0"/>
    <n v="4.7619047619047616E-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80"/>
    <s v="Operations"/>
    <s v="BackEnd"/>
    <n v="105"/>
    <n v="0"/>
    <s v="PROPOSAL"/>
    <n v="0"/>
    <n v="2025"/>
    <x v="1"/>
    <n v="10"/>
    <n v="5"/>
    <n v="0"/>
    <n v="0"/>
    <n v="0"/>
    <n v="0"/>
    <n v="0"/>
    <n v="0"/>
    <n v="0"/>
    <n v="0"/>
    <n v="0"/>
    <n v="5.5555555555555552E-2"/>
    <n v="0.5"/>
    <n v="0.23809523809523808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50"/>
    <s v="Operations"/>
    <s v="Team Leadership Support"/>
    <n v="105"/>
    <n v="0"/>
    <s v="PROPOSAL"/>
    <n v="0"/>
    <n v="2025"/>
    <x v="6"/>
    <n v="3"/>
    <n v="3"/>
    <n v="0"/>
    <n v="0"/>
    <n v="0"/>
    <n v="0"/>
    <n v="0"/>
    <n v="0"/>
    <n v="0"/>
    <n v="0"/>
    <n v="0"/>
    <n v="0.16666666666666666"/>
    <n v="0.15"/>
    <n v="0.14285714285714285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82"/>
    <s v="Operations"/>
    <s v="DataManagement"/>
    <n v="105"/>
    <n v="0"/>
    <s v="PROPOSAL"/>
    <n v="0"/>
    <n v="2025"/>
    <x v="1"/>
    <n v="1"/>
    <n v="1"/>
    <n v="0"/>
    <n v="0"/>
    <n v="0"/>
    <n v="0"/>
    <n v="0"/>
    <n v="0"/>
    <n v="0"/>
    <n v="0"/>
    <n v="0"/>
    <n v="5.5555555555555552E-2"/>
    <n v="0.05"/>
    <n v="4.7619047619047616E-2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49"/>
    <s v="Operations"/>
    <s v="PM - Project Governance"/>
    <n v="65"/>
    <n v="60"/>
    <s v="ON HOLD"/>
    <n v="0.9"/>
    <n v="2024"/>
    <x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8.6956521739130432E-2"/>
    <n v="9.5238095238095233E-2"/>
    <n v="4.5454545454545456E-2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7"/>
    <s v="Delivery Projects"/>
    <s v="Analysis"/>
    <n v="65"/>
    <n v="60"/>
    <s v="ON HOLD"/>
    <n v="0.9"/>
    <n v="2024"/>
    <x v="0"/>
    <n v="0"/>
    <n v="0"/>
    <n v="0"/>
    <n v="0"/>
    <n v="0"/>
    <n v="0"/>
    <n v="0"/>
    <n v="0"/>
    <n v="2"/>
    <n v="2"/>
    <n v="3"/>
    <n v="0"/>
    <n v="0"/>
    <n v="0"/>
    <n v="0"/>
    <n v="0"/>
    <n v="0"/>
    <n v="0"/>
    <n v="0"/>
    <n v="0"/>
    <n v="8.6956521739130432E-2"/>
    <n v="9.5238095238095233E-2"/>
    <n v="0.13636363636363635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34"/>
    <s v="Operations"/>
    <s v="BackEnd"/>
    <n v="65"/>
    <n v="60"/>
    <s v="ON HOLD"/>
    <n v="0.9"/>
    <n v="2024"/>
    <x v="0"/>
    <n v="0"/>
    <n v="0"/>
    <n v="0"/>
    <n v="0"/>
    <n v="0"/>
    <n v="0"/>
    <n v="0"/>
    <n v="0"/>
    <n v="6"/>
    <n v="6"/>
    <n v="5"/>
    <n v="0"/>
    <n v="0"/>
    <n v="0"/>
    <n v="0"/>
    <n v="0"/>
    <n v="0"/>
    <n v="0"/>
    <n v="0"/>
    <n v="0"/>
    <n v="0.2608695652173913"/>
    <n v="0.2857142857142857"/>
    <n v="0.22727272727272727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4"/>
    <s v="Operations"/>
    <s v="BackEnd"/>
    <n v="65"/>
    <n v="60"/>
    <s v="ON HOLD"/>
    <n v="0.9"/>
    <n v="2024"/>
    <x v="0"/>
    <n v="0"/>
    <n v="0"/>
    <n v="0"/>
    <n v="0"/>
    <n v="0"/>
    <n v="0"/>
    <n v="0"/>
    <n v="0"/>
    <n v="5"/>
    <n v="4"/>
    <n v="3"/>
    <n v="0"/>
    <n v="0"/>
    <n v="0"/>
    <n v="0"/>
    <n v="0"/>
    <n v="0"/>
    <n v="0"/>
    <n v="0"/>
    <n v="0"/>
    <n v="0.21739130434782608"/>
    <n v="0.19047619047619047"/>
    <n v="0.13636363636363635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111"/>
    <s v="Operations"/>
    <s v="FrontEnd"/>
    <n v="65"/>
    <n v="60"/>
    <s v="ON HOLD"/>
    <n v="0.9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9.5238095238095233E-2"/>
    <n v="9.0909090909090912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3"/>
    <s v="Operations"/>
    <s v="Data Engineering"/>
    <n v="112"/>
    <n v="0"/>
    <s v="TO START"/>
    <n v="0"/>
    <n v="2025"/>
    <x v="1"/>
    <n v="1"/>
    <n v="1"/>
    <n v="1"/>
    <n v="0"/>
    <n v="0"/>
    <n v="0"/>
    <n v="0"/>
    <n v="0"/>
    <n v="0"/>
    <n v="0"/>
    <n v="0"/>
    <n v="5.5555555555555552E-2"/>
    <n v="0.05"/>
    <n v="4.7619047619047616E-2"/>
    <n v="4.5454545454545456E-2"/>
    <n v="0"/>
    <n v="0"/>
    <n v="0"/>
    <n v="0"/>
    <n v="0"/>
    <n v="0"/>
    <n v="0"/>
    <n v="0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4"/>
    <s v="Operations"/>
    <s v="Technical Leader"/>
    <n v="112"/>
    <n v="0"/>
    <s v="TO START"/>
    <n v="0"/>
    <n v="2025"/>
    <x v="2"/>
    <n v="2"/>
    <n v="2"/>
    <n v="2"/>
    <n v="2"/>
    <n v="2"/>
    <n v="2"/>
    <n v="1"/>
    <n v="2"/>
    <n v="2"/>
    <n v="2"/>
    <n v="1"/>
    <n v="0.1111111111111111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9.5238095238095233E-2"/>
    <n v="4.5454545454545456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5"/>
    <s v="Operations"/>
    <s v="BackEnd"/>
    <n v="112"/>
    <n v="0"/>
    <s v="TO START"/>
    <n v="0"/>
    <n v="2025"/>
    <x v="2"/>
    <n v="2"/>
    <n v="1.5"/>
    <n v="1.5"/>
    <n v="2"/>
    <n v="1.5"/>
    <n v="2"/>
    <n v="1"/>
    <n v="1"/>
    <n v="2"/>
    <n v="2"/>
    <n v="1"/>
    <n v="0.1111111111111111"/>
    <n v="0.1"/>
    <n v="7.1428571428571425E-2"/>
    <n v="6.8181818181818177E-2"/>
    <n v="9.0909090909090912E-2"/>
    <n v="7.4999999999999997E-2"/>
    <n v="8.6956521739130432E-2"/>
    <n v="8.3333333333333329E-2"/>
    <n v="4.7619047619047616E-2"/>
    <n v="8.6956521739130432E-2"/>
    <n v="9.5238095238095233E-2"/>
    <n v="4.5454545454545456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6"/>
    <s v="Delivery AMS"/>
    <s v="PM - Project Governance"/>
    <n v="112"/>
    <n v="0"/>
    <s v="TO START"/>
    <n v="0"/>
    <n v="2025"/>
    <x v="42"/>
    <n v="1.5"/>
    <n v="1.5"/>
    <n v="1.5"/>
    <n v="1.5"/>
    <n v="1.5"/>
    <n v="1.5"/>
    <n v="0.5"/>
    <n v="1.5"/>
    <n v="1.5"/>
    <n v="1.5"/>
    <n v="1"/>
    <n v="8.3333333333333329E-2"/>
    <n v="7.4999999999999997E-2"/>
    <n v="7.1428571428571425E-2"/>
    <n v="6.8181818181818177E-2"/>
    <n v="6.8181818181818177E-2"/>
    <n v="7.4999999999999997E-2"/>
    <n v="6.5217391304347824E-2"/>
    <n v="4.1666666666666664E-2"/>
    <n v="7.1428571428571425E-2"/>
    <n v="6.5217391304347824E-2"/>
    <n v="7.1428571428571425E-2"/>
    <n v="4.5454545454545456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7"/>
    <s v="Delivery Projects"/>
    <s v="Analysis"/>
    <n v="112"/>
    <n v="0"/>
    <s v="TO START"/>
    <n v="0"/>
    <n v="2025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91"/>
    <s v="Delivery Projects"/>
    <s v="Analysis"/>
    <n v="112"/>
    <n v="0"/>
    <s v="TO START"/>
    <n v="0"/>
    <n v="2025"/>
    <x v="3"/>
    <n v="0.5"/>
    <n v="0.5"/>
    <n v="0.5"/>
    <n v="0.5"/>
    <n v="0.5"/>
    <n v="0.5"/>
    <n v="0.5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4.1666666666666664E-2"/>
    <n v="2.3809523809523808E-2"/>
    <n v="2.1739130434782608E-2"/>
    <n v="2.3809523809523808E-2"/>
    <n v="2.2727272727272728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8"/>
    <s v="Operations"/>
    <s v="FrontEnd"/>
    <n v="112"/>
    <n v="0"/>
    <s v="TO START"/>
    <n v="0"/>
    <n v="2025"/>
    <x v="1"/>
    <n v="1.5"/>
    <n v="1.5"/>
    <n v="1.5"/>
    <n v="1.5"/>
    <n v="2"/>
    <n v="1.5"/>
    <n v="0.5"/>
    <n v="1"/>
    <n v="1.5"/>
    <n v="1.5"/>
    <n v="1.5"/>
    <n v="5.5555555555555552E-2"/>
    <n v="7.4999999999999997E-2"/>
    <n v="7.1428571428571425E-2"/>
    <n v="6.8181818181818177E-2"/>
    <n v="6.8181818181818177E-2"/>
    <n v="0.1"/>
    <n v="6.5217391304347824E-2"/>
    <n v="4.1666666666666664E-2"/>
    <n v="4.7619047619047616E-2"/>
    <n v="6.5217391304347824E-2"/>
    <n v="7.1428571428571425E-2"/>
    <n v="6.8181818181818177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2"/>
    <s v="Operations"/>
    <s v="Data Engineering"/>
    <n v="112"/>
    <n v="0"/>
    <s v="TO START"/>
    <n v="0"/>
    <n v="2025"/>
    <x v="3"/>
    <n v="0.5"/>
    <n v="1"/>
    <n v="1"/>
    <n v="1"/>
    <n v="1"/>
    <n v="1"/>
    <n v="0.5"/>
    <n v="1"/>
    <n v="1"/>
    <n v="1"/>
    <n v="0.5"/>
    <n v="2.7777777777777776E-2"/>
    <n v="2.5000000000000001E-2"/>
    <n v="4.7619047619047616E-2"/>
    <n v="4.5454545454545456E-2"/>
    <n v="4.5454545454545456E-2"/>
    <n v="0.05"/>
    <n v="4.3478260869565216E-2"/>
    <n v="4.1666666666666664E-2"/>
    <n v="4.7619047619047616E-2"/>
    <n v="4.3478260869565216E-2"/>
    <n v="4.7619047619047616E-2"/>
    <n v="2.2727272727272728E-2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32"/>
    <s v="Operations"/>
    <s v="Data Engineering"/>
    <n v="112"/>
    <n v="0"/>
    <s v="TO START"/>
    <n v="0"/>
    <n v="2025"/>
    <x v="3"/>
    <n v="0.5"/>
    <n v="1"/>
    <n v="1"/>
    <n v="1"/>
    <n v="1"/>
    <n v="1"/>
    <n v="0.5"/>
    <n v="1"/>
    <n v="1"/>
    <n v="1"/>
    <n v="0.5"/>
    <n v="2.7777777777777776E-2"/>
    <n v="2.5000000000000001E-2"/>
    <n v="4.7619047619047616E-2"/>
    <n v="4.5454545454545456E-2"/>
    <n v="4.5454545454545456E-2"/>
    <n v="0.05"/>
    <n v="4.3478260869565216E-2"/>
    <n v="4.1666666666666664E-2"/>
    <n v="4.7619047619047616E-2"/>
    <n v="4.3478260869565216E-2"/>
    <n v="4.7619047619047616E-2"/>
    <n v="2.2727272727272728E-2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28"/>
    <s v="Operations"/>
    <s v="FrontEnd"/>
    <n v="800"/>
    <n v="200"/>
    <s v="ON GOING"/>
    <n v="0.16528925619834711"/>
    <n v="2025"/>
    <x v="2"/>
    <n v="2"/>
    <n v="2"/>
    <n v="2"/>
    <n v="2"/>
    <n v="2"/>
    <n v="2"/>
    <n v="2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9.5238095238095233E-2"/>
    <n v="9.0909090909090912E-2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22"/>
    <s v="Operations"/>
    <s v="Data Engineer"/>
    <n v="800"/>
    <n v="200"/>
    <s v="ON GOING"/>
    <n v="0.1652892561983471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50"/>
    <s v="Operations"/>
    <s v="Technical Leader"/>
    <n v="800"/>
    <n v="200"/>
    <s v="ON GOING"/>
    <n v="0.16528925619834711"/>
    <n v="2025"/>
    <x v="2"/>
    <n v="2"/>
    <n v="2"/>
    <n v="0"/>
    <n v="0"/>
    <n v="0"/>
    <n v="0"/>
    <n v="0"/>
    <n v="0"/>
    <n v="0"/>
    <n v="0"/>
    <n v="0"/>
    <n v="0.1111111111111111"/>
    <n v="0.1"/>
    <n v="9.5238095238095233E-2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82"/>
    <s v="Operations"/>
    <s v="Data Management"/>
    <n v="800"/>
    <n v="200"/>
    <s v="ON GOING"/>
    <n v="0.16528925619834711"/>
    <n v="2025"/>
    <x v="2"/>
    <n v="2"/>
    <n v="2"/>
    <n v="2"/>
    <n v="2"/>
    <n v="2"/>
    <n v="2"/>
    <n v="0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0"/>
    <n v="9.5238095238095233E-2"/>
    <n v="8.6956521739130432E-2"/>
    <n v="9.5238095238095233E-2"/>
    <n v="9.0909090909090912E-2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133"/>
    <s v="Operations"/>
    <s v="BackEnd"/>
    <n v="800"/>
    <n v="200"/>
    <s v="ON GOING"/>
    <n v="0.16528925619834711"/>
    <n v="2025"/>
    <x v="5"/>
    <n v="16"/>
    <n v="17"/>
    <n v="15"/>
    <n v="15"/>
    <n v="17"/>
    <n v="15"/>
    <n v="10"/>
    <n v="17"/>
    <n v="16"/>
    <n v="16"/>
    <n v="15"/>
    <n v="0.88888888888888884"/>
    <n v="0.8"/>
    <n v="0.80952380952380953"/>
    <n v="0.68181818181818177"/>
    <n v="0.68181818181818177"/>
    <n v="0.85"/>
    <n v="0.65217391304347827"/>
    <n v="0.83333333333333337"/>
    <n v="0.80952380952380953"/>
    <n v="0.69565217391304346"/>
    <n v="0.76190476190476186"/>
    <n v="0.68181818181818177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134"/>
    <s v="Delivery AMS"/>
    <s v="PM - Project Governance"/>
    <n v="800"/>
    <n v="200"/>
    <s v="ON GOING"/>
    <n v="0.16528925619834711"/>
    <n v="2025"/>
    <x v="16"/>
    <n v="18"/>
    <n v="20"/>
    <n v="17"/>
    <n v="18"/>
    <n v="18"/>
    <n v="18"/>
    <n v="10"/>
    <n v="18"/>
    <n v="18"/>
    <n v="18"/>
    <n v="15"/>
    <n v="1"/>
    <n v="0.9"/>
    <n v="0.95238095238095233"/>
    <n v="0.77272727272727271"/>
    <n v="0.81818181818181823"/>
    <n v="0.9"/>
    <n v="0.78260869565217395"/>
    <n v="0.83333333333333337"/>
    <n v="0.8571428571428571"/>
    <n v="0.78260869565217395"/>
    <n v="0.8571428571428571"/>
    <n v="0.68181818181818177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3"/>
    <s v="Operations"/>
    <s v="BackEnd"/>
    <n v="800"/>
    <n v="200"/>
    <s v="ON GOING"/>
    <n v="0.16528925619834711"/>
    <n v="2025"/>
    <x v="36"/>
    <n v="6"/>
    <n v="6"/>
    <n v="6"/>
    <n v="6"/>
    <n v="6"/>
    <n v="6"/>
    <n v="6"/>
    <n v="6"/>
    <n v="6"/>
    <n v="6"/>
    <n v="6"/>
    <n v="0.33333333333333331"/>
    <n v="0.3"/>
    <n v="0.2857142857142857"/>
    <n v="0.27272727272727271"/>
    <n v="0.27272727272727271"/>
    <n v="0.3"/>
    <n v="0.2608695652173913"/>
    <n v="0.5"/>
    <n v="0.2857142857142857"/>
    <n v="0.2608695652173913"/>
    <n v="0.2857142857142857"/>
    <n v="0.27272727272727271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36"/>
    <s v="Delivery Projects"/>
    <s v="Analysis"/>
    <n v="800"/>
    <n v="200"/>
    <s v="ON GOING"/>
    <n v="0.16528925619834711"/>
    <n v="2025"/>
    <x v="6"/>
    <n v="5"/>
    <n v="5"/>
    <n v="5"/>
    <n v="5"/>
    <n v="5"/>
    <n v="5"/>
    <n v="5"/>
    <n v="5"/>
    <n v="5"/>
    <n v="5"/>
    <n v="5"/>
    <n v="0.16666666666666666"/>
    <n v="0.25"/>
    <n v="0.23809523809523808"/>
    <n v="0.22727272727272727"/>
    <n v="0.22727272727272727"/>
    <n v="0.25"/>
    <n v="0.21739130434782608"/>
    <n v="0.41666666666666669"/>
    <n v="0.23809523809523808"/>
    <n v="0.21739130434782608"/>
    <n v="0.23809523809523808"/>
    <n v="0.22727272727272727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98"/>
    <s v="Operations"/>
    <s v="Data Management"/>
    <n v="800"/>
    <n v="200"/>
    <s v="ON GOING"/>
    <n v="0.16528925619834711"/>
    <n v="2025"/>
    <x v="7"/>
    <n v="18"/>
    <n v="15"/>
    <n v="15"/>
    <n v="10"/>
    <n v="15"/>
    <n v="15"/>
    <n v="10"/>
    <n v="15"/>
    <n v="15"/>
    <n v="15"/>
    <n v="15"/>
    <n v="0.83333333333333337"/>
    <n v="0.9"/>
    <n v="0.7142857142857143"/>
    <n v="0.68181818181818177"/>
    <n v="0.45454545454545453"/>
    <n v="0.75"/>
    <n v="0.65217391304347827"/>
    <n v="0.83333333333333337"/>
    <n v="0.7142857142857143"/>
    <n v="0.65217391304347827"/>
    <n v="0.7142857142857143"/>
    <n v="0.68181818181818177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75"/>
    <s v="Operations"/>
    <s v="Data Management"/>
    <n v="800"/>
    <n v="200"/>
    <s v="ON GOING"/>
    <n v="0.16528925619834711"/>
    <n v="2025"/>
    <x v="0"/>
    <n v="0"/>
    <n v="5"/>
    <n v="5"/>
    <n v="5"/>
    <n v="5"/>
    <n v="5"/>
    <n v="5"/>
    <n v="5"/>
    <n v="5"/>
    <n v="7"/>
    <n v="7"/>
    <n v="0"/>
    <n v="0"/>
    <n v="0.23809523809523808"/>
    <n v="0.22727272727272727"/>
    <n v="0.22727272727272727"/>
    <n v="0.25"/>
    <n v="0.21739130434782608"/>
    <n v="0.41666666666666669"/>
    <n v="0.23809523809523808"/>
    <n v="0.21739130434782608"/>
    <n v="0.33333333333333331"/>
    <n v="0.31818181818181818"/>
  </r>
  <r>
    <s v="CONTRACT"/>
    <s v="AMS"/>
    <s v="Watefall"/>
    <x v="3"/>
    <d v="2025-10-01T00:00:00"/>
    <d v="2025-09-30T00:00:00"/>
    <s v="ABS24217"/>
    <s v="ABS24217"/>
    <s v="CRM"/>
    <x v="165"/>
    <s v="EssilorLuxottica"/>
    <s v="G. Galati"/>
    <x v="5"/>
    <s v="Operations"/>
    <s v="Backend"/>
    <n v="12"/>
    <n v="0"/>
    <s v="ON GOING"/>
    <n v="0"/>
    <n v="2025"/>
    <x v="43"/>
    <n v="0.75"/>
    <n v="0.75"/>
    <n v="0.75"/>
    <n v="0.75"/>
    <n v="0.75"/>
    <n v="0.75"/>
    <n v="0"/>
    <n v="0.75"/>
    <n v="0"/>
    <n v="0"/>
    <n v="0"/>
    <n v="4.1666666666666664E-2"/>
    <n v="3.7499999999999999E-2"/>
    <n v="3.5714285714285712E-2"/>
    <n v="3.4090909090909088E-2"/>
    <n v="3.4090909090909088E-2"/>
    <n v="3.7499999999999999E-2"/>
    <n v="3.2608695652173912E-2"/>
    <n v="0"/>
    <n v="3.5714285714285712E-2"/>
    <n v="0"/>
    <n v="0"/>
    <n v="0"/>
  </r>
  <r>
    <s v="CONTRACT"/>
    <s v="AMS"/>
    <s v="Watefall"/>
    <x v="3"/>
    <d v="2025-10-01T00:00:00"/>
    <d v="2025-09-30T00:00:00"/>
    <s v="ABS24217"/>
    <s v="ABS24217"/>
    <s v="CRM"/>
    <x v="165"/>
    <s v="EssilorLuxottica"/>
    <s v="G. Galati"/>
    <x v="107"/>
    <s v="Delivery AMS"/>
    <s v="PM - Project Governance"/>
    <n v="12"/>
    <n v="0"/>
    <s v="ON GOING"/>
    <n v="0"/>
    <n v="2025"/>
    <x v="28"/>
    <n v="0.25"/>
    <n v="0.25"/>
    <n v="0.25"/>
    <n v="0.25"/>
    <n v="0.25"/>
    <n v="0.25"/>
    <n v="0"/>
    <n v="0.25"/>
    <n v="0"/>
    <n v="0"/>
    <n v="0"/>
    <n v="1.3888888888888888E-2"/>
    <n v="1.2500000000000001E-2"/>
    <n v="1.1904761904761904E-2"/>
    <n v="1.1363636363636364E-2"/>
    <n v="1.1363636363636364E-2"/>
    <n v="1.2500000000000001E-2"/>
    <n v="1.0869565217391304E-2"/>
    <n v="0"/>
    <n v="1.1904761904761904E-2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6"/>
    <s v="Operations"/>
    <s v="BackEnd"/>
    <n v="250"/>
    <n v="79"/>
    <s v="ON GOING"/>
    <n v="0.316"/>
    <n v="2024"/>
    <x v="13"/>
    <n v="4"/>
    <n v="5"/>
    <n v="5"/>
    <n v="5"/>
    <n v="2"/>
    <n v="5"/>
    <n v="0"/>
    <n v="5"/>
    <n v="0"/>
    <n v="0"/>
    <n v="0"/>
    <n v="0.27777777777777779"/>
    <n v="0.2"/>
    <n v="0.23809523809523808"/>
    <n v="0.22727272727272727"/>
    <n v="0.22727272727272727"/>
    <n v="0.1"/>
    <n v="0.21739130434782608"/>
    <n v="0"/>
    <n v="0.23809523809523808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7"/>
    <s v="Operations"/>
    <s v="BackEnd"/>
    <n v="250"/>
    <n v="79"/>
    <s v="ON GOING"/>
    <n v="0.316"/>
    <n v="2024"/>
    <x v="0"/>
    <n v="0"/>
    <n v="0"/>
    <n v="0"/>
    <n v="0"/>
    <n v="0"/>
    <n v="5"/>
    <n v="0"/>
    <n v="5"/>
    <n v="10"/>
    <n v="7"/>
    <n v="10"/>
    <n v="0"/>
    <n v="0"/>
    <n v="0"/>
    <n v="0"/>
    <n v="0"/>
    <n v="0"/>
    <n v="0.21739130434782608"/>
    <n v="0"/>
    <n v="0.23809523809523808"/>
    <n v="0.43478260869565216"/>
    <n v="0.33333333333333331"/>
    <n v="0.45454545454545453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19"/>
    <s v="Operations"/>
    <s v="BackEnd"/>
    <n v="250"/>
    <n v="79"/>
    <s v="ON GOING"/>
    <n v="0.316"/>
    <n v="2024"/>
    <x v="0"/>
    <n v="0"/>
    <n v="0"/>
    <n v="0"/>
    <n v="0"/>
    <n v="0"/>
    <n v="2"/>
    <n v="0"/>
    <n v="2"/>
    <n v="0"/>
    <n v="0"/>
    <n v="0"/>
    <n v="0"/>
    <n v="0"/>
    <n v="0"/>
    <n v="0"/>
    <n v="0"/>
    <n v="0"/>
    <n v="8.6956521739130432E-2"/>
    <n v="0"/>
    <n v="9.5238095238095233E-2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"/>
    <s v="Delivery AMS"/>
    <s v="PM - Project Governance"/>
    <n v="250"/>
    <n v="79"/>
    <s v="ON GOING"/>
    <n v="0.316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4.3478260869565216E-2"/>
    <n v="0"/>
    <n v="4.7619047619047616E-2"/>
    <n v="4.3478260869565216E-2"/>
    <n v="4.7619047619047616E-2"/>
    <n v="4.5454545454545456E-2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67"/>
    <s v="Operations"/>
    <s v="Technical Leader"/>
    <n v="250"/>
    <n v="79"/>
    <s v="ON GOING"/>
    <n v="0.316"/>
    <n v="2024"/>
    <x v="0"/>
    <n v="0"/>
    <n v="0"/>
    <n v="0"/>
    <n v="0"/>
    <n v="0"/>
    <n v="5"/>
    <n v="0"/>
    <n v="5"/>
    <n v="7"/>
    <n v="7"/>
    <n v="7"/>
    <n v="0"/>
    <n v="0"/>
    <n v="0"/>
    <n v="0"/>
    <n v="0"/>
    <n v="0"/>
    <n v="0.21739130434782608"/>
    <n v="0"/>
    <n v="0.23809523809523808"/>
    <n v="0.30434782608695654"/>
    <n v="0.33333333333333331"/>
    <n v="0.31818181818181818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98"/>
    <s v="Operations"/>
    <s v="Data Management"/>
    <n v="100"/>
    <n v="0"/>
    <s v="PROPOSAL"/>
    <n v="0"/>
    <n v="2025"/>
    <x v="0"/>
    <n v="0"/>
    <n v="3"/>
    <n v="10"/>
    <n v="5"/>
    <n v="5"/>
    <n v="0"/>
    <n v="0"/>
    <n v="0"/>
    <n v="0"/>
    <n v="0"/>
    <n v="0"/>
    <n v="0"/>
    <n v="0"/>
    <n v="0.14285714285714285"/>
    <n v="0.45454545454545453"/>
    <n v="0.22727272727272727"/>
    <n v="0.25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134"/>
    <s v="Delivery AMS"/>
    <s v="PM - Project Governance"/>
    <n v="100"/>
    <n v="0"/>
    <s v="PROPOSAL"/>
    <n v="0"/>
    <n v="2025"/>
    <x v="2"/>
    <n v="0"/>
    <n v="1"/>
    <n v="6"/>
    <n v="6"/>
    <n v="6"/>
    <n v="0"/>
    <n v="0"/>
    <n v="0"/>
    <n v="0"/>
    <n v="0"/>
    <n v="0"/>
    <n v="0.1111111111111111"/>
    <n v="0"/>
    <n v="4.7619047619047616E-2"/>
    <n v="0.27272727272727271"/>
    <n v="0.27272727272727271"/>
    <n v="0.3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3"/>
    <s v="Operations"/>
    <s v="Data Engineer"/>
    <n v="100"/>
    <n v="0"/>
    <s v="PROPOSAL"/>
    <n v="0"/>
    <n v="2025"/>
    <x v="36"/>
    <n v="4"/>
    <n v="3"/>
    <n v="6"/>
    <n v="6"/>
    <n v="6"/>
    <n v="0"/>
    <n v="0"/>
    <n v="0"/>
    <n v="0"/>
    <n v="0"/>
    <n v="0"/>
    <n v="0.33333333333333331"/>
    <n v="0.2"/>
    <n v="0.14285714285714285"/>
    <n v="0.27272727272727271"/>
    <n v="0.27272727272727271"/>
    <n v="0.3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36"/>
    <s v="Delivery Projects"/>
    <s v="Analysis"/>
    <n v="100"/>
    <n v="0"/>
    <s v="PROPOSAL"/>
    <n v="0"/>
    <n v="2025"/>
    <x v="0"/>
    <n v="0"/>
    <n v="3"/>
    <n v="2"/>
    <n v="2"/>
    <n v="2"/>
    <n v="0"/>
    <n v="0"/>
    <n v="0"/>
    <n v="0"/>
    <n v="0"/>
    <n v="0"/>
    <n v="0"/>
    <n v="0"/>
    <n v="0.14285714285714285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133"/>
    <s v="Operations"/>
    <s v="BackEnd"/>
    <n v="100"/>
    <n v="0"/>
    <s v="PROPOSAL"/>
    <n v="0"/>
    <n v="2025"/>
    <x v="2"/>
    <n v="1"/>
    <n v="3"/>
    <n v="6"/>
    <n v="6"/>
    <n v="6"/>
    <n v="0"/>
    <n v="0"/>
    <n v="0"/>
    <n v="0"/>
    <n v="0"/>
    <n v="0"/>
    <n v="0.1111111111111111"/>
    <n v="0.05"/>
    <n v="0.14285714285714285"/>
    <n v="0.27272727272727271"/>
    <n v="0.27272727272727271"/>
    <n v="0.3"/>
    <n v="0"/>
    <n v="0"/>
    <n v="0"/>
    <n v="0"/>
    <n v="0"/>
    <n v="0"/>
  </r>
  <r>
    <s v="A CONSUMO"/>
    <m/>
    <s v="Waterfall"/>
    <x v="1"/>
    <d v="2025-01-01T00:00:00"/>
    <d v="2025-06-30T00:00:00"/>
    <s v="ABS25032"/>
    <s v="ABS25032"/>
    <s v="RETAIL"/>
    <x v="167"/>
    <s v="EssilorLuxottica"/>
    <s v="F. Vassallo"/>
    <x v="75"/>
    <s v="Operations"/>
    <s v="Data Management"/>
    <n v="100"/>
    <n v="0"/>
    <s v="PROPOSAL"/>
    <n v="0"/>
    <n v="2025"/>
    <x v="0"/>
    <n v="0"/>
    <n v="1"/>
    <n v="0"/>
    <n v="0"/>
    <n v="0"/>
    <n v="0"/>
    <n v="0"/>
    <n v="0"/>
    <n v="0"/>
    <n v="0"/>
    <n v="0"/>
    <n v="0"/>
    <n v="0"/>
    <n v="4.7619047619047616E-2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28"/>
    <s v="Operations"/>
    <s v="FrontEnd"/>
    <n v="100"/>
    <n v="0"/>
    <s v="PROPOSAL"/>
    <n v="0"/>
    <n v="2025"/>
    <x v="0"/>
    <n v="0"/>
    <n v="1"/>
    <n v="4"/>
    <n v="4"/>
    <n v="4"/>
    <n v="0"/>
    <n v="0"/>
    <n v="0"/>
    <n v="0"/>
    <n v="0"/>
    <n v="0"/>
    <n v="0"/>
    <n v="0"/>
    <n v="4.7619047619047616E-2"/>
    <n v="0.18181818181818182"/>
    <n v="0.18181818181818182"/>
    <n v="0.2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27"/>
    <s v="Operations"/>
    <s v="BackEnd"/>
    <n v="78"/>
    <n v="75"/>
    <s v="CLOSED"/>
    <n v="1"/>
    <n v="2025"/>
    <x v="9"/>
    <n v="2"/>
    <n v="2"/>
    <n v="0"/>
    <n v="0"/>
    <n v="0"/>
    <n v="0"/>
    <n v="0"/>
    <n v="0"/>
    <n v="0"/>
    <n v="0"/>
    <n v="0"/>
    <n v="0.22222222222222221"/>
    <n v="0.1"/>
    <n v="9.5238095238095233E-2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3"/>
    <s v="Operations"/>
    <s v="BackEnd"/>
    <n v="78"/>
    <n v="75"/>
    <s v="CLOSED"/>
    <n v="1"/>
    <n v="2025"/>
    <x v="0"/>
    <n v="0"/>
    <n v="7"/>
    <n v="0"/>
    <n v="0"/>
    <n v="0"/>
    <n v="0"/>
    <n v="0"/>
    <n v="0"/>
    <n v="0"/>
    <n v="0"/>
    <n v="0"/>
    <n v="0"/>
    <n v="0"/>
    <n v="0.33333333333333331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2"/>
    <s v="Delivery AMS"/>
    <s v="PM - Project Governance"/>
    <n v="78"/>
    <n v="75"/>
    <s v="CLOSED"/>
    <n v="1"/>
    <n v="2025"/>
    <x v="2"/>
    <n v="2"/>
    <n v="2"/>
    <n v="0"/>
    <n v="0"/>
    <n v="0"/>
    <n v="0"/>
    <n v="0"/>
    <n v="0"/>
    <n v="0"/>
    <n v="0"/>
    <n v="0"/>
    <n v="0.1111111111111111"/>
    <n v="0.1"/>
    <n v="9.5238095238095233E-2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67"/>
    <s v="Operations"/>
    <s v="Technical Leader"/>
    <n v="78"/>
    <n v="75"/>
    <s v="CLOSED"/>
    <n v="1"/>
    <n v="2025"/>
    <x v="7"/>
    <n v="4"/>
    <n v="7"/>
    <n v="0"/>
    <n v="0"/>
    <n v="0"/>
    <n v="0"/>
    <n v="0"/>
    <n v="0"/>
    <n v="0"/>
    <n v="0"/>
    <n v="0"/>
    <n v="0.83333333333333337"/>
    <n v="0.2"/>
    <n v="0.33333333333333331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75"/>
    <s v="Operations"/>
    <s v="BackEnd"/>
    <n v="78"/>
    <n v="75"/>
    <s v="CLOSED"/>
    <n v="1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76"/>
    <s v="Operations"/>
    <s v="BackEnd"/>
    <n v="78"/>
    <n v="75"/>
    <s v="CLOSED"/>
    <n v="1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7"/>
    <s v="Operations"/>
    <s v="BackEnd "/>
    <n v="55"/>
    <n v="50"/>
    <s v="ON GOING"/>
    <n v="0.90909090909090906"/>
    <n v="2024"/>
    <x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.91304347826086951"/>
    <n v="0"/>
    <n v="0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7"/>
    <s v="Operations"/>
    <s v="BackEnd "/>
    <n v="60"/>
    <n v="44"/>
    <s v="ON GOING"/>
    <n v="0.73333333333333328"/>
    <n v="2024"/>
    <x v="0"/>
    <n v="0"/>
    <n v="0"/>
    <n v="0"/>
    <n v="0"/>
    <n v="0"/>
    <n v="0"/>
    <n v="0"/>
    <n v="0"/>
    <n v="0"/>
    <n v="20"/>
    <n v="10"/>
    <n v="0"/>
    <n v="0"/>
    <n v="0"/>
    <n v="0"/>
    <n v="0"/>
    <n v="0"/>
    <n v="0"/>
    <n v="0"/>
    <n v="0"/>
    <n v="0"/>
    <n v="0.95238095238095233"/>
    <n v="0.45454545454545453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8"/>
    <s v="Delivery Projects"/>
    <s v="PM - Project Governance"/>
    <n v="60"/>
    <n v="44"/>
    <s v="ON GOING"/>
    <n v="0.73333333333333328"/>
    <n v="2024"/>
    <x v="0"/>
    <n v="0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.19047619047619047"/>
    <n v="9.0909090909090912E-2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8"/>
    <s v="Delivery Projects"/>
    <s v="BackEnd"/>
    <n v="60"/>
    <n v="44"/>
    <s v="ON GOING"/>
    <n v="0.73333333333333328"/>
    <n v="2024"/>
    <x v="0"/>
    <n v="0"/>
    <n v="0"/>
    <n v="0"/>
    <n v="0"/>
    <n v="0"/>
    <n v="0"/>
    <n v="0"/>
    <n v="0"/>
    <n v="0"/>
    <n v="10"/>
    <n v="3"/>
    <n v="0"/>
    <n v="0"/>
    <n v="0"/>
    <n v="0"/>
    <n v="0"/>
    <n v="0"/>
    <n v="0"/>
    <n v="0"/>
    <n v="0"/>
    <n v="0"/>
    <n v="0.47619047619047616"/>
    <n v="0.13636363636363635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9"/>
    <s v="Operations"/>
    <s v="BackEnd "/>
    <n v="60"/>
    <n v="44"/>
    <s v="ON GOING"/>
    <n v="0.73333333333333328"/>
    <n v="2024"/>
    <x v="0"/>
    <n v="0"/>
    <n v="0"/>
    <n v="0"/>
    <n v="0"/>
    <n v="0"/>
    <n v="0"/>
    <n v="0"/>
    <n v="0"/>
    <n v="0"/>
    <n v="14"/>
    <n v="6"/>
    <n v="0"/>
    <n v="0"/>
    <n v="0"/>
    <n v="0"/>
    <n v="0"/>
    <n v="0"/>
    <n v="0"/>
    <n v="0"/>
    <n v="0"/>
    <n v="0"/>
    <n v="0.66666666666666663"/>
    <n v="0.27272727272727271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20"/>
    <s v="Operations"/>
    <s v="BackEnd "/>
    <n v="60"/>
    <n v="44"/>
    <s v="ON GOING"/>
    <n v="0.73333333333333328"/>
    <n v="2024"/>
    <x v="0"/>
    <n v="0"/>
    <n v="0"/>
    <n v="0"/>
    <n v="0"/>
    <n v="0"/>
    <n v="0"/>
    <n v="0"/>
    <n v="0"/>
    <n v="0"/>
    <n v="14"/>
    <n v="6"/>
    <n v="0"/>
    <n v="0"/>
    <n v="0"/>
    <n v="0"/>
    <n v="0"/>
    <n v="0"/>
    <n v="0"/>
    <n v="0"/>
    <n v="0"/>
    <n v="0"/>
    <n v="0.66666666666666663"/>
    <n v="0.2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8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10"/>
    <n v="20"/>
    <n v="17"/>
    <n v="0"/>
    <n v="0"/>
    <n v="0"/>
    <n v="0"/>
    <n v="0"/>
    <n v="0"/>
    <n v="0"/>
    <n v="0"/>
    <n v="0"/>
    <n v="0.43478260869565216"/>
    <n v="0.95238095238095233"/>
    <n v="0.7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4"/>
    <s v="Delivery AM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7619047619047616E-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9"/>
    <e v="#N/A"/>
    <s v="Analysis"/>
    <n v="220"/>
    <n v="190"/>
    <s v="ON GOING"/>
    <n v="0"/>
    <n v="2024"/>
    <x v="0"/>
    <n v="0"/>
    <n v="0"/>
    <n v="0"/>
    <n v="0"/>
    <n v="0"/>
    <n v="0"/>
    <n v="0"/>
    <n v="10"/>
    <n v="10"/>
    <n v="10"/>
    <n v="7"/>
    <n v="0"/>
    <n v="0"/>
    <n v="0"/>
    <n v="0"/>
    <n v="0"/>
    <n v="0"/>
    <n v="0"/>
    <n v="0"/>
    <n v="0.47619047619047616"/>
    <n v="0.43478260869565216"/>
    <n v="0.47619047619047616"/>
    <n v="0.31818181818181818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40"/>
    <e v="#N/A"/>
    <s v="Analysis"/>
    <n v="220"/>
    <n v="190"/>
    <s v="ON GOING"/>
    <n v="0"/>
    <n v="2024"/>
    <x v="0"/>
    <n v="0"/>
    <n v="0"/>
    <n v="0"/>
    <n v="0"/>
    <n v="0"/>
    <n v="0"/>
    <n v="0"/>
    <n v="6"/>
    <n v="10"/>
    <n v="10"/>
    <n v="7"/>
    <n v="0"/>
    <n v="0"/>
    <n v="0"/>
    <n v="0"/>
    <n v="0"/>
    <n v="0"/>
    <n v="0"/>
    <n v="0"/>
    <n v="0.2857142857142857"/>
    <n v="0.43478260869565216"/>
    <n v="0.47619047619047616"/>
    <n v="0.31818181818181818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77"/>
    <s v="Operation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7619047619047616E-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50"/>
    <s v="Operation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7619047619047616E-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11"/>
    <s v="Operations"/>
    <s v="FRONT END"/>
    <n v="220"/>
    <n v="190"/>
    <s v="ON GOING"/>
    <n v="0"/>
    <n v="2024"/>
    <x v="0"/>
    <n v="0"/>
    <n v="0"/>
    <n v="0"/>
    <n v="0"/>
    <n v="0"/>
    <n v="0"/>
    <n v="0"/>
    <n v="1"/>
    <n v="19"/>
    <n v="16"/>
    <n v="13.600000000000001"/>
    <n v="0"/>
    <n v="0"/>
    <n v="0"/>
    <n v="0"/>
    <n v="0"/>
    <n v="0"/>
    <n v="0"/>
    <n v="0"/>
    <n v="4.7619047619047616E-2"/>
    <n v="0.82608695652173914"/>
    <n v="0.76190476190476186"/>
    <n v="0.61818181818181828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65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23"/>
    <n v="20"/>
    <n v="17"/>
    <n v="0"/>
    <n v="0"/>
    <n v="0"/>
    <n v="0"/>
    <n v="0"/>
    <n v="0"/>
    <n v="0"/>
    <n v="0"/>
    <n v="0"/>
    <n v="1"/>
    <n v="0.95238095238095233"/>
    <n v="0.77272727272727271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75"/>
    <s v="Operations"/>
    <s v="Data Engineering"/>
    <n v="50"/>
    <n v="43.5"/>
    <s v="ON GOING"/>
    <n v="0.87"/>
    <n v="2024"/>
    <x v="0"/>
    <n v="0"/>
    <n v="0"/>
    <n v="1"/>
    <n v="0.25"/>
    <n v="0.5"/>
    <n v="2"/>
    <n v="0.25"/>
    <n v="1.8"/>
    <n v="3"/>
    <n v="3"/>
    <n v="3"/>
    <n v="0"/>
    <n v="0"/>
    <n v="0"/>
    <n v="4.5454545454545456E-2"/>
    <n v="1.1363636363636364E-2"/>
    <n v="2.5000000000000001E-2"/>
    <n v="8.6956521739130432E-2"/>
    <n v="2.0833333333333332E-2"/>
    <n v="8.5714285714285715E-2"/>
    <n v="0.13043478260869565"/>
    <n v="0.14285714285714285"/>
    <n v="0.13636363636363635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18"/>
    <s v="Delivery Projects"/>
    <s v="DataManagement"/>
    <n v="50"/>
    <n v="43.5"/>
    <s v="ON GOING"/>
    <n v="0.87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76"/>
    <s v="Operations"/>
    <s v="BackEnd"/>
    <n v="50"/>
    <n v="43.5"/>
    <s v="ON GOING"/>
    <n v="0.87"/>
    <n v="2024"/>
    <x v="0"/>
    <n v="0"/>
    <n v="0"/>
    <n v="3"/>
    <n v="3"/>
    <n v="2.5"/>
    <n v="5"/>
    <n v="1.5"/>
    <n v="5"/>
    <n v="6"/>
    <n v="3"/>
    <n v="3"/>
    <n v="0"/>
    <n v="0"/>
    <n v="0"/>
    <n v="0.13636363636363635"/>
    <n v="0.13636363636363635"/>
    <n v="0.125"/>
    <n v="0.21739130434782608"/>
    <n v="0.125"/>
    <n v="0.23809523809523808"/>
    <n v="0.2608695652173913"/>
    <n v="0.14285714285714285"/>
    <n v="0.13636363636363635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2"/>
    <s v="Operations"/>
    <s v="DataManagement"/>
    <n v="200"/>
    <n v="78.3"/>
    <s v="CLOSED"/>
    <n v="0"/>
    <n v="2024"/>
    <x v="1"/>
    <n v="1"/>
    <n v="1"/>
    <n v="1"/>
    <n v="1"/>
    <n v="1"/>
    <n v="1"/>
    <n v="0"/>
    <n v="1"/>
    <n v="1"/>
    <n v="1"/>
    <n v="0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3"/>
    <s v="Operations"/>
    <s v="FrontEnd"/>
    <n v="200"/>
    <n v="78.3"/>
    <s v="CLOSED"/>
    <n v="0"/>
    <n v="2024"/>
    <x v="2"/>
    <n v="2"/>
    <n v="2"/>
    <n v="2"/>
    <n v="2"/>
    <n v="2"/>
    <n v="2"/>
    <n v="1"/>
    <n v="2"/>
    <n v="2"/>
    <n v="2"/>
    <n v="1"/>
    <n v="0.1111111111111111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9.5238095238095233E-2"/>
    <n v="4.5454545454545456E-2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8"/>
    <s v="Operations"/>
    <s v="FrontEnd"/>
    <n v="200"/>
    <n v="78.3"/>
    <s v="CLOSED"/>
    <n v="0"/>
    <n v="2024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7"/>
    <s v="Operations"/>
    <s v="DataManagement"/>
    <n v="200"/>
    <n v="78.3"/>
    <s v="CLOSED"/>
    <n v="0"/>
    <n v="2024"/>
    <x v="2"/>
    <n v="2"/>
    <n v="2"/>
    <n v="2"/>
    <n v="2"/>
    <n v="2"/>
    <n v="2"/>
    <n v="2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0.16666666666666666"/>
    <n v="9.5238095238095233E-2"/>
    <n v="8.6956521739130432E-2"/>
    <n v="9.5238095238095233E-2"/>
    <n v="9.0909090909090912E-2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0"/>
    <s v="Operations"/>
    <s v="DataManagement/SQL"/>
    <n v="200"/>
    <n v="78.3"/>
    <s v="CLOSED"/>
    <n v="0"/>
    <n v="2024"/>
    <x v="0"/>
    <n v="6"/>
    <n v="6"/>
    <n v="6"/>
    <n v="6"/>
    <n v="6"/>
    <n v="6"/>
    <n v="4"/>
    <n v="6"/>
    <n v="6"/>
    <n v="6"/>
    <n v="5"/>
    <n v="0"/>
    <n v="0.3"/>
    <n v="0.2857142857142857"/>
    <n v="0.27272727272727271"/>
    <n v="0.27272727272727271"/>
    <n v="0.3"/>
    <n v="0.2608695652173913"/>
    <n v="0.33333333333333331"/>
    <n v="0.2857142857142857"/>
    <n v="0.2608695652173913"/>
    <n v="0.2857142857142857"/>
    <n v="0.22727272727272727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5"/>
    <s v="Operations"/>
    <s v="Architecture Analysis"/>
    <n v="200"/>
    <n v="78.3"/>
    <s v="CLOSED"/>
    <n v="0"/>
    <n v="2024"/>
    <x v="3"/>
    <n v="0.5"/>
    <n v="0.5"/>
    <n v="0.5"/>
    <n v="0.5"/>
    <n v="0"/>
    <n v="0"/>
    <n v="0"/>
    <n v="0"/>
    <n v="0"/>
    <n v="0"/>
    <n v="0"/>
    <n v="2.7777777777777776E-2"/>
    <n v="2.5000000000000001E-2"/>
    <n v="2.3809523809523808E-2"/>
    <n v="2.2727272727272728E-2"/>
    <n v="2.2727272727272728E-2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5"/>
    <s v="Operations"/>
    <s v="BackEnd"/>
    <n v="200"/>
    <n v="78.3"/>
    <s v="CLOSED"/>
    <n v="0"/>
    <n v="2024"/>
    <x v="1"/>
    <n v="1"/>
    <n v="1"/>
    <n v="1"/>
    <n v="1"/>
    <n v="0"/>
    <n v="0"/>
    <n v="0"/>
    <n v="0"/>
    <n v="0"/>
    <n v="0"/>
    <n v="0"/>
    <n v="5.5555555555555552E-2"/>
    <n v="0.05"/>
    <n v="4.7619047619047616E-2"/>
    <n v="4.5454545454545456E-2"/>
    <n v="4.5454545454545456E-2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5"/>
    <s v="Operations"/>
    <s v="BackEnd"/>
    <n v="200"/>
    <n v="78.3"/>
    <s v="CLOSED"/>
    <n v="0"/>
    <n v="2024"/>
    <x v="0"/>
    <n v="0"/>
    <n v="0"/>
    <n v="0"/>
    <n v="0"/>
    <n v="0"/>
    <n v="1"/>
    <n v="1"/>
    <n v="1"/>
    <n v="1"/>
    <n v="1"/>
    <n v="2"/>
    <n v="0"/>
    <n v="0"/>
    <n v="0"/>
    <n v="0"/>
    <n v="0"/>
    <n v="0"/>
    <n v="4.3478260869565216E-2"/>
    <n v="8.3333333333333329E-2"/>
    <n v="4.7619047619047616E-2"/>
    <n v="4.3478260869565216E-2"/>
    <n v="4.7619047619047616E-2"/>
    <n v="9.0909090909090912E-2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9"/>
    <s v="Delivery Projects"/>
    <s v="PM - Project Governance"/>
    <n v="200"/>
    <n v="78.3"/>
    <s v="CLOSED"/>
    <n v="0"/>
    <n v="2024"/>
    <x v="1"/>
    <n v="2"/>
    <n v="2"/>
    <n v="2"/>
    <n v="2"/>
    <n v="0"/>
    <n v="0"/>
    <n v="0"/>
    <n v="0"/>
    <n v="0"/>
    <n v="0"/>
    <n v="0"/>
    <n v="5.5555555555555552E-2"/>
    <n v="0.1"/>
    <n v="9.5238095238095233E-2"/>
    <n v="9.0909090909090912E-2"/>
    <n v="9.0909090909090912E-2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6"/>
    <s v="Delivery Projects"/>
    <s v="Analysis"/>
    <n v="200"/>
    <n v="78.3"/>
    <s v="CLOSED"/>
    <n v="0"/>
    <n v="2024"/>
    <x v="2"/>
    <n v="2"/>
    <n v="2"/>
    <n v="2"/>
    <n v="2"/>
    <n v="2"/>
    <n v="2"/>
    <n v="0"/>
    <n v="2"/>
    <n v="2"/>
    <n v="2"/>
    <n v="0"/>
    <n v="0.1111111111111111"/>
    <n v="0.1"/>
    <n v="9.5238095238095233E-2"/>
    <n v="9.0909090909090912E-2"/>
    <n v="9.0909090909090912E-2"/>
    <n v="0.1"/>
    <n v="8.6956521739130432E-2"/>
    <n v="0"/>
    <n v="9.5238095238095233E-2"/>
    <n v="8.6956521739130432E-2"/>
    <n v="9.5238095238095233E-2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136"/>
    <s v="Delivery AMS"/>
    <s v="PM - Project Governance"/>
    <n v="200"/>
    <n v="78.3"/>
    <s v="CLOSED"/>
    <n v="0"/>
    <n v="2024"/>
    <x v="0"/>
    <n v="0"/>
    <n v="0"/>
    <n v="0"/>
    <n v="0"/>
    <n v="3"/>
    <n v="3"/>
    <n v="0.5"/>
    <n v="2"/>
    <n v="3"/>
    <n v="5"/>
    <n v="5"/>
    <n v="0"/>
    <n v="0"/>
    <n v="0"/>
    <n v="0"/>
    <n v="0"/>
    <n v="0.15"/>
    <n v="0.13043478260869565"/>
    <n v="4.1666666666666664E-2"/>
    <n v="9.5238095238095233E-2"/>
    <n v="0.13043478260869565"/>
    <n v="0.23809523809523808"/>
    <n v="0.22727272727272727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8"/>
    <s v="Operations"/>
    <s v="FrontEnd"/>
    <n v="200"/>
    <n v="47.46"/>
    <s v="ON GOING"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7"/>
    <s v="Operations"/>
    <s v="DataManagement"/>
    <n v="200"/>
    <n v="47.46"/>
    <s v="ON GOING"/>
    <n v="0"/>
    <n v="2025"/>
    <x v="6"/>
    <n v="4"/>
    <n v="4"/>
    <n v="4"/>
    <n v="4"/>
    <n v="4"/>
    <n v="4"/>
    <n v="1"/>
    <n v="4"/>
    <n v="4"/>
    <n v="4"/>
    <n v="2"/>
    <n v="0.16666666666666666"/>
    <n v="0.2"/>
    <n v="0.19047619047619047"/>
    <n v="0.18181818181818182"/>
    <n v="0.18181818181818182"/>
    <n v="0.2"/>
    <n v="0.17391304347826086"/>
    <n v="8.3333333333333329E-2"/>
    <n v="0.19047619047619047"/>
    <n v="0.17391304347826086"/>
    <n v="0.19047619047619047"/>
    <n v="9.0909090909090912E-2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0"/>
    <s v="Operations"/>
    <s v="DataManagement/SQL"/>
    <n v="200"/>
    <n v="47.46"/>
    <s v="ON GOING"/>
    <n v="0"/>
    <n v="2025"/>
    <x v="6"/>
    <n v="7"/>
    <n v="5"/>
    <n v="0"/>
    <n v="10"/>
    <n v="10"/>
    <n v="10"/>
    <n v="3"/>
    <n v="10"/>
    <n v="10"/>
    <n v="10"/>
    <n v="5"/>
    <n v="0.16666666666666666"/>
    <n v="0.35"/>
    <n v="0.23809523809523808"/>
    <n v="0"/>
    <n v="0.45454545454545453"/>
    <n v="0.5"/>
    <n v="0.43478260869565216"/>
    <n v="0.25"/>
    <n v="0.47619047619047616"/>
    <n v="0.43478260869565216"/>
    <n v="0.47619047619047616"/>
    <n v="0.22727272727272727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7"/>
    <s v="Operations"/>
    <s v="DataManagement/SQL"/>
    <n v="200"/>
    <n v="47.46"/>
    <s v="ON GOING"/>
    <n v="0"/>
    <n v="2025"/>
    <x v="9"/>
    <n v="4"/>
    <n v="4"/>
    <n v="4"/>
    <n v="4"/>
    <n v="4"/>
    <n v="4"/>
    <n v="1"/>
    <n v="4"/>
    <n v="4"/>
    <n v="4"/>
    <n v="2"/>
    <n v="0.22222222222222221"/>
    <n v="0.2"/>
    <n v="0.19047619047619047"/>
    <n v="0.18181818181818182"/>
    <n v="0.18181818181818182"/>
    <n v="0.2"/>
    <n v="0.17391304347826086"/>
    <n v="8.3333333333333329E-2"/>
    <n v="0.19047619047619047"/>
    <n v="0.17391304347826086"/>
    <n v="0.19047619047619047"/>
    <n v="9.0909090909090912E-2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5"/>
    <s v="Operations"/>
    <s v="BackEnd"/>
    <n v="200"/>
    <n v="47.46"/>
    <s v="ON GOING"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6"/>
    <s v="Delivery Projects"/>
    <s v="Analysis"/>
    <n v="200"/>
    <n v="47.46"/>
    <s v="ON GOING"/>
    <n v="0"/>
    <n v="2025"/>
    <x v="42"/>
    <n v="2"/>
    <n v="2"/>
    <n v="2"/>
    <n v="2"/>
    <n v="2"/>
    <n v="2"/>
    <n v="1"/>
    <n v="2"/>
    <n v="2"/>
    <n v="2"/>
    <n v="2"/>
    <n v="8.3333333333333329E-2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9.5238095238095233E-2"/>
    <n v="9.0909090909090912E-2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136"/>
    <s v="Delivery AMS"/>
    <s v="PM - Project Governance"/>
    <n v="200"/>
    <n v="47.46"/>
    <s v="ON GOING"/>
    <n v="0"/>
    <n v="2025"/>
    <x v="6"/>
    <n v="2"/>
    <n v="2"/>
    <n v="2"/>
    <n v="2"/>
    <n v="2"/>
    <n v="2"/>
    <n v="1"/>
    <n v="2"/>
    <n v="2"/>
    <n v="2"/>
    <n v="2"/>
    <n v="0.16666666666666666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9.5238095238095233E-2"/>
    <n v="9.0909090909090912E-2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2"/>
    <s v="Operations"/>
    <s v="BackEnd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3"/>
    <s v="Operations"/>
    <s v="FrontEnd"/>
    <n v="100"/>
    <n v="70"/>
    <s v="CLOSED"/>
    <n v="1"/>
    <n v="2024"/>
    <x v="2"/>
    <n v="2"/>
    <n v="2"/>
    <n v="2"/>
    <n v="1"/>
    <n v="1"/>
    <n v="0"/>
    <n v="0"/>
    <n v="0"/>
    <n v="0"/>
    <n v="0"/>
    <n v="0"/>
    <n v="0.1111111111111111"/>
    <n v="0.1"/>
    <n v="9.5238095238095233E-2"/>
    <n v="9.0909090909090912E-2"/>
    <n v="4.5454545454545456E-2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8"/>
    <s v="Operations"/>
    <s v="FrontEnd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7"/>
    <s v="Operations"/>
    <s v="Team Leadership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0"/>
    <s v="Operations"/>
    <s v="BackEnd"/>
    <n v="100"/>
    <n v="70"/>
    <s v="CLOSED"/>
    <n v="1"/>
    <n v="2024"/>
    <x v="13"/>
    <n v="5"/>
    <n v="5"/>
    <n v="5"/>
    <n v="5"/>
    <n v="5"/>
    <n v="0"/>
    <n v="0"/>
    <n v="0"/>
    <n v="0"/>
    <n v="0"/>
    <n v="0"/>
    <n v="0.27777777777777779"/>
    <n v="0.25"/>
    <n v="0.23809523809523808"/>
    <n v="0.22727272727272727"/>
    <n v="0.22727272727272727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7"/>
    <s v="Operations"/>
    <s v="DataManagement"/>
    <n v="100"/>
    <n v="70"/>
    <s v="CLOSED"/>
    <n v="1"/>
    <n v="2024"/>
    <x v="2"/>
    <n v="2"/>
    <n v="2"/>
    <n v="0"/>
    <n v="0"/>
    <n v="0"/>
    <n v="0"/>
    <n v="0"/>
    <n v="0"/>
    <n v="0"/>
    <n v="0"/>
    <n v="0"/>
    <n v="0.1111111111111111"/>
    <n v="0.1"/>
    <n v="9.5238095238095233E-2"/>
    <n v="0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6"/>
    <s v="Delivery Projects"/>
    <s v="Analysis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9"/>
    <s v="Delivery Projects"/>
    <s v="PM - Project Governance"/>
    <n v="100"/>
    <n v="70"/>
    <s v="CLOSED"/>
    <n v="1"/>
    <n v="2024"/>
    <x v="1"/>
    <n v="1"/>
    <n v="1"/>
    <n v="1"/>
    <n v="1"/>
    <n v="1"/>
    <n v="0"/>
    <n v="0"/>
    <n v="0"/>
    <n v="0"/>
    <n v="0"/>
    <n v="0"/>
    <n v="5.5555555555555552E-2"/>
    <n v="0.05"/>
    <n v="4.7619047619047616E-2"/>
    <n v="4.5454545454545456E-2"/>
    <n v="4.5454545454545456E-2"/>
    <n v="0.05"/>
    <n v="0"/>
    <n v="0"/>
    <n v="0"/>
    <n v="0"/>
    <n v="0"/>
    <n v="0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7"/>
    <s v="Operations"/>
    <s v="DataManagement"/>
    <n v="100"/>
    <n v="30.5"/>
    <s v="CLOSED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9.5238095238095233E-2"/>
    <n v="9.0909090909090912E-2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2"/>
    <s v="Operations"/>
    <s v="BackEnd"/>
    <n v="100"/>
    <n v="30.5"/>
    <s v="CLOSED"/>
    <n v="0"/>
    <n v="2024"/>
    <x v="0"/>
    <n v="0"/>
    <n v="0"/>
    <n v="0"/>
    <n v="0"/>
    <n v="0"/>
    <n v="0"/>
    <n v="0"/>
    <n v="0"/>
    <n v="5"/>
    <n v="5"/>
    <n v="3"/>
    <n v="0"/>
    <n v="0"/>
    <n v="0"/>
    <n v="0"/>
    <n v="0"/>
    <n v="0"/>
    <n v="0"/>
    <n v="0"/>
    <n v="0"/>
    <n v="0.21739130434782608"/>
    <n v="0.23809523809523808"/>
    <n v="0.13636363636363635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3"/>
    <s v="Operations"/>
    <s v="FrontEnd"/>
    <n v="100"/>
    <n v="30.5"/>
    <s v="CLOSED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28"/>
    <s v="Operations"/>
    <s v="FrontEnd"/>
    <n v="100"/>
    <n v="30.5"/>
    <s v="CLOSED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2.1739130434782608E-2"/>
    <n v="2.3809523809523808E-2"/>
    <n v="2.2727272727272728E-2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27"/>
    <s v="Operations"/>
    <s v="Team Leadership"/>
    <n v="100"/>
    <n v="30.5"/>
    <s v="CLOSED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0"/>
    <s v="Operations"/>
    <s v="BackEnd"/>
    <n v="100"/>
    <n v="30.5"/>
    <s v="CLOSED"/>
    <n v="0"/>
    <n v="2024"/>
    <x v="0"/>
    <n v="0"/>
    <n v="0"/>
    <n v="0"/>
    <n v="0"/>
    <n v="0"/>
    <n v="0"/>
    <n v="0"/>
    <n v="0"/>
    <n v="6"/>
    <n v="6"/>
    <n v="6"/>
    <n v="0"/>
    <n v="0"/>
    <n v="0"/>
    <n v="0"/>
    <n v="0"/>
    <n v="0"/>
    <n v="0"/>
    <n v="0"/>
    <n v="0"/>
    <n v="0.2608695652173913"/>
    <n v="0.2857142857142857"/>
    <n v="0.27272727272727271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6"/>
    <s v="Delivery Projects"/>
    <s v="Analysis"/>
    <n v="100"/>
    <n v="30.5"/>
    <s v="CLOSED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9.5238095238095233E-2"/>
    <n v="9.0909090909090912E-2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136"/>
    <s v="Delivery AMS"/>
    <s v="PM - Project Governance"/>
    <n v="100"/>
    <n v="30.5"/>
    <s v="CLOSED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5"/>
    <s v="Operations"/>
    <s v="BackEnd"/>
    <n v="150"/>
    <n v="0"/>
    <s v="ON GOING"/>
    <n v="0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4"/>
    <s v="Delivery Projects"/>
    <s v="BackEnd"/>
    <n v="150"/>
    <n v="0"/>
    <s v="ON GOING"/>
    <n v="0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99"/>
    <s v="Operations"/>
    <s v="BackEnd"/>
    <n v="150"/>
    <n v="0"/>
    <s v="ON GOING"/>
    <n v="0"/>
    <n v="2025"/>
    <x v="0"/>
    <n v="4"/>
    <n v="4"/>
    <n v="0"/>
    <n v="0"/>
    <n v="0"/>
    <n v="0"/>
    <n v="0"/>
    <n v="0"/>
    <n v="0"/>
    <n v="0"/>
    <n v="0"/>
    <n v="0"/>
    <n v="0.2"/>
    <n v="0.19047619047619047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20"/>
    <s v="Operations"/>
    <s v="BackEnd - Junior"/>
    <n v="150"/>
    <n v="0"/>
    <s v="ON GOING"/>
    <n v="0"/>
    <n v="2025"/>
    <x v="0"/>
    <n v="0"/>
    <n v="3"/>
    <n v="0"/>
    <n v="0"/>
    <n v="0"/>
    <n v="0"/>
    <n v="0"/>
    <n v="0"/>
    <n v="0"/>
    <n v="0"/>
    <n v="0"/>
    <n v="0"/>
    <n v="0"/>
    <n v="0.14285714285714285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6"/>
    <s v="Operations"/>
    <s v="BackEnd"/>
    <n v="150"/>
    <n v="0"/>
    <s v="ON GOING"/>
    <n v="0"/>
    <n v="2025"/>
    <x v="0"/>
    <n v="2"/>
    <n v="2"/>
    <n v="2"/>
    <n v="0"/>
    <n v="0"/>
    <n v="0"/>
    <n v="0"/>
    <n v="0"/>
    <n v="0"/>
    <n v="0"/>
    <n v="0"/>
    <n v="0"/>
    <n v="0.1"/>
    <n v="9.5238095238095233E-2"/>
    <n v="9.0909090909090912E-2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96"/>
    <s v="Operations"/>
    <s v="BackEnd - Junior"/>
    <n v="150"/>
    <n v="0"/>
    <s v="ON GOING"/>
    <n v="0"/>
    <n v="2025"/>
    <x v="1"/>
    <n v="3"/>
    <n v="4"/>
    <n v="5"/>
    <n v="4"/>
    <n v="4"/>
    <n v="0"/>
    <n v="0"/>
    <n v="0"/>
    <n v="0"/>
    <n v="0"/>
    <n v="0"/>
    <n v="5.5555555555555552E-2"/>
    <n v="0.15"/>
    <n v="0.19047619047619047"/>
    <n v="0.22727272727272727"/>
    <n v="0.18181818181818182"/>
    <n v="0.2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7"/>
    <s v="Operations"/>
    <s v="BackEnd"/>
    <n v="150"/>
    <n v="0"/>
    <s v="ON GOING"/>
    <n v="0"/>
    <n v="2025"/>
    <x v="2"/>
    <n v="6"/>
    <n v="2"/>
    <n v="3"/>
    <n v="3"/>
    <n v="2"/>
    <n v="0"/>
    <n v="0"/>
    <n v="0"/>
    <n v="0"/>
    <n v="0"/>
    <n v="0"/>
    <n v="0.1111111111111111"/>
    <n v="0.3"/>
    <n v="9.5238095238095233E-2"/>
    <n v="0.13636363636363635"/>
    <n v="0.13636363636363635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8"/>
    <s v="Delivery Projects"/>
    <s v="Analysis"/>
    <n v="150"/>
    <n v="0"/>
    <s v="ON GOING"/>
    <n v="0"/>
    <n v="2025"/>
    <x v="9"/>
    <n v="4"/>
    <n v="2"/>
    <n v="2"/>
    <n v="2"/>
    <n v="2"/>
    <n v="0"/>
    <n v="0"/>
    <n v="0"/>
    <n v="0"/>
    <n v="0"/>
    <n v="0"/>
    <n v="0.22222222222222221"/>
    <n v="0.2"/>
    <n v="9.5238095238095233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36"/>
    <s v="Delivery AMS"/>
    <s v="PM - Project Governance"/>
    <n v="150"/>
    <n v="0"/>
    <s v="ON GOING"/>
    <n v="0"/>
    <n v="2025"/>
    <x v="6"/>
    <n v="2"/>
    <n v="2"/>
    <n v="2"/>
    <n v="2"/>
    <n v="2"/>
    <n v="0"/>
    <n v="0"/>
    <n v="0"/>
    <n v="0"/>
    <n v="0"/>
    <n v="0"/>
    <n v="0.16666666666666666"/>
    <n v="0.1"/>
    <n v="9.5238095238095233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83"/>
    <s v="Delivery Projects"/>
    <s v="BackEnd"/>
    <n v="150"/>
    <n v="0"/>
    <s v="ON GOING"/>
    <n v="0"/>
    <n v="2025"/>
    <x v="1"/>
    <n v="5"/>
    <n v="3"/>
    <n v="2"/>
    <n v="2"/>
    <n v="2"/>
    <n v="0"/>
    <n v="0"/>
    <n v="0"/>
    <n v="0"/>
    <n v="0"/>
    <n v="0"/>
    <n v="5.5555555555555552E-2"/>
    <n v="0.25"/>
    <n v="0.14285714285714285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3"/>
    <s v="Operations"/>
    <s v="BackEnd"/>
    <n v="150"/>
    <n v="0"/>
    <s v="ON GOING"/>
    <n v="0"/>
    <n v="2025"/>
    <x v="6"/>
    <n v="3"/>
    <n v="3"/>
    <n v="2"/>
    <n v="1"/>
    <n v="1"/>
    <n v="0"/>
    <n v="0"/>
    <n v="0"/>
    <n v="0"/>
    <n v="0"/>
    <n v="0"/>
    <n v="0.16666666666666666"/>
    <n v="0.15"/>
    <n v="0.14285714285714285"/>
    <n v="9.0909090909090912E-2"/>
    <n v="4.5454545454545456E-2"/>
    <n v="0.05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3"/>
    <s v="Operations"/>
    <s v="BackEnd"/>
    <n v="150"/>
    <n v="36"/>
    <s v="CLOSED"/>
    <n v="0.2"/>
    <n v="2024"/>
    <x v="0"/>
    <n v="0"/>
    <n v="0"/>
    <n v="0"/>
    <n v="0"/>
    <n v="0"/>
    <n v="5"/>
    <n v="1"/>
    <n v="5"/>
    <n v="1"/>
    <n v="0"/>
    <n v="2"/>
    <n v="0"/>
    <n v="0"/>
    <n v="0"/>
    <n v="0"/>
    <n v="0"/>
    <n v="0"/>
    <n v="0.21739130434782608"/>
    <n v="8.3333333333333329E-2"/>
    <n v="0.23809523809523808"/>
    <n v="4.3478260869565216E-2"/>
    <n v="0"/>
    <n v="9.0909090909090912E-2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83"/>
    <s v="Delivery Projects"/>
    <s v="BackEnd"/>
    <n v="150"/>
    <n v="36"/>
    <s v="CLOSED"/>
    <n v="0.2"/>
    <n v="2024"/>
    <x v="0"/>
    <n v="0"/>
    <n v="0"/>
    <n v="0"/>
    <n v="0"/>
    <n v="0"/>
    <n v="0.5"/>
    <n v="0"/>
    <n v="1"/>
    <n v="1"/>
    <n v="4"/>
    <n v="5"/>
    <n v="0"/>
    <n v="0"/>
    <n v="0"/>
    <n v="0"/>
    <n v="0"/>
    <n v="0"/>
    <n v="2.1739130434782608E-2"/>
    <n v="0"/>
    <n v="4.7619047619047616E-2"/>
    <n v="4.3478260869565216E-2"/>
    <n v="0.19047619047619047"/>
    <n v="0.22727272727272727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5"/>
    <s v="Operations"/>
    <s v="BackEnd"/>
    <n v="150"/>
    <n v="36"/>
    <s v="CLOSED"/>
    <n v="0.2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99"/>
    <s v="Operations"/>
    <s v="BackEnd"/>
    <n v="150"/>
    <n v="36"/>
    <s v="CLOSED"/>
    <n v="0.2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120"/>
    <s v="Operations"/>
    <s v="BackEnd - Junior"/>
    <n v="150"/>
    <n v="36"/>
    <s v="CLOSED"/>
    <n v="0.2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27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6"/>
    <s v="Operations"/>
    <s v="BackEnd"/>
    <n v="150"/>
    <n v="36"/>
    <s v="CLOSED"/>
    <n v="0.2"/>
    <n v="2024"/>
    <x v="0"/>
    <n v="0"/>
    <n v="0"/>
    <n v="0"/>
    <n v="0"/>
    <n v="0"/>
    <n v="2"/>
    <n v="0"/>
    <n v="2"/>
    <n v="5"/>
    <n v="4"/>
    <n v="3"/>
    <n v="0"/>
    <n v="0"/>
    <n v="0"/>
    <n v="0"/>
    <n v="0"/>
    <n v="0"/>
    <n v="8.6956521739130432E-2"/>
    <n v="0"/>
    <n v="9.5238095238095233E-2"/>
    <n v="0.21739130434782608"/>
    <n v="0.19047619047619047"/>
    <n v="0.13636363636363635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96"/>
    <s v="Operations"/>
    <s v="BackEnd - Junior"/>
    <n v="150"/>
    <n v="36"/>
    <s v="CLOSED"/>
    <n v="0.2"/>
    <n v="2024"/>
    <x v="0"/>
    <n v="0"/>
    <n v="0"/>
    <n v="0"/>
    <n v="0"/>
    <n v="0"/>
    <n v="9"/>
    <n v="2"/>
    <n v="9"/>
    <n v="4"/>
    <n v="2"/>
    <n v="3"/>
    <n v="0"/>
    <n v="0"/>
    <n v="0"/>
    <n v="0"/>
    <n v="0"/>
    <n v="0"/>
    <n v="0.39130434782608697"/>
    <n v="0.16666666666666666"/>
    <n v="0.42857142857142855"/>
    <n v="0.17391304347826086"/>
    <n v="9.5238095238095233E-2"/>
    <n v="0.13636363636363635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7"/>
    <s v="Operations"/>
    <s v="BackEnd"/>
    <n v="150"/>
    <n v="36"/>
    <s v="CLOSED"/>
    <n v="0.2"/>
    <n v="2024"/>
    <x v="0"/>
    <n v="0"/>
    <n v="0"/>
    <n v="0"/>
    <n v="0"/>
    <n v="0"/>
    <n v="3.45"/>
    <n v="0.5"/>
    <n v="2.1"/>
    <n v="4"/>
    <n v="3"/>
    <n v="2"/>
    <n v="0"/>
    <n v="0"/>
    <n v="0"/>
    <n v="0"/>
    <n v="0"/>
    <n v="0"/>
    <n v="0.15"/>
    <n v="4.1666666666666664E-2"/>
    <n v="0.1"/>
    <n v="0.17391304347826086"/>
    <n v="0.14285714285714285"/>
    <n v="9.0909090909090912E-2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8"/>
    <s v="Delivery Projects"/>
    <s v="Analysis"/>
    <n v="150"/>
    <n v="36"/>
    <s v="CLOSED"/>
    <n v="0.2"/>
    <n v="2024"/>
    <x v="0"/>
    <n v="0"/>
    <n v="0"/>
    <n v="0"/>
    <n v="0"/>
    <n v="0"/>
    <n v="2"/>
    <n v="0"/>
    <n v="2"/>
    <n v="2"/>
    <n v="3"/>
    <n v="5"/>
    <n v="0"/>
    <n v="0"/>
    <n v="0"/>
    <n v="0"/>
    <n v="0"/>
    <n v="0"/>
    <n v="8.6956521739130432E-2"/>
    <n v="0"/>
    <n v="9.5238095238095233E-2"/>
    <n v="8.6956521739130432E-2"/>
    <n v="0.14285714285714285"/>
    <n v="0.22727272727272727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136"/>
    <s v="Delivery AMS"/>
    <s v="PM - Project Governance"/>
    <n v="150"/>
    <n v="36"/>
    <s v="CLOSED"/>
    <n v="0.2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4.3478260869565216E-2"/>
    <n v="0"/>
    <n v="4.7619047619047616E-2"/>
    <n v="4.3478260869565216E-2"/>
    <n v="4.7619047619047616E-2"/>
    <n v="4.5454545454545456E-2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6"/>
    <s v="Operations"/>
    <s v="BackEnd"/>
    <n v="100"/>
    <n v="0"/>
    <s v="TO START"/>
    <n v="0"/>
    <n v="2025"/>
    <x v="0"/>
    <n v="0"/>
    <n v="0"/>
    <n v="0"/>
    <n v="0"/>
    <n v="0"/>
    <n v="5"/>
    <n v="0"/>
    <n v="5"/>
    <n v="5"/>
    <n v="4"/>
    <n v="4"/>
    <n v="0"/>
    <n v="0"/>
    <n v="0"/>
    <n v="0"/>
    <n v="0"/>
    <n v="0"/>
    <n v="0.21739130434782608"/>
    <n v="0"/>
    <n v="0.23809523809523808"/>
    <n v="0.21739130434782608"/>
    <n v="0.19047619047619047"/>
    <n v="0.18181818181818182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96"/>
    <s v="Operations"/>
    <s v="BackEnd - Junior"/>
    <n v="100"/>
    <n v="0"/>
    <s v="TO START"/>
    <n v="0"/>
    <n v="2025"/>
    <x v="0"/>
    <n v="0"/>
    <n v="0"/>
    <n v="0"/>
    <n v="0"/>
    <n v="0"/>
    <n v="5"/>
    <n v="0"/>
    <n v="4"/>
    <n v="5"/>
    <n v="4"/>
    <n v="4"/>
    <n v="0"/>
    <n v="0"/>
    <n v="0"/>
    <n v="0"/>
    <n v="0"/>
    <n v="0"/>
    <n v="0.21739130434782608"/>
    <n v="0"/>
    <n v="0.19047619047619047"/>
    <n v="0.21739130434782608"/>
    <n v="0.19047619047619047"/>
    <n v="0.18181818181818182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7"/>
    <s v="Operations"/>
    <s v="BackEnd"/>
    <n v="100"/>
    <n v="0"/>
    <s v="TO START"/>
    <n v="0"/>
    <n v="2025"/>
    <x v="0"/>
    <n v="0"/>
    <n v="0"/>
    <n v="0"/>
    <n v="0"/>
    <n v="0"/>
    <n v="2"/>
    <n v="0"/>
    <n v="2"/>
    <n v="3"/>
    <n v="3"/>
    <n v="2"/>
    <n v="0"/>
    <n v="0"/>
    <n v="0"/>
    <n v="0"/>
    <n v="0"/>
    <n v="0"/>
    <n v="8.6956521739130432E-2"/>
    <n v="0"/>
    <n v="9.5238095238095233E-2"/>
    <n v="0.13043478260869565"/>
    <n v="0.14285714285714285"/>
    <n v="9.0909090909090912E-2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8"/>
    <s v="Delivery Projects"/>
    <s v="Analysis"/>
    <n v="100"/>
    <n v="0"/>
    <s v="TO START"/>
    <n v="0"/>
    <n v="2025"/>
    <x v="0"/>
    <n v="0"/>
    <n v="0"/>
    <n v="0"/>
    <n v="0"/>
    <n v="0"/>
    <n v="2"/>
    <n v="0"/>
    <n v="4"/>
    <n v="4"/>
    <n v="4"/>
    <n v="4"/>
    <n v="0"/>
    <n v="0"/>
    <n v="0"/>
    <n v="0"/>
    <n v="0"/>
    <n v="0"/>
    <n v="8.6956521739130432E-2"/>
    <n v="0"/>
    <n v="0.19047619047619047"/>
    <n v="0.17391304347826086"/>
    <n v="0.19047619047619047"/>
    <n v="0.18181818181818182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136"/>
    <s v="Delivery AMS"/>
    <s v="PM - Project Governance"/>
    <n v="100"/>
    <n v="0"/>
    <s v="TO START"/>
    <n v="0"/>
    <n v="2025"/>
    <x v="0"/>
    <n v="0"/>
    <n v="0"/>
    <n v="0"/>
    <n v="0"/>
    <n v="0"/>
    <n v="3"/>
    <n v="0"/>
    <n v="2"/>
    <n v="2"/>
    <n v="2"/>
    <n v="2"/>
    <n v="0"/>
    <n v="0"/>
    <n v="0"/>
    <n v="0"/>
    <n v="0"/>
    <n v="0"/>
    <n v="0.13043478260869565"/>
    <n v="0"/>
    <n v="9.5238095238095233E-2"/>
    <n v="8.6956521739130432E-2"/>
    <n v="9.5238095238095233E-2"/>
    <n v="9.0909090909090912E-2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83"/>
    <s v="Delivery Projects"/>
    <s v="BackEnd"/>
    <n v="100"/>
    <n v="0"/>
    <s v="TO START"/>
    <n v="0"/>
    <n v="2025"/>
    <x v="0"/>
    <n v="0"/>
    <n v="0"/>
    <n v="0"/>
    <n v="0"/>
    <n v="0"/>
    <n v="2"/>
    <n v="0"/>
    <n v="2"/>
    <n v="2"/>
    <n v="2"/>
    <n v="2"/>
    <n v="0"/>
    <n v="0"/>
    <n v="0"/>
    <n v="0"/>
    <n v="0"/>
    <n v="0"/>
    <n v="8.6956521739130432E-2"/>
    <n v="0"/>
    <n v="9.5238095238095233E-2"/>
    <n v="8.6956521739130432E-2"/>
    <n v="9.5238095238095233E-2"/>
    <n v="9.0909090909090912E-2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0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4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2"/>
    <s v="Consolidated &amp; Tax"/>
    <s v="BackEnd - Junior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95"/>
    <s v="Consolidated &amp; Tax"/>
    <s v="Analysis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1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36"/>
    <s v="Delivery AMS"/>
    <s v="PM - Project Governance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107"/>
    <s v="Delivery AMS"/>
    <s v="BackEnd"/>
    <n v="45"/>
    <n v="8.2799999999999994"/>
    <s v="ON GOING"/>
    <n v="0"/>
    <n v="2024"/>
    <x v="0"/>
    <n v="0"/>
    <n v="0"/>
    <n v="0"/>
    <n v="0"/>
    <n v="0"/>
    <n v="1"/>
    <n v="1"/>
    <n v="1"/>
    <n v="1"/>
    <n v="1"/>
    <n v="1"/>
    <n v="0"/>
    <n v="0"/>
    <n v="0"/>
    <n v="0"/>
    <n v="0"/>
    <n v="0"/>
    <n v="4.3478260869565216E-2"/>
    <n v="8.3333333333333329E-2"/>
    <n v="4.7619047619047616E-2"/>
    <n v="4.3478260869565216E-2"/>
    <n v="4.7619047619047616E-2"/>
    <n v="4.5454545454545456E-2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95"/>
    <s v="Consolidated &amp; Tax"/>
    <s v="Analysis"/>
    <n v="45"/>
    <n v="8.2799999999999994"/>
    <s v="ON GOING"/>
    <n v="0"/>
    <n v="2024"/>
    <x v="0"/>
    <n v="0"/>
    <n v="0"/>
    <n v="0"/>
    <n v="0"/>
    <n v="0"/>
    <n v="0.5"/>
    <n v="0.5"/>
    <n v="0.5"/>
    <n v="0.5"/>
    <n v="0.5"/>
    <n v="2"/>
    <n v="0"/>
    <n v="0"/>
    <n v="0"/>
    <n v="0"/>
    <n v="0"/>
    <n v="0"/>
    <n v="2.1739130434782608E-2"/>
    <n v="4.1666666666666664E-2"/>
    <n v="2.3809523809523808E-2"/>
    <n v="2.1739130434782608E-2"/>
    <n v="2.3809523809523808E-2"/>
    <n v="9.0909090909090912E-2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136"/>
    <s v="Delivery AMS"/>
    <s v="PM - Project Governance"/>
    <n v="45"/>
    <n v="8.2799999999999994"/>
    <s v="ON GOING"/>
    <n v="0"/>
    <n v="2024"/>
    <x v="0"/>
    <n v="0"/>
    <n v="0"/>
    <n v="0"/>
    <n v="0"/>
    <n v="0"/>
    <n v="0.2"/>
    <n v="0"/>
    <n v="0.2"/>
    <n v="0.2"/>
    <n v="0.2"/>
    <n v="0.2"/>
    <n v="0"/>
    <n v="0"/>
    <n v="0"/>
    <n v="0"/>
    <n v="0"/>
    <n v="0"/>
    <n v="8.6956521739130436E-3"/>
    <n v="0"/>
    <n v="9.5238095238095247E-3"/>
    <n v="8.6956521739130436E-3"/>
    <n v="9.5238095238095247E-3"/>
    <n v="9.0909090909090922E-3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3"/>
    <s v="Operations"/>
    <s v="BackEnd"/>
    <n v="1812"/>
    <n v="1872"/>
    <s v="CLOSED"/>
    <n v="0"/>
    <n v="2024"/>
    <x v="40"/>
    <n v="17"/>
    <n v="17"/>
    <n v="15"/>
    <n v="16"/>
    <n v="8"/>
    <n v="8"/>
    <n v="6"/>
    <n v="5"/>
    <n v="5"/>
    <n v="5"/>
    <n v="7"/>
    <n v="0.77777777777777779"/>
    <n v="0.85"/>
    <n v="0.80952380952380953"/>
    <n v="0.68181818181818177"/>
    <n v="0.72727272727272729"/>
    <n v="0.4"/>
    <n v="0.34782608695652173"/>
    <n v="0.5"/>
    <n v="0.23809523809523808"/>
    <n v="0.21739130434782608"/>
    <n v="0.23809523809523808"/>
    <n v="0.31818181818181818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0"/>
    <s v="Consolidated &amp; Tax"/>
    <s v="BackEnd"/>
    <n v="1812"/>
    <n v="1872"/>
    <s v="CLOSED"/>
    <n v="0"/>
    <n v="2024"/>
    <x v="40"/>
    <n v="17"/>
    <n v="17"/>
    <n v="10"/>
    <n v="10"/>
    <n v="10"/>
    <n v="15"/>
    <n v="4"/>
    <n v="17"/>
    <n v="16"/>
    <n v="15"/>
    <n v="15"/>
    <n v="0.77777777777777779"/>
    <n v="0.85"/>
    <n v="0.80952380952380953"/>
    <n v="0.45454545454545453"/>
    <n v="0.45454545454545453"/>
    <n v="0.5"/>
    <n v="0.65217391304347827"/>
    <n v="0.33333333333333331"/>
    <n v="0.80952380952380953"/>
    <n v="0.69565217391304346"/>
    <n v="0.7142857142857143"/>
    <n v="0.6818181818181817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83"/>
    <s v="Delivery Projects"/>
    <s v="Analysis"/>
    <n v="1812"/>
    <n v="1872"/>
    <s v="CLOSED"/>
    <n v="0"/>
    <n v="2024"/>
    <x v="40"/>
    <n v="16"/>
    <n v="16"/>
    <n v="14"/>
    <n v="5"/>
    <n v="3"/>
    <n v="0"/>
    <n v="0"/>
    <n v="0"/>
    <n v="0"/>
    <n v="0"/>
    <n v="0"/>
    <n v="0.77777777777777779"/>
    <n v="0.8"/>
    <n v="0.76190476190476186"/>
    <n v="0.63636363636363635"/>
    <n v="0.22727272727272727"/>
    <n v="0.15"/>
    <n v="0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4"/>
    <s v="Consolidated &amp; Tax"/>
    <s v="BackEnd"/>
    <n v="1812"/>
    <n v="1872"/>
    <s v="CLOSED"/>
    <n v="0"/>
    <n v="2024"/>
    <x v="40"/>
    <n v="17"/>
    <n v="17"/>
    <n v="15"/>
    <n v="16"/>
    <n v="5"/>
    <n v="18"/>
    <n v="10"/>
    <n v="14"/>
    <n v="23"/>
    <n v="22"/>
    <n v="17"/>
    <n v="0.77777777777777779"/>
    <n v="0.85"/>
    <n v="0.80952380952380953"/>
    <n v="0.68181818181818177"/>
    <n v="0.72727272727272729"/>
    <n v="0.25"/>
    <n v="0.78260869565217395"/>
    <n v="0.83333333333333337"/>
    <n v="0.66666666666666663"/>
    <n v="1"/>
    <n v="1.0476190476190477"/>
    <n v="0.77272727272727271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6"/>
    <s v="Operations"/>
    <s v="BackEnd"/>
    <n v="1812"/>
    <n v="1872"/>
    <s v="CLOSED"/>
    <n v="0"/>
    <n v="2024"/>
    <x v="1"/>
    <n v="1"/>
    <n v="1"/>
    <n v="1"/>
    <n v="1"/>
    <n v="1"/>
    <n v="1"/>
    <n v="0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5"/>
    <s v="Consolidated &amp; Tax"/>
    <s v="Analysis"/>
    <n v="1812"/>
    <n v="1872"/>
    <s v="CLOSED"/>
    <n v="0"/>
    <n v="2024"/>
    <x v="1"/>
    <n v="1"/>
    <n v="1"/>
    <n v="1"/>
    <n v="1"/>
    <n v="1"/>
    <n v="1"/>
    <n v="0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7"/>
    <s v="Delivery AMS"/>
    <s v="BackEnd"/>
    <n v="1812"/>
    <n v="1872"/>
    <s v="CLOSED"/>
    <n v="0"/>
    <n v="2024"/>
    <x v="6"/>
    <n v="3"/>
    <n v="1"/>
    <n v="1"/>
    <n v="1"/>
    <n v="1"/>
    <n v="1"/>
    <n v="0"/>
    <n v="1"/>
    <n v="1"/>
    <n v="1"/>
    <n v="1"/>
    <n v="0.16666666666666666"/>
    <n v="0.15"/>
    <n v="4.7619047619047616E-2"/>
    <n v="4.5454545454545456E-2"/>
    <n v="4.5454545454545456E-2"/>
    <n v="0.05"/>
    <n v="4.3478260869565216E-2"/>
    <n v="0"/>
    <n v="4.7619047619047616E-2"/>
    <n v="4.3478260869565216E-2"/>
    <n v="4.7619047619047616E-2"/>
    <n v="4.5454545454545456E-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2"/>
    <s v="Operations"/>
    <s v="BackEnd - Junior"/>
    <n v="1812"/>
    <n v="1872"/>
    <s v="CLOSED"/>
    <n v="0"/>
    <n v="2024"/>
    <x v="40"/>
    <n v="17"/>
    <n v="17"/>
    <n v="15"/>
    <n v="16"/>
    <n v="16"/>
    <n v="18"/>
    <n v="6"/>
    <n v="17"/>
    <n v="23"/>
    <n v="20"/>
    <n v="17"/>
    <n v="0.77777777777777779"/>
    <n v="0.85"/>
    <n v="0.80952380952380953"/>
    <n v="0.68181818181818177"/>
    <n v="0.72727272727272729"/>
    <n v="0.8"/>
    <n v="0.78260869565217395"/>
    <n v="0.5"/>
    <n v="0.80952380952380953"/>
    <n v="1"/>
    <n v="0.95238095238095233"/>
    <n v="0.77272727272727271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5"/>
    <s v="Operations"/>
    <s v="BackEnd"/>
    <n v="1812"/>
    <n v="1872"/>
    <s v="CLOSED"/>
    <n v="0"/>
    <n v="2024"/>
    <x v="0"/>
    <n v="0"/>
    <n v="0"/>
    <n v="0"/>
    <n v="0"/>
    <n v="5"/>
    <n v="5"/>
    <n v="0"/>
    <n v="0"/>
    <n v="0"/>
    <n v="0"/>
    <n v="0"/>
    <n v="0"/>
    <n v="0"/>
    <n v="0"/>
    <n v="0"/>
    <n v="0"/>
    <n v="0.25"/>
    <n v="0.21739130434782608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2"/>
    <s v="Consolidated &amp; Tax"/>
    <s v="BackEnd - Junior"/>
    <n v="1812"/>
    <n v="1872"/>
    <s v="CLOSED"/>
    <n v="0"/>
    <n v="2024"/>
    <x v="0"/>
    <n v="0"/>
    <n v="0"/>
    <n v="0"/>
    <n v="0"/>
    <n v="0"/>
    <n v="0"/>
    <n v="0"/>
    <n v="19"/>
    <n v="23"/>
    <n v="20"/>
    <n v="17"/>
    <n v="0"/>
    <n v="0"/>
    <n v="0"/>
    <n v="0"/>
    <n v="0"/>
    <n v="0"/>
    <n v="0"/>
    <n v="0"/>
    <n v="0.90476190476190477"/>
    <n v="1"/>
    <n v="0.95238095238095233"/>
    <n v="0.77272727272727271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5"/>
    <s v="Consolidated &amp; Tax"/>
    <s v="Analysis"/>
    <n v="1812"/>
    <n v="1872"/>
    <s v="CLOSED"/>
    <n v="0"/>
    <n v="2024"/>
    <x v="19"/>
    <n v="15"/>
    <n v="15"/>
    <n v="13"/>
    <n v="12"/>
    <n v="8"/>
    <n v="20"/>
    <n v="5"/>
    <n v="3"/>
    <n v="5"/>
    <n v="5"/>
    <n v="10"/>
    <n v="0.66666666666666663"/>
    <n v="0.75"/>
    <n v="0.7142857142857143"/>
    <n v="0.59090909090909094"/>
    <n v="0.54545454545454541"/>
    <n v="0.4"/>
    <n v="0.86956521739130432"/>
    <n v="0.41666666666666669"/>
    <n v="0.14285714285714285"/>
    <n v="0.21739130434782608"/>
    <n v="0.23809523809523808"/>
    <n v="0.45454545454545453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1"/>
    <s v="Consolidated &amp; Tax"/>
    <s v="Backend"/>
    <n v="1812"/>
    <n v="1872"/>
    <s v="CLOSED"/>
    <n v="0"/>
    <n v="2024"/>
    <x v="19"/>
    <n v="15"/>
    <n v="15"/>
    <n v="13"/>
    <n v="12"/>
    <n v="8"/>
    <n v="20"/>
    <n v="6"/>
    <n v="3"/>
    <n v="10"/>
    <n v="6"/>
    <n v="10"/>
    <n v="0.66666666666666663"/>
    <n v="0.75"/>
    <n v="0.7142857142857143"/>
    <n v="0.59090909090909094"/>
    <n v="0.54545454545454541"/>
    <n v="0.4"/>
    <n v="0.86956521739130432"/>
    <n v="0.5"/>
    <n v="0.14285714285714285"/>
    <n v="0.43478260869565216"/>
    <n v="0.2857142857142857"/>
    <n v="0.45454545454545453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6"/>
    <s v="Operations"/>
    <s v="BackEnd"/>
    <n v="1812"/>
    <n v="1872"/>
    <s v="CLOSED"/>
    <n v="0"/>
    <n v="2024"/>
    <x v="40"/>
    <n v="17"/>
    <n v="17"/>
    <n v="15"/>
    <n v="16"/>
    <n v="16"/>
    <n v="18"/>
    <n v="6"/>
    <n v="17"/>
    <n v="18"/>
    <n v="16"/>
    <n v="14"/>
    <n v="0.77777777777777779"/>
    <n v="0.85"/>
    <n v="0.80952380952380953"/>
    <n v="0.68181818181818177"/>
    <n v="0.72727272727272729"/>
    <n v="0.8"/>
    <n v="0.78260869565217395"/>
    <n v="0.5"/>
    <n v="0.80952380952380953"/>
    <n v="0.78260869565217395"/>
    <n v="0.76190476190476186"/>
    <n v="0.6363636363636363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6"/>
    <s v="Operations"/>
    <s v="BackEnd - Junior"/>
    <n v="1812"/>
    <n v="1872"/>
    <s v="CLOSED"/>
    <n v="0"/>
    <n v="2024"/>
    <x v="40"/>
    <n v="17"/>
    <n v="17"/>
    <n v="15"/>
    <n v="16"/>
    <n v="16"/>
    <n v="18"/>
    <n v="6"/>
    <n v="17"/>
    <n v="19"/>
    <n v="20"/>
    <n v="14"/>
    <n v="0.77777777777777779"/>
    <n v="0.85"/>
    <n v="0.80952380952380953"/>
    <n v="0.68181818181818177"/>
    <n v="0.72727272727272729"/>
    <n v="0.8"/>
    <n v="0.78260869565217395"/>
    <n v="0.5"/>
    <n v="0.80952380952380953"/>
    <n v="0.82608695652173914"/>
    <n v="0.95238095238095233"/>
    <n v="0.6363636363636363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7"/>
    <s v="Operations"/>
    <s v="BackEnd - Junior"/>
    <n v="1812"/>
    <n v="1872"/>
    <s v="CLOSED"/>
    <n v="0"/>
    <n v="2024"/>
    <x v="0"/>
    <n v="0"/>
    <n v="0"/>
    <n v="0"/>
    <n v="0"/>
    <n v="10"/>
    <n v="10"/>
    <n v="5"/>
    <n v="10"/>
    <n v="13"/>
    <n v="11"/>
    <n v="10"/>
    <n v="0"/>
    <n v="0"/>
    <n v="0"/>
    <n v="0"/>
    <n v="0"/>
    <n v="0.5"/>
    <n v="0.43478260869565216"/>
    <n v="0.41666666666666669"/>
    <n v="0.47619047619047616"/>
    <n v="0.56521739130434778"/>
    <n v="0.52380952380952384"/>
    <n v="0.45454545454545453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7"/>
    <s v="Operations"/>
    <s v="BackEnd"/>
    <n v="1812"/>
    <n v="1872"/>
    <s v="CLOSED"/>
    <n v="0"/>
    <n v="2024"/>
    <x v="40"/>
    <n v="17"/>
    <n v="17"/>
    <n v="15"/>
    <n v="10"/>
    <n v="10"/>
    <n v="10"/>
    <n v="6"/>
    <n v="10"/>
    <n v="10"/>
    <n v="10"/>
    <n v="10"/>
    <n v="0.77777777777777779"/>
    <n v="0.85"/>
    <n v="0.80952380952380953"/>
    <n v="0.68181818181818177"/>
    <n v="0.45454545454545453"/>
    <n v="0.5"/>
    <n v="0.43478260869565216"/>
    <n v="0.5"/>
    <n v="0.47619047619047616"/>
    <n v="0.43478260869565216"/>
    <n v="0.47619047619047616"/>
    <n v="0.45454545454545453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10"/>
    <s v="Operations"/>
    <s v="BackEnd"/>
    <n v="1812"/>
    <n v="1872"/>
    <s v="CLOSED"/>
    <n v="0"/>
    <n v="2024"/>
    <x v="2"/>
    <n v="2"/>
    <n v="2"/>
    <n v="2"/>
    <n v="0"/>
    <n v="0"/>
    <n v="0"/>
    <n v="0"/>
    <n v="0"/>
    <n v="0"/>
    <n v="0"/>
    <n v="0"/>
    <n v="0.1111111111111111"/>
    <n v="0.1"/>
    <n v="9.5238095238095233E-2"/>
    <n v="9.0909090909090912E-2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8"/>
    <s v="Delivery Projects"/>
    <s v="Analysis"/>
    <n v="1812"/>
    <n v="1872"/>
    <s v="CLOSED"/>
    <n v="0"/>
    <n v="2024"/>
    <x v="10"/>
    <n v="16"/>
    <n v="16"/>
    <n v="14"/>
    <n v="9"/>
    <n v="8"/>
    <n v="9"/>
    <n v="6"/>
    <n v="7"/>
    <n v="7"/>
    <n v="9"/>
    <n v="9"/>
    <n v="0.72222222222222221"/>
    <n v="0.8"/>
    <n v="0.76190476190476186"/>
    <n v="0.63636363636363635"/>
    <n v="0.40909090909090912"/>
    <n v="0.4"/>
    <n v="0.39130434782608697"/>
    <n v="0.5"/>
    <n v="0.33333333333333331"/>
    <n v="0.30434782608695654"/>
    <n v="0.42857142857142855"/>
    <n v="0.4090909090909091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36"/>
    <s v="Delivery AMS"/>
    <s v="PM - Project Governance"/>
    <n v="1812"/>
    <n v="1872"/>
    <s v="CLOSED"/>
    <n v="0"/>
    <n v="2024"/>
    <x v="0"/>
    <n v="0"/>
    <n v="0"/>
    <n v="0"/>
    <n v="0"/>
    <n v="0"/>
    <n v="5"/>
    <n v="2"/>
    <n v="10"/>
    <n v="8"/>
    <n v="8"/>
    <n v="6"/>
    <n v="0"/>
    <n v="0"/>
    <n v="0"/>
    <n v="0"/>
    <n v="0"/>
    <n v="0"/>
    <n v="0.21739130434782608"/>
    <n v="0.16666666666666666"/>
    <n v="0.47619047619047616"/>
    <n v="0.34782608695652173"/>
    <n v="0.38095238095238093"/>
    <n v="0.27272727272727271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41"/>
    <s v="Operations"/>
    <s v="BackEnd"/>
    <n v="1812"/>
    <n v="1872"/>
    <s v="CLOSED"/>
    <n v="0"/>
    <n v="2024"/>
    <x v="40"/>
    <n v="17"/>
    <n v="17"/>
    <n v="15"/>
    <n v="16"/>
    <n v="16"/>
    <n v="18"/>
    <n v="6"/>
    <n v="17"/>
    <n v="23"/>
    <n v="20"/>
    <n v="17"/>
    <n v="0.77777777777777779"/>
    <n v="0.85"/>
    <n v="0.80952380952380953"/>
    <n v="0.68181818181818177"/>
    <n v="0.72727272727272729"/>
    <n v="0.8"/>
    <n v="0.78260869565217395"/>
    <n v="0.5"/>
    <n v="0.80952380952380953"/>
    <n v="1"/>
    <n v="0.95238095238095233"/>
    <n v="0.77272727272727271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92"/>
    <s v="Operations"/>
    <s v="BackEnd - Junior"/>
    <n v="1161"/>
    <n v="286.60000000000002"/>
    <s v="ON GOING"/>
    <n v="0"/>
    <n v="2025"/>
    <x v="16"/>
    <n v="20"/>
    <n v="21"/>
    <n v="19"/>
    <n v="22"/>
    <n v="20"/>
    <n v="22"/>
    <n v="10"/>
    <n v="21"/>
    <n v="23"/>
    <n v="20"/>
    <n v="17"/>
    <n v="1"/>
    <n v="1"/>
    <n v="1"/>
    <n v="0.86363636363636365"/>
    <n v="1"/>
    <n v="1"/>
    <n v="0.95652173913043481"/>
    <n v="0.83333333333333337"/>
    <n v="1"/>
    <n v="1"/>
    <n v="0.95238095238095233"/>
    <n v="0.77272727272727271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6"/>
    <s v="Operations"/>
    <s v="BackEnd"/>
    <n v="1161"/>
    <n v="286.60000000000002"/>
    <s v="ON GOING"/>
    <n v="0"/>
    <n v="2025"/>
    <x v="16"/>
    <n v="18"/>
    <n v="20"/>
    <n v="20"/>
    <n v="22"/>
    <n v="20"/>
    <n v="23"/>
    <n v="12"/>
    <n v="20"/>
    <n v="20"/>
    <n v="20"/>
    <n v="18"/>
    <n v="1"/>
    <n v="0.9"/>
    <n v="0.95238095238095233"/>
    <n v="0.90909090909090906"/>
    <n v="1"/>
    <n v="1"/>
    <n v="1"/>
    <n v="1"/>
    <n v="0.95238095238095233"/>
    <n v="0.86956521739130432"/>
    <n v="0.95238095238095233"/>
    <n v="0.81818181818181823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3"/>
    <s v="Operations"/>
    <s v="BackEnd"/>
    <n v="1161"/>
    <n v="286.60000000000002"/>
    <s v="ON GOING"/>
    <n v="0"/>
    <n v="2025"/>
    <x v="2"/>
    <n v="2"/>
    <n v="0"/>
    <n v="0"/>
    <n v="0"/>
    <n v="0"/>
    <n v="0"/>
    <n v="0"/>
    <n v="0"/>
    <n v="0"/>
    <n v="0"/>
    <n v="0"/>
    <n v="0.1111111111111111"/>
    <n v="0.1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96"/>
    <s v="Operations"/>
    <s v="BackEnd - Junior"/>
    <n v="1161"/>
    <n v="286.60000000000002"/>
    <s v="ON GOING"/>
    <n v="0"/>
    <n v="2025"/>
    <x v="15"/>
    <n v="17"/>
    <n v="18"/>
    <n v="17"/>
    <n v="18"/>
    <n v="16"/>
    <n v="23"/>
    <n v="12"/>
    <n v="21"/>
    <n v="23"/>
    <n v="20"/>
    <n v="17"/>
    <n v="0.94444444444444442"/>
    <n v="0.85"/>
    <n v="0.8571428571428571"/>
    <n v="0.77272727272727271"/>
    <n v="0.81818181818181823"/>
    <n v="0.8"/>
    <n v="1"/>
    <n v="1"/>
    <n v="1"/>
    <n v="1"/>
    <n v="0.95238095238095233"/>
    <n v="0.77272727272727271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20"/>
    <s v="Operations"/>
    <s v="BackEnd - Junior"/>
    <n v="1161"/>
    <n v="286.60000000000002"/>
    <s v="ON GOING"/>
    <n v="0"/>
    <n v="2025"/>
    <x v="0"/>
    <n v="0"/>
    <n v="13"/>
    <n v="13"/>
    <n v="13"/>
    <n v="13"/>
    <n v="13"/>
    <n v="12"/>
    <n v="13"/>
    <n v="13"/>
    <n v="13"/>
    <n v="12"/>
    <n v="0"/>
    <n v="0"/>
    <n v="0.61904761904761907"/>
    <n v="0.59090909090909094"/>
    <n v="0.59090909090909094"/>
    <n v="0.65"/>
    <n v="0.56521739130434778"/>
    <n v="1"/>
    <n v="0.61904761904761907"/>
    <n v="0.56521739130434778"/>
    <n v="0.61904761904761907"/>
    <n v="0.54545454545454541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7"/>
    <s v="Operations"/>
    <s v="BackEnd"/>
    <n v="1161"/>
    <n v="286.60000000000002"/>
    <s v="ON GOING"/>
    <n v="0"/>
    <n v="2025"/>
    <x v="13"/>
    <n v="8"/>
    <n v="8"/>
    <n v="8"/>
    <n v="8"/>
    <n v="8"/>
    <n v="8"/>
    <n v="4"/>
    <n v="8"/>
    <n v="8"/>
    <n v="8"/>
    <n v="8"/>
    <n v="0.27777777777777779"/>
    <n v="0.4"/>
    <n v="0.38095238095238093"/>
    <n v="0.36363636363636365"/>
    <n v="0.36363636363636365"/>
    <n v="0.4"/>
    <n v="0.34782608695652173"/>
    <n v="0.33333333333333331"/>
    <n v="0.38095238095238093"/>
    <n v="0.34782608695652173"/>
    <n v="0.38095238095238093"/>
    <n v="0.36363636363636365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41"/>
    <s v="Operations"/>
    <s v="BackEnd"/>
    <n v="1161"/>
    <n v="286.60000000000002"/>
    <s v="ON GOING"/>
    <n v="0"/>
    <n v="2025"/>
    <x v="16"/>
    <n v="18"/>
    <n v="0"/>
    <n v="0"/>
    <n v="0"/>
    <n v="0"/>
    <n v="0"/>
    <n v="0"/>
    <n v="0"/>
    <n v="0"/>
    <n v="0"/>
    <n v="0"/>
    <n v="1"/>
    <n v="0.9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8"/>
    <s v="Delivery Projects"/>
    <s v="Analysis"/>
    <n v="1161"/>
    <n v="286.60000000000002"/>
    <s v="ON GOING"/>
    <n v="0"/>
    <n v="2025"/>
    <x v="11"/>
    <n v="13"/>
    <n v="13"/>
    <n v="9"/>
    <n v="9"/>
    <n v="8"/>
    <n v="8"/>
    <n v="4"/>
    <n v="8"/>
    <n v="8"/>
    <n v="8"/>
    <n v="8"/>
    <n v="0.55555555555555558"/>
    <n v="0.65"/>
    <n v="0.61904761904761907"/>
    <n v="0.40909090909090912"/>
    <n v="0.40909090909090912"/>
    <n v="0.4"/>
    <n v="0.34782608695652173"/>
    <n v="0.33333333333333331"/>
    <n v="0.38095238095238093"/>
    <n v="0.34782608695652173"/>
    <n v="0.38095238095238093"/>
    <n v="0.36363636363636365"/>
  </r>
  <r>
    <s v="INTERNAL TRAINING"/>
    <s v="FORMAZIONE"/>
    <m/>
    <x v="1"/>
    <d v="2025-01-01T00:00:00"/>
    <d v="2025-12-31T00:00:00"/>
    <s v="N/A"/>
    <s v="ATD"/>
    <s v="OTHER"/>
    <x v="182"/>
    <s v="Abstract"/>
    <s v="G. Luongo"/>
    <x v="82"/>
    <s v="Operations"/>
    <s v="BackEnd - Junior"/>
    <n v="0"/>
    <n v="0"/>
    <s v="ON GOING"/>
    <n v="0"/>
    <n v="2025"/>
    <x v="0"/>
    <n v="0"/>
    <n v="0"/>
    <n v="5"/>
    <n v="5"/>
    <n v="3"/>
    <n v="0"/>
    <n v="0"/>
    <n v="0"/>
    <n v="0"/>
    <n v="0"/>
    <n v="0"/>
    <n v="0"/>
    <n v="0"/>
    <n v="0"/>
    <n v="0.22727272727272727"/>
    <n v="0.22727272727272727"/>
    <n v="0.15"/>
    <n v="0"/>
    <n v="0"/>
    <n v="0"/>
    <n v="0"/>
    <n v="0"/>
    <n v="0"/>
  </r>
  <r>
    <s v="INTERNAL TRAINING"/>
    <s v="FORMAZIONE"/>
    <m/>
    <x v="1"/>
    <d v="2025-01-01T00:00:00"/>
    <d v="2025-12-31T00:00:00"/>
    <s v="N/A"/>
    <s v="ATD"/>
    <s v="OTHER"/>
    <x v="183"/>
    <s v="Abstract"/>
    <s v="T. Porzio"/>
    <x v="120"/>
    <s v="Operations"/>
    <s v="BackEnd - Junior"/>
    <n v="0"/>
    <n v="0"/>
    <s v="ON GOING"/>
    <n v="0"/>
    <n v="2025"/>
    <x v="11"/>
    <n v="15"/>
    <n v="0"/>
    <n v="0"/>
    <n v="0"/>
    <n v="0"/>
    <n v="0"/>
    <n v="0"/>
    <n v="0"/>
    <n v="0"/>
    <n v="0"/>
    <n v="0"/>
    <n v="0.55555555555555558"/>
    <n v="0.7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36"/>
    <s v="Delivery AMS"/>
    <s v="PM - Project Governance"/>
    <n v="1161"/>
    <n v="286.60000000000002"/>
    <s v="ON GOING"/>
    <n v="0"/>
    <n v="2025"/>
    <x v="12"/>
    <n v="7"/>
    <n v="7"/>
    <n v="7"/>
    <n v="8"/>
    <n v="8"/>
    <n v="8"/>
    <n v="4"/>
    <n v="7"/>
    <n v="8"/>
    <n v="7"/>
    <n v="7"/>
    <n v="0.3888888888888889"/>
    <n v="0.35"/>
    <n v="0.33333333333333331"/>
    <n v="0.31818181818181818"/>
    <n v="0.36363636363636365"/>
    <n v="0.4"/>
    <n v="0.34782608695652173"/>
    <n v="0.33333333333333331"/>
    <n v="0.33333333333333331"/>
    <n v="0.34782608695652173"/>
    <n v="0.33333333333333331"/>
    <n v="0.31818181818181818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46"/>
    <s v="Operations"/>
    <s v="BackEnd"/>
    <n v="24"/>
    <n v="0"/>
    <s v="TO START"/>
    <n v="0"/>
    <n v="2025"/>
    <x v="0"/>
    <n v="0"/>
    <n v="5"/>
    <n v="5"/>
    <n v="0"/>
    <n v="0"/>
    <n v="0"/>
    <n v="0"/>
    <n v="0"/>
    <n v="0"/>
    <n v="0"/>
    <n v="0"/>
    <n v="0"/>
    <n v="0"/>
    <n v="0.23809523809523808"/>
    <n v="0.22727272727272727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92"/>
    <s v="Operations"/>
    <s v="Analysis"/>
    <n v="24"/>
    <n v="0"/>
    <s v="TO START"/>
    <n v="0"/>
    <n v="2025"/>
    <x v="0"/>
    <n v="0"/>
    <n v="5"/>
    <n v="5"/>
    <n v="0"/>
    <n v="0"/>
    <n v="0"/>
    <n v="0"/>
    <n v="0"/>
    <n v="0"/>
    <n v="0"/>
    <n v="0"/>
    <n v="0"/>
    <n v="0"/>
    <n v="0.23809523809523808"/>
    <n v="0.22727272727272727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47"/>
    <s v="Operations"/>
    <s v="Analysis"/>
    <n v="24"/>
    <n v="0"/>
    <s v="TO START"/>
    <n v="0"/>
    <n v="2025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136"/>
    <s v="Delivery AMS"/>
    <s v="PM - Project Governance"/>
    <n v="24"/>
    <n v="0"/>
    <s v="TO START"/>
    <n v="0"/>
    <n v="2025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00"/>
    <s v="Consolidated &amp; Tax"/>
    <s v="BackEnd"/>
    <n v="40"/>
    <n v="18"/>
    <s v="CLOSED"/>
    <n v="0"/>
    <n v="2024"/>
    <x v="0"/>
    <n v="0"/>
    <n v="0"/>
    <n v="0"/>
    <n v="0"/>
    <n v="0"/>
    <n v="3"/>
    <n v="0"/>
    <n v="0"/>
    <n v="1"/>
    <n v="1"/>
    <n v="2"/>
    <n v="0"/>
    <n v="0"/>
    <n v="0"/>
    <n v="0"/>
    <n v="0"/>
    <n v="0"/>
    <n v="0.13043478260869565"/>
    <n v="0"/>
    <n v="0"/>
    <n v="4.3478260869565216E-2"/>
    <n v="4.7619047619047616E-2"/>
    <n v="9.0909090909090912E-2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95"/>
    <s v="Consolidated &amp; Tax"/>
    <s v="Analysis"/>
    <n v="40"/>
    <n v="18"/>
    <s v="CLOSED"/>
    <n v="0"/>
    <n v="2024"/>
    <x v="0"/>
    <n v="0"/>
    <n v="0"/>
    <n v="0"/>
    <n v="0"/>
    <n v="0"/>
    <n v="3"/>
    <n v="1"/>
    <n v="0"/>
    <n v="1"/>
    <n v="1"/>
    <n v="3"/>
    <n v="0"/>
    <n v="0"/>
    <n v="0"/>
    <n v="0"/>
    <n v="0"/>
    <n v="0"/>
    <n v="0.13043478260869565"/>
    <n v="8.3333333333333329E-2"/>
    <n v="0"/>
    <n v="4.3478260869565216E-2"/>
    <n v="4.7619047619047616E-2"/>
    <n v="0.13636363636363635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01"/>
    <s v="Consolidated &amp; Tax"/>
    <s v="Backend"/>
    <n v="40"/>
    <n v="18"/>
    <s v="CLOSED"/>
    <n v="0"/>
    <n v="2024"/>
    <x v="0"/>
    <n v="0"/>
    <n v="0"/>
    <n v="0"/>
    <n v="0"/>
    <n v="0"/>
    <n v="3"/>
    <n v="0"/>
    <n v="0"/>
    <n v="2"/>
    <n v="2"/>
    <n v="3"/>
    <n v="0"/>
    <n v="0"/>
    <n v="0"/>
    <n v="0"/>
    <n v="0"/>
    <n v="0"/>
    <n v="0.13043478260869565"/>
    <n v="0"/>
    <n v="0"/>
    <n v="8.6956521739130432E-2"/>
    <n v="9.5238095238095233E-2"/>
    <n v="0.13636363636363635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36"/>
    <s v="Delivery AMS"/>
    <s v="PM - Project Governance"/>
    <n v="40"/>
    <n v="18"/>
    <s v="CLOSED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2.1739130434782608E-2"/>
    <n v="2.3809523809523808E-2"/>
    <n v="2.2727272727272728E-2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00"/>
    <s v="Consolidated &amp; Tax"/>
    <s v="BackEnd"/>
    <n v="15"/>
    <n v="3.75"/>
    <s v="ON GOING"/>
    <n v="0"/>
    <n v="2024"/>
    <x v="0"/>
    <n v="0"/>
    <n v="0"/>
    <n v="0"/>
    <n v="0"/>
    <n v="0"/>
    <n v="1.5"/>
    <n v="1.5"/>
    <n v="1.5"/>
    <n v="1.5"/>
    <n v="1.5"/>
    <n v="1.5"/>
    <n v="0"/>
    <n v="0"/>
    <n v="0"/>
    <n v="0"/>
    <n v="0"/>
    <n v="0"/>
    <n v="6.5217391304347824E-2"/>
    <n v="0.125"/>
    <n v="7.1428571428571425E-2"/>
    <n v="6.5217391304347824E-2"/>
    <n v="7.1428571428571425E-2"/>
    <n v="6.8181818181818177E-2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01"/>
    <s v="Consolidated &amp; Tax"/>
    <s v="Analysis"/>
    <n v="15"/>
    <n v="3.75"/>
    <s v="ON GOING"/>
    <n v="0"/>
    <n v="2024"/>
    <x v="0"/>
    <n v="0"/>
    <n v="0"/>
    <n v="0"/>
    <n v="0"/>
    <n v="0"/>
    <n v="0.5"/>
    <n v="0.5"/>
    <n v="0.5"/>
    <n v="0.5"/>
    <n v="0.5"/>
    <n v="2"/>
    <n v="0"/>
    <n v="0"/>
    <n v="0"/>
    <n v="0"/>
    <n v="0"/>
    <n v="0"/>
    <n v="2.1739130434782608E-2"/>
    <n v="4.1666666666666664E-2"/>
    <n v="2.3809523809523808E-2"/>
    <n v="2.1739130434782608E-2"/>
    <n v="2.3809523809523808E-2"/>
    <n v="9.0909090909090912E-2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36"/>
    <s v="Delivery AMS"/>
    <s v="PM - Project Governance"/>
    <n v="15"/>
    <n v="3.75"/>
    <s v="ON GOING"/>
    <n v="0"/>
    <n v="2024"/>
    <x v="0"/>
    <n v="0"/>
    <n v="0"/>
    <n v="0"/>
    <n v="0"/>
    <n v="0"/>
    <n v="0.2"/>
    <n v="0.2"/>
    <n v="0.2"/>
    <n v="0.2"/>
    <n v="0.2"/>
    <n v="0.2"/>
    <n v="0"/>
    <n v="0"/>
    <n v="0"/>
    <n v="0"/>
    <n v="0"/>
    <n v="0"/>
    <n v="8.6956521739130436E-3"/>
    <n v="1.6666666666666666E-2"/>
    <n v="9.5238095238095247E-3"/>
    <n v="8.6956521739130436E-3"/>
    <n v="9.5238095238095247E-3"/>
    <n v="9.0909090909090922E-3"/>
  </r>
  <r>
    <s v="CONTRACT"/>
    <s v="AMS"/>
    <m/>
    <x v="5"/>
    <d v="2023-10-01T00:00:00"/>
    <d v="2024-09-24T00:00:00"/>
    <s v="ABS24024"/>
    <s v="BS23402"/>
    <s v="EPM"/>
    <x v="187"/>
    <s v="WeBuild"/>
    <s v="T. Porzio"/>
    <x v="100"/>
    <s v="Consolidated &amp; Tax"/>
    <s v="BackEnd"/>
    <n v="60"/>
    <n v="47"/>
    <s v="CLOSED"/>
    <n v="0"/>
    <n v="2024"/>
    <x v="6"/>
    <n v="3"/>
    <n v="3"/>
    <n v="3"/>
    <n v="3"/>
    <n v="3"/>
    <n v="3"/>
    <n v="2"/>
    <n v="3"/>
    <n v="0"/>
    <n v="0"/>
    <n v="0"/>
    <n v="0.16666666666666666"/>
    <n v="0.15"/>
    <n v="0.14285714285714285"/>
    <n v="0.13636363636363635"/>
    <n v="0.13636363636363635"/>
    <n v="0.15"/>
    <n v="0.13043478260869565"/>
    <n v="0.16666666666666666"/>
    <n v="0.14285714285714285"/>
    <n v="0"/>
    <n v="0"/>
    <n v="0"/>
  </r>
  <r>
    <s v="CONTRACT"/>
    <s v="AMS"/>
    <m/>
    <x v="5"/>
    <d v="2023-10-01T00:00:00"/>
    <d v="2024-09-24T00:00:00"/>
    <s v="ABS24024"/>
    <s v="BS23402"/>
    <s v="EPM"/>
    <x v="187"/>
    <s v="WeBuild"/>
    <s v="T. Porzio"/>
    <x v="95"/>
    <s v="Consolidated &amp; Tax"/>
    <s v="Analysis"/>
    <n v="60"/>
    <n v="47"/>
    <s v="CLOSED"/>
    <n v="0"/>
    <n v="2024"/>
    <x v="6"/>
    <n v="3"/>
    <n v="3"/>
    <n v="3"/>
    <n v="1"/>
    <n v="1"/>
    <n v="1"/>
    <n v="1"/>
    <n v="1"/>
    <n v="0"/>
    <n v="0"/>
    <n v="0"/>
    <n v="0.16666666666666666"/>
    <n v="0.15"/>
    <n v="0.14285714285714285"/>
    <n v="0.13636363636363635"/>
    <n v="4.5454545454545456E-2"/>
    <n v="0.05"/>
    <n v="4.3478260869565216E-2"/>
    <n v="8.3333333333333329E-2"/>
    <n v="4.7619047619047616E-2"/>
    <n v="0"/>
    <n v="0"/>
    <n v="0"/>
  </r>
  <r>
    <s v="CONTRACT"/>
    <s v="AMS"/>
    <m/>
    <x v="5"/>
    <d v="2023-10-01T00:00:00"/>
    <d v="2024-09-24T00:00:00"/>
    <s v="ABS24024"/>
    <s v="BS23402"/>
    <s v="EPM"/>
    <x v="187"/>
    <s v="WeBuild"/>
    <s v="T. Porzio"/>
    <x v="101"/>
    <s v="Consolidated &amp; Tax"/>
    <s v="Technical Leader"/>
    <n v="60"/>
    <n v="47"/>
    <s v="CLOSED"/>
    <n v="0"/>
    <n v="2024"/>
    <x v="2"/>
    <n v="2"/>
    <n v="2"/>
    <n v="2"/>
    <n v="2"/>
    <n v="3"/>
    <n v="1"/>
    <n v="1"/>
    <n v="1"/>
    <n v="0"/>
    <n v="0"/>
    <n v="0"/>
    <n v="0.1111111111111111"/>
    <n v="0.1"/>
    <n v="9.5238095238095233E-2"/>
    <n v="9.0909090909090912E-2"/>
    <n v="9.0909090909090912E-2"/>
    <n v="0.15"/>
    <n v="4.3478260869565216E-2"/>
    <n v="8.3333333333333329E-2"/>
    <n v="4.7619047619047616E-2"/>
    <n v="0"/>
    <n v="0"/>
    <n v="0"/>
  </r>
  <r>
    <s v="CONTRACT"/>
    <s v="AMS"/>
    <m/>
    <x v="3"/>
    <d v="2024-10-01T00:00:00"/>
    <d v="2025-09-30T00:00:00"/>
    <s v="ABS24404"/>
    <s v="ABS24404"/>
    <s v="EPM"/>
    <x v="188"/>
    <s v="WeBuild"/>
    <s v="T. Porzio"/>
    <x v="100"/>
    <s v="Consolidated &amp; Tax"/>
    <s v="BackEnd"/>
    <n v="15"/>
    <n v="0"/>
    <s v="ON GOING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CONTRACT"/>
    <s v="AMS"/>
    <m/>
    <x v="3"/>
    <d v="2024-10-01T00:00:00"/>
    <d v="2025-09-30T00:00:00"/>
    <s v="ABS24404"/>
    <s v="ABS24404"/>
    <s v="EPM"/>
    <x v="188"/>
    <s v="WeBuild"/>
    <s v="T. Porzio"/>
    <x v="95"/>
    <s v="Consolidated &amp; Tax"/>
    <s v="Analysis"/>
    <n v="15"/>
    <n v="0"/>
    <s v="ON GOING"/>
    <n v="0"/>
    <n v="2024"/>
    <x v="0"/>
    <n v="0"/>
    <n v="0"/>
    <n v="0"/>
    <n v="0"/>
    <n v="0"/>
    <n v="0"/>
    <n v="0"/>
    <n v="0"/>
    <n v="0.5"/>
    <n v="0.5"/>
    <n v="2"/>
    <n v="0"/>
    <n v="0"/>
    <n v="0"/>
    <n v="0"/>
    <n v="0"/>
    <n v="0"/>
    <n v="0"/>
    <n v="0"/>
    <n v="0"/>
    <n v="2.1739130434782608E-2"/>
    <n v="2.3809523809523808E-2"/>
    <n v="9.0909090909090912E-2"/>
  </r>
  <r>
    <s v="CONTRACT"/>
    <s v="AMS"/>
    <m/>
    <x v="3"/>
    <d v="2024-10-01T00:00:00"/>
    <d v="2025-09-30T00:00:00"/>
    <s v="ABS24404"/>
    <s v="ABS24404"/>
    <s v="EPM"/>
    <x v="188"/>
    <s v="WeBuild"/>
    <s v="T. Porzio"/>
    <x v="101"/>
    <s v="Consolidated &amp; Tax"/>
    <s v="Technical Leader"/>
    <n v="15"/>
    <n v="0"/>
    <s v="ON GOING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AMS"/>
    <m/>
    <x v="3"/>
    <d v="2024-10-01T00:00:00"/>
    <d v="2025-09-30T00:00:00"/>
    <s v="ABS24404"/>
    <s v="ABS24404"/>
    <s v="EPM"/>
    <x v="188"/>
    <s v="WeBuild"/>
    <s v="T. Porzio"/>
    <x v="136"/>
    <s v="Delivery AMS"/>
    <s v="PM - Project Governance"/>
    <n v="15"/>
    <n v="0"/>
    <s v="ON GOING"/>
    <n v="0"/>
    <n v="2024"/>
    <x v="0"/>
    <n v="0"/>
    <n v="0"/>
    <n v="0"/>
    <n v="0"/>
    <n v="0"/>
    <n v="0"/>
    <n v="0"/>
    <n v="0"/>
    <n v="0.2"/>
    <n v="0.2"/>
    <n v="0.2"/>
    <n v="0"/>
    <n v="0"/>
    <n v="0"/>
    <n v="0"/>
    <n v="0"/>
    <n v="0"/>
    <n v="0"/>
    <n v="0"/>
    <n v="0"/>
    <n v="8.6956521739130436E-3"/>
    <n v="9.5238095238095247E-3"/>
    <n v="9.0909090909090922E-3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2"/>
    <s v="Operations"/>
    <s v="BackEnd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3"/>
    <s v="Operations"/>
    <s v="FrontEnd"/>
    <n v="100"/>
    <n v="0"/>
    <s v="ON GOING"/>
    <n v="0"/>
    <n v="2025"/>
    <x v="2"/>
    <n v="2"/>
    <n v="2"/>
    <n v="2"/>
    <n v="1"/>
    <n v="1"/>
    <n v="0"/>
    <n v="0"/>
    <n v="0"/>
    <n v="0"/>
    <n v="0"/>
    <n v="0"/>
    <n v="0.1111111111111111"/>
    <n v="0.1"/>
    <n v="9.5238095238095233E-2"/>
    <n v="9.0909090909090912E-2"/>
    <n v="4.5454545454545456E-2"/>
    <n v="0.05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5"/>
    <s v="Operations"/>
    <s v="BackEnd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8"/>
    <s v="Operations"/>
    <s v="FrontEnd"/>
    <n v="100"/>
    <n v="0"/>
    <s v="ON GOING"/>
    <n v="0"/>
    <n v="2025"/>
    <x v="1"/>
    <n v="1"/>
    <n v="1"/>
    <n v="2"/>
    <n v="2"/>
    <n v="2"/>
    <n v="0"/>
    <n v="0"/>
    <n v="0"/>
    <n v="0"/>
    <n v="0"/>
    <n v="0"/>
    <n v="5.5555555555555552E-2"/>
    <n v="0.05"/>
    <n v="4.7619047619047616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7"/>
    <s v="Operations"/>
    <s v="Team Leadership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0"/>
    <s v="Operations"/>
    <s v="BackEnd"/>
    <n v="100"/>
    <n v="0"/>
    <s v="ON GOING"/>
    <n v="0"/>
    <n v="2025"/>
    <x v="13"/>
    <n v="7"/>
    <n v="5"/>
    <n v="0"/>
    <n v="5"/>
    <n v="5"/>
    <n v="0"/>
    <n v="0"/>
    <n v="0"/>
    <n v="0"/>
    <n v="0"/>
    <n v="0"/>
    <n v="0.27777777777777779"/>
    <n v="0.35"/>
    <n v="0.23809523809523808"/>
    <n v="0"/>
    <n v="0.22727272727272727"/>
    <n v="0.25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6"/>
    <s v="Delivery Projects"/>
    <s v="Analysis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136"/>
    <s v="Delivery AMS"/>
    <s v="PM - Project Governance"/>
    <n v="100"/>
    <n v="0"/>
    <s v="ON GOING"/>
    <n v="0"/>
    <n v="2025"/>
    <x v="1"/>
    <n v="1"/>
    <n v="1"/>
    <n v="2"/>
    <n v="1"/>
    <n v="1"/>
    <n v="0"/>
    <n v="0"/>
    <n v="0"/>
    <n v="0"/>
    <n v="0"/>
    <n v="0"/>
    <n v="5.5555555555555552E-2"/>
    <n v="0.05"/>
    <n v="4.7619047619047616E-2"/>
    <n v="9.0909090909090912E-2"/>
    <n v="4.5454545454545456E-2"/>
    <n v="0.05"/>
    <n v="0"/>
    <n v="0"/>
    <n v="0"/>
    <n v="0"/>
    <n v="0"/>
    <n v="0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2"/>
    <s v="Operations"/>
    <s v="BackEnd"/>
    <n v="100"/>
    <n v="0"/>
    <s v="TO START"/>
    <n v="0"/>
    <n v="2025"/>
    <x v="0"/>
    <n v="0"/>
    <n v="0"/>
    <n v="0"/>
    <n v="0"/>
    <n v="0"/>
    <n v="0"/>
    <n v="0"/>
    <n v="0"/>
    <n v="5"/>
    <n v="5"/>
    <n v="3"/>
    <n v="0"/>
    <n v="0"/>
    <n v="0"/>
    <n v="0"/>
    <n v="0"/>
    <n v="0"/>
    <n v="0"/>
    <n v="0"/>
    <n v="0"/>
    <n v="0.21739130434782608"/>
    <n v="0.23809523809523808"/>
    <n v="0.13636363636363635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3"/>
    <s v="Operations"/>
    <s v="FrontEnd"/>
    <n v="100"/>
    <n v="0"/>
    <s v="TO START"/>
    <n v="0"/>
    <n v="2025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8"/>
    <s v="Operations"/>
    <s v="FrontEnd"/>
    <n v="100"/>
    <n v="0"/>
    <s v="TO START"/>
    <n v="0"/>
    <n v="2025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2.1739130434782608E-2"/>
    <n v="2.3809523809523808E-2"/>
    <n v="2.2727272727272728E-2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7"/>
    <s v="Operations"/>
    <s v="Team Leadership"/>
    <n v="100"/>
    <n v="0"/>
    <s v="TO START"/>
    <n v="0"/>
    <n v="2025"/>
    <x v="0"/>
    <n v="0"/>
    <n v="0"/>
    <n v="0"/>
    <n v="0"/>
    <n v="0"/>
    <n v="1"/>
    <n v="1"/>
    <n v="1"/>
    <n v="1"/>
    <n v="1"/>
    <n v="1"/>
    <n v="0"/>
    <n v="0"/>
    <n v="0"/>
    <n v="0"/>
    <n v="0"/>
    <n v="0"/>
    <n v="4.3478260869565216E-2"/>
    <n v="8.3333333333333329E-2"/>
    <n v="4.7619047619047616E-2"/>
    <n v="4.3478260869565216E-2"/>
    <n v="4.7619047619047616E-2"/>
    <n v="4.5454545454545456E-2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5"/>
    <s v="Operations"/>
    <s v="BackEnd"/>
    <n v="100"/>
    <n v="0"/>
    <s v="TO START"/>
    <n v="0"/>
    <n v="2025"/>
    <x v="0"/>
    <n v="0"/>
    <n v="0"/>
    <n v="0"/>
    <n v="0"/>
    <n v="0"/>
    <n v="2"/>
    <n v="2"/>
    <n v="2"/>
    <n v="2"/>
    <n v="2"/>
    <n v="2"/>
    <n v="0"/>
    <n v="0"/>
    <n v="0"/>
    <n v="0"/>
    <n v="0"/>
    <n v="0"/>
    <n v="8.6956521739130432E-2"/>
    <n v="0.16666666666666666"/>
    <n v="9.5238095238095233E-2"/>
    <n v="8.6956521739130432E-2"/>
    <n v="9.5238095238095233E-2"/>
    <n v="9.0909090909090912E-2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0"/>
    <s v="Operations"/>
    <s v="BackEnd"/>
    <n v="100"/>
    <n v="0"/>
    <s v="TO START"/>
    <n v="0"/>
    <n v="2025"/>
    <x v="0"/>
    <n v="0"/>
    <n v="0"/>
    <n v="0"/>
    <n v="0"/>
    <n v="0"/>
    <n v="8"/>
    <n v="4"/>
    <n v="8"/>
    <n v="8"/>
    <n v="8"/>
    <n v="5"/>
    <n v="0"/>
    <n v="0"/>
    <n v="0"/>
    <n v="0"/>
    <n v="0"/>
    <n v="0"/>
    <n v="0.34782608695652173"/>
    <n v="0.33333333333333331"/>
    <n v="0.38095238095238093"/>
    <n v="0.34782608695652173"/>
    <n v="0.38095238095238093"/>
    <n v="0.22727272727272727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6"/>
    <s v="Delivery Projects"/>
    <s v="Analysis"/>
    <n v="100"/>
    <n v="0"/>
    <s v="TO START"/>
    <n v="0"/>
    <n v="2025"/>
    <x v="0"/>
    <n v="0"/>
    <n v="0"/>
    <n v="0"/>
    <n v="0"/>
    <n v="0"/>
    <n v="2"/>
    <n v="2"/>
    <n v="2"/>
    <n v="2"/>
    <n v="2"/>
    <n v="2"/>
    <n v="0"/>
    <n v="0"/>
    <n v="0"/>
    <n v="0"/>
    <n v="0"/>
    <n v="0"/>
    <n v="8.6956521739130432E-2"/>
    <n v="0.16666666666666666"/>
    <n v="9.5238095238095233E-2"/>
    <n v="8.6956521739130432E-2"/>
    <n v="9.5238095238095233E-2"/>
    <n v="9.0909090909090912E-2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136"/>
    <s v="Delivery AMS"/>
    <s v="PM - Project Governance"/>
    <n v="100"/>
    <n v="0"/>
    <s v="TO START"/>
    <n v="0"/>
    <n v="2025"/>
    <x v="0"/>
    <n v="0"/>
    <n v="0"/>
    <n v="0"/>
    <n v="0"/>
    <n v="0"/>
    <n v="2"/>
    <n v="2"/>
    <n v="3"/>
    <n v="3"/>
    <n v="2"/>
    <n v="2"/>
    <n v="0"/>
    <n v="0"/>
    <n v="0"/>
    <n v="0"/>
    <n v="0"/>
    <n v="0"/>
    <n v="8.6956521739130432E-2"/>
    <n v="0.16666666666666666"/>
    <n v="0.14285714285714285"/>
    <n v="0.13043478260869565"/>
    <n v="9.5238095238095233E-2"/>
    <n v="9.0909090909090912E-2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3"/>
    <s v="Operations"/>
    <s v="BackEnd"/>
    <n v="134"/>
    <n v="64"/>
    <s v="CLOSED"/>
    <n v="0"/>
    <n v="2024"/>
    <x v="0"/>
    <n v="3.15"/>
    <n v="2.1"/>
    <n v="2.85"/>
    <n v="3"/>
    <n v="2"/>
    <n v="0"/>
    <n v="0"/>
    <n v="0"/>
    <n v="0"/>
    <n v="0"/>
    <n v="0"/>
    <n v="0"/>
    <n v="0.1575"/>
    <n v="0.1"/>
    <n v="0.12954545454545455"/>
    <n v="0.13636363636363635"/>
    <n v="0.1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92"/>
    <s v="Operations"/>
    <s v="BackEnd - Junior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000000000000002"/>
    <n v="0.2"/>
    <n v="0.17272727272727273"/>
    <n v="0.18181818181818182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6"/>
    <s v="Operations"/>
    <s v="Analysis"/>
    <n v="134"/>
    <n v="64"/>
    <s v="CLOSED"/>
    <n v="0"/>
    <n v="2024"/>
    <x v="0"/>
    <n v="2"/>
    <n v="4.2"/>
    <n v="3.8"/>
    <n v="4"/>
    <n v="4"/>
    <n v="0"/>
    <n v="0"/>
    <n v="0"/>
    <n v="0"/>
    <n v="0"/>
    <n v="0"/>
    <n v="0"/>
    <n v="0.1"/>
    <n v="0.2"/>
    <n v="0.17272727272727273"/>
    <n v="0.18181818181818182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96"/>
    <s v="Operations"/>
    <s v="BackEnd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000000000000002"/>
    <n v="0.2"/>
    <n v="0.17272727272727273"/>
    <n v="0.18181818181818182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7"/>
    <s v="Operations"/>
    <s v="BackEnd"/>
    <n v="134"/>
    <n v="64"/>
    <s v="CLOSED"/>
    <n v="0"/>
    <n v="2024"/>
    <x v="32"/>
    <n v="3.15"/>
    <n v="0"/>
    <n v="2.85"/>
    <n v="3"/>
    <n v="2"/>
    <n v="2"/>
    <n v="2"/>
    <n v="0"/>
    <n v="0"/>
    <n v="0"/>
    <n v="0"/>
    <n v="0.15000000000000002"/>
    <n v="0.1575"/>
    <n v="0"/>
    <n v="0.12954545454545455"/>
    <n v="0.13636363636363635"/>
    <n v="0.1"/>
    <n v="8.6956521739130432E-2"/>
    <n v="0.16666666666666666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8"/>
    <s v="Delivery Projects"/>
    <s v="PM - Project Governance"/>
    <n v="134"/>
    <n v="64"/>
    <s v="CLOSED"/>
    <n v="0"/>
    <n v="2024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141"/>
    <s v="Operations"/>
    <s v="BackEnd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000000000000002"/>
    <n v="0.2"/>
    <n v="0.17272727272727273"/>
    <n v="0.18181818181818182"/>
    <n v="0.2"/>
    <n v="0"/>
    <n v="0"/>
    <n v="0"/>
    <n v="0"/>
    <n v="0"/>
    <n v="0"/>
  </r>
  <r>
    <s v="CONTRACT"/>
    <s v="AMS"/>
    <s v="Waterfall"/>
    <x v="0"/>
    <d v="2024-01-01T00:00:00"/>
    <d v="2024-12-01T00:00:00"/>
    <s v="ABS24115"/>
    <s v="ALDDDC"/>
    <s v="RETAIL"/>
    <x v="192"/>
    <s v="EssilorLuxottica"/>
    <s v="G. Luongo"/>
    <x v="67"/>
    <s v="Operations"/>
    <s v="Technical Leader"/>
    <n v="31"/>
    <n v="30"/>
    <s v="CLOSED"/>
    <n v="0.967741935483871"/>
    <n v="2024"/>
    <x v="0"/>
    <n v="0"/>
    <n v="10"/>
    <n v="5"/>
    <n v="0"/>
    <n v="0"/>
    <n v="0"/>
    <n v="0"/>
    <n v="0"/>
    <n v="0"/>
    <n v="0"/>
    <n v="0"/>
    <n v="0"/>
    <n v="0"/>
    <n v="0.47619047619047616"/>
    <n v="0.22727272727272727"/>
    <n v="0"/>
    <n v="0"/>
    <n v="0"/>
    <n v="0"/>
    <n v="0"/>
    <n v="0"/>
    <n v="0"/>
    <n v="0"/>
  </r>
  <r>
    <s v="CONTRACT"/>
    <s v="AMS"/>
    <s v="Waterfall"/>
    <x v="0"/>
    <d v="2024-01-01T00:00:00"/>
    <d v="2024-12-01T00:00:00"/>
    <s v="ABS24115"/>
    <s v="ALDDDC"/>
    <s v="RETAIL"/>
    <x v="192"/>
    <s v="EssilorLuxottica"/>
    <s v="G. Luongo"/>
    <x v="126"/>
    <s v="Operations"/>
    <s v="BackEnd"/>
    <n v="31"/>
    <n v="30"/>
    <s v="CLOSED"/>
    <n v="0.967741935483871"/>
    <n v="2024"/>
    <x v="0"/>
    <n v="0"/>
    <n v="10"/>
    <n v="5"/>
    <n v="0"/>
    <n v="0"/>
    <n v="0"/>
    <n v="0"/>
    <n v="0"/>
    <n v="0"/>
    <n v="0"/>
    <n v="0"/>
    <n v="0"/>
    <n v="0"/>
    <n v="0.47619047619047616"/>
    <n v="0.22727272727272727"/>
    <n v="0"/>
    <n v="0"/>
    <n v="0"/>
    <n v="0"/>
    <n v="0"/>
    <n v="0"/>
    <n v="0"/>
    <n v="0"/>
  </r>
  <r>
    <s v="CONTRACT"/>
    <s v="AMS"/>
    <s v="Waterfall"/>
    <x v="0"/>
    <d v="2024-01-01T00:00:00"/>
    <d v="2024-12-01T00:00:00"/>
    <s v="ABS24318"/>
    <s v="ADATLS"/>
    <s v="RETAIL"/>
    <x v="193"/>
    <s v="EssilorLuxottica"/>
    <s v="G. Luongo"/>
    <x v="67"/>
    <s v="Operations"/>
    <s v="Technical Leader"/>
    <n v="9"/>
    <n v="1"/>
    <s v="ON GOING"/>
    <n v="0.1111111111111111"/>
    <n v="2024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4.3478260869565216E-2"/>
    <n v="0"/>
    <n v="0"/>
    <n v="0"/>
    <n v="0"/>
    <n v="0"/>
  </r>
  <r>
    <s v="CONTRACT"/>
    <s v="AMS"/>
    <s v="Waterfall"/>
    <x v="0"/>
    <d v="2024-01-01T00:00:00"/>
    <d v="2024-12-01T00:00:00"/>
    <s v="ABS24318"/>
    <s v="ADATLS"/>
    <s v="RETAIL"/>
    <x v="193"/>
    <s v="EssilorLuxottica"/>
    <s v="G. Luongo"/>
    <x v="11"/>
    <s v="Operations"/>
    <s v="BackEnd"/>
    <n v="9"/>
    <n v="1"/>
    <s v="ON GOING"/>
    <n v="0.1111111111111111"/>
    <n v="2024"/>
    <x v="0"/>
    <n v="0"/>
    <n v="0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.2608695652173913"/>
    <n v="9.5238095238095233E-2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75"/>
    <s v="Operations"/>
    <s v="Data Engineering"/>
    <n v="20"/>
    <n v="12"/>
    <s v="CLOSED"/>
    <n v="0.6"/>
    <n v="2024"/>
    <x v="0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n v="0"/>
    <n v="0.17391304347826086"/>
    <n v="0.19047619047619047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76"/>
    <s v="Operations"/>
    <s v="BackEnd"/>
    <n v="20"/>
    <n v="12"/>
    <s v="CLOSED"/>
    <n v="0.6"/>
    <n v="2024"/>
    <x v="0"/>
    <n v="0"/>
    <n v="0"/>
    <n v="0"/>
    <n v="0"/>
    <n v="0"/>
    <n v="0"/>
    <n v="0"/>
    <n v="0"/>
    <n v="5"/>
    <n v="4"/>
    <n v="0"/>
    <n v="0"/>
    <n v="0"/>
    <n v="0"/>
    <n v="0"/>
    <n v="0"/>
    <n v="0"/>
    <n v="0"/>
    <n v="0"/>
    <n v="0"/>
    <n v="0.21739130434782608"/>
    <n v="0.19047619047619047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18"/>
    <s v="Delivery Projects"/>
    <s v="DataManagement"/>
    <n v="20"/>
    <n v="12"/>
    <s v="CLOSED"/>
    <n v="0.6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4.3478260869565216E-2"/>
    <n v="4.7619047619047616E-2"/>
    <n v="0"/>
  </r>
  <r>
    <s v="INTERNAL TRAINING"/>
    <s v="FORMAZIONE"/>
    <m/>
    <x v="0"/>
    <d v="2024-09-01T00:00:00"/>
    <d v="2024-11-30T00:00:00"/>
    <s v="N/A"/>
    <s v="ATD"/>
    <s v="OTHER"/>
    <x v="29"/>
    <s v="Abstract"/>
    <s v="P. Pieroni"/>
    <x v="44"/>
    <s v="Operations"/>
    <s v="Solution Architect"/>
    <n v="4"/>
    <n v="0"/>
    <s v="ON GOING"/>
    <n v="0"/>
    <n v="2024"/>
    <x v="0"/>
    <n v="0"/>
    <n v="0"/>
    <n v="0"/>
    <n v="0"/>
    <n v="0"/>
    <n v="0"/>
    <n v="0"/>
    <n v="0"/>
    <n v="4"/>
    <n v="4"/>
    <n v="2"/>
    <n v="0"/>
    <n v="0"/>
    <n v="0"/>
    <n v="0"/>
    <n v="0"/>
    <n v="0"/>
    <n v="0"/>
    <n v="0"/>
    <n v="0"/>
    <n v="0.17391304347826086"/>
    <n v="0.19047619047619047"/>
    <n v="9.0909090909090912E-2"/>
  </r>
  <r>
    <s v="INTERNAL TRAINING"/>
    <s v="FORMAZIONE"/>
    <m/>
    <x v="0"/>
    <d v="2024-09-01T00:00:00"/>
    <d v="2024-11-30T00:00:00"/>
    <s v="N/A"/>
    <s v="ATD"/>
    <s v="OTHER"/>
    <x v="29"/>
    <s v="Abstract"/>
    <s v="M. SORRENTINO"/>
    <x v="65"/>
    <s v="Operations"/>
    <s v="Solution Architect"/>
    <n v="4"/>
    <n v="0"/>
    <s v="ON GOING"/>
    <n v="0"/>
    <n v="2024"/>
    <x v="0"/>
    <n v="0"/>
    <n v="0"/>
    <n v="0"/>
    <n v="0"/>
    <n v="0"/>
    <n v="0"/>
    <n v="0"/>
    <n v="0"/>
    <n v="4"/>
    <n v="4"/>
    <n v="2"/>
    <n v="0"/>
    <n v="0"/>
    <n v="0"/>
    <n v="0"/>
    <n v="0"/>
    <n v="0"/>
    <n v="0"/>
    <n v="0"/>
    <n v="0"/>
    <n v="0.17391304347826086"/>
    <n v="0.19047619047619047"/>
    <n v="9.0909090909090912E-2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56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2"/>
    <n v="2"/>
    <n v="0"/>
    <n v="0"/>
    <n v="0"/>
    <n v="0"/>
    <n v="0"/>
    <n v="0"/>
    <n v="0"/>
    <n v="0"/>
    <n v="0"/>
    <n v="0.13043478260869565"/>
    <n v="9.5238095238095233E-2"/>
    <n v="9.0909090909090912E-2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113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3043478260869565"/>
    <n v="0.14285714285714285"/>
    <n v="9.0909090909090912E-2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7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3043478260869565"/>
    <n v="0.14285714285714285"/>
    <n v="9.0909090909090912E-2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49"/>
    <s v="Operations"/>
    <s v="Project Governance"/>
    <n v="29"/>
    <n v="12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"/>
    <s v="Delivery Projects"/>
    <s v="Analysis"/>
    <n v="29"/>
    <n v="12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56"/>
    <s v="Operations"/>
    <s v="Data Management"/>
    <n v="13"/>
    <n v="0"/>
    <s v="ON GOING"/>
    <n v="0.9"/>
    <n v="2024"/>
    <x v="0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8.6956521739130432E-2"/>
    <n v="4.7619047619047616E-2"/>
    <n v="4.5454545454545456E-2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113"/>
    <s v="Operations"/>
    <s v="Data Management"/>
    <n v="13"/>
    <n v="0"/>
    <s v="ON GOING"/>
    <n v="0.9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4.3478260869565216E-2"/>
    <n v="9.5238095238095233E-2"/>
    <n v="4.5454545454545456E-2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7"/>
    <s v="Delivery Projects"/>
    <s v="Analysis"/>
    <n v="13"/>
    <n v="0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49"/>
    <s v="Operations"/>
    <s v="Project Governance"/>
    <n v="13"/>
    <n v="0"/>
    <s v="ON GOING"/>
    <n v="0.9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4.3478260869565216E-2"/>
    <n v="4.7619047619047616E-2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49"/>
    <s v="Operations"/>
    <s v="Project Governance"/>
    <n v="109"/>
    <n v="60"/>
    <s v="ON GOING"/>
    <n v="0.8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35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49"/>
    <s v="Operations"/>
    <s v="Project Governance"/>
    <n v="109"/>
    <n v="60"/>
    <s v="ON GOING"/>
    <n v="0.8"/>
    <n v="2025"/>
    <x v="1"/>
    <n v="1"/>
    <n v="1"/>
    <n v="1"/>
    <n v="1"/>
    <n v="0"/>
    <n v="0"/>
    <n v="0"/>
    <n v="0"/>
    <n v="0"/>
    <n v="0"/>
    <n v="0"/>
    <n v="5.5555555555555552E-2"/>
    <n v="0.05"/>
    <n v="4.7619047619047616E-2"/>
    <n v="4.5454545454545456E-2"/>
    <n v="4.5454545454545456E-2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56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27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56"/>
    <s v="Operations"/>
    <s v="Data Management"/>
    <n v="109"/>
    <n v="60"/>
    <s v="ON GOING"/>
    <n v="0.8"/>
    <n v="2025"/>
    <x v="2"/>
    <n v="8"/>
    <n v="6"/>
    <n v="4"/>
    <n v="4"/>
    <n v="0"/>
    <n v="0"/>
    <n v="0"/>
    <n v="0"/>
    <n v="0"/>
    <n v="0"/>
    <n v="0"/>
    <n v="0.1111111111111111"/>
    <n v="0.4"/>
    <n v="0.2857142857142857"/>
    <n v="0.18181818181818182"/>
    <n v="0.18181818181818182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113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27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113"/>
    <s v="Operations"/>
    <s v="Data Management"/>
    <n v="109"/>
    <n v="60"/>
    <s v="ON GOING"/>
    <n v="0.8"/>
    <n v="2025"/>
    <x v="6"/>
    <n v="10"/>
    <n v="15"/>
    <n v="15"/>
    <n v="10"/>
    <n v="0"/>
    <n v="0"/>
    <n v="0"/>
    <n v="0"/>
    <n v="0"/>
    <n v="0"/>
    <n v="0"/>
    <n v="0.16666666666666666"/>
    <n v="0.5"/>
    <n v="0.7142857142857143"/>
    <n v="0.68181818181818177"/>
    <n v="0.45454545454545453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"/>
    <s v="Delivery Projects"/>
    <s v="Analysis"/>
    <n v="109"/>
    <n v="60"/>
    <s v="ON GOING"/>
    <n v="0.8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9.0909090909090912E-2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"/>
    <s v="Delivery Projects"/>
    <s v="Analysis"/>
    <n v="109"/>
    <n v="60"/>
    <s v="ON GOING"/>
    <n v="0.8"/>
    <n v="2025"/>
    <x v="1"/>
    <n v="1"/>
    <n v="1"/>
    <n v="1"/>
    <n v="2"/>
    <n v="0"/>
    <n v="0"/>
    <n v="0"/>
    <n v="0"/>
    <n v="0"/>
    <n v="0"/>
    <n v="0"/>
    <n v="5.5555555555555552E-2"/>
    <n v="0.05"/>
    <n v="4.7619047619047616E-2"/>
    <n v="4.5454545454545456E-2"/>
    <n v="9.0909090909090912E-2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7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27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7"/>
    <s v="Operations"/>
    <s v="Data Management"/>
    <n v="109"/>
    <n v="60"/>
    <s v="ON GOING"/>
    <n v="0.8"/>
    <n v="2025"/>
    <x v="2"/>
    <n v="3"/>
    <n v="0"/>
    <n v="0"/>
    <n v="0"/>
    <n v="0"/>
    <n v="0"/>
    <n v="0"/>
    <n v="0"/>
    <n v="0"/>
    <n v="0"/>
    <n v="0"/>
    <n v="0.1111111111111111"/>
    <n v="0.15"/>
    <n v="0"/>
    <n v="0"/>
    <n v="0"/>
    <n v="0"/>
    <n v="0"/>
    <n v="0"/>
    <n v="0"/>
    <n v="0"/>
    <n v="0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88"/>
    <s v="Delivery Projects"/>
    <s v="Project Governance"/>
    <n v="80"/>
    <n v="60"/>
    <s v="CLOSED"/>
    <n v="1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5"/>
    <n v="0.14285714285714285"/>
    <n v="0.13636363636363635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2"/>
    <s v="Delivery Projects"/>
    <s v="Project Governance"/>
    <n v="80"/>
    <n v="60"/>
    <s v="CLOSED"/>
    <n v="1"/>
    <n v="2024"/>
    <x v="0"/>
    <n v="0"/>
    <n v="0"/>
    <n v="0"/>
    <n v="0"/>
    <n v="0"/>
    <n v="0"/>
    <n v="0"/>
    <n v="0"/>
    <n v="1"/>
    <n v="3"/>
    <n v="3"/>
    <n v="0"/>
    <n v="0"/>
    <n v="0"/>
    <n v="0"/>
    <n v="0"/>
    <n v="0"/>
    <n v="0"/>
    <n v="0"/>
    <n v="0"/>
    <n v="4.3478260869565216E-2"/>
    <n v="0.14285714285714285"/>
    <n v="0.13636363636363635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81"/>
    <s v="AREA TECH"/>
    <s v="BackEnd"/>
    <n v="200"/>
    <n v="21"/>
    <s v="CLOSED"/>
    <n v="1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8.6956521739130432E-2"/>
    <n v="0"/>
    <n v="0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40"/>
    <s v="Operations"/>
    <s v="FrontEnd"/>
    <n v="200"/>
    <n v="21"/>
    <s v="CLOSED"/>
    <n v="1"/>
    <n v="2024"/>
    <x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9.5238095238095233E-2"/>
    <n v="9.0909090909090912E-2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135"/>
    <s v="Operations"/>
    <s v="FrontEnd"/>
    <n v="200"/>
    <n v="21"/>
    <s v="CLOSED"/>
    <n v="1"/>
    <n v="2024"/>
    <x v="0"/>
    <n v="0"/>
    <n v="0"/>
    <n v="0"/>
    <n v="0"/>
    <n v="0"/>
    <n v="0"/>
    <n v="0"/>
    <n v="0"/>
    <n v="8"/>
    <n v="20"/>
    <n v="15"/>
    <n v="0"/>
    <n v="0"/>
    <n v="0"/>
    <n v="0"/>
    <n v="0"/>
    <n v="0"/>
    <n v="0"/>
    <n v="0"/>
    <n v="0"/>
    <n v="0.34782608695652173"/>
    <n v="0.95238095238095233"/>
    <n v="0.68181818181818177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59"/>
    <s v="Delivery Projects"/>
    <s v="PM - Project Governance"/>
    <n v="200"/>
    <n v="21"/>
    <s v="CLOSED"/>
    <n v="1"/>
    <n v="2024"/>
    <x v="0"/>
    <n v="0"/>
    <n v="0"/>
    <n v="0"/>
    <n v="0"/>
    <n v="0"/>
    <n v="0"/>
    <n v="0"/>
    <n v="0"/>
    <n v="15"/>
    <n v="15"/>
    <n v="15"/>
    <n v="0"/>
    <n v="0"/>
    <n v="0"/>
    <n v="0"/>
    <n v="0"/>
    <n v="0"/>
    <n v="0"/>
    <n v="0"/>
    <n v="0"/>
    <n v="0.65217391304347827"/>
    <n v="0.7142857142857143"/>
    <n v="0.68181818181818177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37"/>
    <s v="Operations"/>
    <s v="DataManagement"/>
    <n v="35"/>
    <n v="59"/>
    <s v="ON GOING"/>
    <n v="1.6857142857142857"/>
    <n v="2024"/>
    <x v="0"/>
    <n v="0"/>
    <n v="0"/>
    <n v="0"/>
    <n v="0"/>
    <n v="0.5"/>
    <n v="0.5"/>
    <n v="0"/>
    <n v="1"/>
    <n v="0.5"/>
    <n v="0.5"/>
    <n v="0"/>
    <n v="0"/>
    <n v="0"/>
    <n v="0"/>
    <n v="0"/>
    <n v="0"/>
    <n v="2.5000000000000001E-2"/>
    <n v="2.1739130434782608E-2"/>
    <n v="0"/>
    <n v="4.7619047619047616E-2"/>
    <n v="2.1739130434782608E-2"/>
    <n v="2.3809523809523808E-2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2"/>
    <s v="Operations"/>
    <s v="Data Engineering"/>
    <n v="35"/>
    <n v="59"/>
    <s v="ON GOING"/>
    <n v="1.6857142857142857"/>
    <n v="2024"/>
    <x v="0"/>
    <n v="0.5"/>
    <n v="0.5"/>
    <n v="0"/>
    <n v="0"/>
    <n v="0"/>
    <n v="0"/>
    <n v="0"/>
    <n v="0"/>
    <n v="0"/>
    <n v="0"/>
    <n v="0"/>
    <n v="0"/>
    <n v="2.5000000000000001E-2"/>
    <n v="2.3809523809523808E-2"/>
    <n v="0"/>
    <n v="0"/>
    <n v="0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3"/>
    <s v="Operations"/>
    <s v="Data Engineering"/>
    <n v="35"/>
    <n v="59"/>
    <s v="ON GOING"/>
    <n v="1.6857142857142857"/>
    <n v="2024"/>
    <x v="0"/>
    <n v="0"/>
    <n v="0"/>
    <n v="0.5"/>
    <n v="0.5"/>
    <n v="0.5"/>
    <n v="0.5"/>
    <n v="0"/>
    <n v="0.5"/>
    <n v="0.5"/>
    <n v="0.5"/>
    <n v="0"/>
    <n v="0"/>
    <n v="0"/>
    <n v="0"/>
    <n v="2.2727272727272728E-2"/>
    <n v="2.2727272727272728E-2"/>
    <n v="2.5000000000000001E-2"/>
    <n v="2.1739130434782608E-2"/>
    <n v="0"/>
    <n v="2.3809523809523808E-2"/>
    <n v="2.1739130434782608E-2"/>
    <n v="2.3809523809523808E-2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4"/>
    <s v="Operations"/>
    <s v="Technical Leader"/>
    <n v="35"/>
    <n v="59"/>
    <s v="ON GOING"/>
    <n v="1.6857142857142857"/>
    <n v="2024"/>
    <x v="0"/>
    <n v="0.5"/>
    <n v="0.5"/>
    <n v="0.5"/>
    <n v="0.5"/>
    <n v="0.5"/>
    <n v="0.5"/>
    <n v="0"/>
    <n v="0.5"/>
    <n v="0.5"/>
    <n v="3"/>
    <n v="3"/>
    <n v="0"/>
    <n v="2.5000000000000001E-2"/>
    <n v="2.3809523809523808E-2"/>
    <n v="2.2727272727272728E-2"/>
    <n v="2.2727272727272728E-2"/>
    <n v="2.5000000000000001E-2"/>
    <n v="2.1739130434782608E-2"/>
    <n v="0"/>
    <n v="2.3809523809523808E-2"/>
    <n v="2.1739130434782608E-2"/>
    <n v="0.14285714285714285"/>
    <n v="0.13636363636363635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5"/>
    <s v="Operations"/>
    <s v="BackEnd"/>
    <n v="35"/>
    <n v="59"/>
    <s v="ON GOING"/>
    <n v="1.6857142857142857"/>
    <n v="2024"/>
    <x v="3"/>
    <n v="1"/>
    <n v="1"/>
    <n v="1"/>
    <n v="1"/>
    <n v="1"/>
    <n v="1"/>
    <n v="0"/>
    <n v="1"/>
    <n v="1"/>
    <n v="10"/>
    <n v="8"/>
    <n v="2.7777777777777776E-2"/>
    <n v="0.05"/>
    <n v="4.7619047619047616E-2"/>
    <n v="4.5454545454545456E-2"/>
    <n v="4.5454545454545456E-2"/>
    <n v="0.05"/>
    <n v="4.3478260869565216E-2"/>
    <n v="0"/>
    <n v="4.7619047619047616E-2"/>
    <n v="4.3478260869565216E-2"/>
    <n v="0.47619047619047616"/>
    <n v="0.36363636363636365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6"/>
    <s v="Delivery AMS"/>
    <s v="PM - Project Governance"/>
    <n v="35"/>
    <n v="59"/>
    <s v="ON GOING"/>
    <n v="1.6857142857142857"/>
    <n v="2024"/>
    <x v="44"/>
    <n v="0.2"/>
    <n v="0.2"/>
    <n v="0.2"/>
    <n v="0.2"/>
    <n v="0.2"/>
    <n v="0.2"/>
    <n v="0"/>
    <n v="0.2"/>
    <n v="0.2"/>
    <n v="0.2"/>
    <n v="0.2"/>
    <n v="1.1111111111111112E-2"/>
    <n v="0.01"/>
    <n v="9.5238095238095247E-3"/>
    <n v="9.0909090909090922E-3"/>
    <n v="9.0909090909090922E-3"/>
    <n v="0.01"/>
    <n v="8.6956521739130436E-3"/>
    <n v="0"/>
    <n v="9.5238095238095247E-3"/>
    <n v="8.6956521739130436E-3"/>
    <n v="9.5238095238095247E-3"/>
    <n v="9.0909090909090922E-3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7"/>
    <s v="Delivery Projects"/>
    <s v="Analysis"/>
    <n v="35"/>
    <n v="59"/>
    <s v="ON GOING"/>
    <n v="1.6857142857142857"/>
    <n v="2024"/>
    <x v="3"/>
    <n v="0.5"/>
    <n v="0.5"/>
    <n v="0.5"/>
    <n v="0.5"/>
    <n v="0.5"/>
    <n v="0.5"/>
    <n v="0"/>
    <n v="0.5"/>
    <n v="0.5"/>
    <n v="0.5"/>
    <n v="0.5"/>
    <n v="2.7777777777777776E-2"/>
    <n v="2.5000000000000001E-2"/>
    <n v="2.3809523809523808E-2"/>
    <n v="2.2727272727272728E-2"/>
    <n v="2.2727272727272728E-2"/>
    <n v="2.5000000000000001E-2"/>
    <n v="2.1739130434782608E-2"/>
    <n v="0"/>
    <n v="2.3809523809523808E-2"/>
    <n v="2.1739130434782608E-2"/>
    <n v="2.3809523809523808E-2"/>
    <n v="2.2727272727272728E-2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8"/>
    <s v="Operations"/>
    <s v="FrontEnd"/>
    <n v="35"/>
    <n v="59"/>
    <s v="ON GOING"/>
    <n v="1.6857142857142857"/>
    <n v="2024"/>
    <x v="1"/>
    <n v="0.5"/>
    <n v="0.5"/>
    <n v="0.5"/>
    <n v="0.5"/>
    <n v="0.5"/>
    <n v="0.5"/>
    <n v="0"/>
    <n v="0.5"/>
    <n v="0.5"/>
    <n v="12"/>
    <n v="12"/>
    <n v="5.5555555555555552E-2"/>
    <n v="2.5000000000000001E-2"/>
    <n v="2.3809523809523808E-2"/>
    <n v="2.2727272727272728E-2"/>
    <n v="2.2727272727272728E-2"/>
    <n v="2.5000000000000001E-2"/>
    <n v="2.1739130434782608E-2"/>
    <n v="0"/>
    <n v="2.3809523809523808E-2"/>
    <n v="2.1739130434782608E-2"/>
    <n v="0.5714285714285714"/>
    <n v="0.54545454545454541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142"/>
    <s v="SAP ECC"/>
    <s v="Account Manager"/>
    <n v="200"/>
    <n v="21"/>
    <s v="CLOSED"/>
    <n v="1"/>
    <n v="2024"/>
    <x v="0"/>
    <n v="0"/>
    <n v="0"/>
    <n v="0"/>
    <n v="0"/>
    <n v="0"/>
    <n v="0"/>
    <n v="0"/>
    <n v="0"/>
    <n v="20"/>
    <n v="20"/>
    <n v="10"/>
    <n v="0"/>
    <n v="0"/>
    <n v="0"/>
    <n v="0"/>
    <n v="0"/>
    <n v="0"/>
    <n v="0"/>
    <n v="0"/>
    <n v="0"/>
    <n v="0.86956521739130432"/>
    <n v="0.95238095238095233"/>
    <n v="0.45454545454545453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60"/>
    <s v="SAP ECC"/>
    <s v="ECC Analyst"/>
    <n v="10"/>
    <n v="8"/>
    <s v="CLOSED"/>
    <n v="1"/>
    <n v="2024"/>
    <x v="0"/>
    <n v="1"/>
    <n v="0"/>
    <n v="0"/>
    <n v="1"/>
    <n v="1"/>
    <n v="0"/>
    <n v="0"/>
    <n v="0"/>
    <n v="0"/>
    <n v="0"/>
    <n v="0"/>
    <n v="0"/>
    <n v="0.05"/>
    <n v="0"/>
    <n v="0"/>
    <n v="4.5454545454545456E-2"/>
    <n v="0.05"/>
    <n v="0"/>
    <n v="0"/>
    <n v="0"/>
    <n v="0"/>
    <n v="0"/>
    <n v="0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61"/>
    <s v="SAP ECC"/>
    <s v="ECC Analyst"/>
    <n v="10"/>
    <n v="8"/>
    <s v="CLOSED"/>
    <n v="1"/>
    <n v="2024"/>
    <x v="0"/>
    <n v="1"/>
    <n v="0"/>
    <n v="0"/>
    <n v="0"/>
    <n v="1"/>
    <n v="0"/>
    <n v="0"/>
    <n v="0"/>
    <n v="0"/>
    <n v="0"/>
    <n v="0"/>
    <n v="0"/>
    <n v="0.05"/>
    <n v="0"/>
    <n v="0"/>
    <n v="0"/>
    <n v="0.05"/>
    <n v="0"/>
    <n v="0"/>
    <n v="0"/>
    <n v="0"/>
    <n v="0"/>
    <n v="0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59"/>
    <s v="Delivery Projects"/>
    <s v="PM - Project Governance"/>
    <n v="10"/>
    <n v="8"/>
    <s v="CLOSED"/>
    <n v="1"/>
    <n v="2024"/>
    <x v="0"/>
    <n v="0"/>
    <n v="2"/>
    <n v="0"/>
    <n v="1"/>
    <n v="2"/>
    <n v="0"/>
    <n v="0"/>
    <n v="0"/>
    <n v="0"/>
    <n v="0"/>
    <n v="0"/>
    <n v="0"/>
    <n v="0"/>
    <n v="9.5238095238095233E-2"/>
    <n v="0"/>
    <n v="4.5454545454545456E-2"/>
    <n v="0.1"/>
    <n v="0"/>
    <n v="0"/>
    <n v="0"/>
    <n v="0"/>
    <n v="0"/>
    <n v="0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24"/>
    <s v="UI"/>
    <s v="FrontEnd"/>
    <n v="700"/>
    <n v="0"/>
    <s v="STARTED"/>
    <n v="0"/>
    <n v="2025"/>
    <x v="0"/>
    <n v="0"/>
    <n v="15"/>
    <n v="15"/>
    <n v="15"/>
    <n v="15"/>
    <n v="15"/>
    <n v="15"/>
    <n v="15"/>
    <n v="15"/>
    <n v="15"/>
    <n v="15"/>
    <n v="0"/>
    <n v="0"/>
    <n v="0.7142857142857143"/>
    <n v="0.68181818181818177"/>
    <n v="0.68181818181818177"/>
    <n v="0.75"/>
    <n v="0.65217391304347827"/>
    <n v="1.25"/>
    <n v="0.7142857142857143"/>
    <n v="0.65217391304347827"/>
    <n v="0.7142857142857143"/>
    <n v="0.68181818181818177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35"/>
    <s v="Operations"/>
    <s v="FrontEnd"/>
    <n v="700"/>
    <n v="0"/>
    <s v="STARTED"/>
    <n v="0"/>
    <n v="2025"/>
    <x v="0"/>
    <n v="0"/>
    <n v="10"/>
    <n v="10"/>
    <n v="10"/>
    <n v="20"/>
    <n v="23"/>
    <n v="10"/>
    <n v="21"/>
    <n v="23"/>
    <n v="20"/>
    <n v="15"/>
    <n v="0"/>
    <n v="0"/>
    <n v="0.47619047619047616"/>
    <n v="0.45454545454545453"/>
    <n v="0.45454545454545453"/>
    <n v="1"/>
    <n v="1"/>
    <n v="0.83333333333333337"/>
    <n v="1"/>
    <n v="1"/>
    <n v="0.95238095238095233"/>
    <n v="0.68181818181818177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59"/>
    <s v="Delivery Projects"/>
    <s v="PM - Project Governance"/>
    <n v="700"/>
    <n v="0"/>
    <s v="STARTED"/>
    <n v="0.25"/>
    <n v="2025"/>
    <x v="11"/>
    <n v="10"/>
    <n v="10"/>
    <n v="10"/>
    <n v="10"/>
    <n v="10"/>
    <n v="10"/>
    <n v="5"/>
    <n v="5"/>
    <n v="5"/>
    <n v="5"/>
    <n v="5"/>
    <n v="0.55555555555555558"/>
    <n v="0.5"/>
    <n v="0.47619047619047616"/>
    <n v="0.45454545454545453"/>
    <n v="0.45454545454545453"/>
    <n v="0.5"/>
    <n v="0.43478260869565216"/>
    <n v="0.41666666666666669"/>
    <n v="0.23809523809523808"/>
    <n v="0.21739130434782608"/>
    <n v="0.23809523809523808"/>
    <n v="0.22727272727272727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42"/>
    <s v="SAP ECC"/>
    <s v="Account Manager"/>
    <n v="700"/>
    <n v="0"/>
    <s v="STARTED"/>
    <n v="0"/>
    <n v="2025"/>
    <x v="0"/>
    <n v="0"/>
    <n v="20"/>
    <n v="20"/>
    <n v="20"/>
    <n v="20"/>
    <n v="20"/>
    <n v="10"/>
    <n v="20"/>
    <n v="20"/>
    <n v="20"/>
    <n v="10"/>
    <n v="0"/>
    <n v="0"/>
    <n v="0.95238095238095233"/>
    <n v="0.90909090909090906"/>
    <n v="0.90909090909090906"/>
    <n v="1"/>
    <n v="0.86956521739130432"/>
    <n v="0.83333333333333337"/>
    <n v="0.95238095238095233"/>
    <n v="0.86956521739130432"/>
    <n v="0.95238095238095233"/>
    <n v="0.45454545454545453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44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47"/>
    <n v="0.17391304347826086"/>
    <n v="0.19047619047619047"/>
    <n v="0.13636363636363635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45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47"/>
    <n v="0.17391304347826086"/>
    <n v="0.19047619047619047"/>
    <n v="0.13636363636363635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106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47"/>
    <n v="0.17391304347826086"/>
    <n v="0.19047619047619047"/>
    <n v="0.13636363636363635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88"/>
    <s v="Delivery Projects"/>
    <s v="PMO - Project Management Officer"/>
    <n v="65"/>
    <n v="60"/>
    <s v="ON HOLD"/>
    <n v="0.9"/>
    <n v="2024"/>
    <x v="0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4.3478260869565216E-2"/>
    <n v="9.5238095238095233E-2"/>
    <n v="9.0909090909090912E-2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72"/>
    <s v="Delivery Projects"/>
    <s v="PMO - Project Management Officer"/>
    <n v="65"/>
    <n v="60"/>
    <s v="ON HOLD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7"/>
    <s v="Delivery Projects"/>
    <s v="Analysis"/>
    <n v="0"/>
    <n v="0"/>
    <s v="ON GOING"/>
    <n v="0"/>
    <n v="2024"/>
    <x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8.6956521739130432E-2"/>
    <n v="9.5238095238095233E-2"/>
    <n v="4.5454545454545456E-2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113"/>
    <s v="Operations"/>
    <s v="Data Management"/>
    <n v="0"/>
    <n v="0"/>
    <s v="ON GOING"/>
    <n v="0"/>
    <n v="2024"/>
    <x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3809523809523808"/>
    <n v="0.22727272727272727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49"/>
    <s v="Operations"/>
    <s v="Project Governance"/>
    <n v="0"/>
    <n v="0"/>
    <s v="ON GOING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4.3478260869565216E-2"/>
    <n v="4.7619047619047616E-2"/>
    <n v="4.5454545454545456E-2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88"/>
    <s v="Delivery Projects"/>
    <s v="PMO - Project Management Officer"/>
    <n v="0"/>
    <n v="0"/>
    <s v="ON GOING"/>
    <n v="0"/>
    <n v="2024"/>
    <x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4.7619047619047616E-2"/>
    <n v="9.0909090909090912E-2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113"/>
    <s v="Operations"/>
    <s v="Data Management"/>
    <n v="30"/>
    <n v="0"/>
    <s v="ON GOING"/>
    <n v="0"/>
    <n v="2024"/>
    <x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8.6956521739130432E-2"/>
    <n v="0.14285714285714285"/>
    <n v="0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49"/>
    <s v="Operations"/>
    <s v="Project Governance"/>
    <n v="30"/>
    <n v="0"/>
    <s v="ON GOING"/>
    <n v="0"/>
    <n v="2024"/>
    <x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2.3809523809523808E-2"/>
    <n v="0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77"/>
    <s v="Operations"/>
    <s v="Data Management"/>
    <n v="30"/>
    <n v="0"/>
    <s v="ON GOING"/>
    <n v="0"/>
    <n v="2024"/>
    <x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8.6956521739130432E-2"/>
    <n v="0.14285714285714285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133"/>
    <s v="Operations"/>
    <s v="BackEnd"/>
    <n v="250"/>
    <n v="0"/>
    <s v="PROPOSAL"/>
    <n v="0"/>
    <n v="2025"/>
    <x v="0"/>
    <n v="0"/>
    <n v="0"/>
    <n v="0"/>
    <n v="0"/>
    <n v="0"/>
    <n v="0"/>
    <n v="0"/>
    <n v="11"/>
    <n v="8"/>
    <n v="10"/>
    <n v="7"/>
    <n v="0"/>
    <n v="0"/>
    <n v="0"/>
    <n v="0"/>
    <n v="0"/>
    <n v="0"/>
    <n v="0"/>
    <n v="0"/>
    <n v="0.52380952380952384"/>
    <n v="0.34782608695652173"/>
    <n v="0.47619047619047616"/>
    <n v="0.31818181818181818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134"/>
    <s v="Delivery AMS"/>
    <s v="PM - Project Governance"/>
    <n v="250"/>
    <n v="0"/>
    <s v="PROPOSAL"/>
    <n v="0"/>
    <n v="2025"/>
    <x v="0"/>
    <n v="0"/>
    <n v="0"/>
    <n v="0"/>
    <n v="0"/>
    <n v="0"/>
    <n v="8"/>
    <n v="5"/>
    <n v="5"/>
    <n v="5"/>
    <n v="15"/>
    <n v="0"/>
    <n v="0"/>
    <n v="0"/>
    <n v="0"/>
    <n v="0"/>
    <n v="0"/>
    <n v="0"/>
    <n v="0.34782608695652173"/>
    <n v="0.41666666666666669"/>
    <n v="0.23809523809523808"/>
    <n v="0.21739130434782608"/>
    <n v="0.7142857142857143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3"/>
    <s v="Operations"/>
    <s v="Data Engineer"/>
    <n v="250"/>
    <n v="0"/>
    <s v="PROPOSAL"/>
    <n v="0"/>
    <n v="2025"/>
    <x v="0"/>
    <n v="0"/>
    <n v="0"/>
    <n v="0"/>
    <n v="0"/>
    <n v="0"/>
    <n v="10"/>
    <n v="5"/>
    <n v="9"/>
    <n v="11"/>
    <n v="8"/>
    <n v="2"/>
    <n v="0"/>
    <n v="0"/>
    <n v="0"/>
    <n v="0"/>
    <n v="0"/>
    <n v="0"/>
    <n v="0.43478260869565216"/>
    <n v="0.41666666666666669"/>
    <n v="0.42857142857142855"/>
    <n v="0.47826086956521741"/>
    <n v="0.38095238095238093"/>
    <n v="9.0909090909090912E-2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36"/>
    <s v="Delivery Projects"/>
    <s v="Analysis"/>
    <n v="250"/>
    <n v="0"/>
    <s v="PROPOSAL"/>
    <n v="0"/>
    <n v="2025"/>
    <x v="0"/>
    <n v="0"/>
    <n v="0"/>
    <n v="0"/>
    <n v="0"/>
    <n v="0"/>
    <n v="0"/>
    <n v="0"/>
    <n v="5"/>
    <n v="5"/>
    <n v="5"/>
    <n v="4"/>
    <n v="0"/>
    <n v="0"/>
    <n v="0"/>
    <n v="0"/>
    <n v="0"/>
    <n v="0"/>
    <n v="0"/>
    <n v="0"/>
    <n v="0.23809523809523808"/>
    <n v="0.21739130434782608"/>
    <n v="0.23809523809523808"/>
    <n v="0.18181818181818182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98"/>
    <s v="Operations"/>
    <s v="Data Management"/>
    <n v="250"/>
    <n v="0"/>
    <s v="PROPOSAL"/>
    <n v="0"/>
    <n v="2025"/>
    <x v="0"/>
    <n v="0"/>
    <n v="0"/>
    <n v="0"/>
    <n v="0"/>
    <n v="0"/>
    <n v="0"/>
    <n v="0"/>
    <n v="10"/>
    <n v="5"/>
    <n v="0"/>
    <n v="0"/>
    <n v="0"/>
    <n v="0"/>
    <n v="0"/>
    <n v="0"/>
    <n v="0"/>
    <n v="0"/>
    <n v="0"/>
    <n v="0"/>
    <n v="0.47619047619047616"/>
    <n v="0.21739130434782608"/>
    <n v="0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28"/>
    <s v="Operations"/>
    <s v="FrontEnd"/>
    <n v="250"/>
    <n v="0"/>
    <s v="PROPOSAL"/>
    <n v="0"/>
    <n v="2025"/>
    <x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7619047619047616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3"/>
    <s v="Operations"/>
    <s v="BackEnd"/>
    <n v="100"/>
    <n v="0"/>
    <s v="ONGOING"/>
    <n v="0"/>
    <n v="2025"/>
    <x v="0"/>
    <n v="0"/>
    <n v="0"/>
    <n v="5"/>
    <n v="5"/>
    <n v="5"/>
    <n v="0"/>
    <n v="0"/>
    <n v="0"/>
    <n v="0"/>
    <n v="0"/>
    <n v="0"/>
    <n v="0"/>
    <n v="0"/>
    <n v="0"/>
    <n v="0.22727272727272727"/>
    <n v="0.22727272727272727"/>
    <n v="0.25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67"/>
    <s v="Operations"/>
    <s v="Technical Leader"/>
    <n v="100"/>
    <n v="0"/>
    <s v="ONGOING"/>
    <n v="0"/>
    <n v="2025"/>
    <x v="0"/>
    <n v="0"/>
    <n v="0"/>
    <n v="10"/>
    <n v="15"/>
    <n v="10"/>
    <n v="0"/>
    <n v="0"/>
    <n v="0"/>
    <n v="0"/>
    <n v="0"/>
    <n v="0"/>
    <n v="0"/>
    <n v="0"/>
    <n v="0"/>
    <n v="0.47619047619047616"/>
    <n v="0.7142857142857143"/>
    <n v="0.47619047619047616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27"/>
    <s v="Operations"/>
    <s v="BackEnd"/>
    <n v="100"/>
    <n v="0"/>
    <s v="ONGOING"/>
    <n v="0"/>
    <n v="2025"/>
    <x v="0"/>
    <n v="0"/>
    <n v="0"/>
    <n v="7"/>
    <n v="7"/>
    <n v="7"/>
    <n v="0"/>
    <n v="0"/>
    <n v="0"/>
    <n v="0"/>
    <n v="0"/>
    <n v="0"/>
    <n v="0"/>
    <n v="0"/>
    <n v="0"/>
    <n v="0.31818181818181818"/>
    <n v="0.31818181818181818"/>
    <n v="0.35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2"/>
    <s v="Delivery AMS"/>
    <s v="PM - Project Governance"/>
    <n v="100"/>
    <n v="0"/>
    <s v="ONGOING"/>
    <n v="0"/>
    <n v="2025"/>
    <x v="0"/>
    <n v="0"/>
    <n v="0"/>
    <n v="2"/>
    <n v="2"/>
    <n v="2"/>
    <n v="0"/>
    <n v="0"/>
    <n v="0"/>
    <n v="0"/>
    <n v="0"/>
    <n v="0"/>
    <n v="0"/>
    <n v="0"/>
    <n v="0"/>
    <n v="9.0909090909090912E-2"/>
    <n v="9.0909090909090912E-2"/>
    <n v="0.1"/>
    <n v="0"/>
    <n v="0"/>
    <n v="0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8"/>
    <n v="20"/>
    <n v="17"/>
    <n v="0"/>
    <n v="0"/>
    <n v="0"/>
    <n v="0"/>
    <n v="0"/>
    <n v="0"/>
    <n v="0"/>
    <n v="0"/>
    <n v="0"/>
    <n v="0.34782608695652173"/>
    <n v="0.95238095238095233"/>
    <n v="0.7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25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5"/>
    <n v="5"/>
    <n v="4.25"/>
    <n v="0"/>
    <n v="0"/>
    <n v="0"/>
    <n v="0"/>
    <n v="0"/>
    <n v="0"/>
    <n v="0"/>
    <n v="0"/>
    <n v="0"/>
    <n v="0.21739130434782608"/>
    <n v="0.23809523809523808"/>
    <n v="0.19318181818181818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18"/>
    <s v="Delivery Projects"/>
    <s v="PM - Project Governance"/>
    <n v="60"/>
    <n v="20"/>
    <s v="ON GOING"/>
    <n v="0.33333333333333331"/>
    <n v="2025"/>
    <x v="0"/>
    <n v="0"/>
    <n v="3"/>
    <n v="3"/>
    <n v="3"/>
    <n v="3"/>
    <n v="1"/>
    <n v="0"/>
    <n v="0"/>
    <n v="0"/>
    <n v="0"/>
    <n v="0"/>
    <n v="0"/>
    <n v="0"/>
    <n v="0.14285714285714285"/>
    <n v="0.13636363636363635"/>
    <n v="0.13636363636363635"/>
    <n v="0.15"/>
    <n v="4.3478260869565216E-2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73"/>
    <s v="Operations"/>
    <s v="FrontEnd"/>
    <n v="60"/>
    <n v="20"/>
    <s v="ON GOING"/>
    <n v="0.33333333333333331"/>
    <n v="2025"/>
    <x v="0"/>
    <n v="0"/>
    <n v="2"/>
    <n v="3"/>
    <n v="3"/>
    <n v="2"/>
    <n v="0"/>
    <n v="0"/>
    <n v="0"/>
    <n v="0"/>
    <n v="0"/>
    <n v="0"/>
    <n v="0"/>
    <n v="0"/>
    <n v="9.5238095238095233E-2"/>
    <n v="0.13636363636363635"/>
    <n v="0.13636363636363635"/>
    <n v="0.1"/>
    <n v="0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17"/>
    <s v="Operations"/>
    <s v="BackEnd "/>
    <n v="60"/>
    <n v="20"/>
    <s v="ON GOING"/>
    <n v="0.33333333333333331"/>
    <n v="2025"/>
    <x v="0"/>
    <n v="0"/>
    <n v="5"/>
    <n v="5"/>
    <n v="5"/>
    <n v="5"/>
    <n v="5"/>
    <n v="0"/>
    <n v="0"/>
    <n v="0"/>
    <n v="0"/>
    <n v="0"/>
    <n v="0"/>
    <n v="0"/>
    <n v="0.23809523809523808"/>
    <n v="0.22727272727272727"/>
    <n v="0.22727272727272727"/>
    <n v="0.25"/>
    <n v="0.21739130434782608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41"/>
    <s v="Operations"/>
    <s v="BackEnd "/>
    <n v="60"/>
    <n v="20"/>
    <s v="ON GOING"/>
    <n v="0.33333333333333331"/>
    <n v="2025"/>
    <x v="0"/>
    <n v="0"/>
    <n v="7"/>
    <n v="7"/>
    <n v="7"/>
    <n v="7"/>
    <n v="7"/>
    <n v="0"/>
    <n v="0"/>
    <n v="0"/>
    <n v="0"/>
    <n v="0"/>
    <n v="0"/>
    <n v="0"/>
    <n v="0.33333333333333331"/>
    <n v="0.31818181818181818"/>
    <n v="0.31818181818181818"/>
    <n v="0.35"/>
    <n v="0.30434782608695654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 "/>
    <x v="208"/>
    <s v="EssilorLuxottica"/>
    <s v="F. Taita"/>
    <x v="18"/>
    <s v="Delivery Projects"/>
    <s v="Data Engineering"/>
    <n v="34"/>
    <n v="34"/>
    <s v="CLOSED"/>
    <n v="1"/>
    <n v="2025"/>
    <x v="0"/>
    <n v="1"/>
    <n v="4"/>
    <n v="0"/>
    <n v="0"/>
    <n v="0"/>
    <n v="0"/>
    <n v="0"/>
    <n v="0"/>
    <n v="0"/>
    <n v="0"/>
    <n v="0"/>
    <n v="0"/>
    <n v="0.05"/>
    <n v="0.19047619047619047"/>
    <n v="0"/>
    <n v="0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 "/>
    <x v="209"/>
    <s v="EssilorLuxottica"/>
    <s v="F. Taita"/>
    <x v="18"/>
    <s v="Delivery Projects"/>
    <s v="DataManagement"/>
    <n v="34"/>
    <n v="0"/>
    <s v="PROSPECT"/>
    <n v="0"/>
    <n v="2024"/>
    <x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9.5238095238095233E-2"/>
    <n v="9.0909090909090912E-2"/>
  </r>
  <r>
    <s v="CONTRACT"/>
    <s v="PRJ"/>
    <s v="Waterfall"/>
    <x v="0"/>
    <d v="2025-01-06T00:00:00"/>
    <d v="2025-05-31T00:00:00"/>
    <s v="ABS24606"/>
    <s v="ABS24606"/>
    <s v="BIP"/>
    <x v="208"/>
    <s v="EssilorLuxottica"/>
    <s v="F. Taita"/>
    <x v="20"/>
    <s v="Operations"/>
    <s v="BackEnd "/>
    <n v="34"/>
    <n v="34"/>
    <s v="CLOSED"/>
    <n v="1"/>
    <n v="2025"/>
    <x v="6"/>
    <n v="3"/>
    <n v="5"/>
    <n v="0"/>
    <n v="0"/>
    <n v="0"/>
    <n v="0"/>
    <n v="0"/>
    <n v="0"/>
    <n v="0"/>
    <n v="0"/>
    <n v="0"/>
    <n v="0.16666666666666666"/>
    <n v="0.15"/>
    <n v="0.23809523809523808"/>
    <n v="0"/>
    <n v="0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"/>
    <x v="209"/>
    <s v="EssilorLuxottica"/>
    <s v="F. Taita"/>
    <x v="20"/>
    <s v="Operations"/>
    <s v="BackEnd "/>
    <n v="34"/>
    <n v="0"/>
    <s v="PROSPECT"/>
    <n v="0"/>
    <n v="2024"/>
    <x v="0"/>
    <n v="0"/>
    <n v="0"/>
    <n v="0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9.5238095238095233E-2"/>
    <n v="0.18181818181818182"/>
  </r>
  <r>
    <s v="LEAD"/>
    <s v="PRJ"/>
    <m/>
    <x v="3"/>
    <d v="2024-11-02T00:00:00"/>
    <d v="2025-01-31T00:00:00"/>
    <s v="N/A"/>
    <s v="N/A"/>
    <s v="CRM/CS"/>
    <x v="210"/>
    <s v="EssilorLuxottica"/>
    <s v="L. Roberto"/>
    <x v="91"/>
    <s v="Delivery Projects"/>
    <s v="Analysis"/>
    <n v="58"/>
    <n v="0"/>
    <s v="ON GOING"/>
    <n v="0"/>
    <n v="2025"/>
    <x v="0"/>
    <n v="9"/>
    <n v="3"/>
    <n v="3"/>
    <n v="0"/>
    <n v="0"/>
    <n v="0"/>
    <n v="0"/>
    <n v="0"/>
    <n v="0"/>
    <n v="0"/>
    <n v="0"/>
    <n v="0"/>
    <n v="0.45"/>
    <n v="0.14285714285714285"/>
    <n v="0.13636363636363635"/>
    <n v="0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34"/>
    <s v="Operations"/>
    <s v="BackEnd"/>
    <n v="58"/>
    <n v="0"/>
    <s v="ON GOING"/>
    <n v="0"/>
    <n v="2025"/>
    <x v="0"/>
    <n v="10"/>
    <n v="9"/>
    <n v="9"/>
    <n v="8"/>
    <n v="0"/>
    <n v="0"/>
    <n v="0"/>
    <n v="0"/>
    <n v="0"/>
    <n v="0"/>
    <n v="0"/>
    <n v="0"/>
    <n v="0.5"/>
    <n v="0.42857142857142855"/>
    <n v="0.40909090909090912"/>
    <n v="0.36363636363636365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49"/>
    <s v="Operations"/>
    <s v="PM - Project Governance"/>
    <n v="58"/>
    <n v="0"/>
    <s v="ON GOING"/>
    <n v="0"/>
    <n v="2025"/>
    <x v="0"/>
    <n v="3"/>
    <n v="3"/>
    <n v="3"/>
    <n v="0"/>
    <n v="0"/>
    <n v="0"/>
    <n v="0"/>
    <n v="0"/>
    <n v="0"/>
    <n v="0"/>
    <n v="0"/>
    <n v="0"/>
    <n v="0.15"/>
    <n v="0.14285714285714285"/>
    <n v="0.13636363636363635"/>
    <n v="0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8"/>
    <s v="Operations"/>
    <s v="FrontEnd"/>
    <n v="58"/>
    <n v="0"/>
    <s v="ON GOING"/>
    <n v="0"/>
    <n v="2025"/>
    <x v="0"/>
    <n v="0"/>
    <n v="2"/>
    <n v="4"/>
    <n v="0"/>
    <n v="0"/>
    <n v="0"/>
    <n v="0"/>
    <n v="0"/>
    <n v="0"/>
    <n v="0"/>
    <n v="0"/>
    <n v="0"/>
    <n v="0"/>
    <n v="9.5238095238095233E-2"/>
    <n v="0.18181818181818182"/>
    <n v="0"/>
    <n v="0"/>
    <n v="0"/>
    <n v="0"/>
    <n v="0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0"/>
    <s v="Operations"/>
    <s v="FRONT END"/>
    <n v="220"/>
    <n v="190"/>
    <s v="ON GOING"/>
    <n v="0"/>
    <n v="2024"/>
    <x v="0"/>
    <n v="0"/>
    <n v="0"/>
    <n v="0"/>
    <n v="0"/>
    <n v="0"/>
    <n v="0"/>
    <n v="0"/>
    <n v="0"/>
    <n v="5"/>
    <n v="20"/>
    <n v="17"/>
    <n v="0"/>
    <n v="0"/>
    <n v="0"/>
    <n v="0"/>
    <n v="0"/>
    <n v="0"/>
    <n v="0"/>
    <n v="0"/>
    <n v="0"/>
    <n v="0.21739130434782608"/>
    <n v="0.95238095238095233"/>
    <n v="0.7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3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5"/>
    <n v="20"/>
    <n v="17"/>
    <n v="0"/>
    <n v="0"/>
    <n v="0"/>
    <n v="0"/>
    <n v="0"/>
    <n v="0"/>
    <n v="0"/>
    <n v="0"/>
    <n v="0"/>
    <n v="0.21739130434782608"/>
    <n v="0.95238095238095233"/>
    <n v="0.7727272727272727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1"/>
    <s v="Delivery Projects"/>
    <s v="Analysis"/>
    <n v="220"/>
    <n v="190"/>
    <s v="ON GOING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08"/>
    <n v="0.23809523809523808"/>
    <n v="0.22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41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0.43478260869565216"/>
    <n v="0.47619047619047616"/>
    <n v="0.45454545454545453"/>
  </r>
  <r>
    <s v="LEAD"/>
    <s v="PRJ"/>
    <s v="Scrum"/>
    <x v="0"/>
    <d v="2024-11-15T00:00:00"/>
    <d v="2025-01-14T00:00:00"/>
    <s v="N/A"/>
    <s v="N/A"/>
    <s v="RETAIL"/>
    <x v="211"/>
    <s v="EssilorLuxottica"/>
    <s v="P. Anzellotti"/>
    <x v="50"/>
    <s v="Operations"/>
    <s v="Techincal Leader"/>
    <n v="22"/>
    <n v="0"/>
    <s v="ON GOING"/>
    <n v="0"/>
    <n v="2024"/>
    <x v="0"/>
    <n v="0"/>
    <n v="0"/>
    <n v="0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0.19047619047619047"/>
    <n v="0.13636363636363635"/>
  </r>
  <r>
    <s v="LEAD"/>
    <s v="PRJ"/>
    <s v="Scrum"/>
    <x v="0"/>
    <d v="2024-11-15T00:00:00"/>
    <d v="2025-01-14T00:00:00"/>
    <s v="N/A"/>
    <s v="N/A"/>
    <s v="RETAIL"/>
    <x v="212"/>
    <s v="EssilorLuxottica"/>
    <s v="P. Anzellotti"/>
    <x v="33"/>
    <s v="Operations"/>
    <s v="FrontEnd"/>
    <n v="22"/>
    <n v="0"/>
    <s v="ON GOING"/>
    <n v="0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5"/>
    <n v="9.0909090909090912E-2"/>
  </r>
  <r>
    <s v="LEAD"/>
    <s v="PRJ"/>
    <s v="Scrum"/>
    <x v="0"/>
    <d v="2024-11-15T00:00:00"/>
    <d v="2025-01-14T00:00:00"/>
    <s v="N/A"/>
    <s v="N/A"/>
    <s v="RETAIL"/>
    <x v="212"/>
    <s v="EssilorLuxottica"/>
    <s v="P. Anzellotti"/>
    <x v="93"/>
    <s v="Operations"/>
    <s v="BackEnd"/>
    <n v="22"/>
    <n v="0"/>
    <s v="ON GOING"/>
    <n v="0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5"/>
    <n v="9.0909090909090912E-2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56"/>
    <s v="Operations"/>
    <s v="Data Management"/>
    <n v="0"/>
    <n v="0"/>
    <s v="ON GOING"/>
    <n v="0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5"/>
    <n v="0.13636363636363635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88"/>
    <s v="Delivery Projects"/>
    <s v="PMO - Project Management Officer"/>
    <n v="109"/>
    <n v="60"/>
    <s v="ON GOING"/>
    <n v="0.8"/>
    <n v="2025"/>
    <x v="1"/>
    <n v="2"/>
    <n v="1"/>
    <n v="2"/>
    <n v="2"/>
    <n v="0"/>
    <n v="0"/>
    <n v="0"/>
    <n v="0"/>
    <n v="0"/>
    <n v="0"/>
    <n v="0"/>
    <n v="5.5555555555555552E-2"/>
    <n v="0.1"/>
    <n v="4.7619047619047616E-2"/>
    <n v="9.0909090909090912E-2"/>
    <n v="9.0909090909090912E-2"/>
    <n v="0"/>
    <n v="0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8"/>
    <s v="Delivery Projects"/>
    <s v="PMO - Project Management Officer"/>
    <n v="570"/>
    <n v="560"/>
    <s v="CLOSED"/>
    <n v="1"/>
    <n v="2024"/>
    <x v="0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4.7619047619047616E-2"/>
    <n v="0.13636363636363635"/>
  </r>
  <r>
    <s v="INTERNAL PRJ"/>
    <s v="PRJ"/>
    <m/>
    <x v="0"/>
    <d v="2024-03-01T00:00:00"/>
    <d v="2024-11-30T00:00:00"/>
    <s v="N/A"/>
    <s v="IAA"/>
    <s v="HR"/>
    <x v="118"/>
    <s v="Abstract"/>
    <s v="L. Roberto"/>
    <x v="80"/>
    <s v="Operations"/>
    <s v="BackEnd"/>
    <n v="450"/>
    <n v="244"/>
    <s v="ON GOING"/>
    <n v="0.45"/>
    <n v="2024"/>
    <x v="0"/>
    <n v="0"/>
    <n v="0"/>
    <n v="0"/>
    <n v="0"/>
    <n v="0"/>
    <n v="0"/>
    <n v="0"/>
    <n v="0"/>
    <n v="0"/>
    <n v="2"/>
    <n v="10"/>
    <n v="0"/>
    <n v="0"/>
    <n v="0"/>
    <n v="0"/>
    <n v="0"/>
    <n v="0"/>
    <n v="0"/>
    <n v="0"/>
    <n v="0"/>
    <n v="0"/>
    <n v="9.5238095238095233E-2"/>
    <n v="0.45454545454545453"/>
  </r>
  <r>
    <s v="INTERNAL PRJ"/>
    <s v="PRJ"/>
    <m/>
    <x v="0"/>
    <d v="2024-03-01T00:00:00"/>
    <d v="2024-11-30T00:00:00"/>
    <s v="N/A"/>
    <s v="IAA"/>
    <s v="HR"/>
    <x v="118"/>
    <s v="Abstract"/>
    <s v="L. Roberto"/>
    <x v="33"/>
    <s v="Operations"/>
    <s v="FrontEnd"/>
    <n v="450"/>
    <n v="244"/>
    <s v="ON GOING"/>
    <n v="0.45"/>
    <n v="2024"/>
    <x v="0"/>
    <n v="0"/>
    <n v="0"/>
    <n v="0"/>
    <n v="0"/>
    <n v="0"/>
    <n v="0"/>
    <n v="0"/>
    <n v="0"/>
    <n v="0"/>
    <n v="2"/>
    <n v="10"/>
    <n v="0"/>
    <n v="0"/>
    <n v="0"/>
    <n v="0"/>
    <n v="0"/>
    <n v="0"/>
    <n v="0"/>
    <n v="0"/>
    <n v="0"/>
    <n v="0"/>
    <n v="9.5238095238095233E-2"/>
    <n v="0.45454545454545453"/>
  </r>
  <r>
    <s v="INTERNAL PRJ"/>
    <s v="PRJ"/>
    <m/>
    <x v="0"/>
    <d v="2024-03-01T00:00:00"/>
    <d v="2024-11-30T00:00:00"/>
    <s v="N/A"/>
    <s v="IAA"/>
    <s v="HR"/>
    <x v="118"/>
    <s v="Abstract"/>
    <s v="L. Roberto"/>
    <x v="79"/>
    <s v="Operations"/>
    <s v="FrontEnd"/>
    <n v="450"/>
    <n v="244"/>
    <s v="ON GOING"/>
    <n v="0.45"/>
    <n v="2024"/>
    <x v="0"/>
    <n v="0"/>
    <n v="0"/>
    <n v="0"/>
    <n v="0"/>
    <n v="0"/>
    <n v="0"/>
    <n v="0"/>
    <n v="0"/>
    <n v="0"/>
    <n v="4"/>
    <n v="8"/>
    <n v="0"/>
    <n v="0"/>
    <n v="0"/>
    <n v="0"/>
    <n v="0"/>
    <n v="0"/>
    <n v="0"/>
    <n v="0"/>
    <n v="0"/>
    <n v="0"/>
    <n v="0.19047619047619047"/>
    <n v="0.36363636363636365"/>
  </r>
  <r>
    <s v="CONTRACT"/>
    <s v="PRJ"/>
    <m/>
    <x v="3"/>
    <d v="2024-11-02T00:00:00"/>
    <d v="2025-12-31T00:00:00"/>
    <s v="N/A"/>
    <s v="N/A"/>
    <s v="CRM/CS"/>
    <x v="213"/>
    <s v="Trenord"/>
    <s v="L. Roberto"/>
    <x v="49"/>
    <s v="Operations"/>
    <s v="PM - Project Governance"/>
    <n v="58"/>
    <n v="0"/>
    <s v="ON GOING"/>
    <n v="0"/>
    <n v="2024"/>
    <x v="0"/>
    <n v="0"/>
    <n v="0"/>
    <n v="0"/>
    <n v="0"/>
    <n v="0"/>
    <n v="0"/>
    <n v="0"/>
    <n v="0"/>
    <n v="0"/>
    <n v="2"/>
    <n v="5"/>
    <n v="0"/>
    <n v="0"/>
    <n v="0"/>
    <n v="0"/>
    <n v="0"/>
    <n v="0"/>
    <n v="0"/>
    <n v="0"/>
    <n v="0"/>
    <n v="0"/>
    <n v="9.5238095238095233E-2"/>
    <n v="0.22727272727272727"/>
  </r>
  <r>
    <s v="CONTRACT"/>
    <s v="PRJ"/>
    <m/>
    <x v="3"/>
    <d v="2024-11-02T00:00:00"/>
    <d v="2025-12-31T00:00:00"/>
    <s v="N/A"/>
    <s v="N/A"/>
    <s v="CRM/CS"/>
    <x v="213"/>
    <s v="Trenord"/>
    <s v="L. Roberto"/>
    <x v="49"/>
    <s v="Operations"/>
    <s v="PM - Project Governance"/>
    <n v="58"/>
    <n v="0"/>
    <s v="ON GOING"/>
    <n v="0"/>
    <n v="2025"/>
    <x v="36"/>
    <n v="6"/>
    <n v="6"/>
    <n v="6"/>
    <n v="6"/>
    <n v="6"/>
    <n v="6"/>
    <n v="6"/>
    <n v="6"/>
    <n v="6"/>
    <n v="6"/>
    <n v="6"/>
    <n v="0.33333333333333331"/>
    <n v="0.3"/>
    <n v="0.2857142857142857"/>
    <n v="0.27272727272727271"/>
    <n v="0.27272727272727271"/>
    <n v="0.3"/>
    <n v="0.2608695652173913"/>
    <n v="0.5"/>
    <n v="0.2857142857142857"/>
    <n v="0.2608695652173913"/>
    <n v="0.2857142857142857"/>
    <n v="0.27272727272727271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3"/>
    <s v="Operations"/>
    <s v="BackEnd"/>
    <n v="75"/>
    <n v="14"/>
    <s v="ON GOING"/>
    <n v="0.18666666666666668"/>
    <n v="2024"/>
    <x v="0"/>
    <n v="0"/>
    <n v="0"/>
    <n v="0"/>
    <n v="0"/>
    <n v="0"/>
    <n v="0"/>
    <n v="0"/>
    <n v="0"/>
    <n v="0"/>
    <n v="3"/>
    <n v="10"/>
    <n v="0"/>
    <n v="0"/>
    <n v="0"/>
    <n v="0"/>
    <n v="0"/>
    <n v="0"/>
    <n v="0"/>
    <n v="0"/>
    <n v="0"/>
    <n v="0"/>
    <n v="0.14285714285714285"/>
    <n v="0.45454545454545453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4"/>
    <s v="Delivery AMS"/>
    <s v="PM - Project Governance"/>
    <n v="75"/>
    <n v="14"/>
    <s v="ON GOING"/>
    <n v="0.18666666666666668"/>
    <n v="2024"/>
    <x v="0"/>
    <n v="0"/>
    <n v="0"/>
    <n v="0"/>
    <n v="0"/>
    <n v="0"/>
    <n v="0"/>
    <n v="0"/>
    <n v="0"/>
    <n v="0"/>
    <n v="2"/>
    <n v="5"/>
    <n v="0"/>
    <n v="0"/>
    <n v="0"/>
    <n v="0"/>
    <n v="0"/>
    <n v="0"/>
    <n v="0"/>
    <n v="0"/>
    <n v="0"/>
    <n v="0"/>
    <n v="9.5238095238095233E-2"/>
    <n v="0.22727272727272727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"/>
    <s v="Operations"/>
    <s v="Data Engineer"/>
    <n v="75"/>
    <n v="14"/>
    <s v="ON GOING"/>
    <n v="0.18666666666666668"/>
    <n v="2024"/>
    <x v="0"/>
    <n v="0"/>
    <n v="0"/>
    <n v="0"/>
    <n v="0"/>
    <n v="0"/>
    <n v="0"/>
    <n v="0"/>
    <n v="0"/>
    <n v="0"/>
    <n v="3"/>
    <n v="10"/>
    <n v="0"/>
    <n v="0"/>
    <n v="0"/>
    <n v="0"/>
    <n v="0"/>
    <n v="0"/>
    <n v="0"/>
    <n v="0"/>
    <n v="0"/>
    <n v="0"/>
    <n v="0.14285714285714285"/>
    <n v="0.45454545454545453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6"/>
    <s v="Consulting"/>
    <s v="Analysis"/>
    <n v="75"/>
    <n v="14"/>
    <s v="ON GOING"/>
    <n v="0.18666666666666668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5"/>
    <n v="9.0909090909090912E-2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98"/>
    <s v="Operations"/>
    <s v="Data Management"/>
    <n v="75"/>
    <n v="14"/>
    <s v="ON GOING"/>
    <n v="0.18666666666666668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5"/>
    <n v="0.13636363636363635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28"/>
    <s v="Operations"/>
    <s v="FrontEnd"/>
    <n v="75"/>
    <n v="14"/>
    <s v="ON GOING"/>
    <n v="0.18666666666666668"/>
    <n v="2024"/>
    <x v="0"/>
    <n v="0"/>
    <n v="0"/>
    <n v="0"/>
    <n v="0"/>
    <n v="0"/>
    <n v="0"/>
    <n v="0"/>
    <n v="0"/>
    <n v="0"/>
    <n v="3"/>
    <n v="5"/>
    <n v="0"/>
    <n v="0"/>
    <n v="0"/>
    <n v="0"/>
    <n v="0"/>
    <n v="0"/>
    <n v="0"/>
    <n v="0"/>
    <n v="0"/>
    <n v="0"/>
    <n v="0.14285714285714285"/>
    <n v="0.22727272727272727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75"/>
    <s v="Operations"/>
    <s v="Data Management"/>
    <n v="75"/>
    <n v="14"/>
    <s v="ON GOING"/>
    <n v="0.18666666666666668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5"/>
    <n v="0.13636363636363635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3"/>
    <s v="Operations"/>
    <s v="BackEnd"/>
    <n v="75"/>
    <n v="14"/>
    <s v="ON GOING"/>
    <n v="0.18666666666666668"/>
    <n v="2025"/>
    <x v="6"/>
    <n v="0"/>
    <n v="0"/>
    <n v="0"/>
    <n v="0"/>
    <n v="0"/>
    <n v="0"/>
    <n v="0"/>
    <n v="0"/>
    <n v="0"/>
    <n v="0"/>
    <n v="0"/>
    <n v="0.16666666666666666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4"/>
    <s v="Delivery AMS"/>
    <s v="PM - Project Governance"/>
    <n v="75"/>
    <n v="14"/>
    <s v="ON GOING"/>
    <n v="0.18666666666666668"/>
    <n v="2025"/>
    <x v="6"/>
    <n v="0"/>
    <n v="0"/>
    <n v="0"/>
    <n v="0"/>
    <n v="0"/>
    <n v="0"/>
    <n v="0"/>
    <n v="0"/>
    <n v="0"/>
    <n v="0"/>
    <n v="0"/>
    <n v="0.16666666666666666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"/>
    <s v="Operations"/>
    <s v="Data Engineer"/>
    <n v="75"/>
    <n v="14"/>
    <s v="ON GOING"/>
    <n v="0.18666666666666668"/>
    <n v="2025"/>
    <x v="6"/>
    <n v="0"/>
    <n v="0"/>
    <n v="0"/>
    <n v="0"/>
    <n v="0"/>
    <n v="0"/>
    <n v="0"/>
    <n v="0"/>
    <n v="0"/>
    <n v="0"/>
    <n v="0"/>
    <n v="0.16666666666666666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6"/>
    <s v="Consulting"/>
    <s v="Analysis"/>
    <n v="75"/>
    <n v="14"/>
    <s v="ON GOING"/>
    <n v="0.18666666666666668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98"/>
    <s v="Operations"/>
    <s v="Data Management"/>
    <n v="75"/>
    <n v="14"/>
    <s v="ON GOING"/>
    <n v="0.18666666666666668"/>
    <n v="2025"/>
    <x v="1"/>
    <n v="0"/>
    <n v="0"/>
    <n v="0"/>
    <n v="0"/>
    <n v="0"/>
    <n v="0"/>
    <n v="0"/>
    <n v="0"/>
    <n v="0"/>
    <n v="0"/>
    <n v="0"/>
    <n v="5.5555555555555552E-2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28"/>
    <s v="Operations"/>
    <s v="FrontEnd"/>
    <n v="75"/>
    <n v="14"/>
    <s v="ON GOING"/>
    <n v="0.18666666666666668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75"/>
    <s v="Operations"/>
    <s v="Data Management"/>
    <n v="75"/>
    <n v="14"/>
    <s v="ON GOING"/>
    <n v="0.18666666666666668"/>
    <n v="2025"/>
    <x v="36"/>
    <n v="0"/>
    <n v="0"/>
    <n v="0"/>
    <n v="0"/>
    <n v="0"/>
    <n v="0"/>
    <n v="0"/>
    <n v="0"/>
    <n v="0"/>
    <n v="0"/>
    <n v="0"/>
    <n v="0.33333333333333331"/>
    <n v="0"/>
    <n v="0"/>
    <n v="0"/>
    <n v="0"/>
    <n v="0"/>
    <n v="0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91"/>
    <s v="Delivery Projects"/>
    <s v="Analysis"/>
    <n v="570"/>
    <n v="560"/>
    <s v="CLOSED"/>
    <n v="1"/>
    <n v="2024"/>
    <x v="0"/>
    <n v="0"/>
    <n v="0"/>
    <n v="0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4.7619047619047616E-2"/>
    <n v="0.31818181818181818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70"/>
    <s v="Delivery AM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7"/>
    <s v="Operations"/>
    <s v="Data Engineering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2"/>
    <n v="1"/>
    <n v="0.9523809523809523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4"/>
    <s v="Delivery Projects"/>
    <s v="PM - Project Governance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4"/>
    <s v="Delivery Projects"/>
    <s v="Analysis"/>
    <n v="800"/>
    <n v="190"/>
    <s v="ON GOING"/>
    <n v="0"/>
    <n v="2025"/>
    <x v="19"/>
    <n v="15"/>
    <n v="15"/>
    <n v="0"/>
    <n v="0"/>
    <n v="0"/>
    <n v="0"/>
    <n v="0"/>
    <n v="0"/>
    <n v="0"/>
    <n v="0"/>
    <n v="0"/>
    <n v="0.66666666666666663"/>
    <n v="0.75"/>
    <n v="0.714285714285714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4"/>
    <s v="Operations"/>
    <s v="Technical Leader"/>
    <n v="800"/>
    <n v="0"/>
    <s v="ON GOING"/>
    <n v="0"/>
    <n v="2025"/>
    <x v="7"/>
    <n v="15"/>
    <n v="15"/>
    <n v="0"/>
    <n v="0"/>
    <n v="0"/>
    <n v="0"/>
    <n v="0"/>
    <n v="0"/>
    <n v="0"/>
    <n v="0"/>
    <n v="0"/>
    <n v="0.83333333333333337"/>
    <n v="0.75"/>
    <n v="0.714285714285714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5"/>
    <s v="Operations"/>
    <s v="BackEnd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2"/>
    <n v="1"/>
    <n v="0.9523809523809523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9"/>
    <s v="Operations"/>
    <s v="PM - Project Governance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38"/>
    <s v="Operations"/>
    <s v="Data Engineering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2"/>
    <n v="1"/>
    <n v="0.9523809523809523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39"/>
    <e v="#N/A"/>
    <s v="Analysis"/>
    <n v="800"/>
    <n v="190"/>
    <s v="ON GOING"/>
    <n v="0"/>
    <n v="2025"/>
    <x v="9"/>
    <n v="4"/>
    <n v="4"/>
    <n v="0"/>
    <n v="0"/>
    <n v="0"/>
    <n v="0"/>
    <n v="0"/>
    <n v="0"/>
    <n v="0"/>
    <n v="0"/>
    <n v="0"/>
    <n v="0.22222222222222221"/>
    <n v="0.2"/>
    <n v="0.1904761904761904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40"/>
    <e v="#N/A"/>
    <s v="Analysis"/>
    <n v="800"/>
    <n v="190"/>
    <s v="ON GOING"/>
    <n v="0"/>
    <n v="2025"/>
    <x v="9"/>
    <n v="4"/>
    <n v="4"/>
    <n v="0"/>
    <n v="0"/>
    <n v="0"/>
    <n v="0"/>
    <n v="0"/>
    <n v="0"/>
    <n v="0"/>
    <n v="0"/>
    <n v="0"/>
    <n v="0.22222222222222221"/>
    <n v="0.2"/>
    <n v="0.1904761904761904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11"/>
    <s v="Operations"/>
    <s v="Front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2"/>
    <n v="1"/>
    <n v="1.047619047619047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65"/>
    <s v="Operations"/>
    <s v="Analysis"/>
    <n v="800"/>
    <n v="190"/>
    <s v="ON GOING"/>
    <n v="0"/>
    <n v="2025"/>
    <x v="45"/>
    <n v="22"/>
    <n v="22"/>
    <n v="0"/>
    <n v="0"/>
    <n v="0"/>
    <n v="0"/>
    <n v="0"/>
    <n v="0"/>
    <n v="0"/>
    <n v="0"/>
    <n v="0"/>
    <n v="1.2222222222222223"/>
    <n v="1.1000000000000001"/>
    <n v="1.047619047619047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"/>
    <s v="Operations"/>
    <s v="BackEnd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25"/>
    <s v="Operations"/>
    <s v="Data Engineering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0"/>
    <s v="Operations"/>
    <s v="Front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2"/>
    <n v="1"/>
    <n v="1.047619047619047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3"/>
    <s v="Operations"/>
    <s v="Back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2"/>
    <n v="1"/>
    <n v="1.047619047619047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1"/>
    <s v="Delivery Project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41"/>
    <s v="Operation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1"/>
    <n v="0.3"/>
    <n v="0.2857142857142857"/>
    <n v="0"/>
    <n v="0"/>
    <n v="0"/>
    <n v="0"/>
    <n v="0"/>
    <n v="0"/>
    <n v="0"/>
    <n v="0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134"/>
    <s v="Delivery AMS"/>
    <s v="PM - Project Governance"/>
    <n v="75"/>
    <n v="10"/>
    <s v="ON GOING"/>
    <n v="0.13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08"/>
    <n v="0.21739130434782608"/>
    <n v="0.23809523809523808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4"/>
    <s v="Operations"/>
    <s v="Technical Leader"/>
    <n v="75"/>
    <n v="10"/>
    <s v="ON GOING"/>
    <n v="0.13333333333333333"/>
    <n v="2024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4.7619047619047616E-2"/>
    <n v="4.3478260869565216E-2"/>
    <n v="0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8"/>
    <s v="Operations"/>
    <s v="FrontEnd"/>
    <n v="75"/>
    <n v="10"/>
    <s v="ON GOING"/>
    <n v="0.13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08"/>
    <n v="0.21739130434782608"/>
    <n v="0.23809523809523808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138"/>
    <s v="Operations"/>
    <s v="BackEnd"/>
    <n v="75"/>
    <n v="10"/>
    <s v="ON GOING"/>
    <n v="0.13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08"/>
    <n v="0.21739130434782608"/>
    <n v="0.23809523809523808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4"/>
    <s v="Delivery AMS"/>
    <s v="PM - Project Governance"/>
    <n v="60"/>
    <n v="50.7"/>
    <s v="ON GOING"/>
    <n v="0.84500000000000008"/>
    <n v="2024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4.3478260869565216E-2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3"/>
    <s v="Operations"/>
    <s v="BackEnd"/>
    <n v="60"/>
    <n v="50.7"/>
    <s v="ON GOING"/>
    <n v="0.84500000000000008"/>
    <n v="2024"/>
    <x v="0"/>
    <n v="0"/>
    <n v="0"/>
    <n v="0"/>
    <n v="0"/>
    <n v="0"/>
    <n v="0"/>
    <n v="6"/>
    <n v="15"/>
    <n v="0"/>
    <n v="0"/>
    <n v="0"/>
    <n v="0"/>
    <n v="0"/>
    <n v="0"/>
    <n v="0"/>
    <n v="0"/>
    <n v="0"/>
    <n v="0"/>
    <n v="0.5"/>
    <n v="0.7142857142857143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11"/>
    <s v="Operations"/>
    <s v="BackEnd"/>
    <n v="60"/>
    <n v="50.7"/>
    <s v="ON GOING"/>
    <n v="0.84500000000000008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28"/>
    <s v="Operations"/>
    <s v="BackEnd"/>
    <n v="60"/>
    <n v="50.7"/>
    <s v="ON GOING"/>
    <n v="0.84500000000000008"/>
    <n v="2024"/>
    <x v="0"/>
    <n v="0"/>
    <n v="0"/>
    <n v="0"/>
    <n v="0"/>
    <n v="0"/>
    <n v="0.5"/>
    <n v="0.5"/>
    <n v="0"/>
    <n v="0"/>
    <n v="0"/>
    <n v="0"/>
    <n v="0"/>
    <n v="0"/>
    <n v="0"/>
    <n v="0"/>
    <n v="0"/>
    <n v="0"/>
    <n v="2.1739130434782608E-2"/>
    <n v="4.1666666666666664E-2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36"/>
    <s v="Delivery Projects"/>
    <s v="Analysis"/>
    <n v="60"/>
    <n v="50.7"/>
    <s v="ON GOING"/>
    <n v="0.84500000000000008"/>
    <n v="2024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.13043478260869565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3"/>
    <s v="Operations"/>
    <s v="BackEnd"/>
    <n v="60"/>
    <n v="50.7"/>
    <s v="ON GOING"/>
    <n v="0.84500000000000008"/>
    <n v="2024"/>
    <x v="0"/>
    <n v="0"/>
    <n v="0"/>
    <n v="0"/>
    <n v="0"/>
    <n v="0"/>
    <n v="1"/>
    <n v="5"/>
    <n v="12"/>
    <n v="0"/>
    <n v="0"/>
    <n v="0"/>
    <n v="0"/>
    <n v="0"/>
    <n v="0"/>
    <n v="0"/>
    <n v="0"/>
    <n v="0"/>
    <n v="4.3478260869565216E-2"/>
    <n v="0.41666666666666669"/>
    <n v="0.5714285714285714"/>
    <n v="0"/>
    <n v="0"/>
    <n v="0"/>
  </r>
  <r>
    <s v="CONTRACT"/>
    <s v="AMS"/>
    <s v="Waterfall"/>
    <x v="6"/>
    <d v="2024-09-01T00:00:00"/>
    <d v="2024-12-31T00:00:00"/>
    <s v="ABS24592"/>
    <s v="ABS24592"/>
    <s v="RETAIL"/>
    <x v="217"/>
    <s v="EssilorLuxottica"/>
    <s v="F. Vassallo"/>
    <x v="136"/>
    <s v="Delivery AMS"/>
    <s v="PM - Project Governance"/>
    <n v="60"/>
    <n v="50.7"/>
    <s v="ON GOING"/>
    <n v="0.84500000000000008"/>
    <n v="2024"/>
    <x v="0"/>
    <n v="0"/>
    <n v="0"/>
    <n v="0"/>
    <n v="0"/>
    <n v="0"/>
    <n v="1"/>
    <n v="3"/>
    <n v="0"/>
    <n v="0"/>
    <n v="0"/>
    <n v="0"/>
    <n v="0"/>
    <n v="0"/>
    <n v="0"/>
    <n v="0"/>
    <n v="0"/>
    <n v="0"/>
    <n v="4.3478260869565216E-2"/>
    <n v="0.25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5"/>
    <s v="Operations"/>
    <s v="Data Management"/>
    <n v="60"/>
    <n v="50.7"/>
    <s v="ON GOING"/>
    <n v="0.84500000000000008"/>
    <n v="2024"/>
    <x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16666666666666666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98"/>
    <s v="Operations"/>
    <s v="Data Management"/>
    <n v="60"/>
    <n v="50.7"/>
    <s v="ON GOING"/>
    <n v="0.84500000000000008"/>
    <n v="2024"/>
    <x v="0"/>
    <n v="0"/>
    <n v="0"/>
    <n v="0"/>
    <n v="0"/>
    <n v="0"/>
    <n v="2"/>
    <n v="0.5"/>
    <n v="0"/>
    <n v="0"/>
    <n v="0"/>
    <n v="0"/>
    <n v="0"/>
    <n v="0"/>
    <n v="0"/>
    <n v="0"/>
    <n v="0"/>
    <n v="0"/>
    <n v="8.6956521739130432E-2"/>
    <n v="4.1666666666666664E-2"/>
    <n v="0"/>
    <n v="0"/>
    <n v="0"/>
    <n v="0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25"/>
    <s v="Operations"/>
    <s v="Data Engineer"/>
    <n v="2000"/>
    <n v="0"/>
    <s v="TO START"/>
    <n v="0"/>
    <n v="2025"/>
    <x v="0"/>
    <n v="0"/>
    <n v="21"/>
    <n v="19"/>
    <n v="22"/>
    <n v="20"/>
    <n v="21"/>
    <n v="18"/>
    <n v="18"/>
    <n v="18"/>
    <n v="18"/>
    <n v="18"/>
    <n v="0"/>
    <n v="0"/>
    <n v="1"/>
    <n v="0.86363636363636365"/>
    <n v="1"/>
    <n v="1"/>
    <n v="0.91304347826086951"/>
    <n v="1.5"/>
    <n v="0.8571428571428571"/>
    <n v="0.78260869565217395"/>
    <n v="0.8571428571428571"/>
    <n v="0.81818181818181823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34"/>
    <s v="Operations"/>
    <s v="System Architect"/>
    <n v="2000"/>
    <n v="0"/>
    <s v="TO START"/>
    <n v="0"/>
    <n v="2025"/>
    <x v="0"/>
    <n v="0"/>
    <n v="20"/>
    <n v="20"/>
    <n v="20"/>
    <n v="20"/>
    <n v="20"/>
    <n v="20"/>
    <n v="20"/>
    <n v="20"/>
    <n v="20"/>
    <n v="20"/>
    <n v="0"/>
    <n v="0"/>
    <n v="0.95238095238095233"/>
    <n v="0.90909090909090906"/>
    <n v="0.90909090909090906"/>
    <n v="1"/>
    <n v="0.86956521739130432"/>
    <n v="1.6666666666666667"/>
    <n v="0.95238095238095233"/>
    <n v="0.86956521739130432"/>
    <n v="0.95238095238095233"/>
    <n v="0.90909090909090906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4"/>
    <s v="Operations"/>
    <s v="System Architect"/>
    <n v="2000"/>
    <n v="0"/>
    <s v="TO START"/>
    <n v="0"/>
    <n v="2025"/>
    <x v="0"/>
    <n v="0"/>
    <n v="20"/>
    <n v="20"/>
    <n v="20"/>
    <n v="20"/>
    <n v="20"/>
    <n v="20"/>
    <n v="20"/>
    <n v="20"/>
    <n v="20"/>
    <n v="20"/>
    <n v="0"/>
    <n v="0"/>
    <n v="0.95238095238095233"/>
    <n v="0.90909090909090906"/>
    <n v="0.90909090909090906"/>
    <n v="1"/>
    <n v="0.86956521739130432"/>
    <n v="1.6666666666666667"/>
    <n v="0.95238095238095233"/>
    <n v="0.86956521739130432"/>
    <n v="0.95238095238095233"/>
    <n v="0.90909090909090906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0"/>
    <s v="Operations"/>
    <s v="System Architect"/>
    <n v="2000"/>
    <n v="0"/>
    <s v="TO START"/>
    <n v="0"/>
    <n v="2025"/>
    <x v="0"/>
    <n v="0"/>
    <n v="16"/>
    <n v="16"/>
    <n v="16"/>
    <n v="16"/>
    <n v="16"/>
    <n v="16"/>
    <n v="16"/>
    <n v="16"/>
    <n v="16"/>
    <n v="16"/>
    <n v="0"/>
    <n v="0"/>
    <n v="0.76190476190476186"/>
    <n v="0.72727272727272729"/>
    <n v="0.72727272727272729"/>
    <n v="0.8"/>
    <n v="0.69565217391304346"/>
    <n v="1.3333333333333333"/>
    <n v="0.76190476190476186"/>
    <n v="0.69565217391304346"/>
    <n v="0.76190476190476186"/>
    <n v="0.72727272727272729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11"/>
    <s v="Operations"/>
    <s v="FrontEnd"/>
    <n v="2000"/>
    <n v="0"/>
    <s v="TO START"/>
    <n v="0"/>
    <n v="2025"/>
    <x v="0"/>
    <n v="0"/>
    <n v="13"/>
    <n v="13"/>
    <n v="13"/>
    <n v="13"/>
    <n v="13"/>
    <n v="13"/>
    <n v="13"/>
    <n v="13"/>
    <n v="13"/>
    <n v="13"/>
    <n v="0"/>
    <n v="0"/>
    <n v="0.61904761904761907"/>
    <n v="0.59090909090909094"/>
    <n v="0.59090909090909094"/>
    <n v="0.65"/>
    <n v="0.56521739130434778"/>
    <n v="1.0833333333333333"/>
    <n v="0.61904761904761907"/>
    <n v="0.56521739130434778"/>
    <n v="0.61904761904761907"/>
    <n v="0.59090909090909094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39"/>
    <s v="Operations"/>
    <s v="Data Management"/>
    <n v="2000"/>
    <n v="0"/>
    <s v="TO START"/>
    <n v="0"/>
    <n v="2025"/>
    <x v="0"/>
    <n v="0"/>
    <n v="24"/>
    <n v="24"/>
    <n v="24"/>
    <n v="24"/>
    <n v="24"/>
    <n v="24"/>
    <n v="24"/>
    <n v="24"/>
    <n v="24"/>
    <n v="24"/>
    <n v="0"/>
    <n v="0"/>
    <n v="1.1428571428571428"/>
    <n v="1.0909090909090908"/>
    <n v="1.0909090909090908"/>
    <n v="1.2"/>
    <n v="1.0434782608695652"/>
    <n v="2"/>
    <n v="1.1428571428571428"/>
    <n v="1.0434782608695652"/>
    <n v="1.1428571428571428"/>
    <n v="1.0909090909090908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1"/>
    <s v="Operations"/>
    <s v="Data Management"/>
    <n v="2000"/>
    <n v="0"/>
    <s v="TO START"/>
    <n v="0"/>
    <n v="2025"/>
    <x v="0"/>
    <n v="0"/>
    <n v="24"/>
    <n v="24"/>
    <n v="24"/>
    <n v="24"/>
    <n v="24"/>
    <n v="24"/>
    <n v="24"/>
    <n v="24"/>
    <n v="24"/>
    <n v="24"/>
    <n v="0"/>
    <n v="0"/>
    <n v="1.1428571428571428"/>
    <n v="1.0909090909090908"/>
    <n v="1.0909090909090908"/>
    <n v="1.2"/>
    <n v="1.0434782608695652"/>
    <n v="2"/>
    <n v="1.1428571428571428"/>
    <n v="1.0434782608695652"/>
    <n v="1.1428571428571428"/>
    <n v="1.0909090909090908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"/>
    <s v="Operations"/>
    <s v="Data Science"/>
    <n v="2000"/>
    <n v="0"/>
    <s v="TO START"/>
    <n v="0"/>
    <n v="2025"/>
    <x v="0"/>
    <n v="0"/>
    <n v="8"/>
    <n v="8"/>
    <n v="8"/>
    <n v="8"/>
    <n v="8"/>
    <n v="8"/>
    <n v="8"/>
    <n v="8"/>
    <n v="8"/>
    <n v="8"/>
    <n v="0"/>
    <n v="0"/>
    <n v="0.38095238095238093"/>
    <n v="0.36363636363636365"/>
    <n v="0.36363636363636365"/>
    <n v="0.4"/>
    <n v="0.34782608695652173"/>
    <n v="0.66666666666666663"/>
    <n v="0.38095238095238093"/>
    <n v="0.34782608695652173"/>
    <n v="0.38095238095238093"/>
    <n v="0.36363636363636365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"/>
    <s v="Operations"/>
    <s v="BackEnd"/>
    <n v="2000"/>
    <n v="0"/>
    <s v="TO START"/>
    <n v="0"/>
    <n v="2025"/>
    <x v="0"/>
    <n v="0"/>
    <n v="13"/>
    <n v="13"/>
    <n v="13"/>
    <n v="13"/>
    <n v="13"/>
    <n v="13"/>
    <n v="13"/>
    <n v="13"/>
    <n v="13"/>
    <n v="13"/>
    <n v="0"/>
    <n v="0"/>
    <n v="0.61904761904761907"/>
    <n v="0.59090909090909094"/>
    <n v="0.59090909090909094"/>
    <n v="0.65"/>
    <n v="0.56521739130434778"/>
    <n v="1.0833333333333333"/>
    <n v="0.61904761904761907"/>
    <n v="0.56521739130434778"/>
    <n v="0.61904761904761907"/>
    <n v="0.59090909090909094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43"/>
    <s v="Operations"/>
    <s v="PM - Project Governance"/>
    <n v="2000"/>
    <n v="0"/>
    <s v="TO START"/>
    <n v="0"/>
    <n v="2025"/>
    <x v="0"/>
    <n v="0"/>
    <n v="5"/>
    <n v="5"/>
    <n v="5"/>
    <n v="5"/>
    <n v="5"/>
    <n v="5"/>
    <n v="5"/>
    <n v="5"/>
    <n v="5"/>
    <n v="5"/>
    <n v="0"/>
    <n v="0"/>
    <n v="0.23809523809523808"/>
    <n v="0.22727272727272727"/>
    <n v="0.22727272727272727"/>
    <n v="0.25"/>
    <n v="0.21739130434782608"/>
    <n v="0.41666666666666669"/>
    <n v="0.23809523809523808"/>
    <n v="0.21739130434782608"/>
    <n v="0.23809523809523808"/>
    <n v="0.22727272727272727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36"/>
    <s v="Operations"/>
    <s v="PM - Project Governance"/>
    <n v="2000"/>
    <n v="0"/>
    <s v="TO START"/>
    <n v="0"/>
    <n v="2025"/>
    <x v="0"/>
    <n v="0"/>
    <n v="6"/>
    <n v="6"/>
    <n v="7"/>
    <n v="7"/>
    <n v="7"/>
    <n v="7"/>
    <n v="7"/>
    <n v="7"/>
    <n v="7"/>
    <n v="7"/>
    <n v="0"/>
    <n v="0"/>
    <n v="0.2857142857142857"/>
    <n v="0.27272727272727271"/>
    <n v="0.31818181818181818"/>
    <n v="0.35"/>
    <n v="0.30434782608695654"/>
    <n v="0.58333333333333337"/>
    <n v="0.33333333333333331"/>
    <n v="0.30434782608695654"/>
    <n v="0.33333333333333331"/>
    <n v="0.31818181818181818"/>
  </r>
  <r>
    <s v="CONTRACT"/>
    <s v="AMS"/>
    <s v="Waterfall"/>
    <x v="1"/>
    <d v="2025-01-01T00:00:00"/>
    <d v="2025-12-31T00:00:00"/>
    <s v="ABS25020"/>
    <s v="ABS25020"/>
    <s v="RETAIL"/>
    <x v="219"/>
    <s v="EssilorLuxottica"/>
    <s v="A. Torone"/>
    <x v="73"/>
    <s v="Operations"/>
    <s v="Data Management"/>
    <n v="75"/>
    <n v="0"/>
    <s v="TO START"/>
    <n v="0"/>
    <n v="2025"/>
    <x v="13"/>
    <n v="5"/>
    <n v="5"/>
    <n v="5"/>
    <n v="5"/>
    <n v="5"/>
    <n v="5"/>
    <n v="3"/>
    <n v="5"/>
    <n v="5"/>
    <n v="5"/>
    <n v="5"/>
    <n v="0.27777777777777779"/>
    <n v="0.25"/>
    <n v="0.23809523809523808"/>
    <n v="0.22727272727272727"/>
    <n v="0.22727272727272727"/>
    <n v="0.25"/>
    <n v="0.21739130434782608"/>
    <n v="0.25"/>
    <n v="0.23809523809523808"/>
    <n v="0.21739130434782608"/>
    <n v="0.23809523809523808"/>
    <n v="0.22727272727272727"/>
  </r>
  <r>
    <s v="CONTRACT"/>
    <s v="AMS"/>
    <s v="Waterfall"/>
    <x v="1"/>
    <d v="2025-01-01T00:00:00"/>
    <d v="2025-12-31T00:00:00"/>
    <s v="ABS25020"/>
    <s v="ABS25020"/>
    <s v="RETAIL"/>
    <x v="219"/>
    <s v="EssilorLuxottica"/>
    <s v="A. Torone"/>
    <x v="70"/>
    <s v="Delivery Project"/>
    <s v="PM - Project Governance"/>
    <n v="75"/>
    <n v="0"/>
    <s v="TO START"/>
    <n v="0"/>
    <n v="2025"/>
    <x v="9"/>
    <n v="4"/>
    <n v="4"/>
    <n v="4"/>
    <n v="4"/>
    <n v="4"/>
    <n v="4"/>
    <n v="2"/>
    <n v="4"/>
    <n v="4"/>
    <n v="4"/>
    <n v="4"/>
    <n v="0.22222222222222221"/>
    <n v="0.2"/>
    <n v="0.19047619047619047"/>
    <n v="0.18181818181818182"/>
    <n v="0.18181818181818182"/>
    <n v="0.2"/>
    <n v="0.17391304347826086"/>
    <n v="0.16666666666666666"/>
    <n v="0.19047619047619047"/>
    <n v="0.17391304347826086"/>
    <n v="0.19047619047619047"/>
    <n v="0.1818181818181818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7"/>
    <s v="Operations"/>
    <s v="DataManagement"/>
    <n v="200"/>
    <n v="0"/>
    <s v="TO START"/>
    <n v="0"/>
    <n v="2025"/>
    <x v="1"/>
    <n v="2"/>
    <n v="1"/>
    <n v="1"/>
    <n v="1"/>
    <n v="1"/>
    <n v="1"/>
    <n v="1"/>
    <n v="1"/>
    <n v="1"/>
    <n v="1"/>
    <n v="1"/>
    <n v="5.5555555555555552E-2"/>
    <n v="0.1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56"/>
    <s v="Operations"/>
    <s v="Technical Leader"/>
    <n v="200"/>
    <n v="0"/>
    <s v="TO START"/>
    <n v="0"/>
    <n v="2025"/>
    <x v="2"/>
    <n v="1"/>
    <n v="1"/>
    <n v="1"/>
    <n v="1"/>
    <n v="1"/>
    <n v="1"/>
    <n v="1"/>
    <n v="1"/>
    <n v="1"/>
    <n v="1"/>
    <n v="1"/>
    <n v="0.1111111111111111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"/>
    <s v="Operations"/>
    <s v="Data Engineering"/>
    <n v="200"/>
    <n v="0"/>
    <s v="ON GOING"/>
    <n v="0"/>
    <n v="2025"/>
    <x v="1"/>
    <n v="1"/>
    <n v="1"/>
    <n v="0"/>
    <n v="0"/>
    <n v="0"/>
    <n v="0"/>
    <n v="0"/>
    <n v="0"/>
    <n v="0"/>
    <n v="0"/>
    <n v="0"/>
    <n v="5.5555555555555552E-2"/>
    <n v="0.05"/>
    <n v="4.7619047619047616E-2"/>
    <n v="0"/>
    <n v="0"/>
    <n v="0"/>
    <n v="0"/>
    <n v="0"/>
    <n v="0"/>
    <n v="0"/>
    <n v="0"/>
    <n v="0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4"/>
    <s v="Operations"/>
    <s v="Technical Leader"/>
    <n v="200"/>
    <n v="0"/>
    <s v="TO START"/>
    <n v="0"/>
    <n v="2025"/>
    <x v="2"/>
    <n v="3"/>
    <n v="3"/>
    <n v="2"/>
    <n v="2"/>
    <n v="2"/>
    <n v="2"/>
    <n v="1"/>
    <n v="2"/>
    <n v="2"/>
    <n v="2"/>
    <n v="1"/>
    <n v="0.1111111111111111"/>
    <n v="0.15"/>
    <n v="0.14285714285714285"/>
    <n v="9.0909090909090912E-2"/>
    <n v="9.0909090909090912E-2"/>
    <n v="0.1"/>
    <n v="8.6956521739130432E-2"/>
    <n v="8.3333333333333329E-2"/>
    <n v="9.5238095238095233E-2"/>
    <n v="8.6956521739130432E-2"/>
    <n v="9.5238095238095233E-2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2"/>
    <s v="Operations"/>
    <s v="Data Engineering"/>
    <n v="200"/>
    <n v="0"/>
    <s v="TO START"/>
    <n v="0"/>
    <n v="2025"/>
    <x v="0"/>
    <n v="0"/>
    <n v="0"/>
    <n v="2"/>
    <n v="2"/>
    <n v="2"/>
    <n v="2"/>
    <n v="1"/>
    <n v="2"/>
    <n v="2"/>
    <n v="2"/>
    <n v="1"/>
    <n v="0"/>
    <n v="0"/>
    <n v="0"/>
    <n v="9.0909090909090912E-2"/>
    <n v="9.0909090909090912E-2"/>
    <n v="0.1"/>
    <n v="8.6956521739130432E-2"/>
    <n v="8.3333333333333329E-2"/>
    <n v="9.5238095238095233E-2"/>
    <n v="8.6956521739130432E-2"/>
    <n v="9.5238095238095233E-2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2"/>
    <s v="Operations"/>
    <s v="Data Engineering"/>
    <n v="200"/>
    <n v="0"/>
    <s v="TO START"/>
    <n v="0"/>
    <n v="2025"/>
    <x v="0"/>
    <n v="0"/>
    <n v="0"/>
    <n v="1.5"/>
    <n v="1.5"/>
    <n v="1.5"/>
    <n v="1.5"/>
    <n v="0.5"/>
    <n v="1.5"/>
    <n v="1.5"/>
    <n v="1.5"/>
    <n v="0.5"/>
    <n v="0"/>
    <n v="0"/>
    <n v="0"/>
    <n v="6.8181818181818177E-2"/>
    <n v="6.8181818181818177E-2"/>
    <n v="7.4999999999999997E-2"/>
    <n v="6.5217391304347824E-2"/>
    <n v="4.1666666666666664E-2"/>
    <n v="7.1428571428571425E-2"/>
    <n v="6.5217391304347824E-2"/>
    <n v="7.1428571428571425E-2"/>
    <n v="2.2727272727272728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5"/>
    <s v="Operations"/>
    <s v="BackEnd"/>
    <n v="200"/>
    <n v="0"/>
    <s v="TO START"/>
    <n v="0"/>
    <n v="2025"/>
    <x v="6"/>
    <n v="3.5"/>
    <n v="3.5"/>
    <n v="3.5"/>
    <n v="3.5"/>
    <n v="3.5"/>
    <n v="3.5"/>
    <n v="0.5"/>
    <n v="3.5"/>
    <n v="3.5"/>
    <n v="3.5"/>
    <n v="1"/>
    <n v="0.16666666666666666"/>
    <n v="0.17499999999999999"/>
    <n v="0.16666666666666666"/>
    <n v="0.15909090909090909"/>
    <n v="0.15909090909090909"/>
    <n v="0.17499999999999999"/>
    <n v="0.15217391304347827"/>
    <n v="4.1666666666666664E-2"/>
    <n v="0.16666666666666666"/>
    <n v="0.15217391304347827"/>
    <n v="0.16666666666666666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6"/>
    <s v="Delivery AMS"/>
    <s v="PM - Project Governance"/>
    <n v="200"/>
    <n v="0"/>
    <s v="TO START"/>
    <n v="0"/>
    <n v="2025"/>
    <x v="1"/>
    <n v="1.5"/>
    <n v="1.5"/>
    <n v="1.5"/>
    <n v="1.5"/>
    <n v="1.5"/>
    <n v="1.5"/>
    <n v="0.5"/>
    <n v="1.5"/>
    <n v="1.5"/>
    <n v="1.5"/>
    <n v="1"/>
    <n v="5.5555555555555552E-2"/>
    <n v="7.4999999999999997E-2"/>
    <n v="7.1428571428571425E-2"/>
    <n v="6.8181818181818177E-2"/>
    <n v="6.8181818181818177E-2"/>
    <n v="7.4999999999999997E-2"/>
    <n v="6.5217391304347824E-2"/>
    <n v="4.1666666666666664E-2"/>
    <n v="7.1428571428571425E-2"/>
    <n v="6.5217391304347824E-2"/>
    <n v="7.1428571428571425E-2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7"/>
    <s v="Delivery Projects"/>
    <s v="Analysis"/>
    <n v="200"/>
    <n v="0"/>
    <s v="TO START"/>
    <n v="0"/>
    <n v="2025"/>
    <x v="1"/>
    <n v="1"/>
    <n v="1"/>
    <n v="1"/>
    <n v="1"/>
    <n v="1"/>
    <n v="1"/>
    <n v="0.5"/>
    <n v="1"/>
    <n v="1"/>
    <n v="1"/>
    <n v="0.5"/>
    <n v="5.5555555555555552E-2"/>
    <n v="0.05"/>
    <n v="4.7619047619047616E-2"/>
    <n v="4.5454545454545456E-2"/>
    <n v="4.5454545454545456E-2"/>
    <n v="0.05"/>
    <n v="4.3478260869565216E-2"/>
    <n v="4.1666666666666664E-2"/>
    <n v="4.7619047619047616E-2"/>
    <n v="4.3478260869565216E-2"/>
    <n v="4.7619047619047616E-2"/>
    <n v="2.2727272727272728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91"/>
    <s v="Delivery Projects"/>
    <s v="Analysis"/>
    <n v="200"/>
    <n v="0"/>
    <s v="TO START"/>
    <n v="0"/>
    <n v="2025"/>
    <x v="2"/>
    <n v="2"/>
    <n v="3"/>
    <n v="2.5"/>
    <n v="3"/>
    <n v="2.5"/>
    <n v="3"/>
    <n v="1"/>
    <n v="2.5"/>
    <n v="3"/>
    <n v="2.5"/>
    <n v="1"/>
    <n v="0.1111111111111111"/>
    <n v="0.1"/>
    <n v="0.14285714285714285"/>
    <n v="0.11363636363636363"/>
    <n v="0.13636363636363635"/>
    <n v="0.125"/>
    <n v="0.13043478260869565"/>
    <n v="8.3333333333333329E-2"/>
    <n v="0.11904761904761904"/>
    <n v="0.13043478260869565"/>
    <n v="0.11904761904761904"/>
    <n v="4.5454545454545456E-2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8"/>
    <s v="Operations"/>
    <s v="FrontEnd"/>
    <n v="200"/>
    <n v="0"/>
    <s v="TO START"/>
    <n v="0"/>
    <n v="2025"/>
    <x v="1"/>
    <n v="3"/>
    <n v="3"/>
    <n v="3"/>
    <n v="3"/>
    <n v="2.5"/>
    <n v="3"/>
    <n v="0.5"/>
    <n v="3"/>
    <n v="3"/>
    <n v="2.5"/>
    <n v="1"/>
    <n v="5.5555555555555552E-2"/>
    <n v="0.15"/>
    <n v="0.14285714285714285"/>
    <n v="0.13636363636363635"/>
    <n v="0.13636363636363635"/>
    <n v="0.125"/>
    <n v="0.13043478260869565"/>
    <n v="4.1666666666666664E-2"/>
    <n v="0.14285714285714285"/>
    <n v="0.13043478260869565"/>
    <n v="0.11904761904761904"/>
    <n v="4.5454545454545456E-2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38"/>
    <s v="Operations"/>
    <s v="DataManagement"/>
    <n v="0"/>
    <n v="0"/>
    <s v="TO START"/>
    <n v="0"/>
    <n v="2025"/>
    <x v="15"/>
    <n v="19"/>
    <n v="19"/>
    <n v="18"/>
    <n v="19"/>
    <n v="17"/>
    <n v="0"/>
    <n v="0"/>
    <n v="0"/>
    <n v="0"/>
    <n v="0"/>
    <n v="0"/>
    <n v="0.94444444444444442"/>
    <n v="0.95"/>
    <n v="0.90476190476190477"/>
    <n v="0.81818181818181823"/>
    <n v="0.86363636363636365"/>
    <n v="0.8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37"/>
    <s v="Operations"/>
    <s v="DataManagement"/>
    <n v="0"/>
    <n v="0"/>
    <s v="TO START"/>
    <n v="0"/>
    <n v="2025"/>
    <x v="19"/>
    <n v="13"/>
    <n v="14"/>
    <n v="13"/>
    <n v="14"/>
    <n v="12"/>
    <n v="0"/>
    <n v="0"/>
    <n v="0"/>
    <n v="0"/>
    <n v="0"/>
    <n v="0"/>
    <n v="0.66666666666666663"/>
    <n v="0.65"/>
    <n v="0.66666666666666663"/>
    <n v="0.59090909090909094"/>
    <n v="0.63636363636363635"/>
    <n v="0.6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113"/>
    <s v="Operations"/>
    <s v="DataManagement"/>
    <n v="0"/>
    <n v="0"/>
    <s v="TO START"/>
    <n v="0"/>
    <n v="2025"/>
    <x v="1"/>
    <n v="2"/>
    <n v="2"/>
    <n v="2"/>
    <n v="2"/>
    <n v="2"/>
    <n v="0"/>
    <n v="0"/>
    <n v="0"/>
    <n v="0"/>
    <n v="0"/>
    <n v="0"/>
    <n v="5.5555555555555552E-2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107"/>
    <s v="Delivery AMS"/>
    <s v="DataManagement"/>
    <n v="0"/>
    <n v="0"/>
    <s v="TO START"/>
    <n v="0"/>
    <n v="2025"/>
    <x v="12"/>
    <n v="7"/>
    <n v="7"/>
    <n v="7"/>
    <n v="7"/>
    <n v="7"/>
    <n v="0"/>
    <n v="0"/>
    <n v="0"/>
    <n v="0"/>
    <n v="0"/>
    <n v="0"/>
    <n v="0.3888888888888889"/>
    <n v="0.35"/>
    <n v="0.33333333333333331"/>
    <n v="0.31818181818181818"/>
    <n v="0.31818181818181818"/>
    <n v="0.3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4"/>
    <s v="Operations"/>
    <s v="BackEnd"/>
    <n v="0"/>
    <n v="0"/>
    <s v="TO START"/>
    <n v="0"/>
    <n v="2025"/>
    <x v="3"/>
    <n v="0.5"/>
    <n v="0.5"/>
    <n v="0.5"/>
    <n v="0.5"/>
    <n v="0.5"/>
    <n v="0"/>
    <n v="0"/>
    <n v="0"/>
    <n v="0"/>
    <n v="0"/>
    <n v="0"/>
    <n v="2.7777777777777776E-2"/>
    <n v="2.5000000000000001E-2"/>
    <n v="2.3809523809523808E-2"/>
    <n v="2.2727272727272728E-2"/>
    <n v="2.2727272727272728E-2"/>
    <n v="2.5000000000000001E-2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56"/>
    <s v="Operations"/>
    <s v="DataManagement"/>
    <n v="0"/>
    <n v="0"/>
    <s v="TO START"/>
    <n v="0"/>
    <n v="2025"/>
    <x v="36"/>
    <n v="6"/>
    <n v="6"/>
    <n v="6"/>
    <n v="6"/>
    <n v="6"/>
    <n v="0"/>
    <n v="0"/>
    <n v="0"/>
    <n v="0"/>
    <n v="0"/>
    <n v="0"/>
    <n v="0.33333333333333331"/>
    <n v="0.3"/>
    <n v="0.2857142857142857"/>
    <n v="0.27272727272727271"/>
    <n v="0.27272727272727271"/>
    <n v="0.3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94"/>
    <s v="Operations"/>
    <s v="FrontEnd"/>
    <n v="0"/>
    <n v="0"/>
    <s v="TO START"/>
    <n v="0"/>
    <n v="2025"/>
    <x v="21"/>
    <n v="20"/>
    <n v="21"/>
    <n v="20"/>
    <n v="18"/>
    <n v="16"/>
    <n v="0"/>
    <n v="0"/>
    <n v="0"/>
    <n v="0"/>
    <n v="0"/>
    <n v="0"/>
    <n v="1.0555555555555556"/>
    <n v="1"/>
    <n v="1"/>
    <n v="0.90909090909090906"/>
    <n v="0.81818181818181823"/>
    <n v="0.8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6"/>
    <s v="Delivery AMS"/>
    <s v="PM - Project Governance"/>
    <n v="0"/>
    <n v="0"/>
    <s v="TO START"/>
    <n v="0"/>
    <n v="2025"/>
    <x v="16"/>
    <n v="19"/>
    <n v="20"/>
    <n v="19"/>
    <n v="20"/>
    <n v="18"/>
    <n v="0"/>
    <n v="0"/>
    <n v="0"/>
    <n v="0"/>
    <n v="0"/>
    <n v="0"/>
    <n v="1"/>
    <n v="0.95"/>
    <n v="0.95238095238095233"/>
    <n v="0.86363636363636365"/>
    <n v="0.90909090909090906"/>
    <n v="0.9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7"/>
    <s v="Delivery Projects"/>
    <s v="Data Integrator"/>
    <n v="0"/>
    <n v="0"/>
    <s v="TO START"/>
    <n v="0"/>
    <n v="2025"/>
    <x v="11"/>
    <n v="10"/>
    <n v="10"/>
    <n v="10"/>
    <n v="10"/>
    <n v="10"/>
    <n v="0"/>
    <n v="0"/>
    <n v="0"/>
    <n v="0"/>
    <n v="0"/>
    <n v="0"/>
    <n v="0.55555555555555558"/>
    <n v="0.5"/>
    <n v="0.47619047619047616"/>
    <n v="0.45454545454545453"/>
    <n v="0.45454545454545453"/>
    <n v="0.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77"/>
    <s v="Operations"/>
    <s v="Data Management"/>
    <n v="0"/>
    <n v="0"/>
    <s v="TO START"/>
    <n v="0"/>
    <n v="2025"/>
    <x v="2"/>
    <n v="2"/>
    <n v="2"/>
    <n v="2"/>
    <n v="2"/>
    <n v="2"/>
    <n v="0"/>
    <n v="0"/>
    <n v="0"/>
    <n v="0"/>
    <n v="0"/>
    <n v="0"/>
    <n v="0.1111111111111111"/>
    <n v="0.1"/>
    <n v="9.5238095238095233E-2"/>
    <n v="9.0909090909090912E-2"/>
    <n v="9.0909090909090912E-2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0"/>
    <s v="Operations"/>
    <s v="Data Management"/>
    <n v="0"/>
    <n v="0"/>
    <s v="ON GOING"/>
    <n v="0"/>
    <n v="2025"/>
    <x v="0"/>
    <n v="0"/>
    <n v="0"/>
    <n v="0"/>
    <n v="2"/>
    <n v="2"/>
    <n v="0"/>
    <n v="0"/>
    <n v="0"/>
    <n v="0"/>
    <n v="0"/>
    <n v="0"/>
    <n v="0"/>
    <n v="0"/>
    <n v="0"/>
    <n v="0"/>
    <n v="9.0909090909090912E-2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2"/>
    <e v="#N/A"/>
    <s v="Data Management"/>
    <n v="0"/>
    <n v="0"/>
    <s v="ON GOING"/>
    <n v="0"/>
    <n v="2025"/>
    <x v="0"/>
    <n v="0"/>
    <n v="0"/>
    <n v="0"/>
    <n v="2"/>
    <n v="2"/>
    <n v="0"/>
    <n v="0"/>
    <n v="0"/>
    <n v="0"/>
    <n v="0"/>
    <n v="0"/>
    <n v="0"/>
    <n v="0"/>
    <n v="0"/>
    <n v="0"/>
    <n v="9.0909090909090912E-2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82"/>
    <s v="Operations"/>
    <s v="Data Management"/>
    <n v="0"/>
    <n v="0"/>
    <s v="ON GOING"/>
    <n v="0"/>
    <n v="2025"/>
    <x v="10"/>
    <n v="14"/>
    <n v="15"/>
    <n v="14"/>
    <n v="15"/>
    <n v="13"/>
    <n v="0"/>
    <n v="0"/>
    <n v="0"/>
    <n v="0"/>
    <n v="0"/>
    <n v="0"/>
    <n v="0.72222222222222221"/>
    <n v="0.7"/>
    <n v="0.7142857142857143"/>
    <n v="0.63636363636363635"/>
    <n v="0.68181818181818177"/>
    <n v="0.6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38"/>
    <s v="Operations"/>
    <s v="DataManagement"/>
    <n v="0"/>
    <n v="0"/>
    <s v="TO START"/>
    <n v="0"/>
    <n v="2025"/>
    <x v="0"/>
    <n v="0"/>
    <n v="0"/>
    <n v="0"/>
    <n v="0"/>
    <n v="0"/>
    <n v="20"/>
    <n v="8"/>
    <n v="19"/>
    <n v="20"/>
    <n v="18"/>
    <n v="15"/>
    <n v="0"/>
    <n v="0"/>
    <n v="0"/>
    <n v="0"/>
    <n v="0"/>
    <n v="0"/>
    <n v="0.86956521739130432"/>
    <n v="0.66666666666666663"/>
    <n v="0.90476190476190477"/>
    <n v="0.86956521739130432"/>
    <n v="0.8571428571428571"/>
    <n v="0.68181818181818177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37"/>
    <s v="Operations"/>
    <s v="DataManagement"/>
    <n v="0"/>
    <n v="0"/>
    <s v="TO START"/>
    <n v="0"/>
    <n v="2025"/>
    <x v="0"/>
    <n v="0"/>
    <n v="0"/>
    <n v="0"/>
    <n v="0"/>
    <n v="0"/>
    <n v="16"/>
    <n v="5"/>
    <n v="15"/>
    <n v="16"/>
    <n v="13"/>
    <n v="10"/>
    <n v="0"/>
    <n v="0"/>
    <n v="0"/>
    <n v="0"/>
    <n v="0"/>
    <n v="0"/>
    <n v="0.69565217391304346"/>
    <n v="0.41666666666666669"/>
    <n v="0.7142857142857143"/>
    <n v="0.69565217391304346"/>
    <n v="0.61904761904761907"/>
    <n v="0.45454545454545453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113"/>
    <s v="Operations"/>
    <s v="DataManagement"/>
    <n v="0"/>
    <n v="0"/>
    <s v="TO START"/>
    <n v="0"/>
    <n v="2025"/>
    <x v="0"/>
    <n v="0"/>
    <n v="0"/>
    <n v="0"/>
    <n v="0"/>
    <n v="0"/>
    <n v="2"/>
    <n v="1"/>
    <n v="2"/>
    <n v="2"/>
    <n v="2"/>
    <n v="1"/>
    <n v="0"/>
    <n v="0"/>
    <n v="0"/>
    <n v="0"/>
    <n v="0"/>
    <n v="0"/>
    <n v="8.6956521739130432E-2"/>
    <n v="8.3333333333333329E-2"/>
    <n v="9.5238095238095233E-2"/>
    <n v="8.6956521739130432E-2"/>
    <n v="9.5238095238095233E-2"/>
    <n v="4.5454545454545456E-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107"/>
    <s v="Delivery AMS"/>
    <s v="DataManagement"/>
    <n v="0"/>
    <n v="0"/>
    <s v="TO START"/>
    <n v="0"/>
    <n v="2025"/>
    <x v="0"/>
    <n v="0"/>
    <n v="0"/>
    <n v="0"/>
    <n v="0"/>
    <n v="0"/>
    <n v="7"/>
    <n v="2"/>
    <n v="7"/>
    <n v="7"/>
    <n v="7"/>
    <n v="7"/>
    <n v="0"/>
    <n v="0"/>
    <n v="0"/>
    <n v="0"/>
    <n v="0"/>
    <n v="0"/>
    <n v="0.30434782608695654"/>
    <n v="0.16666666666666666"/>
    <n v="0.33333333333333331"/>
    <n v="0.30434782608695654"/>
    <n v="0.33333333333333331"/>
    <n v="0.31818181818181818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4"/>
    <s v="Operations"/>
    <s v="BackEnd"/>
    <n v="0"/>
    <n v="0"/>
    <s v="TO START"/>
    <n v="0"/>
    <n v="2025"/>
    <x v="0"/>
    <n v="0"/>
    <n v="0"/>
    <n v="0"/>
    <n v="0"/>
    <n v="0"/>
    <n v="0.5"/>
    <n v="0.5"/>
    <n v="0.5"/>
    <n v="0.5"/>
    <n v="0.5"/>
    <n v="0.5"/>
    <n v="0"/>
    <n v="0"/>
    <n v="0"/>
    <n v="0"/>
    <n v="0"/>
    <n v="0"/>
    <n v="2.1739130434782608E-2"/>
    <n v="4.1666666666666664E-2"/>
    <n v="2.3809523809523808E-2"/>
    <n v="2.1739130434782608E-2"/>
    <n v="2.3809523809523808E-2"/>
    <n v="2.2727272727272728E-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56"/>
    <s v="Operations"/>
    <s v="DataManagement"/>
    <n v="0"/>
    <n v="0"/>
    <s v="TO START"/>
    <n v="0"/>
    <n v="2025"/>
    <x v="0"/>
    <n v="0"/>
    <n v="0"/>
    <n v="0"/>
    <n v="0"/>
    <n v="0"/>
    <n v="6"/>
    <n v="2"/>
    <n v="6"/>
    <n v="6"/>
    <n v="6"/>
    <n v="6"/>
    <n v="0"/>
    <n v="0"/>
    <n v="0"/>
    <n v="0"/>
    <n v="0"/>
    <n v="0"/>
    <n v="0.2608695652173913"/>
    <n v="0.16666666666666666"/>
    <n v="0.2857142857142857"/>
    <n v="0.2608695652173913"/>
    <n v="0.2857142857142857"/>
    <n v="0.2727272727272727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94"/>
    <s v="Operations"/>
    <s v="FrontEnd"/>
    <n v="0"/>
    <n v="0"/>
    <s v="TO START"/>
    <n v="0"/>
    <n v="2025"/>
    <x v="0"/>
    <n v="0"/>
    <n v="0"/>
    <n v="0"/>
    <n v="0"/>
    <n v="0"/>
    <n v="19"/>
    <n v="10"/>
    <n v="17"/>
    <n v="19"/>
    <n v="17"/>
    <n v="18"/>
    <n v="0"/>
    <n v="0"/>
    <n v="0"/>
    <n v="0"/>
    <n v="0"/>
    <n v="0"/>
    <n v="0.82608695652173914"/>
    <n v="0.83333333333333337"/>
    <n v="0.80952380952380953"/>
    <n v="0.82608695652173914"/>
    <n v="0.80952380952380953"/>
    <n v="0.81818181818181823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6"/>
    <s v="Delivery AMS"/>
    <s v="PM - Project Governance"/>
    <n v="0"/>
    <n v="0"/>
    <s v="TO START"/>
    <n v="0"/>
    <n v="2025"/>
    <x v="0"/>
    <n v="0"/>
    <n v="0"/>
    <n v="0"/>
    <n v="0"/>
    <n v="0"/>
    <n v="21"/>
    <n v="9"/>
    <n v="21"/>
    <n v="22"/>
    <n v="19"/>
    <n v="16"/>
    <n v="0"/>
    <n v="0"/>
    <n v="0"/>
    <n v="0"/>
    <n v="0"/>
    <n v="0"/>
    <n v="0.91304347826086951"/>
    <n v="0.75"/>
    <n v="1"/>
    <n v="0.95652173913043481"/>
    <n v="0.90476190476190477"/>
    <n v="0.72727272727272729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7"/>
    <s v="Delivery Projects"/>
    <s v="Data Integrator"/>
    <n v="0"/>
    <n v="0"/>
    <s v="TO START"/>
    <n v="0"/>
    <n v="2025"/>
    <x v="0"/>
    <n v="0"/>
    <n v="0"/>
    <n v="0"/>
    <n v="0"/>
    <n v="0"/>
    <n v="11"/>
    <n v="5"/>
    <n v="11"/>
    <n v="12"/>
    <n v="10"/>
    <n v="9"/>
    <n v="0"/>
    <n v="0"/>
    <n v="0"/>
    <n v="0"/>
    <n v="0"/>
    <n v="0"/>
    <n v="0.47826086956521741"/>
    <n v="0.41666666666666669"/>
    <n v="0.52380952380952384"/>
    <n v="0.52173913043478259"/>
    <n v="0.47619047619047616"/>
    <n v="0.4090909090909091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2"/>
    <e v="#N/A"/>
    <s v="Data Management"/>
    <n v="0"/>
    <n v="0"/>
    <s v="TO START"/>
    <n v="0"/>
    <n v="2025"/>
    <x v="0"/>
    <n v="0"/>
    <n v="0"/>
    <n v="0"/>
    <n v="0"/>
    <n v="0"/>
    <n v="2"/>
    <n v="1"/>
    <n v="2"/>
    <n v="2"/>
    <n v="2"/>
    <n v="2"/>
    <n v="0"/>
    <n v="0"/>
    <n v="0"/>
    <n v="0"/>
    <n v="0"/>
    <n v="0"/>
    <n v="8.6956521739130432E-2"/>
    <n v="8.3333333333333329E-2"/>
    <n v="9.5238095238095233E-2"/>
    <n v="8.6956521739130432E-2"/>
    <n v="9.5238095238095233E-2"/>
    <n v="9.0909090909090912E-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0"/>
    <s v="Operations"/>
    <s v="Data Management"/>
    <n v="0"/>
    <n v="0"/>
    <s v="TO START"/>
    <n v="0"/>
    <n v="2025"/>
    <x v="0"/>
    <n v="0"/>
    <n v="0"/>
    <n v="0"/>
    <n v="0"/>
    <n v="0"/>
    <n v="2"/>
    <n v="1"/>
    <n v="2"/>
    <n v="2"/>
    <n v="2"/>
    <n v="2"/>
    <n v="0"/>
    <n v="0"/>
    <n v="0"/>
    <n v="0"/>
    <n v="0"/>
    <n v="0"/>
    <n v="8.6956521739130432E-2"/>
    <n v="8.3333333333333329E-2"/>
    <n v="9.5238095238095233E-2"/>
    <n v="8.6956521739130432E-2"/>
    <n v="9.5238095238095233E-2"/>
    <n v="9.0909090909090912E-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77"/>
    <s v="Operations"/>
    <s v="Data Management"/>
    <n v="0"/>
    <n v="0"/>
    <s v="TO START"/>
    <n v="0"/>
    <n v="2025"/>
    <x v="0"/>
    <n v="0"/>
    <n v="0"/>
    <n v="0"/>
    <n v="0"/>
    <n v="0"/>
    <n v="2"/>
    <n v="0"/>
    <n v="2"/>
    <n v="2"/>
    <n v="2"/>
    <n v="2"/>
    <n v="0"/>
    <n v="0"/>
    <n v="0"/>
    <n v="0"/>
    <n v="0"/>
    <n v="0"/>
    <n v="8.6956521739130432E-2"/>
    <n v="0"/>
    <n v="9.5238095238095233E-2"/>
    <n v="8.6956521739130432E-2"/>
    <n v="9.5238095238095233E-2"/>
    <n v="9.0909090909090912E-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82"/>
    <s v="Operations"/>
    <s v="Data Management"/>
    <n v="0"/>
    <n v="0"/>
    <s v="TO START"/>
    <n v="0"/>
    <n v="2025"/>
    <x v="0"/>
    <n v="0"/>
    <n v="0"/>
    <n v="0"/>
    <n v="0"/>
    <n v="0"/>
    <n v="17"/>
    <n v="3"/>
    <n v="16"/>
    <n v="17"/>
    <n v="14"/>
    <n v="11"/>
    <n v="0"/>
    <n v="0"/>
    <n v="0"/>
    <n v="0"/>
    <n v="0"/>
    <n v="0"/>
    <n v="0.73913043478260865"/>
    <n v="0.25"/>
    <n v="0.76190476190476186"/>
    <n v="0.73913043478260865"/>
    <n v="0.66666666666666663"/>
    <n v="0.5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7"/>
    <s v="Delivery Projects"/>
    <s v="Analysis"/>
    <n v="0"/>
    <n v="0"/>
    <s v="ON GOING"/>
    <n v="0"/>
    <n v="2025"/>
    <x v="1"/>
    <n v="1"/>
    <n v="1"/>
    <n v="3"/>
    <n v="2"/>
    <n v="0"/>
    <n v="0"/>
    <n v="0"/>
    <n v="0"/>
    <n v="0"/>
    <n v="0"/>
    <n v="0"/>
    <n v="5.5555555555555552E-2"/>
    <n v="0.05"/>
    <n v="4.7619047619047616E-2"/>
    <n v="0.13636363636363635"/>
    <n v="9.0909090909090912E-2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113"/>
    <s v="Operations"/>
    <s v="Data Management"/>
    <n v="0"/>
    <n v="0"/>
    <s v="ON GOING"/>
    <n v="0"/>
    <n v="2025"/>
    <x v="1"/>
    <n v="1"/>
    <n v="0"/>
    <n v="6"/>
    <n v="5"/>
    <n v="0"/>
    <n v="0"/>
    <n v="0"/>
    <n v="0"/>
    <n v="0"/>
    <n v="0"/>
    <n v="0"/>
    <n v="5.5555555555555552E-2"/>
    <n v="0.05"/>
    <n v="0"/>
    <n v="0.27272727272727271"/>
    <n v="0.22727272727272727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49"/>
    <s v="Operations"/>
    <s v="Project Governance"/>
    <n v="0"/>
    <n v="0"/>
    <s v="ON GOING"/>
    <n v="0"/>
    <n v="2025"/>
    <x v="2"/>
    <n v="2"/>
    <n v="0"/>
    <n v="2"/>
    <n v="2"/>
    <n v="0"/>
    <n v="0"/>
    <n v="0"/>
    <n v="0"/>
    <n v="0"/>
    <n v="0"/>
    <n v="0"/>
    <n v="0.1111111111111111"/>
    <n v="0.1"/>
    <n v="0"/>
    <n v="9.0909090909090912E-2"/>
    <n v="9.0909090909090912E-2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88"/>
    <s v="Delivery Projects"/>
    <s v="PMO - Project Management Officer"/>
    <n v="0"/>
    <n v="0"/>
    <s v="ON GOING"/>
    <n v="0"/>
    <n v="2025"/>
    <x v="2"/>
    <n v="2"/>
    <n v="0"/>
    <n v="2"/>
    <n v="2"/>
    <n v="0"/>
    <n v="0"/>
    <n v="0"/>
    <n v="0"/>
    <n v="0"/>
    <n v="0"/>
    <n v="0"/>
    <n v="0.1111111111111111"/>
    <n v="0.1"/>
    <n v="0"/>
    <n v="9.0909090909090912E-2"/>
    <n v="9.0909090909090912E-2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56"/>
    <s v="Operations"/>
    <s v="Data Management"/>
    <n v="0"/>
    <n v="0"/>
    <s v="ON GOING"/>
    <n v="0"/>
    <n v="2025"/>
    <x v="1"/>
    <n v="1"/>
    <n v="0"/>
    <n v="5"/>
    <n v="5"/>
    <n v="0"/>
    <n v="0"/>
    <n v="0"/>
    <n v="0"/>
    <n v="0"/>
    <n v="0"/>
    <n v="0"/>
    <n v="5.5555555555555552E-2"/>
    <n v="0.05"/>
    <n v="0"/>
    <n v="0.22727272727272727"/>
    <n v="0.22727272727272727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70"/>
    <s v="Delivery Projects"/>
    <s v="Analysis"/>
    <n v="0"/>
    <n v="0"/>
    <s v="ON GOING"/>
    <n v="0"/>
    <n v="2025"/>
    <x v="18"/>
    <n v="3.5"/>
    <n v="0"/>
    <n v="0"/>
    <n v="0"/>
    <n v="0"/>
    <n v="0"/>
    <n v="0"/>
    <n v="0"/>
    <n v="0"/>
    <n v="0"/>
    <n v="0"/>
    <n v="0.19444444444444445"/>
    <n v="0.17499999999999999"/>
    <n v="0"/>
    <n v="0"/>
    <n v="0"/>
    <n v="0"/>
    <n v="0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83"/>
    <s v="Delivery Projects"/>
    <s v="Analysis"/>
    <n v="0"/>
    <n v="0"/>
    <s v="PROPOSAL"/>
    <n v="0"/>
    <n v="2025"/>
    <x v="2"/>
    <n v="0"/>
    <n v="0"/>
    <n v="0"/>
    <n v="5"/>
    <n v="5"/>
    <n v="2"/>
    <n v="0"/>
    <n v="0"/>
    <n v="0"/>
    <n v="0"/>
    <n v="0"/>
    <n v="0.1111111111111111"/>
    <n v="0"/>
    <n v="0"/>
    <n v="0"/>
    <n v="0.22727272727272727"/>
    <n v="0.25"/>
    <n v="8.6956521739130432E-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40"/>
    <s v="Operations"/>
    <s v="FrontEnd"/>
    <n v="0"/>
    <n v="0"/>
    <s v="PROPOSAL"/>
    <n v="0"/>
    <n v="2025"/>
    <x v="0"/>
    <n v="0"/>
    <n v="0"/>
    <n v="0"/>
    <n v="6"/>
    <n v="10"/>
    <n v="2"/>
    <n v="0"/>
    <n v="0"/>
    <n v="0"/>
    <n v="0"/>
    <n v="0"/>
    <n v="0"/>
    <n v="0"/>
    <n v="0"/>
    <n v="0"/>
    <n v="0.27272727272727271"/>
    <n v="0.5"/>
    <n v="8.6956521739130432E-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56"/>
    <s v="Operations"/>
    <s v="Data Management"/>
    <n v="0"/>
    <n v="0"/>
    <s v="PROPOSAL"/>
    <n v="0"/>
    <n v="2025"/>
    <x v="0"/>
    <n v="0"/>
    <n v="0"/>
    <n v="0"/>
    <n v="5"/>
    <n v="2"/>
    <n v="1"/>
    <n v="0"/>
    <n v="0"/>
    <n v="0"/>
    <n v="0"/>
    <n v="0"/>
    <n v="0"/>
    <n v="0"/>
    <n v="0"/>
    <n v="0"/>
    <n v="0.22727272727272727"/>
    <n v="0.1"/>
    <n v="4.3478260869565216E-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2"/>
    <n v="2"/>
    <n v="1"/>
    <n v="0"/>
    <n v="0"/>
    <n v="0"/>
    <n v="0"/>
    <n v="0"/>
    <n v="0"/>
    <n v="0"/>
    <n v="0"/>
    <n v="0"/>
    <n v="9.0909090909090912E-2"/>
    <n v="0.1"/>
    <n v="4.3478260869565216E-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49"/>
    <s v="Operations"/>
    <s v="Project Governance"/>
    <n v="0"/>
    <n v="0"/>
    <s v="PROPOSAL"/>
    <n v="0"/>
    <n v="2025"/>
    <x v="1"/>
    <n v="0"/>
    <n v="0"/>
    <n v="0"/>
    <n v="2"/>
    <n v="2"/>
    <n v="0"/>
    <n v="0"/>
    <n v="0"/>
    <n v="0"/>
    <n v="0"/>
    <n v="0"/>
    <n v="5.5555555555555552E-2"/>
    <n v="0"/>
    <n v="0"/>
    <n v="0"/>
    <n v="9.0909090909090912E-2"/>
    <n v="0.1"/>
    <n v="0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49"/>
    <s v="Operations"/>
    <s v="Project Governance"/>
    <n v="185"/>
    <n v="0"/>
    <s v="PROPOSAL"/>
    <n v="0"/>
    <n v="2025"/>
    <x v="0"/>
    <n v="0"/>
    <n v="0"/>
    <n v="0"/>
    <n v="2"/>
    <n v="1"/>
    <n v="1"/>
    <n v="2"/>
    <n v="0"/>
    <n v="0"/>
    <n v="0"/>
    <n v="0"/>
    <n v="0"/>
    <n v="0"/>
    <n v="0"/>
    <n v="9.0909090909090912E-2"/>
    <n v="4.5454545454545456E-2"/>
    <n v="0.05"/>
    <n v="8.6956521739130432E-2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7"/>
    <s v="Delivery Projects"/>
    <s v="Analysis"/>
    <n v="185"/>
    <n v="0"/>
    <s v="PROPOSAL"/>
    <n v="0"/>
    <n v="2025"/>
    <x v="0"/>
    <n v="0"/>
    <n v="0"/>
    <n v="2"/>
    <n v="4"/>
    <n v="2"/>
    <n v="2"/>
    <n v="2"/>
    <n v="0"/>
    <n v="0"/>
    <n v="0"/>
    <n v="0"/>
    <n v="0"/>
    <n v="0"/>
    <n v="0"/>
    <n v="0.18181818181818182"/>
    <n v="9.0909090909090912E-2"/>
    <n v="0.1"/>
    <n v="8.6956521739130432E-2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4"/>
    <s v="Operations"/>
    <s v="BackEnd"/>
    <n v="185"/>
    <n v="0"/>
    <s v="PROPOSAL"/>
    <n v="0"/>
    <n v="2025"/>
    <x v="0"/>
    <n v="0"/>
    <n v="0"/>
    <n v="0"/>
    <n v="1.5"/>
    <n v="2"/>
    <n v="2"/>
    <n v="3"/>
    <n v="1.5"/>
    <n v="0"/>
    <n v="0"/>
    <n v="0"/>
    <n v="0"/>
    <n v="0"/>
    <n v="0"/>
    <n v="6.8181818181818177E-2"/>
    <n v="9.0909090909090912E-2"/>
    <n v="0.1"/>
    <n v="0.13043478260869565"/>
    <n v="0"/>
    <n v="7.1428571428571425E-2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8"/>
    <s v="Operations"/>
    <s v="FrontEnd"/>
    <n v="185"/>
    <n v="0"/>
    <s v="PROPOSAL"/>
    <n v="0"/>
    <n v="2025"/>
    <x v="0"/>
    <n v="0"/>
    <n v="0"/>
    <n v="0"/>
    <n v="6"/>
    <n v="12"/>
    <n v="10"/>
    <n v="10"/>
    <n v="6"/>
    <n v="0"/>
    <n v="0"/>
    <n v="0"/>
    <n v="0"/>
    <n v="0"/>
    <n v="0"/>
    <n v="0.27272727272727271"/>
    <n v="0.54545454545454541"/>
    <n v="0.5"/>
    <n v="0.43478260869565216"/>
    <n v="0"/>
    <n v="0.2857142857142857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33"/>
    <s v="Operations"/>
    <s v="FrontEnd"/>
    <n v="185"/>
    <n v="0"/>
    <s v="PROPOSAL"/>
    <n v="0"/>
    <n v="2025"/>
    <x v="0"/>
    <n v="0"/>
    <n v="0"/>
    <n v="0"/>
    <n v="6"/>
    <n v="12"/>
    <n v="10"/>
    <n v="10"/>
    <n v="6"/>
    <n v="0"/>
    <n v="0"/>
    <n v="0"/>
    <n v="0"/>
    <n v="0"/>
    <n v="0"/>
    <n v="0.27272727272727271"/>
    <n v="0.54545454545454541"/>
    <n v="0.5"/>
    <n v="0.43478260869565216"/>
    <n v="0"/>
    <n v="0.2857142857142857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5"/>
    <s v="Operations"/>
    <s v="BackEnd"/>
    <n v="185"/>
    <n v="0"/>
    <s v="PROPOSAL"/>
    <n v="0"/>
    <n v="2025"/>
    <x v="0"/>
    <n v="0"/>
    <n v="0"/>
    <n v="0"/>
    <n v="2"/>
    <n v="2"/>
    <n v="2"/>
    <n v="2"/>
    <n v="2"/>
    <n v="0"/>
    <n v="0"/>
    <n v="0"/>
    <n v="0"/>
    <n v="0"/>
    <n v="0"/>
    <n v="9.0909090909090912E-2"/>
    <n v="9.0909090909090912E-2"/>
    <n v="0.1"/>
    <n v="8.6956521739130432E-2"/>
    <n v="0"/>
    <n v="9.5238095238095233E-2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26"/>
    <e v="#N/A"/>
    <s v="UX/UI"/>
    <n v="185"/>
    <n v="0"/>
    <s v="PROPOSAL"/>
    <n v="0"/>
    <n v="2025"/>
    <x v="0"/>
    <n v="0"/>
    <n v="0"/>
    <n v="15"/>
    <n v="15"/>
    <n v="5"/>
    <n v="5"/>
    <n v="0"/>
    <n v="0"/>
    <n v="0"/>
    <n v="0"/>
    <n v="0"/>
    <n v="0"/>
    <n v="0"/>
    <n v="0"/>
    <n v="0.68181818181818177"/>
    <n v="0.68181818181818177"/>
    <n v="0.25"/>
    <n v="0.21739130434782608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88"/>
    <s v="Delivery Projects"/>
    <s v="Project Governance"/>
    <n v="185"/>
    <n v="0"/>
    <s v="PROPOSAL"/>
    <n v="0"/>
    <n v="2025"/>
    <x v="0"/>
    <n v="2"/>
    <n v="1"/>
    <n v="1"/>
    <n v="2"/>
    <n v="0"/>
    <n v="0"/>
    <n v="0"/>
    <n v="0"/>
    <n v="0"/>
    <n v="0"/>
    <n v="0"/>
    <n v="0"/>
    <n v="0.1"/>
    <n v="4.7619047619047616E-2"/>
    <n v="4.5454545454545456E-2"/>
    <n v="9.0909090909090912E-2"/>
    <n v="0"/>
    <n v="0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91"/>
    <s v="Delivery Projects"/>
    <s v="Analysis"/>
    <n v="185"/>
    <n v="0"/>
    <s v="PROPOSAL"/>
    <n v="0"/>
    <n v="2025"/>
    <x v="2"/>
    <n v="5"/>
    <n v="2"/>
    <n v="2"/>
    <n v="2"/>
    <n v="0"/>
    <n v="0"/>
    <n v="0"/>
    <n v="0"/>
    <n v="0"/>
    <n v="0"/>
    <n v="0"/>
    <n v="0.1111111111111111"/>
    <n v="0.25"/>
    <n v="9.5238095238095233E-2"/>
    <n v="9.0909090909090912E-2"/>
    <n v="9.0909090909090912E-2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88"/>
    <s v="Delivery Projects"/>
    <s v="Project Governance"/>
    <n v="75"/>
    <n v="0"/>
    <s v="PROPOSAL"/>
    <n v="0"/>
    <n v="2025"/>
    <x v="0"/>
    <n v="1"/>
    <n v="0"/>
    <n v="0"/>
    <n v="1"/>
    <n v="1"/>
    <n v="2"/>
    <n v="0"/>
    <n v="0"/>
    <n v="0"/>
    <n v="0"/>
    <n v="0"/>
    <n v="0"/>
    <n v="0.05"/>
    <n v="0"/>
    <n v="0"/>
    <n v="4.5454545454545456E-2"/>
    <n v="0.05"/>
    <n v="8.6956521739130432E-2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49"/>
    <s v="Operations"/>
    <s v="Project Governance"/>
    <n v="75"/>
    <n v="0"/>
    <s v="PROPOSAL"/>
    <n v="0"/>
    <n v="2025"/>
    <x v="0"/>
    <n v="1"/>
    <n v="0"/>
    <n v="0"/>
    <n v="1"/>
    <n v="1"/>
    <n v="2"/>
    <n v="0"/>
    <n v="0"/>
    <n v="0"/>
    <n v="0"/>
    <n v="0"/>
    <n v="0"/>
    <n v="0.05"/>
    <n v="0"/>
    <n v="0"/>
    <n v="4.5454545454545456E-2"/>
    <n v="0.05"/>
    <n v="8.6956521739130432E-2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5"/>
    <s v="Operations"/>
    <s v="BackEnd"/>
    <n v="75"/>
    <n v="0"/>
    <s v="PROPOSAL"/>
    <n v="0"/>
    <n v="2025"/>
    <x v="0"/>
    <n v="0"/>
    <n v="0"/>
    <n v="0"/>
    <n v="12"/>
    <n v="5"/>
    <n v="3"/>
    <n v="0"/>
    <n v="0"/>
    <n v="0"/>
    <n v="0"/>
    <n v="0"/>
    <n v="0"/>
    <n v="0"/>
    <n v="0"/>
    <n v="0"/>
    <n v="0.54545454545454541"/>
    <n v="0.25"/>
    <n v="0.13043478260869565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4"/>
    <s v="Operations"/>
    <s v="BackEnd"/>
    <n v="75"/>
    <n v="0"/>
    <s v="PROPOSAL"/>
    <n v="0"/>
    <n v="2025"/>
    <x v="0"/>
    <n v="0"/>
    <n v="0"/>
    <n v="0"/>
    <n v="2"/>
    <n v="2"/>
    <n v="2"/>
    <n v="0"/>
    <n v="0"/>
    <n v="0"/>
    <n v="0"/>
    <n v="0"/>
    <n v="0"/>
    <n v="0"/>
    <n v="0"/>
    <n v="0"/>
    <n v="9.0909090909090912E-2"/>
    <n v="0.1"/>
    <n v="8.6956521739130432E-2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8"/>
    <s v="Operations"/>
    <s v="FrontEnd"/>
    <n v="75"/>
    <n v="0"/>
    <s v="PROPOSAL"/>
    <n v="0"/>
    <n v="2025"/>
    <x v="0"/>
    <n v="0"/>
    <n v="0"/>
    <n v="0"/>
    <n v="8"/>
    <n v="10"/>
    <n v="2"/>
    <n v="0"/>
    <n v="0"/>
    <n v="0"/>
    <n v="0"/>
    <n v="0"/>
    <n v="0"/>
    <n v="0"/>
    <n v="0"/>
    <n v="0"/>
    <n v="0.36363636363636365"/>
    <n v="0.5"/>
    <n v="8.6956521739130432E-2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91"/>
    <s v="Delivery Projects"/>
    <s v="Analysis"/>
    <n v="75"/>
    <n v="0"/>
    <s v="PROPOSAL"/>
    <n v="0"/>
    <n v="2025"/>
    <x v="0"/>
    <n v="2"/>
    <n v="0"/>
    <n v="0"/>
    <n v="3"/>
    <n v="2"/>
    <n v="2"/>
    <n v="0"/>
    <n v="0"/>
    <n v="0"/>
    <n v="0"/>
    <n v="0"/>
    <n v="0"/>
    <n v="0.1"/>
    <n v="0"/>
    <n v="0"/>
    <n v="0.13636363636363635"/>
    <n v="0.1"/>
    <n v="8.6956521739130432E-2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7"/>
    <s v="Delivery Projects"/>
    <s v="Analysis"/>
    <n v="75"/>
    <n v="0"/>
    <s v="PROPOSAL"/>
    <n v="0"/>
    <n v="2025"/>
    <x v="0"/>
    <n v="1"/>
    <n v="0"/>
    <n v="0"/>
    <n v="2"/>
    <n v="1"/>
    <n v="1"/>
    <n v="0"/>
    <n v="0"/>
    <n v="0"/>
    <n v="0"/>
    <n v="0"/>
    <n v="0"/>
    <n v="0.05"/>
    <n v="0"/>
    <n v="0"/>
    <n v="9.0909090909090912E-2"/>
    <n v="0.05"/>
    <n v="4.3478260869565216E-2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0"/>
    <s v="Operations"/>
    <s v="Data Scientist"/>
    <n v="150"/>
    <n v="0"/>
    <s v="PROPOSAL"/>
    <n v="0"/>
    <n v="2025"/>
    <x v="0"/>
    <n v="0"/>
    <n v="0"/>
    <n v="0"/>
    <n v="0"/>
    <n v="0"/>
    <n v="0"/>
    <n v="5"/>
    <n v="5"/>
    <n v="5"/>
    <n v="5"/>
    <n v="5"/>
    <n v="0"/>
    <n v="0"/>
    <n v="0.23809523809523808"/>
    <n v="0.22727272727272727"/>
    <n v="0.22727272727272727"/>
    <n v="0.25"/>
    <n v="0.21739130434782608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59"/>
    <s v="Delivery Projects"/>
    <s v="PM - Project Governance"/>
    <n v="150"/>
    <n v="0"/>
    <s v="PROPOSAL"/>
    <n v="0"/>
    <n v="2025"/>
    <x v="0"/>
    <n v="0"/>
    <n v="0"/>
    <n v="0"/>
    <n v="0"/>
    <n v="0"/>
    <n v="0"/>
    <n v="5"/>
    <n v="5"/>
    <n v="5"/>
    <n v="5"/>
    <n v="5"/>
    <n v="0"/>
    <n v="0"/>
    <n v="0.23809523809523808"/>
    <n v="0.22727272727272727"/>
    <n v="0.22727272727272727"/>
    <n v="0.25"/>
    <n v="0.21739130434782608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1"/>
    <s v="Operations"/>
    <s v="Data Scientist"/>
    <n v="150"/>
    <n v="0"/>
    <s v="PROPOSAL"/>
    <n v="0"/>
    <n v="2025"/>
    <x v="0"/>
    <n v="0"/>
    <n v="0"/>
    <n v="0"/>
    <n v="0"/>
    <n v="0"/>
    <n v="0"/>
    <n v="10"/>
    <n v="10"/>
    <n v="10"/>
    <n v="5"/>
    <n v="5"/>
    <n v="0"/>
    <n v="0"/>
    <n v="0.47619047619047616"/>
    <n v="0.45454545454545453"/>
    <n v="0.45454545454545453"/>
    <n v="0.25"/>
    <n v="0.21739130434782608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1"/>
    <s v="Operations"/>
    <s v="Data Scientist"/>
    <n v="150"/>
    <n v="0"/>
    <s v="PROPOSAL"/>
    <n v="0"/>
    <n v="2025"/>
    <x v="13"/>
    <n v="5"/>
    <n v="5"/>
    <n v="5"/>
    <n v="5"/>
    <n v="5"/>
    <n v="5"/>
    <n v="0"/>
    <n v="0"/>
    <n v="0"/>
    <n v="0"/>
    <n v="0"/>
    <n v="0.27777777777777779"/>
    <n v="0.25"/>
    <n v="0.23809523809523808"/>
    <n v="0.22727272727272727"/>
    <n v="0.22727272727272727"/>
    <n v="0.25"/>
    <n v="0.21739130434782608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2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0"/>
    <s v="Operations"/>
    <s v="PM - Project Governance"/>
    <n v="60"/>
    <n v="0"/>
    <s v="PROPOSAL"/>
    <n v="0"/>
    <n v="2025"/>
    <x v="1"/>
    <n v="1"/>
    <n v="1"/>
    <n v="1"/>
    <n v="1"/>
    <n v="1"/>
    <n v="1"/>
    <n v="0"/>
    <n v="0"/>
    <n v="0"/>
    <n v="0"/>
    <n v="0"/>
    <n v="5.5555555555555552E-2"/>
    <n v="0.05"/>
    <n v="4.7619047619047616E-2"/>
    <n v="4.5454545454545456E-2"/>
    <n v="4.5454545454545456E-2"/>
    <n v="0.05"/>
    <n v="4.3478260869565216E-2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1"/>
    <s v="Operations"/>
    <s v="Tech Lead"/>
    <n v="60"/>
    <n v="0"/>
    <s v="PROPOSAL"/>
    <n v="0"/>
    <n v="2025"/>
    <x v="1"/>
    <n v="1"/>
    <n v="1"/>
    <n v="1"/>
    <n v="1"/>
    <n v="1"/>
    <n v="1"/>
    <n v="0"/>
    <n v="0"/>
    <n v="0"/>
    <n v="0"/>
    <n v="0"/>
    <n v="5.5555555555555552E-2"/>
    <n v="0.05"/>
    <n v="4.7619047619047616E-2"/>
    <n v="4.5454545454545456E-2"/>
    <n v="4.5454545454545456E-2"/>
    <n v="0.05"/>
    <n v="4.3478260869565216E-2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4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1"/>
    <s v="Operations"/>
    <s v="Data Scientist"/>
    <n v="30"/>
    <n v="0"/>
    <s v="PROPOSAL"/>
    <n v="0"/>
    <n v="2025"/>
    <x v="2"/>
    <n v="2"/>
    <n v="2"/>
    <n v="0"/>
    <n v="0"/>
    <n v="0"/>
    <n v="0"/>
    <n v="0"/>
    <n v="0"/>
    <n v="0"/>
    <n v="0"/>
    <n v="0"/>
    <n v="0.1111111111111111"/>
    <n v="0.1"/>
    <n v="9.5238095238095233E-2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2"/>
    <s v="Operations"/>
    <s v="Data Scientist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0"/>
    <s v="Operations"/>
    <s v="PM - Project Governance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1"/>
    <s v="Operations"/>
    <s v="Tech Lead"/>
    <n v="30"/>
    <n v="0"/>
    <s v="PROPOSAL"/>
    <n v="0"/>
    <n v="2025"/>
    <x v="1"/>
    <n v="1"/>
    <n v="1"/>
    <n v="0"/>
    <n v="0"/>
    <n v="0"/>
    <n v="0"/>
    <n v="0"/>
    <n v="0"/>
    <n v="0"/>
    <n v="0"/>
    <n v="0"/>
    <n v="5.5555555555555552E-2"/>
    <n v="0.05"/>
    <n v="4.7619047619047616E-2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4"/>
    <s v="Operations"/>
    <s v="Data Scientist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1"/>
    <s v="Operations"/>
    <s v="Data Scientist"/>
    <n v="15"/>
    <n v="0"/>
    <s v="PROPOSAL"/>
    <n v="0"/>
    <n v="2025"/>
    <x v="1"/>
    <n v="1"/>
    <n v="0"/>
    <n v="0"/>
    <n v="0"/>
    <n v="0"/>
    <n v="0"/>
    <n v="0"/>
    <n v="0"/>
    <n v="0"/>
    <n v="0"/>
    <n v="0"/>
    <n v="5.5555555555555552E-2"/>
    <n v="0.05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2"/>
    <s v="Operations"/>
    <s v="Data Scientist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0"/>
    <s v="Operations"/>
    <s v="PM - Project Governance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1"/>
    <s v="Operations"/>
    <s v="Tech Lead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4"/>
    <s v="Operations"/>
    <s v="Data Scientist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N/A"/>
    <m/>
    <x v="230"/>
    <s v="Leonardo"/>
    <m/>
    <x v="21"/>
    <s v="Operations"/>
    <s v="Data Scientist"/>
    <n v="120"/>
    <n v="0"/>
    <m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N/A"/>
    <m/>
    <x v="230"/>
    <s v="Leonardo"/>
    <m/>
    <x v="22"/>
    <s v="Operations"/>
    <s v="Data Scientist"/>
    <n v="120"/>
    <n v="0"/>
    <m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PRJ"/>
    <s v="Waterfall"/>
    <x v="1"/>
    <d v="2025-01-01T00:00:00"/>
    <d v="2025-12-31T00:00:00"/>
    <s v="N/A"/>
    <s v="N/A"/>
    <m/>
    <x v="230"/>
    <s v="Leonardo"/>
    <m/>
    <x v="0"/>
    <s v="Operations"/>
    <s v="PM - Project Governance"/>
    <n v="120"/>
    <n v="0"/>
    <m/>
    <n v="0"/>
    <n v="2025"/>
    <x v="1"/>
    <n v="1"/>
    <n v="1"/>
    <n v="1"/>
    <n v="1"/>
    <n v="1"/>
    <n v="1"/>
    <n v="1"/>
    <n v="1"/>
    <n v="1"/>
    <n v="1"/>
    <n v="1"/>
    <n v="5.5555555555555552E-2"/>
    <n v="0.05"/>
    <n v="4.7619047619047616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CONTRACT"/>
    <s v="PRJ"/>
    <s v="Waterfall"/>
    <x v="1"/>
    <d v="2025-01-01T00:00:00"/>
    <d v="2025-12-31T00:00:00"/>
    <s v="N/A"/>
    <s v="N/A"/>
    <m/>
    <x v="230"/>
    <s v="Leonardo"/>
    <m/>
    <x v="1"/>
    <s v="Operations"/>
    <s v="Tech Lead"/>
    <n v="120"/>
    <n v="0"/>
    <m/>
    <n v="0"/>
    <n v="2025"/>
    <x v="0"/>
    <n v="0"/>
    <n v="3"/>
    <n v="3"/>
    <n v="3"/>
    <n v="3"/>
    <n v="3"/>
    <n v="3"/>
    <n v="3"/>
    <n v="3"/>
    <n v="3"/>
    <n v="3"/>
    <n v="0"/>
    <n v="0"/>
    <n v="0.14285714285714285"/>
    <n v="0.13636363636363635"/>
    <n v="0.13636363636363635"/>
    <n v="0.15"/>
    <n v="0.13043478260869565"/>
    <n v="0.25"/>
    <n v="0.14285714285714285"/>
    <n v="0.13043478260869565"/>
    <n v="0.14285714285714285"/>
    <n v="0.13636363636363635"/>
  </r>
  <r>
    <s v="CONTRACT"/>
    <s v="PRJ"/>
    <s v="Waterfall"/>
    <x v="1"/>
    <d v="2025-01-01T00:00:00"/>
    <d v="2025-12-31T00:00:00"/>
    <s v="N/A"/>
    <s v="N/A"/>
    <m/>
    <x v="230"/>
    <s v="Leonardo"/>
    <m/>
    <x v="24"/>
    <s v="Operations"/>
    <s v="Data Scientist"/>
    <n v="120"/>
    <n v="0"/>
    <m/>
    <n v="0"/>
    <n v="2025"/>
    <x v="1"/>
    <n v="5"/>
    <n v="5"/>
    <n v="5"/>
    <n v="5"/>
    <n v="5"/>
    <n v="5"/>
    <n v="5"/>
    <n v="5"/>
    <n v="5"/>
    <n v="5"/>
    <n v="5"/>
    <n v="5.5555555555555552E-2"/>
    <n v="0.25"/>
    <n v="0.23809523809523808"/>
    <n v="0.22727272727272727"/>
    <n v="0.22727272727272727"/>
    <n v="0.25"/>
    <n v="0.21739130434782608"/>
    <n v="0.41666666666666669"/>
    <n v="0.23809523809523808"/>
    <n v="0.21739130434782608"/>
    <n v="0.23809523809523808"/>
    <n v="0.22727272727272727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4"/>
    <s v="Operations"/>
    <s v="Data Scientist"/>
    <n v="80"/>
    <n v="0"/>
    <s v="PROPOSAL"/>
    <n v="0"/>
    <n v="2025"/>
    <x v="0"/>
    <n v="6"/>
    <n v="0"/>
    <n v="0"/>
    <n v="3"/>
    <n v="3"/>
    <n v="3"/>
    <n v="3"/>
    <n v="2"/>
    <n v="3"/>
    <n v="5"/>
    <n v="2"/>
    <n v="0"/>
    <n v="0.3"/>
    <n v="0"/>
    <n v="0"/>
    <n v="0.13636363636363635"/>
    <n v="0.15"/>
    <n v="0.13043478260869565"/>
    <n v="0.25"/>
    <n v="9.5238095238095233E-2"/>
    <n v="0.13043478260869565"/>
    <n v="0.23809523809523808"/>
    <n v="9.0909090909090912E-2"/>
  </r>
  <r>
    <s v="INTERNAL PRJ"/>
    <s v="PRJ"/>
    <s v="Waterfall"/>
    <x v="1"/>
    <d v="2025-01-07T00:00:00"/>
    <d v="2025-05-31T00:00:00"/>
    <s v="N/A"/>
    <s v="IAA"/>
    <s v="HR"/>
    <x v="119"/>
    <s v="Abstract"/>
    <s v="L. Roberto"/>
    <x v="85"/>
    <s v="Operations"/>
    <s v="FrontEnd"/>
    <n v="0"/>
    <n v="0"/>
    <s v="ON GOING"/>
    <n v="0"/>
    <n v="2025"/>
    <x v="16"/>
    <n v="15"/>
    <n v="13"/>
    <n v="15"/>
    <n v="15"/>
    <n v="0"/>
    <n v="0"/>
    <n v="0"/>
    <n v="0"/>
    <n v="0"/>
    <n v="0"/>
    <n v="0"/>
    <n v="1"/>
    <n v="0.75"/>
    <n v="0.61904761904761907"/>
    <n v="0.68181818181818177"/>
    <n v="0.68181818181818177"/>
    <n v="0"/>
    <n v="0"/>
    <n v="0"/>
    <n v="0"/>
    <n v="0"/>
    <n v="0"/>
    <n v="0"/>
  </r>
  <r>
    <s v="INTERNAL PRJ"/>
    <s v="PRJ"/>
    <s v="Waterfall"/>
    <x v="1"/>
    <d v="2025-01-07T00:00:00"/>
    <d v="2025-05-31T00:00:00"/>
    <s v="N/A"/>
    <s v="IAA"/>
    <s v="HR"/>
    <x v="119"/>
    <s v="Abstract"/>
    <s v="L. Roberto"/>
    <x v="91"/>
    <s v="Delivery Projects"/>
    <s v="Project Governance"/>
    <n v="0"/>
    <n v="0"/>
    <s v="ON GOING"/>
    <n v="0"/>
    <n v="2025"/>
    <x v="2"/>
    <n v="2"/>
    <n v="2"/>
    <n v="2"/>
    <n v="2"/>
    <n v="0"/>
    <n v="0"/>
    <n v="0"/>
    <n v="0"/>
    <n v="0"/>
    <n v="0"/>
    <n v="0"/>
    <n v="0.1111111111111111"/>
    <n v="0.1"/>
    <n v="9.5238095238095233E-2"/>
    <n v="9.0909090909090912E-2"/>
    <n v="9.0909090909090912E-2"/>
    <n v="0"/>
    <n v="0"/>
    <n v="0"/>
    <n v="0"/>
    <n v="0"/>
    <n v="0"/>
    <n v="0"/>
  </r>
  <r>
    <s v="CONTRACT"/>
    <s v="TIME MATERIAL "/>
    <s v="Waterfall"/>
    <x v="1"/>
    <d v="2025-01-01T00:00:00"/>
    <d v="2025-12-31T00:00:00"/>
    <s v="ABS25031"/>
    <s v="ABS25031"/>
    <s v="LOGISTIC "/>
    <x v="231"/>
    <s v="EssilorLuxottica"/>
    <s v="F. Taita"/>
    <x v="18"/>
    <s v="Delivery Projects"/>
    <s v="DataManagement"/>
    <n v="70"/>
    <n v="30"/>
    <s v="ON GOING"/>
    <n v="0.42857142857142855"/>
    <n v="2025"/>
    <x v="1"/>
    <n v="1"/>
    <n v="1"/>
    <n v="1"/>
    <n v="1"/>
    <n v="1"/>
    <n v="1"/>
    <n v="0"/>
    <n v="0"/>
    <n v="0"/>
    <n v="0"/>
    <n v="0"/>
    <n v="5.5555555555555552E-2"/>
    <n v="0.05"/>
    <n v="4.7619047619047616E-2"/>
    <n v="4.5454545454545456E-2"/>
    <n v="4.5454545454545456E-2"/>
    <n v="0.05"/>
    <n v="4.3478260869565216E-2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49"/>
    <s v="Operations"/>
    <s v="Project Governance"/>
    <n v="0"/>
    <n v="0"/>
    <s v="PROPOSAL"/>
    <n v="0"/>
    <n v="2025"/>
    <x v="0"/>
    <n v="0"/>
    <n v="0"/>
    <n v="0"/>
    <n v="1"/>
    <n v="1"/>
    <n v="0"/>
    <n v="0"/>
    <n v="0"/>
    <n v="0"/>
    <n v="0"/>
    <n v="0"/>
    <n v="0"/>
    <n v="0"/>
    <n v="0"/>
    <n v="0"/>
    <n v="4.5454545454545456E-2"/>
    <n v="0.05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40"/>
    <s v="Operations"/>
    <s v="FrontEnd"/>
    <n v="0"/>
    <n v="0"/>
    <s v="PROPOSAL"/>
    <n v="0"/>
    <n v="2025"/>
    <x v="0"/>
    <n v="0"/>
    <n v="0"/>
    <n v="0"/>
    <n v="8"/>
    <n v="6"/>
    <n v="0"/>
    <n v="0"/>
    <n v="0"/>
    <n v="0"/>
    <n v="0"/>
    <n v="0"/>
    <n v="0"/>
    <n v="0"/>
    <n v="0"/>
    <n v="0"/>
    <n v="0.36363636363636365"/>
    <n v="0.3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83"/>
    <s v="Delivery Projects"/>
    <s v="Analysis"/>
    <n v="0"/>
    <n v="0"/>
    <s v="PROPOSAL"/>
    <n v="0"/>
    <n v="2025"/>
    <x v="0"/>
    <n v="0"/>
    <n v="0"/>
    <n v="0"/>
    <n v="6"/>
    <n v="5"/>
    <n v="0"/>
    <n v="0"/>
    <n v="0"/>
    <n v="0"/>
    <n v="0"/>
    <n v="0"/>
    <n v="0"/>
    <n v="0"/>
    <n v="0"/>
    <n v="0"/>
    <n v="0.27272727272727271"/>
    <n v="0.25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5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56"/>
    <s v="Operations"/>
    <s v="Data Engineer"/>
    <n v="0"/>
    <n v="0"/>
    <s v="PROPOSAL"/>
    <n v="0"/>
    <n v="2025"/>
    <x v="0"/>
    <n v="0"/>
    <n v="0"/>
    <n v="0"/>
    <n v="3"/>
    <n v="3"/>
    <n v="2"/>
    <n v="0"/>
    <n v="0"/>
    <n v="0"/>
    <n v="0"/>
    <n v="0"/>
    <n v="0"/>
    <n v="0"/>
    <n v="0"/>
    <n v="0"/>
    <n v="0.13636363636363635"/>
    <n v="0.15"/>
    <n v="8.6956521739130432E-2"/>
    <n v="0"/>
    <n v="0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49"/>
    <s v="Operations"/>
    <s v="Project Governance"/>
    <n v="0"/>
    <n v="0"/>
    <s v="PROPOSAL"/>
    <n v="0"/>
    <n v="2025"/>
    <x v="0"/>
    <n v="0"/>
    <n v="0"/>
    <n v="0"/>
    <n v="0"/>
    <n v="1"/>
    <n v="2"/>
    <n v="2"/>
    <n v="1"/>
    <n v="0"/>
    <n v="0"/>
    <n v="0"/>
    <n v="0"/>
    <n v="0"/>
    <n v="0"/>
    <n v="0"/>
    <n v="0"/>
    <n v="0.05"/>
    <n v="8.6956521739130432E-2"/>
    <n v="0.16666666666666666"/>
    <n v="4.7619047619047616E-2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40"/>
    <s v="Operations"/>
    <s v="FrontEnd"/>
    <n v="0"/>
    <n v="0"/>
    <s v="PROPOSAL"/>
    <n v="0"/>
    <n v="2025"/>
    <x v="0"/>
    <n v="0"/>
    <n v="0"/>
    <n v="0"/>
    <n v="0"/>
    <n v="8"/>
    <n v="8"/>
    <n v="8"/>
    <n v="8"/>
    <n v="0"/>
    <n v="0"/>
    <n v="0"/>
    <n v="0"/>
    <n v="0"/>
    <n v="0"/>
    <n v="0"/>
    <n v="0"/>
    <n v="0.4"/>
    <n v="0.34782608695652173"/>
    <n v="0.66666666666666663"/>
    <n v="0.38095238095238093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83"/>
    <s v="Delivery Projects"/>
    <s v="Analysis"/>
    <n v="0"/>
    <n v="0"/>
    <s v="PROPOSAL"/>
    <n v="0"/>
    <n v="2025"/>
    <x v="0"/>
    <n v="0"/>
    <n v="0"/>
    <n v="0"/>
    <n v="0"/>
    <n v="6"/>
    <n v="5"/>
    <n v="5"/>
    <n v="5"/>
    <n v="0"/>
    <n v="0"/>
    <n v="0"/>
    <n v="0"/>
    <n v="0"/>
    <n v="0"/>
    <n v="0"/>
    <n v="0"/>
    <n v="0.3"/>
    <n v="0.21739130434782608"/>
    <n v="0.41666666666666669"/>
    <n v="0.23809523809523808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0"/>
    <n v="3"/>
    <n v="3"/>
    <n v="3"/>
    <n v="3"/>
    <n v="0"/>
    <n v="0"/>
    <n v="0"/>
    <n v="0"/>
    <n v="0"/>
    <n v="0"/>
    <n v="0"/>
    <n v="0"/>
    <n v="0.15"/>
    <n v="0.13043478260869565"/>
    <n v="0.25"/>
    <n v="0.14285714285714285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56"/>
    <s v="Operations"/>
    <s v="Data Engineer"/>
    <n v="0"/>
    <n v="0"/>
    <s v="PROPOSAL"/>
    <n v="0"/>
    <n v="2025"/>
    <x v="0"/>
    <n v="0"/>
    <n v="0"/>
    <n v="0"/>
    <n v="0"/>
    <n v="4"/>
    <n v="5"/>
    <n v="5"/>
    <n v="5"/>
    <n v="0"/>
    <n v="0"/>
    <n v="0"/>
    <n v="0"/>
    <n v="0"/>
    <n v="0"/>
    <n v="0"/>
    <n v="0"/>
    <n v="0.2"/>
    <n v="0.21739130434782608"/>
    <n v="0.41666666666666669"/>
    <n v="0.23809523809523808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7"/>
    <s v="Delivery Projects"/>
    <s v="Analysis"/>
    <n v="0"/>
    <n v="0"/>
    <s v="ON GOING"/>
    <n v="0"/>
    <n v="2025"/>
    <x v="13"/>
    <n v="4"/>
    <n v="4"/>
    <n v="6"/>
    <n v="4"/>
    <n v="0"/>
    <n v="0"/>
    <n v="0"/>
    <n v="0"/>
    <n v="0"/>
    <n v="0"/>
    <n v="0"/>
    <n v="0.27777777777777779"/>
    <n v="0.2"/>
    <n v="0.19047619047619047"/>
    <n v="0.27272727272727271"/>
    <n v="0.18181818181818182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77"/>
    <s v="Operations"/>
    <s v="Data Management"/>
    <n v="0"/>
    <n v="0"/>
    <s v="ON GOING"/>
    <n v="0"/>
    <n v="2025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113"/>
    <s v="Operations"/>
    <s v="Data Management"/>
    <n v="0"/>
    <n v="0"/>
    <s v="ON GOING"/>
    <n v="0"/>
    <n v="2025"/>
    <x v="2"/>
    <n v="0"/>
    <n v="2"/>
    <n v="0"/>
    <n v="0"/>
    <n v="0"/>
    <n v="0"/>
    <n v="0"/>
    <n v="0"/>
    <n v="0"/>
    <n v="0"/>
    <n v="0"/>
    <n v="0.1111111111111111"/>
    <n v="0"/>
    <n v="9.5238095238095233E-2"/>
    <n v="0"/>
    <n v="0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49"/>
    <s v="Operations"/>
    <s v="Project Governance"/>
    <n v="0"/>
    <n v="0"/>
    <s v="ON GOING"/>
    <n v="0"/>
    <n v="2025"/>
    <x v="1"/>
    <n v="0"/>
    <n v="1"/>
    <n v="2"/>
    <n v="2"/>
    <n v="2"/>
    <n v="0"/>
    <n v="0"/>
    <n v="0"/>
    <n v="0"/>
    <n v="0"/>
    <n v="0"/>
    <n v="5.5555555555555552E-2"/>
    <n v="0"/>
    <n v="4.7619047619047616E-2"/>
    <n v="9.0909090909090912E-2"/>
    <n v="9.0909090909090912E-2"/>
    <n v="0.1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88"/>
    <s v="Delivery Projects"/>
    <s v="Project Governance"/>
    <n v="0"/>
    <n v="0"/>
    <s v="ON GOING"/>
    <n v="0"/>
    <n v="2025"/>
    <x v="1"/>
    <n v="0"/>
    <n v="1"/>
    <n v="2"/>
    <n v="3"/>
    <n v="2"/>
    <n v="0"/>
    <n v="0"/>
    <n v="0"/>
    <n v="0"/>
    <n v="0"/>
    <n v="0"/>
    <n v="5.5555555555555552E-2"/>
    <n v="0"/>
    <n v="4.7619047619047616E-2"/>
    <n v="9.0909090909090912E-2"/>
    <n v="0.13636363636363635"/>
    <n v="0.1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5"/>
    <s v="Operations"/>
    <s v="BackEnd"/>
    <n v="0"/>
    <n v="0"/>
    <s v="PROPOSAL"/>
    <n v="0"/>
    <n v="2025"/>
    <x v="0"/>
    <n v="0"/>
    <n v="5"/>
    <n v="0"/>
    <n v="0"/>
    <n v="10"/>
    <n v="5"/>
    <n v="0"/>
    <n v="0"/>
    <n v="0"/>
    <n v="0"/>
    <n v="0"/>
    <n v="0"/>
    <n v="0"/>
    <n v="0.23809523809523808"/>
    <n v="0.45454545454545453"/>
    <n v="0.22727272727272727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91"/>
    <s v="Delivery Projects"/>
    <s v="Analysis"/>
    <n v="0"/>
    <n v="0"/>
    <s v="PROPOSAL"/>
    <n v="0"/>
    <n v="2025"/>
    <x v="0"/>
    <n v="0"/>
    <n v="5"/>
    <n v="0"/>
    <n v="0"/>
    <n v="3"/>
    <n v="3"/>
    <n v="0"/>
    <n v="0"/>
    <n v="0"/>
    <n v="0"/>
    <n v="0"/>
    <n v="0"/>
    <n v="0"/>
    <n v="0.23809523809523808"/>
    <n v="0.13636363636363635"/>
    <n v="0.13636363636363635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88"/>
    <s v="Delivery Projects"/>
    <s v="Project Governance"/>
    <n v="0"/>
    <n v="0"/>
    <s v="PROPOSAL"/>
    <n v="0"/>
    <n v="2025"/>
    <x v="0"/>
    <n v="0"/>
    <n v="2"/>
    <n v="0"/>
    <n v="0"/>
    <n v="2"/>
    <n v="2"/>
    <n v="0"/>
    <n v="0"/>
    <n v="0"/>
    <n v="0"/>
    <n v="0"/>
    <n v="0"/>
    <n v="0"/>
    <n v="9.5238095238095233E-2"/>
    <n v="9.0909090909090912E-2"/>
    <n v="9.0909090909090912E-2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1"/>
    <s v="Delivery Projects"/>
    <s v="Analysis"/>
    <n v="450"/>
    <n v="244"/>
    <s v="ON GOING"/>
    <n v="0.45"/>
    <n v="2025"/>
    <x v="6"/>
    <n v="3"/>
    <n v="4"/>
    <m/>
    <m/>
    <n v="4"/>
    <n v="4"/>
    <n v="0"/>
    <n v="0"/>
    <n v="0"/>
    <n v="0"/>
    <n v="0"/>
    <n v="0.16666666666666666"/>
    <n v="0.15"/>
    <n v="0.19047619047619047"/>
    <n v="0.18181818181818182"/>
    <n v="0.18181818181818182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33"/>
    <s v="Operations"/>
    <s v="FrontEnd"/>
    <n v="450"/>
    <n v="244"/>
    <s v="ON GOING"/>
    <n v="0.45"/>
    <n v="2025"/>
    <x v="11"/>
    <n v="10"/>
    <n v="10"/>
    <m/>
    <m/>
    <n v="10"/>
    <n v="10"/>
    <n v="0"/>
    <n v="0"/>
    <n v="0"/>
    <n v="0"/>
    <n v="0"/>
    <n v="0.55555555555555558"/>
    <n v="0.5"/>
    <n v="0.47619047619047616"/>
    <n v="0.45454545454545453"/>
    <n v="0.45454545454545453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0"/>
    <s v="Operations"/>
    <s v="BackEnd"/>
    <n v="450"/>
    <n v="244"/>
    <s v="ON GOING"/>
    <n v="0.45"/>
    <n v="2025"/>
    <x v="7"/>
    <n v="0"/>
    <n v="0"/>
    <m/>
    <m/>
    <n v="0"/>
    <n v="0"/>
    <n v="0"/>
    <n v="0"/>
    <n v="0"/>
    <n v="0"/>
    <n v="0"/>
    <n v="0.83333333333333337"/>
    <n v="0"/>
    <n v="0"/>
    <n v="0"/>
    <n v="0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79"/>
    <s v="Operations"/>
    <s v="FrontEnd"/>
    <n v="450"/>
    <n v="244"/>
    <s v="ON GOING"/>
    <n v="0.45"/>
    <n v="2025"/>
    <x v="7"/>
    <n v="15"/>
    <n v="15"/>
    <m/>
    <m/>
    <n v="15"/>
    <n v="15"/>
    <n v="0"/>
    <n v="0"/>
    <n v="0"/>
    <n v="0"/>
    <n v="0"/>
    <n v="0.83333333333333337"/>
    <n v="0.75"/>
    <n v="0.7142857142857143"/>
    <n v="0.68181818181818177"/>
    <n v="0.68181818181818177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8"/>
    <s v="Delivery Projects"/>
    <s v="Project Governance"/>
    <n v="450"/>
    <n v="244"/>
    <s v="ON GOING"/>
    <n v="0.45"/>
    <n v="2025"/>
    <x v="9"/>
    <n v="3"/>
    <n v="3"/>
    <n v="3"/>
    <n v="3"/>
    <n v="3"/>
    <n v="5"/>
    <n v="0"/>
    <n v="0"/>
    <n v="0"/>
    <n v="0"/>
    <n v="0"/>
    <n v="0.22222222222222221"/>
    <n v="0.15"/>
    <n v="0.14285714285714285"/>
    <n v="0.13636363636363635"/>
    <n v="0.22727272727272727"/>
    <n v="0"/>
    <n v="0"/>
    <n v="0"/>
    <n v="0"/>
    <n v="0"/>
    <n v="0"/>
    <n v="0"/>
  </r>
  <r>
    <s v="INTERNAL PRJ"/>
    <s v="PRJ"/>
    <s v="Waterfall"/>
    <x v="1"/>
    <d v="2025-01-07T00:00:00"/>
    <d v="2025-05-31T00:00:00"/>
    <s v="N/A"/>
    <s v="IAA"/>
    <s v="HR"/>
    <x v="236"/>
    <s v="Abstract"/>
    <s v="L. Roberto"/>
    <x v="49"/>
    <s v="Operations"/>
    <s v="Project Governance"/>
    <n v="450"/>
    <n v="244"/>
    <s v="ON GOING"/>
    <n v="0.45"/>
    <n v="2025"/>
    <x v="9"/>
    <n v="3"/>
    <n v="3"/>
    <m/>
    <m/>
    <n v="3"/>
    <n v="4"/>
    <n v="0"/>
    <n v="0"/>
    <n v="0"/>
    <n v="0"/>
    <n v="0"/>
    <n v="0.22222222222222221"/>
    <n v="0.15"/>
    <n v="0.14285714285714285"/>
    <n v="0.13636363636363635"/>
    <n v="0.18181818181818182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50"/>
    <s v="Operations"/>
    <s v="Tech Lead"/>
    <n v="450"/>
    <n v="244"/>
    <s v="ON GOING"/>
    <n v="0.45"/>
    <n v="2025"/>
    <x v="36"/>
    <n v="3"/>
    <n v="3"/>
    <m/>
    <m/>
    <n v="6"/>
    <n v="6"/>
    <n v="0"/>
    <n v="0"/>
    <n v="0"/>
    <n v="0"/>
    <n v="0"/>
    <n v="0.33333333333333331"/>
    <n v="0.15"/>
    <n v="0.14285714285714285"/>
    <n v="0.27272727272727271"/>
    <n v="0.27272727272727271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3"/>
    <s v="Operations"/>
    <s v="BackEnd"/>
    <n v="450"/>
    <n v="244"/>
    <s v="ON GOING"/>
    <n v="0.45"/>
    <n v="2025"/>
    <x v="7"/>
    <n v="15"/>
    <n v="15"/>
    <m/>
    <m/>
    <n v="15"/>
    <n v="15"/>
    <n v="0"/>
    <n v="0"/>
    <n v="0"/>
    <n v="0"/>
    <n v="0"/>
    <n v="0.83333333333333337"/>
    <n v="0.75"/>
    <n v="0.7142857142857143"/>
    <n v="0.68181818181818177"/>
    <n v="0.68181818181818177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"/>
    <s v="Operations"/>
    <s v="FrontEnd"/>
    <n v="450"/>
    <n v="244"/>
    <s v="ON GOING"/>
    <n v="0.45"/>
    <n v="2025"/>
    <x v="6"/>
    <n v="3"/>
    <n v="3"/>
    <m/>
    <m/>
    <n v="3"/>
    <n v="3"/>
    <n v="0"/>
    <n v="0"/>
    <n v="0"/>
    <n v="0"/>
    <n v="0"/>
    <n v="0.16666666666666666"/>
    <n v="0.15"/>
    <n v="0.14285714285714285"/>
    <n v="0.13636363636363635"/>
    <n v="0.13636363636363635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111"/>
    <s v="Operations"/>
    <s v="FrontEnd"/>
    <n v="450"/>
    <n v="244"/>
    <s v="ON GOING"/>
    <n v="0.45"/>
    <n v="2025"/>
    <x v="6"/>
    <n v="3"/>
    <n v="3"/>
    <m/>
    <m/>
    <n v="15"/>
    <n v="15"/>
    <n v="0"/>
    <n v="0"/>
    <n v="0"/>
    <n v="0"/>
    <n v="0"/>
    <n v="0.16666666666666666"/>
    <n v="0.15"/>
    <n v="0.14285714285714285"/>
    <n v="0.68181818181818177"/>
    <n v="0.68181818181818177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5"/>
    <s v="Operations"/>
    <s v="BackEnd"/>
    <n v="450"/>
    <n v="244"/>
    <s v="ON GOING"/>
    <n v="0.45"/>
    <n v="2025"/>
    <x v="6"/>
    <n v="3"/>
    <n v="3"/>
    <m/>
    <m/>
    <n v="10"/>
    <n v="10"/>
    <n v="0"/>
    <n v="0"/>
    <n v="0"/>
    <n v="0"/>
    <n v="0"/>
    <n v="0.16666666666666666"/>
    <n v="0.15"/>
    <n v="0.14285714285714285"/>
    <n v="0.45454545454545453"/>
    <n v="0.45454545454545453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"/>
    <x v="208"/>
    <s v="EssilorLuxottica"/>
    <s v="F. Taita"/>
    <x v="76"/>
    <s v="Operations"/>
    <s v="BackEnd "/>
    <n v="34"/>
    <n v="34"/>
    <s v="CLOSED"/>
    <n v="1"/>
    <n v="2025"/>
    <x v="2"/>
    <n v="5"/>
    <n v="7"/>
    <m/>
    <m/>
    <n v="0"/>
    <n v="0"/>
    <n v="0"/>
    <n v="0"/>
    <n v="0"/>
    <n v="0"/>
    <n v="0"/>
    <n v="0.1111111111111111"/>
    <n v="0.25"/>
    <n v="0.33333333333333331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50"/>
    <s v="Operations"/>
    <s v="Tech Lead"/>
    <n v="20"/>
    <n v="0"/>
    <s v="TO START"/>
    <n v="1"/>
    <n v="2025"/>
    <x v="6"/>
    <n v="3"/>
    <n v="3"/>
    <m/>
    <m/>
    <n v="0"/>
    <n v="0"/>
    <n v="0"/>
    <n v="0"/>
    <n v="0"/>
    <n v="0"/>
    <n v="0"/>
    <n v="0.16666666666666666"/>
    <n v="0.15"/>
    <n v="0.14285714285714285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93"/>
    <s v="Operations"/>
    <s v="BackEnd"/>
    <n v="20"/>
    <n v="0"/>
    <s v="TO START"/>
    <n v="1"/>
    <n v="2025"/>
    <x v="36"/>
    <n v="4"/>
    <n v="4"/>
    <m/>
    <m/>
    <n v="0"/>
    <n v="0"/>
    <n v="0"/>
    <n v="0"/>
    <n v="0"/>
    <n v="0"/>
    <n v="0"/>
    <n v="0.33333333333333331"/>
    <n v="0.2"/>
    <n v="0.19047619047619047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33"/>
    <s v="Operations"/>
    <s v="FrontEnd"/>
    <n v="20"/>
    <n v="0"/>
    <s v="TO START"/>
    <n v="1"/>
    <n v="2025"/>
    <x v="6"/>
    <n v="3"/>
    <n v="4"/>
    <m/>
    <m/>
    <n v="0"/>
    <n v="0"/>
    <n v="0"/>
    <n v="0"/>
    <n v="0"/>
    <n v="0"/>
    <n v="0"/>
    <n v="0.16666666666666666"/>
    <n v="0.15"/>
    <n v="0.19047619047619047"/>
    <n v="0"/>
    <n v="0"/>
    <n v="0"/>
    <n v="0"/>
    <n v="0"/>
    <n v="0"/>
    <n v="0"/>
    <n v="0"/>
    <n v="0"/>
  </r>
  <r>
    <s v="PROSPECT"/>
    <s v="AMS"/>
    <m/>
    <x v="1"/>
    <d v="2025-01-01T00:00:00"/>
    <d v="2025-12-31T00:00:00"/>
    <s v="N/A"/>
    <s v="N/A"/>
    <s v="BIP"/>
    <x v="238"/>
    <s v="EssilorLuxottica"/>
    <s v="F. Taita"/>
    <x v="17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31818181818181818"/>
  </r>
  <r>
    <s v="PROSPECT"/>
    <s v="AMS"/>
    <m/>
    <x v="1"/>
    <d v="2025-01-01T00:00:00"/>
    <d v="2025-12-31T00:00:00"/>
    <s v="N/A"/>
    <s v="N/A"/>
    <s v="BIP"/>
    <x v="238"/>
    <s v="EssilorLuxottica"/>
    <s v="F. Taita"/>
    <x v="18"/>
    <s v="Delivery Projects"/>
    <s v="DataManagement"/>
    <n v="620"/>
    <n v="0"/>
    <s v="PROSPECT"/>
    <n v="0"/>
    <n v="2024"/>
    <x v="0"/>
    <n v="0"/>
    <n v="0"/>
    <m/>
    <m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8181818181818182"/>
  </r>
  <r>
    <s v="PROSPECT"/>
    <s v="AMS"/>
    <m/>
    <x v="1"/>
    <d v="2025-01-01T00:00:00"/>
    <d v="2025-12-31T00:00:00"/>
    <s v="N/A"/>
    <s v="N/A"/>
    <s v="BIP"/>
    <x v="238"/>
    <s v="EssilorLuxottica"/>
    <s v="F. Taita"/>
    <x v="19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.40909090909090912"/>
  </r>
  <r>
    <s v="PROSPECT"/>
    <s v="AMS"/>
    <m/>
    <x v="1"/>
    <d v="2025-01-01T00:00:00"/>
    <d v="2025-12-31T00:00:00"/>
    <s v="N/A"/>
    <s v="N/A"/>
    <s v="BIP"/>
    <x v="238"/>
    <s v="EssilorLuxottica"/>
    <s v="F. Taita"/>
    <x v="20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.27272727272727271"/>
  </r>
  <r>
    <s v="INTERNAL PRJ"/>
    <s v="PRJ"/>
    <m/>
    <x v="1"/>
    <d v="2025-01-01T00:00:00"/>
    <d v="2025-12-31T00:00:00"/>
    <s v="N/A"/>
    <s v="IAA"/>
    <s v="OTHER"/>
    <x v="18"/>
    <m/>
    <s v="O. Sagazio"/>
    <x v="50"/>
    <s v="Operations"/>
    <s v="PM - Project Governance"/>
    <n v="0"/>
    <n v="0"/>
    <s v="ON GOING"/>
    <n v="0"/>
    <n v="2025"/>
    <x v="6"/>
    <n v="3"/>
    <n v="3"/>
    <m/>
    <m/>
    <n v="3"/>
    <n v="3"/>
    <n v="1"/>
    <n v="3"/>
    <n v="3"/>
    <n v="3"/>
    <n v="1"/>
    <n v="0.16666666666666666"/>
    <n v="0.15"/>
    <n v="0.14285714285714285"/>
    <n v="0.13636363636363635"/>
    <n v="0.13636363636363635"/>
    <n v="0"/>
    <n v="0"/>
    <n v="8.3333333333333329E-2"/>
    <n v="0.14285714285714285"/>
    <n v="0.13043478260869565"/>
    <n v="0.14285714285714285"/>
    <n v="4.5454545454545456E-2"/>
  </r>
  <r>
    <s v="CONTRACT"/>
    <s v="TIME MATERIAL "/>
    <s v="Waterfall"/>
    <x v="1"/>
    <d v="2025-01-01T00:00:00"/>
    <d v="2025-12-31T00:00:00"/>
    <s v="ABS25031"/>
    <s v="ABS25031"/>
    <s v="LOGISTIC"/>
    <x v="231"/>
    <s v="EssilorLuxottica"/>
    <s v="F. Taita"/>
    <x v="76"/>
    <s v="Operations"/>
    <s v="BackEnd"/>
    <n v="70"/>
    <n v="30"/>
    <s v="ON GOING"/>
    <n v="0.42857142857142855"/>
    <n v="2025"/>
    <x v="2"/>
    <n v="5"/>
    <n v="5"/>
    <m/>
    <m/>
    <n v="5"/>
    <n v="5"/>
    <n v="0"/>
    <n v="5"/>
    <n v="5"/>
    <n v="5"/>
    <n v="0"/>
    <n v="0.1111111111111111"/>
    <n v="0.25"/>
    <n v="0.23809523809523808"/>
    <n v="0.22727272727272727"/>
    <n v="0.22727272727272727"/>
    <n v="0"/>
    <n v="0"/>
    <n v="0"/>
    <n v="0.23809523809523808"/>
    <n v="0.21739130434782608"/>
    <n v="0.23809523809523808"/>
    <n v="0"/>
  </r>
  <r>
    <s v="CONTRACT"/>
    <s v="TIME MATERIAL "/>
    <s v="Waterfall"/>
    <x v="1"/>
    <d v="2025-01-01T00:00:00"/>
    <d v="2025-12-31T00:00:00"/>
    <s v="ABS25031"/>
    <s v="ABS25031"/>
    <s v="LOGISTIC"/>
    <x v="231"/>
    <s v="EssilorLuxottica"/>
    <s v="F. Taita"/>
    <x v="75"/>
    <s v="Operations"/>
    <s v="BackEnd"/>
    <n v="70"/>
    <n v="30"/>
    <s v="ON GOING"/>
    <n v="0.42857142857142855"/>
    <n v="2025"/>
    <x v="1"/>
    <n v="2"/>
    <n v="1"/>
    <m/>
    <m/>
    <n v="2"/>
    <n v="1"/>
    <n v="1"/>
    <n v="1"/>
    <n v="1"/>
    <n v="1"/>
    <n v="1"/>
    <n v="5.5555555555555552E-2"/>
    <n v="0.1"/>
    <n v="4.7619047619047616E-2"/>
    <n v="9.0909090909090912E-2"/>
    <n v="4.5454545454545456E-2"/>
    <n v="0"/>
    <n v="0"/>
    <n v="8.3333333333333329E-2"/>
    <n v="4.7619047619047616E-2"/>
    <n v="4.3478260869565216E-2"/>
    <n v="4.7619047619047616E-2"/>
    <n v="4.5454545454545456E-2"/>
  </r>
  <r>
    <s v="CONTRACT"/>
    <s v="PRJ"/>
    <s v="Waterfall"/>
    <x v="1"/>
    <d v="2024-06-01T00:00:00"/>
    <d v="2024-12-31T00:00:00"/>
    <s v="ABS24299"/>
    <s v="ABS24299"/>
    <s v="HR"/>
    <x v="132"/>
    <s v="EssilorLuxottica"/>
    <s v="L. Roberto"/>
    <x v="83"/>
    <s v="Delivery Projects"/>
    <s v="Analysis"/>
    <n v="570"/>
    <n v="560"/>
    <s v="CLOSED"/>
    <n v="1"/>
    <n v="2025"/>
    <x v="13"/>
    <n v="2"/>
    <n v="0"/>
    <m/>
    <m/>
    <n v="0"/>
    <n v="0"/>
    <n v="0"/>
    <n v="0"/>
    <n v="0"/>
    <n v="0"/>
    <n v="0"/>
    <n v="0.27777777777777779"/>
    <n v="0.1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2"/>
    <s v="EssilorLuxottica"/>
    <s v="L. Roberto"/>
    <x v="40"/>
    <s v="Operations"/>
    <s v="FrontEnd"/>
    <n v="570"/>
    <n v="560"/>
    <s v="CLOSED"/>
    <n v="1"/>
    <n v="2025"/>
    <x v="8"/>
    <n v="4"/>
    <n v="0"/>
    <m/>
    <m/>
    <n v="0"/>
    <n v="0"/>
    <n v="0"/>
    <n v="0"/>
    <n v="0"/>
    <n v="0"/>
    <n v="0"/>
    <n v="0.44444444444444442"/>
    <n v="0.2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83"/>
    <s v="Delivery Projects"/>
    <s v="Analysis"/>
    <n v="80"/>
    <n v="36"/>
    <s v="CLOSED"/>
    <n v="1"/>
    <n v="2025"/>
    <x v="9"/>
    <n v="1"/>
    <n v="0"/>
    <m/>
    <m/>
    <n v="0"/>
    <n v="0"/>
    <n v="0"/>
    <n v="0"/>
    <n v="0"/>
    <n v="0"/>
    <n v="0"/>
    <n v="0.22222222222222221"/>
    <n v="0.05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88"/>
    <s v="Delivery Projects"/>
    <s v="Project Governance"/>
    <n v="80"/>
    <n v="36"/>
    <s v="CLOSED"/>
    <n v="1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40"/>
    <s v="Operations"/>
    <s v="FrontEnd"/>
    <n v="80"/>
    <n v="36"/>
    <s v="CLOSED"/>
    <n v="1"/>
    <n v="2025"/>
    <x v="6"/>
    <n v="1"/>
    <n v="0"/>
    <m/>
    <m/>
    <n v="0"/>
    <n v="0"/>
    <n v="0"/>
    <n v="0"/>
    <n v="0"/>
    <n v="0"/>
    <n v="0"/>
    <n v="0.16666666666666666"/>
    <n v="0.05"/>
    <n v="0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88"/>
    <s v="Operations"/>
    <s v="PM - Project Governance"/>
    <n v="20"/>
    <n v="0"/>
    <s v="TO START"/>
    <n v="1"/>
    <n v="2025"/>
    <x v="1"/>
    <n v="1"/>
    <n v="0"/>
    <m/>
    <m/>
    <n v="0"/>
    <n v="0"/>
    <n v="0"/>
    <n v="0"/>
    <n v="0"/>
    <n v="0"/>
    <n v="0"/>
    <n v="5.5555555555555552E-2"/>
    <n v="0.05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91"/>
    <s v="Delivery Projects"/>
    <s v="Analysis"/>
    <n v="570"/>
    <n v="560"/>
    <s v="CLOSED"/>
    <n v="1"/>
    <n v="2025"/>
    <x v="2"/>
    <n v="0"/>
    <n v="0"/>
    <m/>
    <m/>
    <n v="0"/>
    <n v="0"/>
    <n v="0"/>
    <n v="0"/>
    <n v="0"/>
    <n v="1"/>
    <n v="7"/>
    <n v="0.1111111111111111"/>
    <n v="0"/>
    <n v="0"/>
    <n v="0"/>
    <n v="0"/>
    <n v="0"/>
    <n v="0"/>
    <n v="0"/>
    <n v="0"/>
    <n v="0"/>
    <n v="4.7619047619047616E-2"/>
    <n v="0.31818181818181818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8"/>
    <s v="Operations"/>
    <s v="FrontEnd"/>
    <n v="570"/>
    <n v="560"/>
    <s v="CLOSED"/>
    <n v="1"/>
    <n v="2025"/>
    <x v="9"/>
    <n v="0"/>
    <n v="0"/>
    <m/>
    <m/>
    <n v="0"/>
    <n v="0"/>
    <n v="0"/>
    <n v="0"/>
    <n v="0"/>
    <n v="0"/>
    <n v="0"/>
    <n v="0.22222222222222221"/>
    <n v="0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5"/>
    <s v="Operations"/>
    <s v="BackEnd"/>
    <n v="570"/>
    <n v="560"/>
    <s v="CLOSED"/>
    <n v="1"/>
    <n v="2025"/>
    <x v="9"/>
    <n v="0"/>
    <n v="0"/>
    <m/>
    <m/>
    <n v="0"/>
    <n v="0"/>
    <n v="0"/>
    <n v="0"/>
    <n v="0"/>
    <n v="0"/>
    <n v="0"/>
    <n v="0.22222222222222221"/>
    <n v="0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7"/>
    <s v="Delivery Projects"/>
    <s v="Analysis"/>
    <n v="570"/>
    <n v="560"/>
    <s v="CLOSED"/>
    <n v="1"/>
    <n v="2025"/>
    <x v="2"/>
    <n v="0"/>
    <n v="0"/>
    <m/>
    <m/>
    <n v="0"/>
    <n v="0"/>
    <n v="0"/>
    <n v="4"/>
    <n v="4"/>
    <n v="2"/>
    <n v="2"/>
    <n v="0.1111111111111111"/>
    <n v="0"/>
    <n v="0"/>
    <n v="0"/>
    <n v="0"/>
    <n v="0"/>
    <n v="0"/>
    <n v="0"/>
    <n v="0.19047619047619047"/>
    <n v="0.17391304347826086"/>
    <n v="9.5238095238095233E-2"/>
    <n v="9.0909090909090912E-2"/>
  </r>
  <r>
    <s v="CONTRACT"/>
    <s v="PRJ"/>
    <s v="Waterfall"/>
    <x v="1"/>
    <d v="2024-06-01T00:00:00"/>
    <d v="2024-12-31T00:00:00"/>
    <s v="ABS24299"/>
    <s v="ABS24299"/>
    <s v="HR"/>
    <x v="239"/>
    <s v="EssilorLuxottica"/>
    <s v="L. Roberto"/>
    <x v="88"/>
    <s v="Delivery Projects"/>
    <s v="PMO - Project Management Officer"/>
    <n v="570"/>
    <n v="560"/>
    <s v="CLOSED"/>
    <n v="1"/>
    <n v="2025"/>
    <x v="9"/>
    <n v="2"/>
    <n v="0"/>
    <m/>
    <m/>
    <n v="0"/>
    <n v="0"/>
    <n v="0"/>
    <n v="4"/>
    <n v="4"/>
    <n v="2"/>
    <n v="2"/>
    <n v="0.22222222222222221"/>
    <n v="0.1"/>
    <n v="0"/>
    <n v="0"/>
    <n v="0"/>
    <n v="0"/>
    <n v="0"/>
    <n v="0"/>
    <n v="0.19047619047619047"/>
    <n v="0.17391304347826086"/>
    <n v="9.5238095238095233E-2"/>
    <n v="9.0909090909090912E-2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49"/>
    <s v="Operations"/>
    <s v="PM - Project Governance"/>
    <n v="65"/>
    <n v="60"/>
    <s v="TO START"/>
    <n v="0.9"/>
    <n v="2025"/>
    <x v="1"/>
    <n v="1"/>
    <n v="0"/>
    <m/>
    <m/>
    <n v="0"/>
    <n v="0"/>
    <n v="0"/>
    <n v="0"/>
    <n v="0"/>
    <n v="0"/>
    <n v="0"/>
    <n v="5.5555555555555552E-2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7"/>
    <s v="Delivery Projects"/>
    <s v="Analysis"/>
    <n v="65"/>
    <n v="60"/>
    <s v="ON HOLD"/>
    <n v="0.9"/>
    <n v="2025"/>
    <x v="1"/>
    <n v="1"/>
    <n v="0"/>
    <m/>
    <m/>
    <n v="0"/>
    <n v="0"/>
    <n v="0"/>
    <n v="0"/>
    <n v="0"/>
    <n v="0"/>
    <n v="0"/>
    <n v="5.5555555555555552E-2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34"/>
    <s v="Operations"/>
    <s v="BackEnd"/>
    <n v="65"/>
    <n v="60"/>
    <s v="ON HOLD"/>
    <n v="0.9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4"/>
    <s v="Operations"/>
    <s v="BackEnd"/>
    <n v="65"/>
    <n v="60"/>
    <s v="ON HOLD"/>
    <n v="0.9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4"/>
    <s v="Operations"/>
    <s v="Tech Lead"/>
    <n v="570"/>
    <n v="560"/>
    <s v="CLOSED"/>
    <n v="1"/>
    <n v="2025"/>
    <x v="1"/>
    <n v="0"/>
    <n v="0"/>
    <m/>
    <m/>
    <n v="0"/>
    <n v="0"/>
    <n v="0"/>
    <n v="4"/>
    <n v="4"/>
    <n v="2"/>
    <n v="2"/>
    <n v="5.5555555555555552E-2"/>
    <n v="0"/>
    <n v="0"/>
    <n v="0"/>
    <n v="0"/>
    <n v="0"/>
    <n v="0"/>
    <n v="0"/>
    <n v="0.19047619047619047"/>
    <n v="0.17391304347826086"/>
    <n v="9.5238095238095233E-2"/>
    <n v="9.0909090909090912E-2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4"/>
    <s v="Operations"/>
    <s v="Tech Lead"/>
    <n v="0"/>
    <n v="0"/>
    <s v="PROPOSAL"/>
    <n v="0"/>
    <n v="2025"/>
    <x v="0"/>
    <n v="0"/>
    <n v="3"/>
    <n v="0"/>
    <n v="0"/>
    <n v="3"/>
    <n v="3"/>
    <n v="0"/>
    <n v="0"/>
    <n v="0"/>
    <n v="0"/>
    <n v="0"/>
    <n v="0"/>
    <n v="0"/>
    <n v="0.14285714285714285"/>
    <n v="0.13636363636363635"/>
    <n v="0.13636363636363635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7"/>
    <s v="Operations"/>
    <s v="Backend "/>
    <n v="60"/>
    <n v="50"/>
    <s v="ON GOING"/>
    <n v="0.83333333333333337"/>
    <n v="2025"/>
    <x v="0"/>
    <n v="10"/>
    <n v="21"/>
    <n v="0"/>
    <n v="0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8"/>
    <s v="Delivery Projects"/>
    <s v="DataManagement"/>
    <n v="60"/>
    <n v="50"/>
    <s v="ON GOING"/>
    <n v="0.83333333333333337"/>
    <n v="2025"/>
    <x v="0"/>
    <n v="6"/>
    <n v="7"/>
    <n v="0"/>
    <n v="0"/>
    <n v="0"/>
    <n v="0"/>
    <n v="0"/>
    <n v="0"/>
    <n v="0"/>
    <n v="0"/>
    <n v="0"/>
    <n v="0"/>
    <n v="0.3"/>
    <n v="0.33333333333333331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9"/>
    <s v="Operations"/>
    <s v="Backend "/>
    <n v="60"/>
    <n v="50"/>
    <s v="ON GOING"/>
    <n v="0.83333333333333337"/>
    <n v="2025"/>
    <x v="0"/>
    <n v="9"/>
    <n v="17"/>
    <n v="0"/>
    <n v="0"/>
    <n v="0"/>
    <n v="0"/>
    <n v="0"/>
    <n v="0"/>
    <n v="0"/>
    <n v="0"/>
    <n v="0"/>
    <n v="0"/>
    <n v="0.45"/>
    <n v="0.80952380952380953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20"/>
    <s v="Operations"/>
    <s v="Backend "/>
    <n v="60"/>
    <n v="50"/>
    <s v="ON GOING"/>
    <n v="0.83333333333333337"/>
    <n v="2025"/>
    <x v="0"/>
    <n v="6"/>
    <n v="14"/>
    <n v="0"/>
    <n v="0"/>
    <n v="0"/>
    <n v="0"/>
    <n v="0"/>
    <n v="0"/>
    <n v="0"/>
    <n v="0"/>
    <n v="0"/>
    <n v="0"/>
    <n v="0.3"/>
    <n v="0.66666666666666663"/>
    <n v="0"/>
    <n v="0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7"/>
    <s v="Operations"/>
    <s v="Backend "/>
    <n v="60"/>
    <n v="0"/>
    <s v="TO START"/>
    <n v="0"/>
    <n v="2025"/>
    <x v="0"/>
    <n v="0"/>
    <n v="0"/>
    <n v="22"/>
    <n v="11"/>
    <n v="0"/>
    <n v="0"/>
    <n v="0"/>
    <n v="0"/>
    <n v="0"/>
    <n v="0"/>
    <n v="0"/>
    <n v="0"/>
    <n v="0"/>
    <n v="0"/>
    <n v="1"/>
    <n v="0.5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8"/>
    <s v="Delivery Projects"/>
    <s v="DataManagement"/>
    <n v="60"/>
    <n v="0"/>
    <s v="TO START"/>
    <n v="0"/>
    <n v="2025"/>
    <x v="0"/>
    <n v="0"/>
    <n v="0"/>
    <n v="10"/>
    <n v="6"/>
    <n v="0"/>
    <n v="0"/>
    <n v="0"/>
    <n v="0"/>
    <n v="0"/>
    <n v="0"/>
    <n v="0"/>
    <n v="0"/>
    <n v="0"/>
    <n v="0"/>
    <n v="0.45454545454545453"/>
    <n v="0.27272727272727271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9"/>
    <s v="Operations"/>
    <s v="Backend "/>
    <n v="60"/>
    <n v="0"/>
    <s v="TO START"/>
    <n v="0"/>
    <n v="2025"/>
    <x v="0"/>
    <n v="0"/>
    <n v="0"/>
    <n v="18"/>
    <n v="9"/>
    <n v="0"/>
    <n v="0"/>
    <n v="0"/>
    <n v="0"/>
    <n v="0"/>
    <n v="0"/>
    <n v="0"/>
    <n v="0"/>
    <n v="0"/>
    <n v="0"/>
    <n v="0.81818181818181823"/>
    <n v="0.40909090909090912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20"/>
    <s v="Operations"/>
    <s v="Backend "/>
    <n v="60"/>
    <n v="0"/>
    <s v="TO START"/>
    <n v="0"/>
    <n v="2025"/>
    <x v="0"/>
    <n v="0"/>
    <n v="0"/>
    <n v="13"/>
    <n v="10"/>
    <n v="0"/>
    <n v="0"/>
    <n v="0"/>
    <n v="0"/>
    <n v="0"/>
    <n v="0"/>
    <n v="0"/>
    <n v="0"/>
    <n v="0"/>
    <n v="0"/>
    <n v="0.59090909090909094"/>
    <n v="0.45454545454545453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7"/>
    <s v="Operations"/>
    <s v="Backend "/>
    <n v="60"/>
    <n v="0"/>
    <s v="CONTRACT "/>
    <n v="0"/>
    <n v="2025"/>
    <x v="0"/>
    <n v="0"/>
    <n v="0"/>
    <n v="0"/>
    <n v="11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6"/>
    <n v="6"/>
    <n v="0"/>
    <n v="0"/>
    <n v="0"/>
    <n v="0"/>
    <n v="0"/>
    <n v="0"/>
    <n v="0"/>
    <n v="0"/>
    <n v="0"/>
    <n v="0"/>
    <n v="0.27272727272727271"/>
    <n v="0.3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9"/>
    <s v="Operations"/>
    <s v="Backend "/>
    <n v="60"/>
    <n v="0"/>
    <s v="CONTRACT "/>
    <n v="0"/>
    <n v="2025"/>
    <x v="0"/>
    <n v="0"/>
    <n v="0"/>
    <n v="0"/>
    <n v="9"/>
    <n v="9"/>
    <n v="0"/>
    <n v="0"/>
    <n v="0"/>
    <n v="0"/>
    <n v="0"/>
    <n v="0"/>
    <n v="0"/>
    <n v="0"/>
    <n v="0"/>
    <n v="0"/>
    <n v="0.40909090909090912"/>
    <n v="0.45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20"/>
    <s v="Operations"/>
    <s v="Backend "/>
    <n v="60"/>
    <n v="0"/>
    <s v="CONTRACT "/>
    <n v="0"/>
    <n v="2025"/>
    <x v="0"/>
    <n v="0"/>
    <n v="0"/>
    <n v="0"/>
    <n v="10"/>
    <n v="10"/>
    <n v="0"/>
    <n v="0"/>
    <n v="0"/>
    <n v="0"/>
    <n v="0"/>
    <n v="0"/>
    <n v="0"/>
    <n v="0"/>
    <n v="0"/>
    <n v="0"/>
    <n v="0.45454545454545453"/>
    <n v="0.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20"/>
    <n v="23"/>
    <n v="0"/>
    <n v="0"/>
    <n v="0"/>
    <n v="0"/>
    <n v="0"/>
    <n v="0"/>
    <n v="0"/>
    <n v="0"/>
    <n v="0"/>
    <n v="0"/>
    <n v="1"/>
    <n v="1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6"/>
    <n v="12"/>
    <n v="0"/>
    <n v="0"/>
    <n v="0"/>
    <n v="0"/>
    <n v="0"/>
    <n v="0"/>
    <n v="0"/>
    <n v="0"/>
    <n v="0"/>
    <n v="0"/>
    <n v="0.3"/>
    <n v="0.52173913043478259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9"/>
    <n v="18"/>
    <n v="0"/>
    <n v="0"/>
    <n v="0"/>
    <n v="0"/>
    <n v="0"/>
    <n v="0"/>
    <n v="0"/>
    <n v="0"/>
    <n v="0"/>
    <n v="0"/>
    <n v="0.45"/>
    <n v="0.78260869565217395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8"/>
    <n v="21"/>
    <n v="0"/>
    <n v="0"/>
    <n v="0"/>
    <n v="0"/>
    <n v="0"/>
    <n v="0"/>
    <n v="0"/>
    <n v="0"/>
    <n v="0"/>
    <n v="0"/>
    <n v="0.4"/>
    <n v="0.91304347826086951"/>
    <n v="0"/>
    <n v="0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.83333333333333337"/>
    <n v="0.47619047619047616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4"/>
    <n v="10"/>
    <n v="0"/>
    <n v="0"/>
    <n v="0"/>
    <n v="0"/>
    <n v="0"/>
    <n v="0"/>
    <n v="0"/>
    <n v="0"/>
    <n v="0"/>
    <n v="0"/>
    <n v="0.33333333333333331"/>
    <n v="0.47619047619047616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8"/>
    <n v="11"/>
    <n v="0"/>
    <n v="0"/>
    <n v="0"/>
    <n v="0"/>
    <n v="0"/>
    <n v="0"/>
    <n v="0"/>
    <n v="0"/>
    <n v="0"/>
    <n v="0"/>
    <n v="0.66666666666666663"/>
    <n v="0.52380952380952384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6"/>
    <n v="10"/>
    <n v="0"/>
    <n v="0"/>
    <n v="0"/>
    <n v="0"/>
    <n v="0"/>
    <n v="0"/>
    <n v="0"/>
    <n v="0"/>
    <n v="0"/>
    <n v="0"/>
    <n v="0.5"/>
    <n v="0.47619047619047616"/>
    <n v="0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.52380952380952384"/>
    <n v="0.47826086956521741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10"/>
    <n v="7"/>
    <n v="0"/>
    <n v="0"/>
    <n v="0"/>
    <n v="0"/>
    <n v="0"/>
    <n v="0"/>
    <n v="0"/>
    <n v="0"/>
    <n v="0"/>
    <n v="0"/>
    <n v="0.47619047619047616"/>
    <n v="0.30434782608695654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52380952380952384"/>
    <n v="0.43478260869565216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10"/>
    <n v="11"/>
    <n v="0"/>
    <n v="0"/>
    <n v="0"/>
    <n v="0"/>
    <n v="0"/>
    <n v="0"/>
    <n v="0"/>
    <n v="0"/>
    <n v="0"/>
    <n v="0"/>
    <n v="0.47619047619047616"/>
    <n v="0.47826086956521741"/>
    <n v="0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47826086956521741"/>
    <n v="0.47619047619047616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0"/>
    <n v="7"/>
    <n v="7"/>
    <n v="0"/>
    <n v="0"/>
    <n v="0"/>
    <n v="0"/>
    <n v="0"/>
    <n v="0"/>
    <n v="0"/>
    <n v="0"/>
    <n v="0"/>
    <n v="0"/>
    <n v="0.30434782608695654"/>
    <n v="0.33333333333333331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.43478260869565216"/>
    <n v="0.47619047619047616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47826086956521741"/>
    <n v="0.47619047619047616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.52380952380952384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0"/>
    <n v="0"/>
    <n v="7"/>
    <n v="5"/>
    <n v="0"/>
    <n v="0"/>
    <n v="0"/>
    <n v="0"/>
    <n v="0"/>
    <n v="0"/>
    <n v="0"/>
    <n v="0"/>
    <n v="0"/>
    <n v="0"/>
    <n v="0.33333333333333331"/>
    <n v="0.22727272727272727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0"/>
    <n v="12"/>
    <n v="0"/>
    <n v="0"/>
    <n v="0"/>
    <n v="0"/>
    <n v="0"/>
    <n v="0"/>
    <n v="0"/>
    <n v="0"/>
    <n v="0"/>
    <n v="0"/>
    <n v="0.47619047619047616"/>
    <n v="0.54545454545454541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0"/>
    <n v="15"/>
    <n v="0"/>
    <n v="0"/>
    <n v="0"/>
    <n v="0"/>
    <n v="0"/>
    <n v="0"/>
    <n v="0"/>
    <n v="0"/>
    <n v="0"/>
    <n v="0"/>
    <n v="0.47619047619047616"/>
    <n v="0.68181818181818177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70"/>
    <s v="Delivery Project"/>
    <s v="PM - Project Governance"/>
    <n v="0"/>
    <n v="0"/>
    <s v="ON GOING"/>
    <n v="0"/>
    <n v="2025"/>
    <x v="7"/>
    <n v="15"/>
    <n v="15"/>
    <n v="15"/>
    <n v="15"/>
    <n v="15"/>
    <n v="15"/>
    <n v="15"/>
    <n v="15"/>
    <n v="15"/>
    <n v="15"/>
    <n v="15"/>
    <n v="0.83333333333333337"/>
    <n v="0.75"/>
    <n v="0.7142857142857143"/>
    <n v="0.68181818181818177"/>
    <n v="0.68181818181818177"/>
    <n v="0.75"/>
    <n v="0.65217391304347827"/>
    <n v="1.25"/>
    <n v="0.7142857142857143"/>
    <n v="0.65217391304347827"/>
    <n v="0.7142857142857143"/>
    <n v="0.68181818181818177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130"/>
    <s v="Delivery AMS"/>
    <s v="Tester"/>
    <n v="0"/>
    <n v="0"/>
    <s v="ON GOING"/>
    <n v="0"/>
    <n v="2025"/>
    <x v="16"/>
    <n v="22"/>
    <n v="20"/>
    <n v="20"/>
    <n v="20"/>
    <n v="20"/>
    <n v="20"/>
    <n v="20"/>
    <n v="20"/>
    <n v="20"/>
    <n v="20"/>
    <n v="20"/>
    <n v="1"/>
    <n v="1.1000000000000001"/>
    <n v="0.95238095238095233"/>
    <n v="0.90909090909090906"/>
    <n v="0.90909090909090906"/>
    <n v="1"/>
    <n v="0.86956521739130432"/>
    <n v="1.6666666666666667"/>
    <n v="0.95238095238095233"/>
    <n v="0.86956521739130432"/>
    <n v="0.95238095238095233"/>
    <n v="0.90909090909090906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131"/>
    <s v="Delivery AMS"/>
    <s v="Tester"/>
    <n v="0"/>
    <n v="0"/>
    <s v="ON GOING"/>
    <n v="0"/>
    <n v="2025"/>
    <x v="16"/>
    <n v="22"/>
    <n v="20"/>
    <n v="20"/>
    <n v="20"/>
    <n v="20"/>
    <n v="20"/>
    <n v="20"/>
    <n v="20"/>
    <n v="20"/>
    <n v="20"/>
    <n v="20"/>
    <n v="1"/>
    <n v="1.1000000000000001"/>
    <n v="0.95238095238095233"/>
    <n v="0.90909090909090906"/>
    <n v="0.90909090909090906"/>
    <n v="1"/>
    <n v="0.86956521739130432"/>
    <n v="1.6666666666666667"/>
    <n v="0.95238095238095233"/>
    <n v="0.86956521739130432"/>
    <n v="0.95238095238095233"/>
    <n v="0.90909090909090906"/>
  </r>
  <r>
    <s v="INTERNAL PRJ"/>
    <s v="PRJ"/>
    <m/>
    <x v="1"/>
    <d v="2025-01-01T00:00:00"/>
    <d v="2025-12-31T00:00:00"/>
    <s v="N/A"/>
    <s v="ABS0008"/>
    <s v="ECC"/>
    <x v="45"/>
    <m/>
    <s v="M. Pallotti"/>
    <x v="70"/>
    <s v="Delivery AMS"/>
    <s v="PM - Project Governance"/>
    <n v="24"/>
    <n v="0"/>
    <s v="ON GOING"/>
    <n v="0"/>
    <n v="2024"/>
    <x v="2"/>
    <n v="2"/>
    <n v="2"/>
    <n v="1"/>
    <n v="1"/>
    <n v="1"/>
    <n v="1"/>
    <n v="1"/>
    <n v="1"/>
    <n v="1"/>
    <n v="1"/>
    <n v="1"/>
    <n v="0.1111111111111111"/>
    <n v="0.1"/>
    <n v="9.5238095238095233E-2"/>
    <n v="4.5454545454545456E-2"/>
    <n v="4.5454545454545456E-2"/>
    <n v="0.05"/>
    <n v="4.3478260869565216E-2"/>
    <n v="8.3333333333333329E-2"/>
    <n v="4.7619047619047616E-2"/>
    <n v="4.3478260869565216E-2"/>
    <n v="4.7619047619047616E-2"/>
    <n v="4.5454545454545456E-2"/>
  </r>
  <r>
    <s v="INTERNAL PRJ"/>
    <s v="PRJ"/>
    <m/>
    <x v="1"/>
    <d v="2025-01-01T00:00:00"/>
    <d v="2025-12-31T00:00:00"/>
    <s v="N/A"/>
    <s v="ABS0008"/>
    <s v="ECC"/>
    <x v="45"/>
    <m/>
    <s v="M. Pallotti"/>
    <x v="72"/>
    <s v="Delivery Projects"/>
    <s v="PMO"/>
    <n v="24"/>
    <n v="0"/>
    <s v="ON GOING"/>
    <n v="0"/>
    <n v="2024"/>
    <x v="2"/>
    <n v="2"/>
    <n v="2"/>
    <n v="2"/>
    <n v="2"/>
    <n v="2"/>
    <n v="2"/>
    <n v="1"/>
    <n v="2"/>
    <n v="2"/>
    <n v="2"/>
    <n v="2"/>
    <n v="0.1111111111111111"/>
    <n v="0.1"/>
    <n v="9.5238095238095233E-2"/>
    <n v="9.0909090909090912E-2"/>
    <n v="9.0909090909090912E-2"/>
    <n v="0.1"/>
    <n v="8.6956521739130432E-2"/>
    <n v="8.3333333333333329E-2"/>
    <n v="9.5238095238095233E-2"/>
    <n v="8.6956521739130432E-2"/>
    <n v="9.5238095238095233E-2"/>
    <n v="9.0909090909090912E-2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25"/>
    <s v="Operations"/>
    <s v="Solution Architect"/>
    <n v="150"/>
    <n v="0"/>
    <s v="PROPOSAL"/>
    <n v="0"/>
    <n v="2025"/>
    <x v="0"/>
    <n v="0"/>
    <n v="0"/>
    <n v="0"/>
    <n v="0"/>
    <n v="0"/>
    <n v="0"/>
    <n v="10"/>
    <n v="10"/>
    <n v="10"/>
    <n v="5"/>
    <n v="5"/>
    <n v="0"/>
    <n v="0"/>
    <n v="0.47619047619047616"/>
    <n v="0.45454545454545453"/>
    <n v="0.45454545454545453"/>
    <n v="0.25"/>
    <n v="0.21739130434782608"/>
    <n v="0"/>
    <n v="0"/>
    <n v="0"/>
    <n v="0"/>
    <n v="0"/>
  </r>
  <r>
    <s v="LEAD"/>
    <s v="PRJ"/>
    <s v="Waterfall"/>
    <x v="1"/>
    <d v="2025-01-01T00:00:00"/>
    <d v="2025-12-31T00:00:00"/>
    <s v="N/A"/>
    <s v="N/A"/>
    <s v="healthcare"/>
    <x v="249"/>
    <s v="AO FERRARA"/>
    <s v="M. Calabrese"/>
    <x v="59"/>
    <s v="Delivery Projects"/>
    <s v="PM - Project Governance"/>
    <n v="100"/>
    <n v="0"/>
    <s v="PROPOSAL"/>
    <n v="0"/>
    <n v="2025"/>
    <x v="0"/>
    <n v="0"/>
    <n v="0"/>
    <n v="0"/>
    <n v="0"/>
    <n v="0"/>
    <n v="3"/>
    <n v="3"/>
    <n v="3"/>
    <n v="3"/>
    <n v="3"/>
    <n v="0"/>
    <n v="0"/>
    <n v="0.15"/>
    <n v="0.14285714285714285"/>
    <n v="0.13636363636363635"/>
    <n v="0.13636363636363635"/>
    <n v="0.15"/>
    <n v="0"/>
    <n v="0"/>
    <n v="0"/>
    <n v="0"/>
    <n v="0"/>
    <n v="0"/>
  </r>
  <r>
    <s v="LEAD"/>
    <s v="PRJ"/>
    <s v="Waterfall"/>
    <x v="1"/>
    <d v="2025-01-01T00:00:00"/>
    <d v="2025-12-31T00:00:00"/>
    <s v="N/A"/>
    <s v="N/A"/>
    <s v="healthcare"/>
    <x v="249"/>
    <s v="AO FERRARA"/>
    <s v="M. Calabrese"/>
    <x v="135"/>
    <s v="Operations"/>
    <s v="Tech Lead"/>
    <n v="100"/>
    <n v="0"/>
    <s v="PROPOSAL"/>
    <n v="0"/>
    <n v="2025"/>
    <x v="0"/>
    <n v="0"/>
    <n v="0"/>
    <n v="0"/>
    <n v="0"/>
    <n v="0"/>
    <n v="5"/>
    <n v="10"/>
    <n v="10"/>
    <n v="10"/>
    <n v="5"/>
    <n v="0"/>
    <n v="0"/>
    <n v="0.25"/>
    <n v="0.47619047619047616"/>
    <n v="0.45454545454545453"/>
    <n v="0.45454545454545453"/>
    <n v="0.25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0"/>
    <s v="Operations"/>
    <s v="Team Leadership"/>
    <n v="15"/>
    <n v="11"/>
    <s v="CLOSED"/>
    <n v="1"/>
    <n v="2024"/>
    <x v="0"/>
    <n v="0"/>
    <n v="0"/>
    <n v="0"/>
    <n v="1"/>
    <n v="2"/>
    <n v="0"/>
    <n v="0"/>
    <n v="0"/>
    <n v="0"/>
    <n v="0"/>
    <n v="0"/>
    <n v="0"/>
    <n v="0"/>
    <n v="0"/>
    <n v="0"/>
    <n v="4.5454545454545456E-2"/>
    <n v="0.1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59"/>
    <s v="Delivery Projects"/>
    <s v="PM - Project Governance"/>
    <n v="15"/>
    <n v="11"/>
    <s v="CLOSED"/>
    <n v="1"/>
    <n v="2024"/>
    <x v="0"/>
    <n v="0"/>
    <n v="0"/>
    <n v="0"/>
    <n v="5"/>
    <n v="5"/>
    <n v="0"/>
    <n v="0"/>
    <n v="0"/>
    <n v="0"/>
    <n v="0"/>
    <n v="0"/>
    <n v="0"/>
    <n v="0"/>
    <n v="0"/>
    <n v="0"/>
    <n v="0.22727272727272727"/>
    <n v="0.25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1"/>
    <s v="Operations"/>
    <s v="Backend"/>
    <n v="15"/>
    <n v="11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25"/>
    <s v="Operations"/>
    <s v="Tech Lead"/>
    <n v="15"/>
    <n v="11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20"/>
    <s v="Operations"/>
    <s v="BackEnd "/>
    <n v="70"/>
    <n v="5"/>
    <s v="ON GOING"/>
    <n v="7.1428571428571425E-2"/>
    <n v="2025"/>
    <x v="0"/>
    <n v="0"/>
    <n v="0"/>
    <n v="6"/>
    <n v="6"/>
    <n v="6"/>
    <n v="6"/>
    <n v="0"/>
    <n v="3"/>
    <n v="0"/>
    <n v="0"/>
    <n v="0"/>
    <n v="0"/>
    <n v="0"/>
    <n v="0"/>
    <n v="0.27272727272727271"/>
    <n v="0.27272727272727271"/>
    <n v="0.3"/>
    <n v="0.2608695652173913"/>
    <n v="0"/>
    <n v="0.14285714285714285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18"/>
    <s v="Delivery Projects"/>
    <s v="Data Engineering"/>
    <n v="70"/>
    <n v="5"/>
    <s v="ON GOING"/>
    <n v="7.1428571428571425E-2"/>
    <n v="2025"/>
    <x v="0"/>
    <n v="0"/>
    <n v="0"/>
    <n v="4"/>
    <n v="4"/>
    <n v="4"/>
    <n v="4"/>
    <n v="0"/>
    <n v="1"/>
    <n v="0"/>
    <n v="0"/>
    <n v="0"/>
    <n v="0"/>
    <n v="0"/>
    <n v="0"/>
    <n v="0.18181818181818182"/>
    <n v="0.18181818181818182"/>
    <n v="0.2"/>
    <n v="0.17391304347826086"/>
    <n v="0"/>
    <n v="4.7619047619047616E-2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76"/>
    <s v="Operations"/>
    <s v="BackEnd "/>
    <n v="70"/>
    <n v="5"/>
    <s v="ON GOING"/>
    <n v="7.1428571428571425E-2"/>
    <n v="2025"/>
    <x v="0"/>
    <n v="0"/>
    <n v="0"/>
    <n v="6"/>
    <n v="6"/>
    <n v="6"/>
    <n v="6"/>
    <n v="0"/>
    <n v="2"/>
    <n v="0"/>
    <n v="0"/>
    <n v="0"/>
    <n v="0"/>
    <n v="0"/>
    <n v="0"/>
    <n v="0.27272727272727271"/>
    <n v="0.27272727272727271"/>
    <n v="0.3"/>
    <n v="0.2608695652173913"/>
    <n v="0"/>
    <n v="9.5238095238095233E-2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83"/>
    <s v="Delivery Projects"/>
    <s v="Analysis"/>
    <n v="0"/>
    <n v="0"/>
    <s v="ON GOING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56"/>
    <s v="Operations"/>
    <s v="Data Management"/>
    <n v="29"/>
    <n v="19"/>
    <s v="CLOSED"/>
    <n v="1"/>
    <n v="2025"/>
    <x v="1"/>
    <n v="1"/>
    <n v="0"/>
    <n v="0"/>
    <n v="0"/>
    <n v="0"/>
    <n v="0"/>
    <n v="0"/>
    <n v="0"/>
    <n v="0"/>
    <n v="0"/>
    <n v="0"/>
    <n v="5.5555555555555552E-2"/>
    <n v="0.05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113"/>
    <s v="Operations"/>
    <s v="Data Management"/>
    <n v="29"/>
    <n v="19"/>
    <s v="CLOSED"/>
    <n v="1"/>
    <n v="2025"/>
    <x v="6"/>
    <n v="0"/>
    <n v="0"/>
    <n v="0"/>
    <n v="0"/>
    <n v="0"/>
    <n v="0"/>
    <n v="0"/>
    <n v="0"/>
    <n v="0"/>
    <n v="0"/>
    <n v="0"/>
    <n v="0.16666666666666666"/>
    <n v="0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7"/>
    <s v="Operations"/>
    <s v="Data Management"/>
    <n v="29"/>
    <n v="19"/>
    <s v="CLOSED"/>
    <n v="1"/>
    <n v="2025"/>
    <x v="6"/>
    <n v="2"/>
    <n v="0"/>
    <n v="0"/>
    <n v="0"/>
    <n v="0"/>
    <n v="0"/>
    <n v="0"/>
    <n v="0"/>
    <n v="0"/>
    <n v="0"/>
    <n v="0"/>
    <n v="0.16666666666666666"/>
    <n v="0.1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49"/>
    <s v="Operations"/>
    <s v="Project Governance"/>
    <n v="29"/>
    <n v="12"/>
    <s v="ON GOING"/>
    <n v="0.9"/>
    <n v="2025"/>
    <x v="1"/>
    <n v="1"/>
    <n v="0"/>
    <n v="0"/>
    <n v="0"/>
    <n v="0"/>
    <n v="0"/>
    <n v="0"/>
    <n v="0"/>
    <n v="0"/>
    <n v="0"/>
    <n v="0"/>
    <n v="5.5555555555555552E-2"/>
    <n v="0.05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84"/>
    <s v="Delivery Projects"/>
    <s v="Project Governance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8"/>
    <s v="Delivery Projects"/>
    <s v="Analysis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83"/>
    <s v="Delivery Projects"/>
    <s v="Analysis"/>
    <n v="20"/>
    <n v="0"/>
    <s v="ON GOING"/>
    <n v="0.5"/>
    <n v="2025"/>
    <x v="0"/>
    <n v="6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7"/>
    <s v="Operations"/>
    <s v="Solution Architect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6"/>
    <s v="Operations"/>
    <s v="BackEnd"/>
    <n v="20"/>
    <n v="0"/>
    <s v="ON GOING"/>
    <n v="0.5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92"/>
    <s v="Operations"/>
    <s v="BackEnd"/>
    <n v="20"/>
    <n v="0"/>
    <s v="ON GOING"/>
    <n v="0.5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49"/>
    <s v="Operations"/>
    <s v="PM - Project Governance"/>
    <n v="18"/>
    <n v="0"/>
    <s v="ON GOING"/>
    <n v="0.95"/>
    <n v="2025"/>
    <x v="0"/>
    <n v="1"/>
    <n v="1"/>
    <n v="1"/>
    <n v="0"/>
    <n v="0"/>
    <n v="0"/>
    <n v="0"/>
    <n v="0"/>
    <n v="0"/>
    <n v="0"/>
    <n v="0"/>
    <n v="0"/>
    <n v="0.05"/>
    <n v="4.7619047619047616E-2"/>
    <n v="4.5454545454545456E-2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7"/>
    <s v="Delivery Projects"/>
    <s v="Analisys"/>
    <n v="18"/>
    <n v="0"/>
    <s v="ON GOING"/>
    <n v="0.95"/>
    <n v="2025"/>
    <x v="0"/>
    <n v="2"/>
    <n v="1"/>
    <n v="1"/>
    <n v="0"/>
    <n v="0"/>
    <n v="0"/>
    <n v="0"/>
    <n v="0"/>
    <n v="0"/>
    <n v="0"/>
    <n v="0"/>
    <n v="0"/>
    <n v="0.1"/>
    <n v="4.7619047619047616E-2"/>
    <n v="4.5454545454545456E-2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56"/>
    <s v="Operations"/>
    <s v="DataManagement"/>
    <n v="18"/>
    <n v="0"/>
    <s v="ON GOING"/>
    <n v="0.95"/>
    <n v="2025"/>
    <x v="0"/>
    <n v="2"/>
    <n v="5"/>
    <n v="2"/>
    <n v="0"/>
    <n v="0"/>
    <n v="0"/>
    <n v="0"/>
    <n v="0"/>
    <n v="0"/>
    <n v="0"/>
    <n v="0"/>
    <n v="0"/>
    <n v="0.1"/>
    <n v="0.23809523809523808"/>
    <n v="9.0909090909090912E-2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40"/>
    <s v="Operations"/>
    <s v="FrontEnd"/>
    <n v="18"/>
    <n v="0"/>
    <s v="ON GOING"/>
    <n v="0.95"/>
    <n v="2025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91"/>
    <s v="Delivery Projects"/>
    <s v="Analysis"/>
    <n v="9"/>
    <n v="0"/>
    <s v="ON GOING"/>
    <n v="0"/>
    <n v="2025"/>
    <x v="0"/>
    <n v="0.5"/>
    <n v="0.5"/>
    <n v="0"/>
    <n v="0"/>
    <n v="0"/>
    <n v="0"/>
    <n v="0"/>
    <n v="0"/>
    <n v="0"/>
    <n v="0"/>
    <n v="0"/>
    <n v="0"/>
    <n v="2.5000000000000001E-2"/>
    <n v="2.3809523809523808E-2"/>
    <n v="0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4"/>
    <s v="Operations"/>
    <s v="Tech Lead"/>
    <n v="9"/>
    <n v="0"/>
    <s v="ON GOING"/>
    <n v="0"/>
    <n v="2025"/>
    <x v="0"/>
    <n v="1"/>
    <n v="1"/>
    <n v="1"/>
    <n v="0"/>
    <n v="0"/>
    <n v="0"/>
    <n v="0"/>
    <n v="0"/>
    <n v="0"/>
    <n v="0"/>
    <n v="0"/>
    <n v="0"/>
    <n v="0.05"/>
    <n v="4.7619047619047616E-2"/>
    <n v="4.5454545454545456E-2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5"/>
    <s v="Operations"/>
    <s v="BackEnd"/>
    <n v="9"/>
    <n v="0"/>
    <s v="ON GOING"/>
    <n v="0"/>
    <n v="2025"/>
    <x v="0"/>
    <n v="0"/>
    <n v="3"/>
    <n v="3"/>
    <n v="0"/>
    <n v="0"/>
    <n v="0"/>
    <n v="0"/>
    <n v="0"/>
    <n v="0"/>
    <n v="0"/>
    <n v="0"/>
    <n v="0"/>
    <n v="0"/>
    <n v="0.14285714285714285"/>
    <n v="0.13636363636363635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40"/>
    <s v="Operations"/>
    <s v="FrontEnd"/>
    <n v="570"/>
    <n v="560"/>
    <s v="CLOSED"/>
    <n v="1"/>
    <n v="2025"/>
    <x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83"/>
    <s v="Delivery Projects"/>
    <s v="Analysis"/>
    <n v="570"/>
    <n v="560"/>
    <s v="CLOSED"/>
    <n v="1"/>
    <n v="2025"/>
    <x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49"/>
    <s v="Operations"/>
    <s v="Project Governance"/>
    <n v="570"/>
    <n v="560"/>
    <s v="CLOSED"/>
    <n v="1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88"/>
    <s v="Delivery Projects"/>
    <s v="Project Governance - PMO"/>
    <n v="570"/>
    <n v="560"/>
    <s v="CLOSED"/>
    <n v="1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CONTRACT"/>
    <s v="PRJ"/>
    <s v="Waterfall"/>
    <x v="1"/>
    <d v="2025-03-09T00:00:00"/>
    <d v="2025-04-30T00:00:00"/>
    <s v="N/A"/>
    <s v="N/A"/>
    <s v="HR"/>
    <x v="256"/>
    <s v="EssilorLuxottica"/>
    <s v="L. Roberto"/>
    <x v="88"/>
    <s v="Delivery Projects"/>
    <s v="Project Governance - PMO"/>
    <n v="40"/>
    <n v="0"/>
    <s v="ON GOING"/>
    <n v="0"/>
    <n v="2025"/>
    <x v="0"/>
    <n v="0"/>
    <n v="0"/>
    <n v="3"/>
    <n v="4"/>
    <n v="3"/>
    <n v="0"/>
    <n v="0"/>
    <n v="0"/>
    <n v="0"/>
    <n v="0"/>
    <n v="0"/>
    <n v="0"/>
    <n v="0"/>
    <n v="0"/>
    <n v="0.13636363636363635"/>
    <n v="0.18181818181818182"/>
    <n v="0.15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49"/>
    <s v="Operations"/>
    <s v="Project Governance"/>
    <n v="40"/>
    <n v="0"/>
    <s v="ON GOING"/>
    <n v="0"/>
    <n v="2025"/>
    <x v="0"/>
    <n v="0"/>
    <n v="0"/>
    <n v="1"/>
    <n v="3"/>
    <n v="2"/>
    <n v="0"/>
    <n v="0"/>
    <n v="0"/>
    <n v="0"/>
    <n v="0"/>
    <n v="0"/>
    <n v="0"/>
    <n v="0"/>
    <n v="0"/>
    <n v="4.5454545454545456E-2"/>
    <n v="0.13636363636363635"/>
    <n v="0.1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83"/>
    <s v="Delivery Projects"/>
    <s v="Analysis"/>
    <n v="40"/>
    <n v="0"/>
    <s v="ON GOING"/>
    <n v="0"/>
    <n v="2025"/>
    <x v="0"/>
    <n v="0"/>
    <n v="0"/>
    <n v="5"/>
    <n v="7"/>
    <n v="6"/>
    <n v="0"/>
    <n v="0"/>
    <n v="0"/>
    <n v="0"/>
    <n v="0"/>
    <n v="0"/>
    <n v="0"/>
    <n v="0"/>
    <n v="0"/>
    <n v="0.22727272727272727"/>
    <n v="0.31818181818181818"/>
    <n v="0.3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40"/>
    <s v="Operations"/>
    <s v="Front End"/>
    <n v="40"/>
    <n v="0"/>
    <s v="ON GOING"/>
    <n v="0"/>
    <n v="2025"/>
    <x v="0"/>
    <n v="0"/>
    <n v="0"/>
    <n v="10"/>
    <n v="10"/>
    <n v="10"/>
    <n v="0"/>
    <n v="0"/>
    <n v="0"/>
    <n v="0"/>
    <n v="0"/>
    <n v="0"/>
    <n v="0"/>
    <n v="0"/>
    <n v="0"/>
    <n v="0.45454545454545453"/>
    <n v="0.45454545454545453"/>
    <n v="0.5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77"/>
    <s v="Operations"/>
    <s v="Data Management"/>
    <n v="40"/>
    <n v="0"/>
    <s v="ON GOING"/>
    <n v="0"/>
    <n v="2025"/>
    <x v="0"/>
    <n v="0"/>
    <n v="0"/>
    <n v="6"/>
    <n v="12"/>
    <n v="11"/>
    <n v="0"/>
    <n v="0"/>
    <n v="0"/>
    <n v="0"/>
    <n v="0"/>
    <n v="0"/>
    <n v="0"/>
    <n v="0"/>
    <n v="0"/>
    <n v="0.27272727272727271"/>
    <n v="0.54545454545454541"/>
    <n v="0.55000000000000004"/>
    <n v="0"/>
    <n v="0"/>
    <n v="0"/>
    <n v="0"/>
    <n v="0"/>
    <n v="0"/>
  </r>
  <r>
    <s v="CONTRACT"/>
    <s v="PRJ"/>
    <s v="Waterfall"/>
    <x v="1"/>
    <d v="2024-04-01T00:00:00"/>
    <d v="2024-12-31T00:00:00"/>
    <s v="ABS24164"/>
    <s v="ALT"/>
    <s v="LOGISTIC"/>
    <x v="110"/>
    <s v="EssilorLuxottica"/>
    <s v="F. Taita"/>
    <x v="75"/>
    <s v="Operations"/>
    <s v="Data Engineering"/>
    <n v="133"/>
    <n v="88"/>
    <s v="ON GOING"/>
    <n v="0.66165413533834583"/>
    <n v="2025"/>
    <x v="6"/>
    <n v="5"/>
    <n v="5"/>
    <n v="5"/>
    <n v="2"/>
    <n v="2"/>
    <n v="2"/>
    <n v="0"/>
    <n v="0"/>
    <n v="0"/>
    <n v="0"/>
    <n v="0"/>
    <n v="0.16666666666666666"/>
    <n v="0.25"/>
    <n v="0.23809523809523808"/>
    <n v="0.22727272727272727"/>
    <n v="9.0909090909090912E-2"/>
    <n v="0.1"/>
    <n v="8.6956521739130432E-2"/>
    <n v="0"/>
    <n v="0"/>
    <n v="0"/>
    <n v="0"/>
    <n v="0"/>
  </r>
  <r>
    <s v="CONTRACT"/>
    <s v="PRJ"/>
    <s v="Waterfall"/>
    <x v="1"/>
    <d v="2024-04-01T00:00:00"/>
    <d v="2024-12-31T00:00:00"/>
    <s v="ABS24164"/>
    <s v="ALT"/>
    <s v="LOGISTIC"/>
    <x v="110"/>
    <s v="EssilorLuxottica"/>
    <s v="F. Taita"/>
    <x v="76"/>
    <s v="Operations"/>
    <s v="BackEnd"/>
    <n v="133"/>
    <n v="88"/>
    <s v="ON GOING"/>
    <n v="0.66165413533834583"/>
    <n v="2025"/>
    <x v="6"/>
    <n v="5"/>
    <n v="5"/>
    <n v="5"/>
    <n v="0"/>
    <n v="0"/>
    <n v="0"/>
    <n v="0"/>
    <n v="0"/>
    <n v="0"/>
    <n v="0"/>
    <n v="0"/>
    <n v="0.16666666666666666"/>
    <n v="0.25"/>
    <n v="0.23809523809523808"/>
    <n v="0.22727272727272727"/>
    <n v="0"/>
    <n v="0"/>
    <n v="0"/>
    <n v="0"/>
    <n v="0"/>
    <n v="0"/>
    <n v="0"/>
    <n v="0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18"/>
    <s v="Delivery Projects"/>
    <s v="Data Engineering"/>
    <n v="133"/>
    <n v="88"/>
    <s v="ON GOING"/>
    <n v="0.66165413533834583"/>
    <n v="2025"/>
    <x v="1"/>
    <n v="1"/>
    <n v="1"/>
    <n v="1"/>
    <n v="0"/>
    <n v="0"/>
    <n v="0"/>
    <n v="0"/>
    <n v="0"/>
    <n v="0"/>
    <n v="0"/>
    <n v="0"/>
    <n v="5.5555555555555552E-2"/>
    <n v="0.05"/>
    <n v="4.7619047619047616E-2"/>
    <n v="4.5454545454545456E-2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1"/>
    <s v="Operations"/>
    <s v="Data Scientist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08"/>
    <n v="0.22727272727272727"/>
    <n v="0.22727272727272727"/>
    <n v="0.25"/>
    <n v="0.21739130434782608"/>
    <n v="0.41666666666666669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2"/>
    <s v="Operations"/>
    <s v="Data Scientist"/>
    <n v="100"/>
    <n v="0"/>
    <s v="ON GOING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0"/>
    <s v="Operations"/>
    <s v="PM - Project Governance"/>
    <n v="100"/>
    <n v="0"/>
    <s v="ON GOING"/>
    <n v="0"/>
    <n v="2025"/>
    <x v="0"/>
    <n v="0"/>
    <n v="3"/>
    <n v="3"/>
    <n v="3"/>
    <n v="3"/>
    <n v="3"/>
    <n v="3"/>
    <n v="0"/>
    <n v="0"/>
    <n v="0"/>
    <n v="0"/>
    <n v="0"/>
    <n v="0"/>
    <n v="0.14285714285714285"/>
    <n v="0.13636363636363635"/>
    <n v="0.13636363636363635"/>
    <n v="0.15"/>
    <n v="0.13043478260869565"/>
    <n v="0.25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1"/>
    <s v="Operations"/>
    <s v="Tech Lead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08"/>
    <n v="0.22727272727272727"/>
    <n v="0.22727272727272727"/>
    <n v="0.25"/>
    <n v="0.21739130434782608"/>
    <n v="0.41666666666666669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4"/>
    <s v="Operations"/>
    <s v="Data Scientist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08"/>
    <n v="0.22727272727272727"/>
    <n v="0.22727272727272727"/>
    <n v="0.25"/>
    <n v="0.21739130434782608"/>
    <n v="0.41666666666666669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56"/>
    <s v="Operations"/>
    <s v="Data Management"/>
    <n v="0"/>
    <n v="0"/>
    <s v="ON GOING"/>
    <n v="0"/>
    <n v="2025"/>
    <x v="0"/>
    <n v="0"/>
    <n v="0"/>
    <n v="8"/>
    <n v="15"/>
    <n v="0"/>
    <n v="0"/>
    <n v="0"/>
    <n v="0"/>
    <n v="0"/>
    <n v="0"/>
    <n v="0"/>
    <n v="0"/>
    <n v="0"/>
    <n v="0"/>
    <n v="0.36363636363636365"/>
    <n v="0.68181818181818177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40"/>
    <s v="Operations"/>
    <s v="Data Management"/>
    <n v="0"/>
    <n v="0"/>
    <s v="ON GOING"/>
    <n v="0"/>
    <n v="2025"/>
    <x v="0"/>
    <n v="0"/>
    <n v="0"/>
    <n v="3"/>
    <n v="3"/>
    <n v="0"/>
    <n v="0"/>
    <n v="0"/>
    <n v="0"/>
    <n v="0"/>
    <n v="0"/>
    <n v="0"/>
    <n v="0"/>
    <n v="0"/>
    <n v="0"/>
    <n v="0.13636363636363635"/>
    <n v="0.13636363636363635"/>
    <n v="0"/>
    <n v="0"/>
    <n v="0"/>
    <n v="0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4"/>
    <s v="Not Available"/>
    <s v="Analyst"/>
    <n v="2020"/>
    <n v="0"/>
    <s v="WAVE1 - POC"/>
    <n v="0.15"/>
    <n v="2025"/>
    <x v="0"/>
    <n v="10"/>
    <n v="10"/>
    <n v="12.5"/>
    <n v="10"/>
    <n v="10"/>
    <n v="12.5"/>
    <n v="10"/>
    <n v="10"/>
    <n v="0"/>
    <n v="0"/>
    <n v="0"/>
    <n v="0"/>
    <n v="0.5"/>
    <n v="0.47619047619047616"/>
    <n v="0.56818181818181823"/>
    <n v="0.45454545454545453"/>
    <n v="0.5"/>
    <n v="0.54347826086956519"/>
    <n v="0.83333333333333337"/>
    <n v="0.47619047619047616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5"/>
    <s v="Not Available"/>
    <s v="Senior Consultant"/>
    <n v="2020"/>
    <n v="0"/>
    <s v="WAVE1 - POC"/>
    <n v="0.15"/>
    <n v="2025"/>
    <x v="0"/>
    <n v="0"/>
    <n v="3"/>
    <n v="5"/>
    <n v="4"/>
    <n v="4"/>
    <n v="5"/>
    <n v="4"/>
    <n v="4"/>
    <n v="5"/>
    <n v="4"/>
    <n v="4"/>
    <n v="0"/>
    <n v="0"/>
    <n v="0.14285714285714285"/>
    <n v="0.22727272727272727"/>
    <n v="0.18181818181818182"/>
    <n v="0.2"/>
    <n v="0.21739130434782608"/>
    <n v="0.33333333333333331"/>
    <n v="0.19047619047619047"/>
    <n v="0.21739130434782608"/>
    <n v="0.19047619047619047"/>
    <n v="0.18181818181818182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6"/>
    <s v="Not Available"/>
    <s v="Developer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5"/>
    <n v="0.90909090909090906"/>
    <n v="1"/>
    <n v="1.0869565217391304"/>
    <n v="1.6666666666666667"/>
    <n v="0.95238095238095233"/>
    <n v="1.0869565217391304"/>
    <n v="0.95238095238095233"/>
    <n v="0.90909090909090906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7"/>
    <s v="Not Available"/>
    <s v="Developer"/>
    <n v="2020"/>
    <n v="0"/>
    <s v="WAVE1 - POC"/>
    <n v="0.15"/>
    <n v="2025"/>
    <x v="0"/>
    <n v="0"/>
    <n v="0"/>
    <n v="2"/>
    <n v="2"/>
    <n v="2"/>
    <n v="2.5"/>
    <n v="2"/>
    <n v="2"/>
    <n v="2.5"/>
    <n v="2"/>
    <n v="2"/>
    <n v="0"/>
    <n v="0"/>
    <n v="0"/>
    <n v="9.0909090909090912E-2"/>
    <n v="9.0909090909090912E-2"/>
    <n v="0.1"/>
    <n v="0.10869565217391304"/>
    <n v="0.16666666666666666"/>
    <n v="9.5238095238095233E-2"/>
    <n v="0.10869565217391304"/>
    <n v="9.5238095238095233E-2"/>
    <n v="9.0909090909090912E-2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8"/>
    <s v="Not Available"/>
    <s v="Senior Developer"/>
    <n v="2020"/>
    <n v="0"/>
    <s v="WAVE1 - POC"/>
    <n v="0.15"/>
    <n v="2025"/>
    <x v="0"/>
    <n v="0"/>
    <n v="0"/>
    <n v="2"/>
    <n v="2"/>
    <n v="2"/>
    <n v="2.5"/>
    <n v="2"/>
    <n v="2"/>
    <n v="2.5"/>
    <n v="2"/>
    <n v="2"/>
    <n v="0"/>
    <n v="0"/>
    <n v="0"/>
    <n v="9.0909090909090912E-2"/>
    <n v="9.0909090909090912E-2"/>
    <n v="0.1"/>
    <n v="0.10869565217391304"/>
    <n v="0.16666666666666666"/>
    <n v="9.5238095238095233E-2"/>
    <n v="0.10869565217391304"/>
    <n v="9.5238095238095233E-2"/>
    <n v="9.0909090909090912E-2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2"/>
    <s v="Operations"/>
    <s v="Senior Consultant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5"/>
    <n v="0.90909090909090906"/>
    <n v="1"/>
    <n v="1.0869565217391304"/>
    <n v="1.6666666666666667"/>
    <n v="0.95238095238095233"/>
    <n v="1.0869565217391304"/>
    <n v="0.95238095238095233"/>
    <n v="0.90909090909090906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87"/>
    <s v="Operations"/>
    <s v="Senior Consultant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5"/>
    <n v="0.90909090909090906"/>
    <n v="1"/>
    <n v="1.0869565217391304"/>
    <n v="1.6666666666666667"/>
    <n v="0.95238095238095233"/>
    <n v="1.0869565217391304"/>
    <n v="0.95238095238095233"/>
    <n v="0.90909090909090906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41"/>
    <s v="Operations"/>
    <s v="Consultant"/>
    <n v="2020"/>
    <n v="0"/>
    <s v="WAVE1 - POC"/>
    <n v="0.15"/>
    <n v="2025"/>
    <x v="0"/>
    <n v="0"/>
    <n v="9"/>
    <n v="15"/>
    <n v="12"/>
    <n v="12"/>
    <n v="15"/>
    <n v="12"/>
    <n v="12"/>
    <n v="15"/>
    <n v="12"/>
    <n v="12"/>
    <n v="0"/>
    <n v="0"/>
    <n v="0.42857142857142855"/>
    <n v="0.68181818181818177"/>
    <n v="0.54545454545454541"/>
    <n v="0.6"/>
    <n v="0.65217391304347827"/>
    <n v="1"/>
    <n v="0.5714285714285714"/>
    <n v="0.65217391304347827"/>
    <n v="0.5714285714285714"/>
    <n v="0.5454545454545454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9"/>
    <s v="Not Available"/>
    <s v="Senior Consultant"/>
    <n v="2020"/>
    <n v="0"/>
    <s v="WAVE1 - POC"/>
    <n v="0.15"/>
    <n v="2025"/>
    <x v="0"/>
    <n v="0"/>
    <n v="10.5"/>
    <n v="17.5"/>
    <n v="14"/>
    <n v="14"/>
    <n v="17.5"/>
    <n v="14"/>
    <n v="14"/>
    <n v="17.5"/>
    <n v="14"/>
    <n v="14"/>
    <n v="0"/>
    <n v="0"/>
    <n v="0.5"/>
    <n v="0.79545454545454541"/>
    <n v="0.63636363636363635"/>
    <n v="0.7"/>
    <n v="0.76086956521739135"/>
    <n v="1.1666666666666667"/>
    <n v="0.66666666666666663"/>
    <n v="0.76086956521739135"/>
    <n v="0.66666666666666663"/>
    <n v="0.63636363636363635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0"/>
    <s v="Not Available"/>
    <s v="Senior Consultant"/>
    <n v="2020"/>
    <n v="0"/>
    <s v="WAVE1 - POC"/>
    <n v="0.15"/>
    <n v="2025"/>
    <x v="0"/>
    <n v="0"/>
    <n v="5"/>
    <n v="12.5"/>
    <n v="10"/>
    <n v="10"/>
    <n v="12.5"/>
    <n v="0"/>
    <n v="0"/>
    <n v="0"/>
    <n v="0"/>
    <n v="0"/>
    <n v="0"/>
    <n v="0"/>
    <n v="0.23809523809523808"/>
    <n v="0.56818181818181823"/>
    <n v="0.45454545454545453"/>
    <n v="0.5"/>
    <n v="0.54347826086956519"/>
    <n v="0"/>
    <n v="0"/>
    <n v="0"/>
    <n v="0"/>
    <n v="0"/>
  </r>
  <r>
    <s v="CONTRACT"/>
    <s v="PRJ"/>
    <s v="Agile"/>
    <x v="1"/>
    <d v="2025-01-26T00:00:00"/>
    <d v="2025-12-31T00:00:00"/>
    <s v="review"/>
    <s v="ABS25024"/>
    <s v="real estate"/>
    <x v="258"/>
    <s v="EssilorLuxottica"/>
    <s v="M. Calabrese"/>
    <x v="59"/>
    <s v="Delivery Projects"/>
    <s v="PM - Functional"/>
    <n v="2020"/>
    <n v="0"/>
    <s v="WAVE1 - POC"/>
    <n v="0.15"/>
    <n v="2025"/>
    <x v="11"/>
    <n v="20"/>
    <n v="20"/>
    <n v="10"/>
    <n v="12.5"/>
    <n v="10"/>
    <n v="12.5"/>
    <n v="10"/>
    <n v="10"/>
    <n v="12.5"/>
    <n v="10"/>
    <n v="10"/>
    <n v="0.55555555555555558"/>
    <n v="1"/>
    <n v="0.95238095238095233"/>
    <n v="0.45454545454545453"/>
    <n v="0.56818181818181823"/>
    <n v="0.5"/>
    <n v="0.54347826086956519"/>
    <n v="0.83333333333333337"/>
    <n v="0.47619047619047616"/>
    <n v="0.54347826086956519"/>
    <n v="0.47619047619047616"/>
    <n v="0.45454545454545453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1"/>
    <s v="Not Available"/>
    <s v="Consultant"/>
    <n v="2020"/>
    <n v="0"/>
    <s v="WAVE1 - POC"/>
    <n v="0.15"/>
    <n v="2025"/>
    <x v="0"/>
    <n v="0"/>
    <n v="0"/>
    <n v="20"/>
    <n v="20"/>
    <n v="20"/>
    <n v="25"/>
    <n v="20"/>
    <n v="20"/>
    <n v="25"/>
    <n v="20"/>
    <n v="20"/>
    <n v="0"/>
    <n v="0"/>
    <n v="0"/>
    <n v="0.90909090909090906"/>
    <n v="0.90909090909090906"/>
    <n v="1"/>
    <n v="1.0869565217391304"/>
    <n v="1.6666666666666667"/>
    <n v="0.95238095238095233"/>
    <n v="1.0869565217391304"/>
    <n v="0.95238095238095233"/>
    <n v="0.90909090909090906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2"/>
    <s v="Not Available"/>
    <s v="Senior Consultant"/>
    <n v="2020"/>
    <n v="0"/>
    <s v="WAVE1 - POC"/>
    <n v="0.15"/>
    <n v="2025"/>
    <x v="0"/>
    <n v="0"/>
    <n v="0"/>
    <n v="3"/>
    <n v="4"/>
    <n v="4"/>
    <n v="5"/>
    <n v="4"/>
    <n v="4"/>
    <n v="5"/>
    <n v="4"/>
    <n v="4"/>
    <n v="0"/>
    <n v="0"/>
    <n v="0"/>
    <n v="0.13636363636363635"/>
    <n v="0.18181818181818182"/>
    <n v="0.2"/>
    <n v="0.21739130434782608"/>
    <n v="0.33333333333333331"/>
    <n v="0.19047619047619047"/>
    <n v="0.21739130434782608"/>
    <n v="0.19047619047619047"/>
    <n v="0.18181818181818182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3"/>
    <s v="Not Available"/>
    <s v="Specialist Consultant - Solution Architect"/>
    <n v="2020"/>
    <n v="0"/>
    <s v="WAVE1 - POC"/>
    <n v="0.15"/>
    <n v="2025"/>
    <x v="13"/>
    <n v="10"/>
    <n v="10"/>
    <n v="12.5"/>
    <n v="10"/>
    <n v="10"/>
    <n v="12.5"/>
    <n v="10"/>
    <n v="10"/>
    <n v="12.5"/>
    <n v="10"/>
    <n v="10"/>
    <n v="0.27777777777777779"/>
    <n v="0.5"/>
    <n v="0.47619047619047616"/>
    <n v="0.56818181818181823"/>
    <n v="0.45454545454545453"/>
    <n v="0.5"/>
    <n v="0.54347826086956519"/>
    <n v="0.83333333333333337"/>
    <n v="0.47619047619047616"/>
    <n v="0.54347826086956519"/>
    <n v="0.47619047619047616"/>
    <n v="0.45454545454545453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50"/>
    <s v="Operations"/>
    <s v="Specialist Consultant - Solution Architect"/>
    <n v="2020"/>
    <n v="0"/>
    <s v="WAVE1 - POC"/>
    <n v="0.15"/>
    <n v="2025"/>
    <x v="0"/>
    <n v="0"/>
    <n v="6"/>
    <n v="10"/>
    <n v="8"/>
    <n v="8"/>
    <n v="10"/>
    <n v="8"/>
    <n v="8"/>
    <n v="10"/>
    <n v="8"/>
    <n v="8"/>
    <n v="0"/>
    <n v="0"/>
    <n v="0.2857142857142857"/>
    <n v="0.45454545454545453"/>
    <n v="0.36363636363636365"/>
    <n v="0.4"/>
    <n v="0.43478260869565216"/>
    <n v="0.66666666666666663"/>
    <n v="0.38095238095238093"/>
    <n v="0.43478260869565216"/>
    <n v="0.38095238095238093"/>
    <n v="0.36363636363636365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32"/>
    <s v="Not Available"/>
    <s v="Consultant"/>
    <n v="2020"/>
    <n v="0"/>
    <s v="WAVE1 - POC"/>
    <n v="0.15"/>
    <n v="2025"/>
    <x v="36"/>
    <n v="12"/>
    <n v="12"/>
    <n v="15"/>
    <n v="12"/>
    <n v="12"/>
    <n v="3"/>
    <n v="0"/>
    <n v="0"/>
    <n v="0"/>
    <n v="0"/>
    <n v="0"/>
    <n v="0.33333333333333331"/>
    <n v="0.6"/>
    <n v="0.5714285714285714"/>
    <n v="0.68181818181818177"/>
    <n v="0.54545454545454541"/>
    <n v="0.6"/>
    <n v="0.13043478260869565"/>
    <n v="0"/>
    <n v="0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4"/>
    <s v="Not Available"/>
    <s v="Consultant"/>
    <n v="2020"/>
    <n v="0"/>
    <s v="WAVE1 - POC"/>
    <n v="0.15"/>
    <n v="2025"/>
    <x v="0"/>
    <n v="8"/>
    <n v="8"/>
    <n v="10"/>
    <n v="8"/>
    <n v="8"/>
    <n v="2"/>
    <n v="0"/>
    <n v="0"/>
    <n v="0"/>
    <n v="0"/>
    <n v="0"/>
    <n v="0"/>
    <n v="0.4"/>
    <n v="0.38095238095238093"/>
    <n v="0.45454545454545453"/>
    <n v="0.36363636363636365"/>
    <n v="0.4"/>
    <n v="8.6956521739130432E-2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84"/>
    <s v="Operations"/>
    <s v="PM"/>
    <n v="30"/>
    <n v="0"/>
    <s v="STARTED"/>
    <n v="0"/>
    <n v="2025"/>
    <x v="0"/>
    <n v="0"/>
    <n v="0"/>
    <n v="2"/>
    <n v="1"/>
    <n v="0"/>
    <n v="0"/>
    <n v="0"/>
    <n v="0"/>
    <n v="0"/>
    <n v="0"/>
    <n v="0"/>
    <n v="0"/>
    <n v="0"/>
    <n v="0"/>
    <n v="9.0909090909090912E-2"/>
    <n v="4.5454545454545456E-2"/>
    <n v="0"/>
    <n v="0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57"/>
    <s v="Operations"/>
    <s v="FrontEnd"/>
    <n v="30"/>
    <n v="0"/>
    <s v="STARTED"/>
    <n v="0"/>
    <n v="2025"/>
    <x v="0"/>
    <n v="0"/>
    <n v="0"/>
    <n v="3"/>
    <n v="2"/>
    <n v="0"/>
    <n v="0"/>
    <n v="0"/>
    <n v="0"/>
    <n v="0"/>
    <n v="0"/>
    <n v="0"/>
    <n v="0"/>
    <n v="0"/>
    <n v="0"/>
    <n v="0.13636363636363635"/>
    <n v="9.0909090909090912E-2"/>
    <n v="0"/>
    <n v="0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39"/>
    <s v="Operations"/>
    <s v="Backend"/>
    <n v="30"/>
    <n v="0"/>
    <s v="STARTED"/>
    <n v="0"/>
    <n v="2025"/>
    <x v="0"/>
    <n v="0"/>
    <n v="0"/>
    <n v="12"/>
    <n v="10"/>
    <n v="0"/>
    <n v="0"/>
    <n v="0"/>
    <n v="0"/>
    <n v="0"/>
    <n v="0"/>
    <n v="0"/>
    <n v="0"/>
    <n v="0"/>
    <n v="0"/>
    <n v="0.54545454545454541"/>
    <n v="0.45454545454545453"/>
    <n v="0"/>
    <n v="0"/>
    <n v="0"/>
    <n v="0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67"/>
    <s v="Operations"/>
    <s v="Technical Leader"/>
    <n v="100"/>
    <n v="0"/>
    <s v="TO START"/>
    <n v="0.1"/>
    <n v="2025"/>
    <x v="0"/>
    <n v="0"/>
    <n v="0"/>
    <n v="0"/>
    <n v="0"/>
    <n v="0"/>
    <n v="10"/>
    <n v="6"/>
    <n v="15"/>
    <n v="0"/>
    <n v="0"/>
    <n v="0"/>
    <n v="0"/>
    <n v="0"/>
    <n v="0"/>
    <n v="0"/>
    <n v="0"/>
    <n v="0"/>
    <n v="0.43478260869565216"/>
    <n v="0.5"/>
    <n v="0.714285714285714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8"/>
    <s v="Operations"/>
    <s v="BackEnd"/>
    <n v="100"/>
    <n v="0"/>
    <s v="TO START"/>
    <n v="0.1"/>
    <n v="2025"/>
    <x v="0"/>
    <n v="0"/>
    <n v="0"/>
    <n v="0"/>
    <n v="0"/>
    <n v="0"/>
    <n v="5"/>
    <n v="3"/>
    <n v="5"/>
    <n v="0"/>
    <n v="0"/>
    <n v="0"/>
    <n v="0"/>
    <n v="0"/>
    <n v="0"/>
    <n v="0"/>
    <n v="0"/>
    <n v="0"/>
    <n v="0.21739130434782608"/>
    <n v="0.25"/>
    <n v="0.23809523809523808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7"/>
    <s v="Operations"/>
    <s v="BackEnd"/>
    <n v="100"/>
    <n v="0"/>
    <s v="TO START"/>
    <n v="0.1"/>
    <n v="2025"/>
    <x v="0"/>
    <n v="0"/>
    <n v="0"/>
    <n v="0"/>
    <n v="0"/>
    <n v="0"/>
    <n v="7"/>
    <n v="6"/>
    <n v="7"/>
    <n v="0"/>
    <n v="0"/>
    <n v="0"/>
    <n v="0"/>
    <n v="0"/>
    <n v="0"/>
    <n v="0"/>
    <n v="0"/>
    <n v="0"/>
    <n v="0.30434782608695654"/>
    <n v="0.5"/>
    <n v="0.33333333333333331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"/>
    <s v="Delivery AMS"/>
    <s v="PM - Project Governance"/>
    <n v="100"/>
    <n v="0"/>
    <s v="TO START"/>
    <n v="0.1"/>
    <n v="2025"/>
    <x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0.16666666666666666"/>
    <n v="9.5238095238095233E-2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3"/>
    <s v="Operations"/>
    <s v="BackEnd"/>
    <n v="100"/>
    <n v="0"/>
    <s v="TO START"/>
    <n v="0.1"/>
    <n v="2025"/>
    <x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08"/>
    <n v="0.41666666666666669"/>
    <n v="0.23809523809523808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28"/>
    <s v="Operations"/>
    <s v="BackEnd"/>
    <n v="450"/>
    <n v="244"/>
    <s v="ON GOING"/>
    <n v="0.45"/>
    <n v="2025"/>
    <x v="11"/>
    <n v="15"/>
    <n v="15"/>
    <n v="15"/>
    <n v="10"/>
    <n v="10"/>
    <n v="10"/>
    <n v="0"/>
    <n v="0"/>
    <n v="0"/>
    <n v="0"/>
    <n v="0"/>
    <n v="0.55555555555555558"/>
    <n v="0.75"/>
    <n v="0.7142857142857143"/>
    <n v="0.68181818181818177"/>
    <n v="0.45454545454545453"/>
    <n v="0.5"/>
    <n v="0.43478260869565216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7"/>
    <s v="Operations"/>
    <s v="BackEnd"/>
    <n v="450"/>
    <n v="244"/>
    <s v="ON GOING"/>
    <n v="0.45"/>
    <n v="2025"/>
    <x v="0"/>
    <n v="0"/>
    <n v="0"/>
    <n v="15"/>
    <n v="15"/>
    <n v="15"/>
    <n v="15"/>
    <n v="0"/>
    <n v="0"/>
    <n v="0"/>
    <n v="0"/>
    <n v="0"/>
    <n v="0"/>
    <n v="0"/>
    <n v="0"/>
    <n v="0.68181818181818177"/>
    <n v="0.68181818181818177"/>
    <n v="0.75"/>
    <n v="0.65217391304347827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0"/>
    <s v="Operations"/>
    <s v="FrontEnd"/>
    <n v="450"/>
    <n v="244"/>
    <s v="ON GOING"/>
    <n v="0.45"/>
    <n v="2025"/>
    <x v="11"/>
    <n v="10"/>
    <n v="15"/>
    <n v="15"/>
    <n v="15"/>
    <n v="15"/>
    <n v="15"/>
    <n v="0"/>
    <n v="0"/>
    <n v="0"/>
    <n v="0"/>
    <n v="0"/>
    <n v="0.55555555555555558"/>
    <n v="0.5"/>
    <n v="0.7142857142857143"/>
    <n v="0.68181818181818177"/>
    <n v="0.68181818181818177"/>
    <n v="0.75"/>
    <n v="0.65217391304347827"/>
    <n v="0"/>
    <n v="0"/>
    <n v="0"/>
    <n v="0"/>
    <n v="0"/>
  </r>
  <r>
    <s v="CONTRACT"/>
    <s v="PRJ"/>
    <s v="Agile"/>
    <x v="1"/>
    <d v="2025-03-01T00:00:00"/>
    <d v="2025-04-11T00:00:00"/>
    <s v="N/A"/>
    <s v="N/A"/>
    <s v="HR"/>
    <x v="260"/>
    <s v="EssilorLuxottica"/>
    <s v="P. Anzellotti"/>
    <x v="50"/>
    <s v="Operations"/>
    <s v="Tech Lead"/>
    <n v="28"/>
    <n v="0"/>
    <s v="TO START"/>
    <n v="1"/>
    <n v="2025"/>
    <x v="0"/>
    <n v="0"/>
    <n v="3"/>
    <n v="1"/>
    <n v="0"/>
    <n v="0"/>
    <n v="0"/>
    <n v="0"/>
    <n v="0"/>
    <n v="0"/>
    <n v="0"/>
    <n v="0"/>
    <n v="0"/>
    <n v="0"/>
    <n v="0.14285714285714285"/>
    <n v="4.5454545454545456E-2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93"/>
    <s v="Operations"/>
    <s v="BackEnd"/>
    <n v="28"/>
    <n v="0"/>
    <s v="TO START"/>
    <n v="1"/>
    <n v="2025"/>
    <x v="0"/>
    <n v="0"/>
    <n v="5"/>
    <n v="1"/>
    <n v="0"/>
    <n v="0"/>
    <n v="0"/>
    <n v="0"/>
    <n v="0"/>
    <n v="0"/>
    <n v="0"/>
    <n v="0"/>
    <n v="0"/>
    <n v="0"/>
    <n v="0.23809523809523808"/>
    <n v="4.5454545454545456E-2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33"/>
    <s v="Operations"/>
    <s v="FrontEnd"/>
    <n v="28"/>
    <n v="0"/>
    <s v="TO START"/>
    <n v="1"/>
    <n v="2025"/>
    <x v="0"/>
    <n v="0"/>
    <n v="5"/>
    <n v="1"/>
    <n v="0"/>
    <n v="0"/>
    <n v="0"/>
    <n v="0"/>
    <n v="0"/>
    <n v="0"/>
    <n v="0"/>
    <n v="0"/>
    <n v="0"/>
    <n v="0"/>
    <n v="0.23809523809523808"/>
    <n v="4.5454545454545456E-2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88"/>
    <s v="Operations"/>
    <s v="PMO - Project Management Officer"/>
    <n v="28"/>
    <n v="0"/>
    <s v="TO START"/>
    <n v="1"/>
    <n v="2025"/>
    <x v="0"/>
    <n v="0"/>
    <n v="2"/>
    <n v="1"/>
    <n v="0"/>
    <n v="0"/>
    <n v="0"/>
    <n v="0"/>
    <n v="0"/>
    <n v="0"/>
    <n v="0"/>
    <n v="0"/>
    <n v="0"/>
    <n v="0"/>
    <n v="9.5238095238095233E-2"/>
    <n v="4.5454545454545456E-2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111"/>
    <s v="Operations"/>
    <s v="FrontEnd"/>
    <n v="28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4.5454545454545456E-2"/>
    <n v="9.0909090909090912E-2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50"/>
    <s v="Operations"/>
    <s v="Tech Lea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4.5454545454545456E-2"/>
    <n v="9.0909090909090912E-2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93"/>
    <s v="Operations"/>
    <s v="BackEn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4.5454545454545456E-2"/>
    <n v="9.0909090909090912E-2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33"/>
    <s v="Operations"/>
    <s v="FrontEn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4.5454545454545456E-2"/>
    <n v="9.0909090909090912E-2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88"/>
    <s v="Operations"/>
    <s v="PMO - Project Management Officer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4.5454545454545456E-2"/>
    <n v="9.0909090909090912E-2"/>
    <n v="0"/>
    <n v="0"/>
    <n v="0"/>
    <n v="0"/>
    <n v="0"/>
    <n v="0"/>
    <n v="0"/>
  </r>
  <r>
    <s v="CONTRACT"/>
    <s v="PRJ"/>
    <s v="Waterfall"/>
    <x v="1"/>
    <d v="2025-05-01T00:00:00"/>
    <d v="2025-10-31T00:00:00"/>
    <s v="N/A"/>
    <s v="N/A"/>
    <s v="LOGISTIC"/>
    <x v="262"/>
    <s v="EssilorLuxottica"/>
    <s v="F. Taita"/>
    <x v="75"/>
    <s v="Operations"/>
    <s v="Data Engineering"/>
    <n v="15"/>
    <n v="0"/>
    <s v="TO START"/>
    <n v="0"/>
    <n v="2025"/>
    <x v="0"/>
    <n v="0"/>
    <n v="0"/>
    <n v="0"/>
    <n v="4"/>
    <n v="3"/>
    <n v="3"/>
    <n v="0"/>
    <n v="1"/>
    <n v="0"/>
    <n v="0"/>
    <n v="0"/>
    <n v="0"/>
    <n v="0"/>
    <n v="0"/>
    <n v="0"/>
    <n v="0.18181818181818182"/>
    <n v="0.15"/>
    <n v="0.13043478260869565"/>
    <n v="0"/>
    <n v="4.7619047619047616E-2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29"/>
    <s v="Operations"/>
    <s v="Backend "/>
    <n v="60"/>
    <n v="0"/>
    <s v="TO START"/>
    <n v="0"/>
    <n v="2025"/>
    <x v="0"/>
    <n v="0"/>
    <n v="0"/>
    <n v="10"/>
    <n v="5"/>
    <n v="0"/>
    <n v="0"/>
    <n v="0"/>
    <n v="0"/>
    <n v="0"/>
    <n v="0"/>
    <n v="0"/>
    <n v="0"/>
    <n v="0"/>
    <n v="0"/>
    <n v="0.45454545454545453"/>
    <n v="0.22727272727272727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29"/>
    <s v="Operations"/>
    <s v="Backend "/>
    <n v="60"/>
    <n v="0"/>
    <s v="CONTRACT "/>
    <n v="0"/>
    <n v="2025"/>
    <x v="0"/>
    <n v="0"/>
    <n v="0"/>
    <n v="0"/>
    <n v="5"/>
    <n v="5"/>
    <n v="0"/>
    <n v="0"/>
    <n v="0"/>
    <n v="0"/>
    <n v="0"/>
    <n v="0"/>
    <n v="0"/>
    <n v="0"/>
    <n v="0"/>
    <n v="0"/>
    <n v="0.22727272727272727"/>
    <n v="0.2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5"/>
    <n v="10"/>
    <n v="0"/>
    <n v="0"/>
    <n v="0"/>
    <n v="0"/>
    <n v="0"/>
    <n v="0"/>
    <n v="0"/>
    <n v="0"/>
    <n v="0"/>
    <n v="0"/>
    <n v="0.25"/>
    <n v="0.43478260869565216"/>
    <n v="0"/>
    <n v="0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41666666666666669"/>
    <n v="0.23809523809523808"/>
    <n v="0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6"/>
    <n v="5"/>
    <n v="0"/>
    <n v="0"/>
    <n v="0"/>
    <n v="0"/>
    <n v="0"/>
    <n v="0"/>
    <n v="0"/>
    <n v="0"/>
    <n v="0"/>
    <n v="0"/>
    <n v="0.2857142857142857"/>
    <n v="0.21739130434782608"/>
    <n v="0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6"/>
    <n v="5"/>
    <n v="0"/>
    <n v="0"/>
    <n v="0"/>
    <n v="0"/>
    <n v="0"/>
    <n v="0"/>
    <n v="0"/>
    <n v="0"/>
    <n v="0"/>
    <n v="0"/>
    <n v="0.2608695652173913"/>
    <n v="0.23809523809523808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5"/>
    <n v="6"/>
    <n v="0"/>
    <n v="0"/>
    <n v="0"/>
    <n v="0"/>
    <n v="0"/>
    <n v="0"/>
    <n v="0"/>
    <n v="0"/>
    <n v="0"/>
    <n v="0"/>
    <n v="0.23809523809523808"/>
    <n v="0.27272727272727271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42"/>
    <s v="Operations"/>
    <s v="Data Engineering"/>
    <n v="120"/>
    <n v="0"/>
    <s v="CONTRACT "/>
    <n v="0"/>
    <n v="2025"/>
    <x v="0"/>
    <n v="0"/>
    <n v="0"/>
    <n v="2"/>
    <n v="0"/>
    <n v="0"/>
    <n v="0"/>
    <n v="0"/>
    <n v="0"/>
    <n v="0"/>
    <n v="0"/>
    <n v="0"/>
    <n v="0"/>
    <n v="0"/>
    <n v="0"/>
    <n v="9.0909090909090912E-2"/>
    <n v="0"/>
    <n v="0"/>
    <n v="0"/>
    <n v="0"/>
    <n v="0"/>
    <n v="0"/>
    <n v="0"/>
    <n v="0"/>
  </r>
  <r>
    <s v="CONTRACT"/>
    <s v="PRJ"/>
    <s v="Waterfall"/>
    <x v="1"/>
    <d v="2025-05-01T00:00:00"/>
    <d v="2025-10-31T00:00:00"/>
    <s v="N/A"/>
    <s v="N/A"/>
    <s v="LOGISTIC"/>
    <x v="263"/>
    <s v="EssilorLuxottica"/>
    <s v="F. Taita"/>
    <x v="155"/>
    <s v="Delivery Projects"/>
    <s v="Data Engineering"/>
    <n v="15"/>
    <n v="0"/>
    <s v="TO START"/>
    <n v="0"/>
    <n v="2025"/>
    <x v="0"/>
    <n v="0"/>
    <n v="0"/>
    <n v="0"/>
    <n v="1"/>
    <n v="1"/>
    <n v="1"/>
    <n v="0"/>
    <n v="1"/>
    <n v="0"/>
    <n v="0"/>
    <n v="0"/>
    <n v="0"/>
    <n v="0"/>
    <n v="0"/>
    <n v="0"/>
    <n v="4.5454545454545456E-2"/>
    <n v="0.05"/>
    <n v="4.3478260869565216E-2"/>
    <n v="0"/>
    <n v="4.7619047619047616E-2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5"/>
    <s v="Delivery Projects"/>
    <s v="Data Engineering"/>
    <n v="100"/>
    <n v="0"/>
    <s v="TO START"/>
    <n v="0"/>
    <n v="2025"/>
    <x v="0"/>
    <n v="0"/>
    <n v="0"/>
    <n v="0"/>
    <n v="5"/>
    <n v="5"/>
    <n v="5"/>
    <n v="0"/>
    <n v="3"/>
    <n v="0"/>
    <n v="0"/>
    <n v="0"/>
    <n v="0"/>
    <n v="0"/>
    <n v="0"/>
    <n v="0"/>
    <n v="0.22727272727272727"/>
    <n v="0.25"/>
    <n v="0.21739130434782608"/>
    <n v="0"/>
    <n v="0.14285714285714285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6"/>
    <s v="Operations"/>
    <s v="Data Engineering"/>
    <n v="100"/>
    <n v="0"/>
    <s v="TO START"/>
    <n v="0"/>
    <n v="2025"/>
    <x v="0"/>
    <n v="0"/>
    <n v="0"/>
    <n v="0"/>
    <n v="8"/>
    <n v="8"/>
    <n v="8"/>
    <n v="0"/>
    <n v="5"/>
    <n v="0"/>
    <n v="0"/>
    <n v="0"/>
    <n v="0"/>
    <n v="0"/>
    <n v="0"/>
    <n v="0"/>
    <n v="0.36363636363636365"/>
    <n v="0.4"/>
    <n v="0.34782608695652173"/>
    <n v="0"/>
    <n v="0.23809523809523808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29"/>
    <s v="Operations"/>
    <s v="Data Engineering"/>
    <n v="100"/>
    <n v="0"/>
    <s v="TO START"/>
    <n v="0"/>
    <n v="2025"/>
    <x v="0"/>
    <n v="0"/>
    <n v="0"/>
    <n v="0"/>
    <n v="8"/>
    <n v="8"/>
    <n v="8"/>
    <n v="0"/>
    <n v="5"/>
    <n v="0"/>
    <n v="0"/>
    <n v="0"/>
    <n v="0"/>
    <n v="0"/>
    <n v="0"/>
    <n v="0"/>
    <n v="0.36363636363636365"/>
    <n v="0.4"/>
    <n v="0.34782608695652173"/>
    <n v="0"/>
    <n v="0.23809523809523808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7"/>
    <s v="Operations"/>
    <s v="Data Engineering"/>
    <n v="100"/>
    <n v="0"/>
    <s v="TO START"/>
    <n v="0"/>
    <n v="2025"/>
    <x v="0"/>
    <n v="0"/>
    <n v="0"/>
    <n v="0"/>
    <n v="7"/>
    <n v="7"/>
    <n v="7"/>
    <n v="0"/>
    <n v="3"/>
    <n v="0"/>
    <n v="0"/>
    <n v="0"/>
    <n v="0"/>
    <n v="0"/>
    <n v="0"/>
    <n v="0"/>
    <n v="0.31818181818181818"/>
    <n v="0.35"/>
    <n v="0.30434782608695654"/>
    <n v="0"/>
    <n v="0.14285714285714285"/>
    <n v="0"/>
    <n v="0"/>
    <n v="0"/>
  </r>
  <r>
    <s v="CONTRACT"/>
    <s v="PRJ"/>
    <s v="Waterfall"/>
    <x v="1"/>
    <d v="2025-05-01T00:00:00"/>
    <d v="2025-10-31T00:00:00"/>
    <s v="N/A"/>
    <s v="N/A"/>
    <s v="LOGISTIC"/>
    <x v="265"/>
    <s v="EssilorLuxottica"/>
    <s v="F. Taita"/>
    <x v="158"/>
    <s v="Operations"/>
    <s v="Data Engineering"/>
    <n v="45"/>
    <n v="0"/>
    <s v="TO START"/>
    <n v="0"/>
    <n v="2025"/>
    <x v="0"/>
    <n v="0"/>
    <n v="0"/>
    <n v="0"/>
    <n v="5"/>
    <n v="5"/>
    <n v="5"/>
    <n v="0"/>
    <n v="2"/>
    <n v="0"/>
    <n v="0"/>
    <n v="0"/>
    <n v="0"/>
    <n v="0"/>
    <n v="0"/>
    <n v="0"/>
    <n v="0.22727272727272727"/>
    <n v="0.25"/>
    <n v="0.21739130434782608"/>
    <n v="0"/>
    <n v="9.5238095238095233E-2"/>
    <n v="0"/>
    <n v="0"/>
    <n v="0"/>
  </r>
  <r>
    <s v="CONTRACT"/>
    <s v="PRJ"/>
    <s v="Waterfall"/>
    <x v="1"/>
    <d v="2025-05-01T00:00:00"/>
    <d v="2025-10-31T00:00:00"/>
    <s v="N/A"/>
    <s v="N/A"/>
    <s v="LOGISTIC"/>
    <x v="266"/>
    <s v="EssilorLuxottica"/>
    <s v="F. Taita"/>
    <x v="159"/>
    <s v="Operations"/>
    <s v="Data Engineering"/>
    <n v="45"/>
    <n v="0"/>
    <s v="TO START"/>
    <n v="0"/>
    <n v="2025"/>
    <x v="0"/>
    <n v="0"/>
    <n v="0"/>
    <n v="0"/>
    <n v="3"/>
    <n v="3"/>
    <n v="3"/>
    <n v="0"/>
    <n v="2"/>
    <n v="0"/>
    <n v="0"/>
    <n v="0"/>
    <n v="0"/>
    <n v="0"/>
    <n v="0"/>
    <n v="0"/>
    <n v="0.13636363636363635"/>
    <n v="0.15"/>
    <n v="0.13043478260869565"/>
    <n v="0"/>
    <n v="9.5238095238095233E-2"/>
    <n v="0"/>
    <n v="0"/>
    <n v="0"/>
  </r>
  <r>
    <s v="CONTRACT"/>
    <s v="PRJ"/>
    <s v="Waterfall"/>
    <x v="1"/>
    <d v="2025-05-01T00:00:00"/>
    <d v="2025-10-31T00:00:00"/>
    <s v="N/A"/>
    <s v="N/A"/>
    <s v="LOGISTIC"/>
    <x v="266"/>
    <s v="EssilorLuxottica"/>
    <s v="F. Taita"/>
    <x v="155"/>
    <s v="Delivery Projects"/>
    <s v="Data Engineering"/>
    <n v="45"/>
    <n v="0"/>
    <s v="TO START"/>
    <n v="0"/>
    <n v="2025"/>
    <x v="0"/>
    <n v="0"/>
    <n v="0"/>
    <n v="0"/>
    <n v="5"/>
    <n v="5"/>
    <n v="5"/>
    <n v="0"/>
    <n v="2"/>
    <n v="0"/>
    <n v="0"/>
    <n v="0"/>
    <n v="0"/>
    <n v="0"/>
    <n v="0"/>
    <n v="0"/>
    <n v="0.22727272727272727"/>
    <n v="0.25"/>
    <n v="0.21739130434782608"/>
    <n v="0"/>
    <n v="9.5238095238095233E-2"/>
    <n v="0"/>
    <n v="0"/>
    <n v="0"/>
  </r>
  <r>
    <s v="INTERNAL PRJ"/>
    <s v="PRJ"/>
    <m/>
    <x v="1"/>
    <d v="2025-01-01T00:00:00"/>
    <d v="2025-12-31T00:00:00"/>
    <m/>
    <s v="ABS0008-2"/>
    <s v="LOGISTIC"/>
    <x v="267"/>
    <s v="Abstract"/>
    <s v="M. Pallotti"/>
    <x v="72"/>
    <s v="Delivery Projects"/>
    <s v="PMO - Project Management Officer"/>
    <n v="0"/>
    <n v="0"/>
    <s v="ON GOING"/>
    <n v="0.25"/>
    <n v="2025"/>
    <x v="11"/>
    <n v="10"/>
    <n v="10"/>
    <n v="10"/>
    <n v="10"/>
    <n v="10"/>
    <n v="10"/>
    <n v="10"/>
    <n v="10"/>
    <n v="10"/>
    <n v="10"/>
    <n v="10"/>
    <n v="0.55555555555555558"/>
    <n v="0.5"/>
    <n v="0.47619047619047616"/>
    <n v="0.45454545454545453"/>
    <n v="0.45454545454545453"/>
    <n v="0.5"/>
    <n v="0.43478260869565216"/>
    <n v="0.83333333333333337"/>
    <n v="0.47619047619047616"/>
    <n v="0.43478260869565216"/>
    <n v="0.47619047619047616"/>
    <n v="0.45454545454545453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88"/>
    <s v="Delivery Projects"/>
    <s v="Project Governance - PMO"/>
    <n v="6.5"/>
    <n v="0"/>
    <s v="ON GOING"/>
    <n v="0.9"/>
    <n v="2025"/>
    <x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83"/>
    <s v="Delivery Projects"/>
    <s v="Business Analysis"/>
    <n v="6.5"/>
    <n v="0"/>
    <s v="ON GOING"/>
    <n v="1"/>
    <n v="2025"/>
    <x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40"/>
    <s v="Operations"/>
    <s v="Data Management"/>
    <n v="6.5"/>
    <n v="0"/>
    <s v="ON GOING"/>
    <n v="1"/>
    <n v="2025"/>
    <x v="0"/>
    <n v="0"/>
    <n v="0"/>
    <n v="2"/>
    <n v="0"/>
    <n v="0"/>
    <n v="0"/>
    <n v="0"/>
    <n v="0"/>
    <n v="0"/>
    <n v="0"/>
    <n v="0"/>
    <n v="0"/>
    <n v="0"/>
    <n v="0"/>
    <n v="9.0909090909090912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42"/>
    <e v="#N/A"/>
    <s v="Data Management"/>
    <n v="6.5"/>
    <n v="0"/>
    <s v="ON GOING"/>
    <n v="1"/>
    <n v="2025"/>
    <x v="0"/>
    <n v="0"/>
    <n v="0"/>
    <n v="2"/>
    <n v="0"/>
    <n v="0"/>
    <n v="0"/>
    <n v="0"/>
    <n v="0"/>
    <n v="0"/>
    <n v="0"/>
    <n v="0"/>
    <n v="0"/>
    <n v="0"/>
    <n v="0"/>
    <n v="9.0909090909090912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88"/>
    <s v="Delivery Projects"/>
    <s v="Project Governance - PMO"/>
    <n v="13"/>
    <n v="0"/>
    <s v="ON GOING"/>
    <n v="0"/>
    <n v="2025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83"/>
    <s v="Delivery Projects"/>
    <s v="Business Analysis"/>
    <n v="13"/>
    <n v="0"/>
    <s v="ON GOING"/>
    <n v="1"/>
    <n v="2025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40"/>
    <s v="Operations"/>
    <s v="Data Management"/>
    <n v="13"/>
    <n v="0"/>
    <s v="ON GOING"/>
    <n v="1"/>
    <n v="2025"/>
    <x v="0"/>
    <n v="0"/>
    <n v="0"/>
    <n v="4"/>
    <n v="5"/>
    <n v="0"/>
    <n v="0"/>
    <n v="0"/>
    <n v="0"/>
    <n v="0"/>
    <n v="0"/>
    <n v="0"/>
    <n v="0"/>
    <n v="0"/>
    <n v="0"/>
    <n v="0.18181818181818182"/>
    <n v="0.22727272727272727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56"/>
    <s v="Operations"/>
    <s v="Data Management"/>
    <n v="6.5"/>
    <n v="0"/>
    <s v="ON GOING"/>
    <n v="1"/>
    <n v="2025"/>
    <x v="0"/>
    <n v="0"/>
    <n v="0"/>
    <n v="1"/>
    <n v="0"/>
    <n v="0"/>
    <n v="0"/>
    <n v="0"/>
    <n v="0"/>
    <n v="0"/>
    <n v="0"/>
    <n v="0"/>
    <n v="0"/>
    <n v="0"/>
    <n v="0"/>
    <n v="4.5454545454545456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"/>
    <s v="HR"/>
    <x v="269"/>
    <s v="EssilorLuxottica"/>
    <s v="L. Roberto"/>
    <x v="56"/>
    <s v="Operations"/>
    <s v="Data Management"/>
    <n v="13"/>
    <n v="0"/>
    <s v="ON GOING"/>
    <n v="1"/>
    <n v="2025"/>
    <x v="0"/>
    <n v="0"/>
    <n v="0"/>
    <n v="1"/>
    <n v="1"/>
    <n v="0"/>
    <n v="0"/>
    <n v="0"/>
    <n v="0"/>
    <n v="0"/>
    <n v="0"/>
    <n v="0"/>
    <n v="0"/>
    <n v="0"/>
    <n v="0"/>
    <n v="4.5454545454545456E-2"/>
    <n v="4.5454545454545456E-2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88"/>
    <s v="Delivery Projects"/>
    <s v="Project Governance - PMO"/>
    <n v="0"/>
    <n v="0"/>
    <s v="ON GOING"/>
    <n v="0.9"/>
    <n v="2025"/>
    <x v="0"/>
    <n v="0"/>
    <n v="4"/>
    <n v="2"/>
    <n v="0"/>
    <n v="0"/>
    <n v="0"/>
    <n v="0"/>
    <n v="0"/>
    <n v="0"/>
    <n v="0"/>
    <n v="0"/>
    <n v="0"/>
    <n v="0"/>
    <n v="0.19047619047619047"/>
    <n v="9.0909090909090912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83"/>
    <s v="Delivery Projects"/>
    <s v="Business anlysis"/>
    <n v="0"/>
    <n v="0"/>
    <s v="ON GOING"/>
    <n v="1"/>
    <n v="2025"/>
    <x v="0"/>
    <n v="0"/>
    <n v="4"/>
    <n v="5"/>
    <n v="0"/>
    <n v="0"/>
    <n v="0"/>
    <n v="0"/>
    <n v="0"/>
    <n v="0"/>
    <n v="0"/>
    <n v="0"/>
    <n v="0"/>
    <n v="0"/>
    <n v="0.19047619047619047"/>
    <n v="0.22727272727272727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9"/>
    <s v="Operations"/>
    <s v="Project Governance - PMO"/>
    <n v="0"/>
    <n v="0"/>
    <s v="ON GOING"/>
    <n v="1"/>
    <n v="2025"/>
    <x v="0"/>
    <n v="0"/>
    <n v="2"/>
    <n v="1"/>
    <n v="0"/>
    <n v="0"/>
    <n v="0"/>
    <n v="0"/>
    <n v="0"/>
    <n v="0"/>
    <n v="0"/>
    <n v="0"/>
    <n v="0"/>
    <n v="0"/>
    <n v="9.5238095238095233E-2"/>
    <n v="4.5454545454545456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0"/>
    <s v="Operations"/>
    <s v="Data Management"/>
    <n v="0"/>
    <n v="0"/>
    <s v="ON GOING"/>
    <n v="1"/>
    <n v="2025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2"/>
    <e v="#N/A"/>
    <s v="Data Management"/>
    <n v="0"/>
    <n v="0"/>
    <s v="ON GOING"/>
    <n v="1"/>
    <n v="2025"/>
    <x v="0"/>
    <n v="0"/>
    <n v="1"/>
    <n v="1"/>
    <n v="0"/>
    <n v="0"/>
    <n v="0"/>
    <n v="0"/>
    <n v="0"/>
    <n v="0"/>
    <n v="0"/>
    <n v="0"/>
    <n v="0"/>
    <n v="0"/>
    <n v="4.7619047619047616E-2"/>
    <n v="4.5454545454545456E-2"/>
    <n v="0"/>
    <n v="0"/>
    <n v="0"/>
    <n v="0"/>
    <n v="0"/>
    <n v="0"/>
    <n v="0"/>
    <n v="0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67"/>
    <s v="Operations"/>
    <s v="Technical Leader"/>
    <n v="100"/>
    <n v="0"/>
    <s v="TO START"/>
    <n v="0.1"/>
    <n v="2025"/>
    <x v="0"/>
    <n v="0"/>
    <n v="0"/>
    <n v="0"/>
    <n v="0"/>
    <n v="0"/>
    <n v="0"/>
    <n v="0"/>
    <n v="0"/>
    <n v="10"/>
    <n v="15"/>
    <n v="15"/>
    <n v="0"/>
    <n v="0"/>
    <n v="0"/>
    <n v="0"/>
    <n v="0"/>
    <n v="0"/>
    <n v="0"/>
    <n v="0"/>
    <n v="0"/>
    <n v="0.43478260869565216"/>
    <n v="0.7142857142857143"/>
    <n v="0.68181818181818177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8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08"/>
    <n v="0.23809523809523808"/>
    <n v="0.22727272727272727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7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7"/>
    <n v="7"/>
    <n v="7"/>
    <n v="0"/>
    <n v="0"/>
    <n v="0"/>
    <n v="0"/>
    <n v="0"/>
    <n v="0"/>
    <n v="0"/>
    <n v="0"/>
    <n v="0"/>
    <n v="0.30434782608695654"/>
    <n v="0.33333333333333331"/>
    <n v="0.31818181818181818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"/>
    <s v="Delivery AMS"/>
    <s v="PM - Project Governance"/>
    <n v="100"/>
    <n v="0"/>
    <s v="TO START"/>
    <n v="0.1"/>
    <n v="2025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8.6956521739130432E-2"/>
    <n v="9.5238095238095233E-2"/>
    <n v="9.0909090909090912E-2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3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08"/>
    <n v="0.23809523809523808"/>
    <n v="0.22727272727272727"/>
  </r>
  <r>
    <s v="CONTRACT"/>
    <s v="PJ"/>
    <s v="Waterfall"/>
    <x v="1"/>
    <d v="2025-01-01T00:00:00"/>
    <d v="2025-12-31T00:00:00"/>
    <s v="N/A"/>
    <s v="N/A"/>
    <s v="HR"/>
    <x v="272"/>
    <s v="EssilorLuxottica"/>
    <s v="A. Torone"/>
    <x v="112"/>
    <s v="Operations"/>
    <s v="DataManagement"/>
    <n v="100"/>
    <n v="0"/>
    <s v="ONGOING"/>
    <n v="0.05"/>
    <n v="2025"/>
    <x v="0"/>
    <n v="4"/>
    <n v="4"/>
    <n v="4"/>
    <n v="4"/>
    <n v="4"/>
    <n v="4"/>
    <n v="2"/>
    <n v="4"/>
    <n v="4"/>
    <n v="4"/>
    <n v="4"/>
    <n v="0"/>
    <n v="0.2"/>
    <n v="0.19047619047619047"/>
    <n v="0.18181818181818182"/>
    <n v="0.18181818181818182"/>
    <n v="0.2"/>
    <n v="0.17391304347826086"/>
    <n v="0.16666666666666666"/>
    <n v="0.19047619047619047"/>
    <n v="0.17391304347826086"/>
    <n v="0.19047619047619047"/>
    <n v="0.18181818181818182"/>
  </r>
  <r>
    <m/>
    <m/>
    <m/>
    <x v="4"/>
    <m/>
    <m/>
    <m/>
    <m/>
    <m/>
    <x v="273"/>
    <m/>
    <m/>
    <x v="160"/>
    <m/>
    <m/>
    <m/>
    <m/>
    <m/>
    <m/>
    <m/>
    <x v="46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DB2AF-E002-47DE-AD27-273B8AC6360F}" name="PivotTable1" cacheId="1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B4:I18" firstHeaderRow="0" firstDataRow="1" firstDataCol="1" rowPageCount="2" colPageCount="1"/>
  <pivotFields count="44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8">
        <item h="1" x="6"/>
        <item h="1" x="0"/>
        <item x="1"/>
        <item h="1" x="2"/>
        <item h="1" x="5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75">
        <item h="1" x="260"/>
        <item h="1" x="258"/>
        <item h="1" x="0"/>
        <item h="1" x="163"/>
        <item h="1" x="1"/>
        <item h="1" x="2"/>
        <item h="1" x="226"/>
        <item h="1" x="198"/>
        <item h="1" x="201"/>
        <item h="1" x="249"/>
        <item h="1" x="209"/>
        <item h="1" x="208"/>
        <item h="1" x="251"/>
        <item h="1" x="3"/>
        <item h="1" x="4"/>
        <item h="1" x="204"/>
        <item h="1" x="238"/>
        <item h="1" x="261"/>
        <item h="1" x="171"/>
        <item h="1" x="172"/>
        <item h="1" x="173"/>
        <item h="1" x="174"/>
        <item h="1" x="189"/>
        <item h="1" x="190"/>
        <item h="1" x="6"/>
        <item h="1" x="8"/>
        <item h="1" x="9"/>
        <item h="1" x="10"/>
        <item h="1" x="237"/>
        <item h="1" x="16"/>
        <item h="1" x="17"/>
        <item h="1" x="18"/>
        <item h="1" x="72"/>
        <item h="1" x="202"/>
        <item h="1" x="19"/>
        <item h="1" x="20"/>
        <item h="1" x="23"/>
        <item h="1" x="24"/>
        <item h="1" x="21"/>
        <item h="1" x="22"/>
        <item h="1" x="250"/>
        <item h="1" x="25"/>
        <item h="1" x="26"/>
        <item h="1" x="27"/>
        <item h="1" x="28"/>
        <item h="1" x="29"/>
        <item h="1" x="30"/>
        <item h="1" x="199"/>
        <item h="1" x="220"/>
        <item h="1" x="191"/>
        <item h="1" x="176"/>
        <item h="1" x="177"/>
        <item h="1" x="31"/>
        <item h="1" x="32"/>
        <item h="1" x="33"/>
        <item h="1" x="256"/>
        <item h="1" x="34"/>
        <item h="1" x="193"/>
        <item h="1" x="35"/>
        <item h="1" x="219"/>
        <item h="1" x="36"/>
        <item h="1" x="37"/>
        <item h="1" x="38"/>
        <item h="1" x="39"/>
        <item h="1" x="40"/>
        <item h="1" x="41"/>
        <item h="1" x="11"/>
        <item h="1" x="12"/>
        <item h="1" x="13"/>
        <item h="1" x="42"/>
        <item h="1" x="43"/>
        <item h="1" x="14"/>
        <item h="1" x="246"/>
        <item h="1" x="265"/>
        <item h="1" x="266"/>
        <item h="1" x="264"/>
        <item h="1" x="262"/>
        <item h="1" x="263"/>
        <item h="1" x="44"/>
        <item h="1" x="45"/>
        <item h="1" x="46"/>
        <item h="1" x="47"/>
        <item h="1" x="48"/>
        <item h="1" x="161"/>
        <item h="1" x="160"/>
        <item h="1" x="178"/>
        <item h="1" x="50"/>
        <item h="1" x="51"/>
        <item h="1" x="52"/>
        <item h="1" x="53"/>
        <item h="1" x="54"/>
        <item h="1" x="268"/>
        <item h="1" x="269"/>
        <item h="1" x="56"/>
        <item h="1" x="57"/>
        <item h="1" x="58"/>
        <item h="1" x="215"/>
        <item h="1" x="243"/>
        <item h="1" x="5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242"/>
        <item h="1" x="218"/>
        <item h="1" x="70"/>
        <item h="1" x="71"/>
        <item h="1" x="73"/>
        <item h="1" x="165"/>
        <item h="1" x="74"/>
        <item h="1" x="75"/>
        <item h="1" x="76"/>
        <item h="1" x="77"/>
        <item h="1" x="179"/>
        <item h="1" x="78"/>
        <item h="1" x="212"/>
        <item h="1" x="211"/>
        <item h="1" x="79"/>
        <item h="1" x="80"/>
        <item h="1" x="81"/>
        <item h="1" x="82"/>
        <item h="1" x="83"/>
        <item h="1" x="84"/>
        <item h="1" x="85"/>
        <item h="1" x="234"/>
        <item h="1" x="86"/>
        <item h="1" x="158"/>
        <item h="1" x="159"/>
        <item h="1" x="87"/>
        <item h="1" x="88"/>
        <item h="1" x="203"/>
        <item h="1" x="162"/>
        <item h="1" x="89"/>
        <item h="1" x="90"/>
        <item h="1" x="197"/>
        <item h="1" x="195"/>
        <item h="1" x="196"/>
        <item h="1" x="91"/>
        <item h="1" x="92"/>
        <item h="1" x="221"/>
        <item h="1" x="93"/>
        <item h="1" x="222"/>
        <item h="1" x="270"/>
        <item h="1" x="94"/>
        <item h="1" x="96"/>
        <item h="1" x="98"/>
        <item h="1" x="95"/>
        <item h="1" x="97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230"/>
        <item h="1" x="108"/>
        <item h="1" x="194"/>
        <item h="1" x="109"/>
        <item h="1" x="110"/>
        <item h="1" x="111"/>
        <item h="1" x="135"/>
        <item h="1" x="229"/>
        <item h="1" x="227"/>
        <item h="1" x="112"/>
        <item h="1" x="228"/>
        <item h="1" x="113"/>
        <item h="1" x="257"/>
        <item h="1" x="114"/>
        <item h="1" x="115"/>
        <item h="1" x="170"/>
        <item h="1" x="231"/>
        <item h="1" x="116"/>
        <item h="1" x="117"/>
        <item h="1" x="169"/>
        <item h="1" x="180"/>
        <item h="1" x="185"/>
        <item h="1" x="184"/>
        <item h="1" x="216"/>
        <item h="1" x="217"/>
        <item h="1" x="181"/>
        <item h="1" x="175"/>
        <item h="1" x="254"/>
        <item x="118"/>
        <item h="1" x="119"/>
        <item h="1" x="236"/>
        <item h="1" x="247"/>
        <item h="1" x="252"/>
        <item h="1" x="224"/>
        <item h="1" x="235"/>
        <item h="1" x="225"/>
        <item h="1" x="55"/>
        <item h="1" x="120"/>
        <item h="1" x="121"/>
        <item h="1" x="166"/>
        <item h="1" x="168"/>
        <item h="1" x="206"/>
        <item h="1" x="259"/>
        <item h="1" x="271"/>
        <item h="1" x="146"/>
        <item h="1" x="122"/>
        <item h="1" x="123"/>
        <item h="1" x="272"/>
        <item h="1" x="200"/>
        <item h="1" x="59"/>
        <item h="1" x="124"/>
        <item h="1" x="125"/>
        <item h="1" x="126"/>
        <item h="1" x="128"/>
        <item h="1" x="129"/>
        <item h="1" x="223"/>
        <item h="1" x="130"/>
        <item h="1" x="131"/>
        <item h="1" x="255"/>
        <item h="1" x="233"/>
        <item h="1" x="232"/>
        <item h="1" x="132"/>
        <item h="1" x="239"/>
        <item h="1" x="133"/>
        <item h="1" x="127"/>
        <item h="1" x="248"/>
        <item h="1" x="134"/>
        <item h="1" x="136"/>
        <item h="1" x="137"/>
        <item h="1" x="138"/>
        <item h="1" x="139"/>
        <item h="1" x="253"/>
        <item h="1" x="140"/>
        <item h="1" x="141"/>
        <item h="1" x="142"/>
        <item h="1" x="143"/>
        <item h="1" x="210"/>
        <item h="1" x="144"/>
        <item h="1" x="145"/>
        <item h="1" x="207"/>
        <item h="1" x="192"/>
        <item h="1" x="240"/>
        <item h="1" x="245"/>
        <item h="1" x="7"/>
        <item h="1" x="244"/>
        <item h="1" x="147"/>
        <item h="1" x="267"/>
        <item h="1" x="148"/>
        <item h="1" x="149"/>
        <item h="1" x="150"/>
        <item h="1" x="241"/>
        <item h="1" x="151"/>
        <item h="1" x="183"/>
        <item h="1" x="152"/>
        <item h="1" x="182"/>
        <item h="1" x="153"/>
        <item h="1" x="186"/>
        <item h="1" x="213"/>
        <item h="1" x="15"/>
        <item h="1" x="154"/>
        <item h="1" x="205"/>
        <item h="1" x="49"/>
        <item h="1" x="164"/>
        <item h="1" x="167"/>
        <item h="1" x="156"/>
        <item h="1" x="214"/>
        <item h="1" x="155"/>
        <item h="1" x="157"/>
        <item h="1" x="187"/>
        <item h="1" x="188"/>
        <item h="1" x="273"/>
        <item t="default"/>
      </items>
    </pivotField>
    <pivotField compact="0" outline="0" showAll="0"/>
    <pivotField compact="0" outline="0" showAll="0"/>
    <pivotField axis="axisRow" compact="0" outline="0" showAll="0">
      <items count="162">
        <item x="14"/>
        <item x="90"/>
        <item x="126"/>
        <item x="58"/>
        <item x="153"/>
        <item x="71"/>
        <item x="9"/>
        <item x="51"/>
        <item x="38"/>
        <item x="43"/>
        <item x="124"/>
        <item x="32"/>
        <item x="62"/>
        <item x="21"/>
        <item x="33"/>
        <item x="150"/>
        <item x="37"/>
        <item x="28"/>
        <item x="10"/>
        <item x="86"/>
        <item x="17"/>
        <item x="157"/>
        <item x="39"/>
        <item x="70"/>
        <item x="149"/>
        <item x="27"/>
        <item x="127"/>
        <item x="91"/>
        <item x="34"/>
        <item x="100"/>
        <item x="72"/>
        <item x="75"/>
        <item x="65"/>
        <item x="42"/>
        <item x="133"/>
        <item x="145"/>
        <item x="152"/>
        <item x="108"/>
        <item x="114"/>
        <item x="115"/>
        <item x="83"/>
        <item x="104"/>
        <item x="116"/>
        <item x="121"/>
        <item x="137"/>
        <item x="105"/>
        <item x="30"/>
        <item x="106"/>
        <item x="123"/>
        <item x="55"/>
        <item x="15"/>
        <item x="22"/>
        <item x="35"/>
        <item x="112"/>
        <item x="73"/>
        <item x="87"/>
        <item x="25"/>
        <item x="18"/>
        <item x="155"/>
        <item x="54"/>
        <item x="134"/>
        <item x="113"/>
        <item x="11"/>
        <item x="88"/>
        <item x="109"/>
        <item x="119"/>
        <item x="31"/>
        <item x="107"/>
        <item x="148"/>
        <item x="79"/>
        <item x="12"/>
        <item x="144"/>
        <item x="92"/>
        <item x="82"/>
        <item x="66"/>
        <item x="23"/>
        <item x="0"/>
        <item x="93"/>
        <item x="132"/>
        <item x="44"/>
        <item x="154"/>
        <item x="138"/>
        <item x="52"/>
        <item x="140"/>
        <item x="129"/>
        <item x="84"/>
        <item x="56"/>
        <item x="2"/>
        <item x="139"/>
        <item x="29"/>
        <item x="45"/>
        <item x="13"/>
        <item x="142"/>
        <item x="99"/>
        <item x="102"/>
        <item x="49"/>
        <item x="130"/>
        <item x="19"/>
        <item x="156"/>
        <item x="117"/>
        <item x="143"/>
        <item x="125"/>
        <item x="59"/>
        <item x="16"/>
        <item x="120"/>
        <item x="1"/>
        <item x="3"/>
        <item x="94"/>
        <item x="60"/>
        <item x="4"/>
        <item x="76"/>
        <item x="159"/>
        <item x="57"/>
        <item x="95"/>
        <item x="85"/>
        <item x="101"/>
        <item x="131"/>
        <item x="5"/>
        <item x="36"/>
        <item x="77"/>
        <item x="46"/>
        <item x="6"/>
        <item x="80"/>
        <item x="96"/>
        <item x="89"/>
        <item x="50"/>
        <item x="67"/>
        <item x="97"/>
        <item x="151"/>
        <item x="63"/>
        <item x="103"/>
        <item x="128"/>
        <item x="47"/>
        <item x="81"/>
        <item x="78"/>
        <item x="40"/>
        <item x="110"/>
        <item x="98"/>
        <item x="74"/>
        <item x="7"/>
        <item x="61"/>
        <item x="135"/>
        <item x="8"/>
        <item x="41"/>
        <item x="64"/>
        <item x="69"/>
        <item x="111"/>
        <item x="122"/>
        <item x="48"/>
        <item x="20"/>
        <item x="158"/>
        <item x="53"/>
        <item x="136"/>
        <item x="68"/>
        <item x="26"/>
        <item x="146"/>
        <item x="24"/>
        <item x="141"/>
        <item x="118"/>
        <item x="147"/>
        <item x="16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48">
        <item x="0"/>
        <item x="44"/>
        <item x="28"/>
        <item x="37"/>
        <item x="3"/>
        <item x="39"/>
        <item x="43"/>
        <item x="29"/>
        <item x="22"/>
        <item x="1"/>
        <item x="42"/>
        <item x="23"/>
        <item x="30"/>
        <item x="2"/>
        <item x="32"/>
        <item x="6"/>
        <item x="18"/>
        <item x="31"/>
        <item x="9"/>
        <item x="24"/>
        <item x="13"/>
        <item x="26"/>
        <item x="27"/>
        <item x="36"/>
        <item x="17"/>
        <item x="12"/>
        <item x="35"/>
        <item x="8"/>
        <item x="4"/>
        <item x="11"/>
        <item x="34"/>
        <item x="14"/>
        <item x="19"/>
        <item x="25"/>
        <item x="10"/>
        <item x="38"/>
        <item x="40"/>
        <item x="33"/>
        <item x="7"/>
        <item x="5"/>
        <item x="15"/>
        <item x="16"/>
        <item x="21"/>
        <item x="20"/>
        <item x="45"/>
        <item x="41"/>
        <item x="46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14">
    <i>
      <x v="1"/>
    </i>
    <i>
      <x v="14"/>
    </i>
    <i>
      <x v="17"/>
    </i>
    <i>
      <x v="27"/>
    </i>
    <i>
      <x v="55"/>
    </i>
    <i>
      <x v="63"/>
    </i>
    <i>
      <x v="69"/>
    </i>
    <i>
      <x v="77"/>
    </i>
    <i>
      <x v="117"/>
    </i>
    <i>
      <x v="122"/>
    </i>
    <i>
      <x v="125"/>
    </i>
    <i>
      <x v="142"/>
    </i>
    <i>
      <x v="14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3" hier="-1"/>
    <pageField fld="9" hier="-1"/>
  </pageFields>
  <dataFields count="7">
    <dataField name="Somma di gen" fld="20" baseField="0" baseItem="0"/>
    <dataField name="Somma di feb" fld="21" baseField="0" baseItem="0"/>
    <dataField name="Somma di mar" fld="22" baseField="0" baseItem="0"/>
    <dataField name="Somma di apr" fld="23" baseField="0" baseItem="0"/>
    <dataField name="Somma di mag" fld="24" baseField="0" baseItem="0"/>
    <dataField name="Somma di giu" fld="25" baseField="0" baseItem="0"/>
    <dataField name="Somma di lug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3D6A70-CA97-4914-BD8D-C2916CE829CC}" name="Tabella5" displayName="Tabella5" ref="E1:E14" totalsRowShown="0" headerRowDxfId="11">
  <autoFilter ref="E1:E14" xr:uid="{6E3D6A70-CA97-4914-BD8D-C2916CE829CC}"/>
  <tableColumns count="1">
    <tableColumn id="1" xr3:uid="{E06E1607-8D96-48A9-84CA-B8788CDC6FDA}" name="J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B12722-6A81-4EA8-A674-D8600972743B}" name="Tabella8" displayName="Tabella8" ref="A1:A9" totalsRowShown="0" headerRowDxfId="10">
  <autoFilter ref="A1:A9" xr:uid="{C4B12722-6A81-4EA8-A674-D8600972743B}"/>
  <tableColumns count="1">
    <tableColumn id="1" xr3:uid="{290D1272-0374-4B76-BBCA-5EE5FC64D3E2}" name="ITEM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9DA838-3277-423D-AC55-9B8E28CA7DC7}" name="Tabella10" displayName="Tabella10" ref="C1:C14" totalsRowShown="0" headerRowDxfId="9">
  <autoFilter ref="C1:C14" xr:uid="{3A9DA838-3277-423D-AC55-9B8E28CA7DC7}"/>
  <tableColumns count="1">
    <tableColumn id="1" xr3:uid="{ACA05C23-65E9-46B4-ACCA-D8E320D53960}" name="WORKSTR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36DB79-8AF6-48D5-9A6D-B6F22332E8B8}" name="Tabella12" displayName="Tabella12" ref="D1:D13" totalsRowShown="0" headerRowDxfId="8">
  <autoFilter ref="D1:D13" xr:uid="{E836DB79-8AF6-48D5-9A6D-B6F22332E8B8}"/>
  <tableColumns count="1">
    <tableColumn id="1" xr3:uid="{39A0891F-BA8A-41DE-A097-87676D972F78}" name="PROJECT_STR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6E522B-5E35-4873-99B9-DFBC198C2FD9}" name="Tabella16" displayName="Tabella16" ref="B1:B7" totalsRowShown="0" headerRowDxfId="7" dataDxfId="6" tableBorderDxfId="5">
  <autoFilter ref="B1:B7" xr:uid="{266E522B-5E35-4873-99B9-DFBC198C2FD9}"/>
  <tableColumns count="1">
    <tableColumn id="1" xr3:uid="{CB2E0AA2-E882-47F5-9A15-C08CA730EFC9}" name="DELIVERY_TYP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FFB184-0D65-4AC9-93D6-6DB2DEACC3E5}" name="Tabella21" displayName="Tabella21" ref="F1:F8" totalsRowShown="0" headerRowDxfId="3" dataDxfId="2" tableBorderDxfId="1">
  <autoFilter ref="F1:F8" xr:uid="{5BFFB184-0D65-4AC9-93D6-6DB2DEACC3E5}"/>
  <tableColumns count="1">
    <tableColumn id="1" xr3:uid="{ABCC8369-801E-4427-ADAA-676EFA4A4C2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573" dT="2024-10-17T12:44:15.10" personId="{2E3CD054-5B0E-4556-A32F-826F0F256B32}" id="{86411A7B-BA3B-47C7-9446-3B6BFC8F2437}">
    <text>Consuntivazione parziale su Jira-chiedere a PM per resoconto ore registrate completo</text>
  </threadedComment>
  <threadedComment ref="Q574" dT="2024-10-17T12:44:20.38" personId="{2E3CD054-5B0E-4556-A32F-826F0F256B32}" id="{7F7EAE51-2531-4637-AF78-5CC3F1BABEED}">
    <text>Consuntivazione parziale su Jira-chiedere a PM per resoconto ore registrate completo</text>
  </threadedComment>
  <threadedComment ref="Q575" dT="2024-10-17T12:44:27.08" personId="{2E3CD054-5B0E-4556-A32F-826F0F256B32}" id="{8CABCF37-C960-4E13-A740-428944F06D08}">
    <text>Consuntivazione parziale su Jira-chiedere a PM per resoconto ore registrate completo</text>
  </threadedComment>
  <threadedComment ref="Q576" dT="2024-10-17T12:44:34.12" personId="{2E3CD054-5B0E-4556-A32F-826F0F256B32}" id="{78FEC18D-546E-4F4C-8C4C-114E01136F07}">
    <text>Consuntivazione parziale su Jira-chiedere a PM per resoconto ore registrate completo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bstractsrl.atlassian.net/projects/ABS25024" TargetMode="External"/><Relationship Id="rId18" Type="http://schemas.openxmlformats.org/officeDocument/2006/relationships/hyperlink" Target="https://abstractsrl.atlassian.net/browse/ABS25024" TargetMode="External"/><Relationship Id="rId26" Type="http://schemas.openxmlformats.org/officeDocument/2006/relationships/hyperlink" Target="https://abstractsrl.atlassian.net/browse/ABS25024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abstractsrl.atlassian.net/projects/ABS25024" TargetMode="External"/><Relationship Id="rId34" Type="http://schemas.openxmlformats.org/officeDocument/2006/relationships/hyperlink" Target="https://abstractsrl.atlassian.net/browse/ABS25024" TargetMode="External"/><Relationship Id="rId7" Type="http://schemas.openxmlformats.org/officeDocument/2006/relationships/hyperlink" Target="https://abstractsrl.atlassian.net/projects/ABS25024" TargetMode="External"/><Relationship Id="rId12" Type="http://schemas.openxmlformats.org/officeDocument/2006/relationships/hyperlink" Target="https://abstractsrl.atlassian.net/browse/ABS25024" TargetMode="External"/><Relationship Id="rId17" Type="http://schemas.openxmlformats.org/officeDocument/2006/relationships/hyperlink" Target="https://abstractsrl.atlassian.net/projects/ABS25024" TargetMode="External"/><Relationship Id="rId25" Type="http://schemas.openxmlformats.org/officeDocument/2006/relationships/hyperlink" Target="https://abstractsrl.atlassian.net/projects/ABS25024" TargetMode="External"/><Relationship Id="rId33" Type="http://schemas.openxmlformats.org/officeDocument/2006/relationships/hyperlink" Target="https://abstractsrl.atlassian.net/projects/ABS25024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abstractsrl.atlassian.net/browse/ABS25024" TargetMode="External"/><Relationship Id="rId16" Type="http://schemas.openxmlformats.org/officeDocument/2006/relationships/hyperlink" Target="https://abstractsrl.atlassian.net/browse/ABS25024" TargetMode="External"/><Relationship Id="rId20" Type="http://schemas.openxmlformats.org/officeDocument/2006/relationships/hyperlink" Target="https://abstractsrl.atlassian.net/browse/ABS25024" TargetMode="External"/><Relationship Id="rId29" Type="http://schemas.openxmlformats.org/officeDocument/2006/relationships/hyperlink" Target="https://abstractsrl.atlassian.net/projects/ABS25024" TargetMode="External"/><Relationship Id="rId1" Type="http://schemas.openxmlformats.org/officeDocument/2006/relationships/hyperlink" Target="https://abstractsrl.atlassian.net/projects/ABS25024" TargetMode="External"/><Relationship Id="rId6" Type="http://schemas.openxmlformats.org/officeDocument/2006/relationships/hyperlink" Target="https://abstractsrl.atlassian.net/browse/ABS25024" TargetMode="External"/><Relationship Id="rId11" Type="http://schemas.openxmlformats.org/officeDocument/2006/relationships/hyperlink" Target="https://abstractsrl.atlassian.net/projects/ABS25024" TargetMode="External"/><Relationship Id="rId24" Type="http://schemas.openxmlformats.org/officeDocument/2006/relationships/hyperlink" Target="https://abstractsrl.atlassian.net/browse/ABS25024" TargetMode="External"/><Relationship Id="rId32" Type="http://schemas.openxmlformats.org/officeDocument/2006/relationships/hyperlink" Target="https://abstractsrl.atlassian.net/browse/ABS25024" TargetMode="External"/><Relationship Id="rId37" Type="http://schemas.openxmlformats.org/officeDocument/2006/relationships/vmlDrawing" Target="../drawings/vmlDrawing1.vml"/><Relationship Id="rId40" Type="http://schemas.microsoft.com/office/2019/04/relationships/namedSheetView" Target="../namedSheetViews/namedSheetView1.xml"/><Relationship Id="rId5" Type="http://schemas.openxmlformats.org/officeDocument/2006/relationships/hyperlink" Target="https://abstractsrl.atlassian.net/projects/ABS25024" TargetMode="External"/><Relationship Id="rId15" Type="http://schemas.openxmlformats.org/officeDocument/2006/relationships/hyperlink" Target="https://abstractsrl.atlassian.net/projects/ABS25024" TargetMode="External"/><Relationship Id="rId23" Type="http://schemas.openxmlformats.org/officeDocument/2006/relationships/hyperlink" Target="https://abstractsrl.atlassian.net/projects/ABS25024" TargetMode="External"/><Relationship Id="rId28" Type="http://schemas.openxmlformats.org/officeDocument/2006/relationships/hyperlink" Target="https://abstractsrl.atlassian.net/browse/ABS25024" TargetMode="External"/><Relationship Id="rId36" Type="http://schemas.openxmlformats.org/officeDocument/2006/relationships/customProperty" Target="../customProperty1.bin"/><Relationship Id="rId10" Type="http://schemas.openxmlformats.org/officeDocument/2006/relationships/hyperlink" Target="https://abstractsrl.atlassian.net/browse/ABS25024" TargetMode="External"/><Relationship Id="rId19" Type="http://schemas.openxmlformats.org/officeDocument/2006/relationships/hyperlink" Target="https://abstractsrl.atlassian.net/projects/ABS25024" TargetMode="External"/><Relationship Id="rId31" Type="http://schemas.openxmlformats.org/officeDocument/2006/relationships/hyperlink" Target="https://abstractsrl.atlassian.net/projects/ABS25024" TargetMode="External"/><Relationship Id="rId4" Type="http://schemas.openxmlformats.org/officeDocument/2006/relationships/hyperlink" Target="https://abstractsrl.atlassian.net/browse/ABS25024" TargetMode="External"/><Relationship Id="rId9" Type="http://schemas.openxmlformats.org/officeDocument/2006/relationships/hyperlink" Target="https://abstractsrl.atlassian.net/projects/ABS25024" TargetMode="External"/><Relationship Id="rId14" Type="http://schemas.openxmlformats.org/officeDocument/2006/relationships/hyperlink" Target="https://abstractsrl.atlassian.net/browse/ABS25024" TargetMode="External"/><Relationship Id="rId22" Type="http://schemas.openxmlformats.org/officeDocument/2006/relationships/hyperlink" Target="https://abstractsrl.atlassian.net/browse/ABS25024" TargetMode="External"/><Relationship Id="rId27" Type="http://schemas.openxmlformats.org/officeDocument/2006/relationships/hyperlink" Target="https://abstractsrl.atlassian.net/projects/ABS25024" TargetMode="External"/><Relationship Id="rId30" Type="http://schemas.openxmlformats.org/officeDocument/2006/relationships/hyperlink" Target="https://abstractsrl.atlassian.net/browse/ABS25024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abstractsrl.atlassian.net/browse/ABS25024" TargetMode="External"/><Relationship Id="rId3" Type="http://schemas.openxmlformats.org/officeDocument/2006/relationships/hyperlink" Target="https://abstractsrl.atlassian.net/projects/ABS25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2160-B258-4E46-BFF6-D268E9AD2C00}">
  <sheetPr filterMode="1"/>
  <dimension ref="A1:AT1591"/>
  <sheetViews>
    <sheetView tabSelected="1" topLeftCell="N1" zoomScale="75" zoomScaleNormal="85" workbookViewId="0">
      <selection activeCell="M880" sqref="M880"/>
    </sheetView>
  </sheetViews>
  <sheetFormatPr defaultColWidth="9.28515625" defaultRowHeight="15" customHeight="1"/>
  <cols>
    <col min="1" max="1" width="23.28515625" style="8" bestFit="1" customWidth="1"/>
    <col min="2" max="2" width="23.7109375" style="8" bestFit="1" customWidth="1"/>
    <col min="3" max="3" width="16.28515625" style="8" bestFit="1" customWidth="1"/>
    <col min="4" max="4" width="24.7109375" style="8" bestFit="1" customWidth="1"/>
    <col min="5" max="5" width="14.42578125" style="47" bestFit="1" customWidth="1"/>
    <col min="6" max="6" width="12.7109375" style="47" bestFit="1" customWidth="1"/>
    <col min="7" max="7" width="25" style="8" customWidth="1"/>
    <col min="8" max="8" width="12.140625" style="8" bestFit="1" customWidth="1"/>
    <col min="9" max="9" width="19.28515625" style="8" customWidth="1"/>
    <col min="10" max="10" width="35.85546875" style="8" customWidth="1"/>
    <col min="11" max="11" width="14.42578125" style="8" bestFit="1" customWidth="1"/>
    <col min="12" max="12" width="15.140625" style="8" bestFit="1" customWidth="1"/>
    <col min="13" max="13" width="18.140625" style="8" bestFit="1" customWidth="1"/>
    <col min="14" max="14" width="19.7109375" style="8" bestFit="1" customWidth="1"/>
    <col min="15" max="15" width="33.42578125" style="8" bestFit="1" customWidth="1"/>
    <col min="16" max="16" width="16.28515625" style="8" bestFit="1" customWidth="1"/>
    <col min="17" max="17" width="14.42578125" style="8" bestFit="1" customWidth="1"/>
    <col min="18" max="18" width="12.42578125" style="8" bestFit="1" customWidth="1"/>
    <col min="19" max="19" width="15.42578125" style="36" bestFit="1" customWidth="1"/>
    <col min="20" max="20" width="8.140625" style="8" bestFit="1" customWidth="1"/>
    <col min="21" max="33" width="5.7109375" style="8" customWidth="1"/>
    <col min="34" max="45" width="5.7109375" style="51" customWidth="1"/>
    <col min="46" max="46" width="12.28515625" style="8" bestFit="1" customWidth="1"/>
    <col min="47" max="16384" width="9.28515625" style="8"/>
  </cols>
  <sheetData>
    <row r="1" spans="1:45" ht="14.1" customHeight="1">
      <c r="A1" t="s">
        <v>0</v>
      </c>
      <c r="B1" t="s">
        <v>1</v>
      </c>
      <c r="C1" t="s">
        <v>2</v>
      </c>
      <c r="D1" t="s">
        <v>3</v>
      </c>
      <c r="E1" s="84" t="s">
        <v>4</v>
      </c>
      <c r="F1" s="84" t="s">
        <v>5</v>
      </c>
      <c r="G1" s="8" t="s">
        <v>6</v>
      </c>
      <c r="H1" s="5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5" t="s">
        <v>15</v>
      </c>
      <c r="Q1" s="85" t="s">
        <v>16</v>
      </c>
      <c r="R1" s="85" t="s">
        <v>17</v>
      </c>
      <c r="S1" s="85" t="s">
        <v>18</v>
      </c>
      <c r="T1" s="85" t="s">
        <v>19</v>
      </c>
      <c r="U1" s="85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26</v>
      </c>
      <c r="AB1" s="54" t="s">
        <v>27</v>
      </c>
      <c r="AC1" s="54" t="s">
        <v>28</v>
      </c>
      <c r="AD1" s="54" t="s">
        <v>29</v>
      </c>
      <c r="AE1" s="54" t="s">
        <v>30</v>
      </c>
      <c r="AF1" s="54" t="s">
        <v>31</v>
      </c>
      <c r="AG1" s="54" t="s">
        <v>32</v>
      </c>
      <c r="AH1" s="98" t="s">
        <v>33</v>
      </c>
      <c r="AI1" s="98" t="s">
        <v>34</v>
      </c>
      <c r="AJ1" s="98" t="s">
        <v>35</v>
      </c>
      <c r="AK1" s="98" t="s">
        <v>36</v>
      </c>
      <c r="AL1" s="98" t="s">
        <v>37</v>
      </c>
      <c r="AM1" s="98" t="s">
        <v>38</v>
      </c>
      <c r="AN1" s="98" t="s">
        <v>39</v>
      </c>
      <c r="AO1" s="98" t="s">
        <v>40</v>
      </c>
      <c r="AP1" s="98" t="s">
        <v>41</v>
      </c>
      <c r="AQ1" s="98" t="s">
        <v>42</v>
      </c>
      <c r="AR1" s="98" t="s">
        <v>43</v>
      </c>
      <c r="AS1" s="98" t="s">
        <v>44</v>
      </c>
    </row>
    <row r="2" spans="1:45" ht="14.45" hidden="1">
      <c r="A2" s="24" t="s">
        <v>45</v>
      </c>
      <c r="B2" s="24" t="s">
        <v>46</v>
      </c>
      <c r="C2" s="24"/>
      <c r="D2" s="24" t="s">
        <v>47</v>
      </c>
      <c r="E2" s="61">
        <v>45597</v>
      </c>
      <c r="F2" s="61">
        <v>45716</v>
      </c>
      <c r="G2" s="24" t="s">
        <v>48</v>
      </c>
      <c r="H2" s="24" t="s">
        <v>49</v>
      </c>
      <c r="I2" s="24" t="s">
        <v>50</v>
      </c>
      <c r="J2" s="24" t="s">
        <v>51</v>
      </c>
      <c r="K2" s="24" t="s">
        <v>52</v>
      </c>
      <c r="L2" s="24" t="s">
        <v>53</v>
      </c>
      <c r="M2" s="24" t="s">
        <v>54</v>
      </c>
      <c r="N2" s="24" t="s">
        <v>55</v>
      </c>
      <c r="O2" s="24" t="s">
        <v>56</v>
      </c>
      <c r="P2" s="24">
        <v>60</v>
      </c>
      <c r="Q2" s="24">
        <v>60</v>
      </c>
      <c r="R2" s="24" t="s">
        <v>57</v>
      </c>
      <c r="S2" s="62">
        <v>1</v>
      </c>
      <c r="T2" s="24">
        <v>2024</v>
      </c>
      <c r="U2" s="24">
        <f>SUM(Z2:AG2)</f>
        <v>0</v>
      </c>
      <c r="V2" s="24">
        <v>8</v>
      </c>
      <c r="W2" s="24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62">
        <f>V2/'Festività&amp;Chiusure'!H$2</f>
        <v>0.44444444444444442</v>
      </c>
      <c r="AI2" s="62">
        <f>W2/'Festività&amp;Chiusure'!I$2</f>
        <v>0.4</v>
      </c>
      <c r="AJ2" s="62">
        <f>X2/'Festività&amp;Chiusure'!J$2</f>
        <v>0</v>
      </c>
      <c r="AK2" s="62">
        <f>Y2/'Festività&amp;Chiusure'!K$2</f>
        <v>0</v>
      </c>
      <c r="AL2" s="62">
        <f>Z2/'Festività&amp;Chiusure'!L$2</f>
        <v>0</v>
      </c>
      <c r="AM2" s="62">
        <f>AA2/'Festività&amp;Chiusure'!M$2</f>
        <v>0</v>
      </c>
      <c r="AN2" s="62">
        <f>AB2/'Festività&amp;Chiusure'!N$2</f>
        <v>0</v>
      </c>
      <c r="AO2" s="62">
        <f>AC2/'Festività&amp;Chiusure'!O$2</f>
        <v>0</v>
      </c>
      <c r="AP2" s="62">
        <f>AD2/'Festività&amp;Chiusure'!P$2</f>
        <v>0</v>
      </c>
      <c r="AQ2" s="62">
        <f>AE2/'Festività&amp;Chiusure'!Q$2</f>
        <v>0</v>
      </c>
      <c r="AR2" s="62">
        <f>AF2/'Festività&amp;Chiusure'!R$2</f>
        <v>0</v>
      </c>
      <c r="AS2" s="62">
        <f>AG2/'Festività&amp;Chiusure'!S$2</f>
        <v>0</v>
      </c>
    </row>
    <row r="3" spans="1:45" ht="14.45" hidden="1">
      <c r="A3" s="24" t="s">
        <v>45</v>
      </c>
      <c r="B3" s="24" t="s">
        <v>46</v>
      </c>
      <c r="C3" s="24"/>
      <c r="D3" s="24" t="s">
        <v>47</v>
      </c>
      <c r="E3" s="61">
        <v>45597</v>
      </c>
      <c r="F3" s="61">
        <v>45716</v>
      </c>
      <c r="G3" s="24" t="s">
        <v>48</v>
      </c>
      <c r="H3" s="24" t="s">
        <v>49</v>
      </c>
      <c r="I3" s="24" t="s">
        <v>50</v>
      </c>
      <c r="J3" s="24" t="s">
        <v>51</v>
      </c>
      <c r="K3" s="24" t="s">
        <v>52</v>
      </c>
      <c r="L3" s="24" t="s">
        <v>53</v>
      </c>
      <c r="M3" s="24" t="s">
        <v>58</v>
      </c>
      <c r="N3" s="24" t="s">
        <v>59</v>
      </c>
      <c r="O3" s="24" t="s">
        <v>56</v>
      </c>
      <c r="P3" s="24">
        <v>60</v>
      </c>
      <c r="Q3" s="24">
        <v>60</v>
      </c>
      <c r="R3" s="24" t="s">
        <v>57</v>
      </c>
      <c r="S3" s="62">
        <v>1</v>
      </c>
      <c r="T3" s="24">
        <v>2024</v>
      </c>
      <c r="U3" s="24">
        <f t="shared" ref="U3:U66" si="0">SUM(Z3:AG3)</f>
        <v>0</v>
      </c>
      <c r="V3" s="24">
        <v>8</v>
      </c>
      <c r="W3" s="24">
        <v>8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62">
        <f>V3/'Festività&amp;Chiusure'!H$2</f>
        <v>0.44444444444444442</v>
      </c>
      <c r="AI3" s="62">
        <f>W3/'Festività&amp;Chiusure'!I$2</f>
        <v>0.4</v>
      </c>
      <c r="AJ3" s="62">
        <f>X3/'Festività&amp;Chiusure'!J$2</f>
        <v>0</v>
      </c>
      <c r="AK3" s="62">
        <f>Y3/'Festività&amp;Chiusure'!K$2</f>
        <v>0</v>
      </c>
      <c r="AL3" s="62">
        <f>Z3/'Festività&amp;Chiusure'!L$2</f>
        <v>0</v>
      </c>
      <c r="AM3" s="62">
        <f>AA3/'Festività&amp;Chiusure'!M$2</f>
        <v>0</v>
      </c>
      <c r="AN3" s="62">
        <f>AB3/'Festività&amp;Chiusure'!N$2</f>
        <v>0</v>
      </c>
      <c r="AO3" s="62">
        <f>AC3/'Festività&amp;Chiusure'!O$2</f>
        <v>0</v>
      </c>
      <c r="AP3" s="62">
        <f>AD3/'Festività&amp;Chiusure'!P$2</f>
        <v>0</v>
      </c>
      <c r="AQ3" s="62">
        <f>AE3/'Festività&amp;Chiusure'!Q$2</f>
        <v>0</v>
      </c>
      <c r="AR3" s="62">
        <f>AF3/'Festività&amp;Chiusure'!R$2</f>
        <v>0</v>
      </c>
      <c r="AS3" s="62">
        <f>AG3/'Festività&amp;Chiusure'!S$2</f>
        <v>0</v>
      </c>
    </row>
    <row r="4" spans="1:45" ht="14.45" hidden="1">
      <c r="A4" s="24" t="s">
        <v>60</v>
      </c>
      <c r="B4" s="24" t="s">
        <v>61</v>
      </c>
      <c r="C4" s="24"/>
      <c r="D4" s="24">
        <v>2024</v>
      </c>
      <c r="E4" s="61">
        <v>45292</v>
      </c>
      <c r="F4" s="61">
        <v>45657</v>
      </c>
      <c r="G4" s="24" t="s">
        <v>62</v>
      </c>
      <c r="H4" s="24" t="s">
        <v>63</v>
      </c>
      <c r="I4" s="24" t="s">
        <v>64</v>
      </c>
      <c r="J4" s="24" t="s">
        <v>65</v>
      </c>
      <c r="K4" s="24" t="s">
        <v>66</v>
      </c>
      <c r="L4" s="24" t="s">
        <v>53</v>
      </c>
      <c r="M4" s="24" t="s">
        <v>67</v>
      </c>
      <c r="N4" s="24" t="s">
        <v>55</v>
      </c>
      <c r="O4" s="24" t="s">
        <v>56</v>
      </c>
      <c r="P4" s="24">
        <v>0</v>
      </c>
      <c r="Q4" s="24">
        <v>0</v>
      </c>
      <c r="R4" s="24"/>
      <c r="S4" s="62">
        <v>0</v>
      </c>
      <c r="T4" s="24">
        <v>2024</v>
      </c>
      <c r="U4" s="24">
        <f t="shared" si="0"/>
        <v>0</v>
      </c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62">
        <f>V4/'Festività&amp;Chiusure'!H$2</f>
        <v>0</v>
      </c>
      <c r="AI4" s="62">
        <f>W4/'Festività&amp;Chiusure'!I$2</f>
        <v>0</v>
      </c>
      <c r="AJ4" s="62">
        <f>X4/'Festività&amp;Chiusure'!J$2</f>
        <v>0</v>
      </c>
      <c r="AK4" s="62">
        <f>Y4/'Festività&amp;Chiusure'!K$2</f>
        <v>0</v>
      </c>
      <c r="AL4" s="62">
        <f>Z4/'Festività&amp;Chiusure'!L$2</f>
        <v>0</v>
      </c>
      <c r="AM4" s="62">
        <f>AA4/'Festività&amp;Chiusure'!M$2</f>
        <v>0</v>
      </c>
      <c r="AN4" s="62">
        <f>AB4/'Festività&amp;Chiusure'!N$2</f>
        <v>0</v>
      </c>
      <c r="AO4" s="62">
        <f>AC4/'Festività&amp;Chiusure'!O$2</f>
        <v>0</v>
      </c>
      <c r="AP4" s="62">
        <f>AD4/'Festività&amp;Chiusure'!P$2</f>
        <v>0</v>
      </c>
      <c r="AQ4" s="62">
        <f>AE4/'Festività&amp;Chiusure'!Q$2</f>
        <v>0</v>
      </c>
      <c r="AR4" s="62">
        <f>AF4/'Festività&amp;Chiusure'!R$2</f>
        <v>0</v>
      </c>
      <c r="AS4" s="62">
        <f>AG4/'Festività&amp;Chiusure'!S$2</f>
        <v>0</v>
      </c>
    </row>
    <row r="5" spans="1:45" ht="14.45" hidden="1">
      <c r="A5" s="24" t="s">
        <v>60</v>
      </c>
      <c r="B5" s="24" t="s">
        <v>61</v>
      </c>
      <c r="C5" s="24"/>
      <c r="D5" s="24">
        <v>2024</v>
      </c>
      <c r="E5" s="61">
        <v>45292</v>
      </c>
      <c r="F5" s="61">
        <v>45657</v>
      </c>
      <c r="G5" s="24" t="s">
        <v>62</v>
      </c>
      <c r="H5" s="24" t="s">
        <v>63</v>
      </c>
      <c r="I5" s="24" t="s">
        <v>64</v>
      </c>
      <c r="J5" s="24" t="s">
        <v>68</v>
      </c>
      <c r="K5" s="24" t="s">
        <v>66</v>
      </c>
      <c r="L5" s="24" t="s">
        <v>53</v>
      </c>
      <c r="M5" s="24" t="s">
        <v>69</v>
      </c>
      <c r="N5" s="24" t="s">
        <v>70</v>
      </c>
      <c r="O5" s="24" t="s">
        <v>56</v>
      </c>
      <c r="P5" s="24">
        <v>0</v>
      </c>
      <c r="Q5" s="24">
        <v>0</v>
      </c>
      <c r="R5" s="24"/>
      <c r="S5" s="62">
        <v>0</v>
      </c>
      <c r="T5" s="24">
        <v>2024</v>
      </c>
      <c r="U5" s="24">
        <f t="shared" si="0"/>
        <v>0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62">
        <f>V5/'Festività&amp;Chiusure'!H$2</f>
        <v>0</v>
      </c>
      <c r="AI5" s="62">
        <f>W5/'Festività&amp;Chiusure'!I$2</f>
        <v>0</v>
      </c>
      <c r="AJ5" s="62">
        <f>X5/'Festività&amp;Chiusure'!J$2</f>
        <v>0</v>
      </c>
      <c r="AK5" s="62">
        <f>Y5/'Festività&amp;Chiusure'!K$2</f>
        <v>0</v>
      </c>
      <c r="AL5" s="62">
        <f>Z5/'Festività&amp;Chiusure'!L$2</f>
        <v>0</v>
      </c>
      <c r="AM5" s="62">
        <f>AA5/'Festività&amp;Chiusure'!M$2</f>
        <v>0</v>
      </c>
      <c r="AN5" s="62">
        <f>AB5/'Festività&amp;Chiusure'!N$2</f>
        <v>0</v>
      </c>
      <c r="AO5" s="62">
        <f>AC5/'Festività&amp;Chiusure'!O$2</f>
        <v>0</v>
      </c>
      <c r="AP5" s="62">
        <f>AD5/'Festività&amp;Chiusure'!P$2</f>
        <v>0</v>
      </c>
      <c r="AQ5" s="62">
        <f>AE5/'Festività&amp;Chiusure'!Q$2</f>
        <v>0</v>
      </c>
      <c r="AR5" s="62">
        <f>AF5/'Festività&amp;Chiusure'!R$2</f>
        <v>0</v>
      </c>
      <c r="AS5" s="62">
        <f>AG5/'Festività&amp;Chiusure'!S$2</f>
        <v>0</v>
      </c>
    </row>
    <row r="6" spans="1:45" ht="14.45" hidden="1">
      <c r="A6" s="24" t="s">
        <v>60</v>
      </c>
      <c r="B6" s="24" t="s">
        <v>61</v>
      </c>
      <c r="C6" s="24"/>
      <c r="D6" s="24">
        <v>2024</v>
      </c>
      <c r="E6" s="61">
        <v>45292</v>
      </c>
      <c r="F6" s="61">
        <v>45657</v>
      </c>
      <c r="G6" s="24" t="s">
        <v>62</v>
      </c>
      <c r="H6" s="24" t="s">
        <v>63</v>
      </c>
      <c r="I6" s="24" t="s">
        <v>64</v>
      </c>
      <c r="J6" s="24" t="s">
        <v>68</v>
      </c>
      <c r="K6" s="24" t="s">
        <v>66</v>
      </c>
      <c r="L6" s="24" t="s">
        <v>53</v>
      </c>
      <c r="M6" s="24" t="s">
        <v>71</v>
      </c>
      <c r="N6" s="24" t="s">
        <v>70</v>
      </c>
      <c r="O6" s="24" t="s">
        <v>72</v>
      </c>
      <c r="P6" s="24">
        <v>0</v>
      </c>
      <c r="Q6" s="24">
        <v>0</v>
      </c>
      <c r="R6" s="24"/>
      <c r="S6" s="62">
        <v>0</v>
      </c>
      <c r="T6" s="24">
        <v>2024</v>
      </c>
      <c r="U6" s="24">
        <f t="shared" si="0"/>
        <v>0</v>
      </c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62">
        <f>V6/'Festività&amp;Chiusure'!H$2</f>
        <v>0</v>
      </c>
      <c r="AI6" s="62">
        <f>W6/'Festività&amp;Chiusure'!I$2</f>
        <v>0</v>
      </c>
      <c r="AJ6" s="62">
        <f>X6/'Festività&amp;Chiusure'!J$2</f>
        <v>0</v>
      </c>
      <c r="AK6" s="62">
        <f>Y6/'Festività&amp;Chiusure'!K$2</f>
        <v>0</v>
      </c>
      <c r="AL6" s="62">
        <f>Z6/'Festività&amp;Chiusure'!L$2</f>
        <v>0</v>
      </c>
      <c r="AM6" s="62">
        <f>AA6/'Festività&amp;Chiusure'!M$2</f>
        <v>0</v>
      </c>
      <c r="AN6" s="62">
        <f>AB6/'Festività&amp;Chiusure'!N$2</f>
        <v>0</v>
      </c>
      <c r="AO6" s="62">
        <f>AC6/'Festività&amp;Chiusure'!O$2</f>
        <v>0</v>
      </c>
      <c r="AP6" s="62">
        <f>AD6/'Festività&amp;Chiusure'!P$2</f>
        <v>0</v>
      </c>
      <c r="AQ6" s="62">
        <f>AE6/'Festività&amp;Chiusure'!Q$2</f>
        <v>0</v>
      </c>
      <c r="AR6" s="62">
        <f>AF6/'Festività&amp;Chiusure'!R$2</f>
        <v>0</v>
      </c>
      <c r="AS6" s="62">
        <f>AG6/'Festività&amp;Chiusure'!S$2</f>
        <v>0</v>
      </c>
    </row>
    <row r="7" spans="1:45" ht="14.45" hidden="1">
      <c r="A7" s="24" t="s">
        <v>60</v>
      </c>
      <c r="B7" s="24" t="s">
        <v>61</v>
      </c>
      <c r="C7" s="24"/>
      <c r="D7" s="24">
        <v>2024</v>
      </c>
      <c r="E7" s="61">
        <v>45292</v>
      </c>
      <c r="F7" s="61">
        <v>45657</v>
      </c>
      <c r="G7" s="24" t="s">
        <v>62</v>
      </c>
      <c r="H7" s="24" t="s">
        <v>63</v>
      </c>
      <c r="I7" s="24" t="s">
        <v>64</v>
      </c>
      <c r="J7" s="24" t="s">
        <v>73</v>
      </c>
      <c r="K7" s="24" t="s">
        <v>66</v>
      </c>
      <c r="L7" s="24" t="s">
        <v>53</v>
      </c>
      <c r="M7" s="24" t="s">
        <v>74</v>
      </c>
      <c r="N7" s="24" t="s">
        <v>70</v>
      </c>
      <c r="O7" s="24" t="s">
        <v>56</v>
      </c>
      <c r="P7" s="24">
        <v>0</v>
      </c>
      <c r="Q7" s="24">
        <v>0</v>
      </c>
      <c r="R7" s="24"/>
      <c r="S7" s="62">
        <v>0.4</v>
      </c>
      <c r="T7" s="24">
        <v>2024</v>
      </c>
      <c r="U7" s="24">
        <f t="shared" si="0"/>
        <v>0</v>
      </c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62">
        <f>V7/'Festività&amp;Chiusure'!H$2</f>
        <v>0</v>
      </c>
      <c r="AI7" s="62">
        <f>W7/'Festività&amp;Chiusure'!I$2</f>
        <v>0</v>
      </c>
      <c r="AJ7" s="62">
        <f>X7/'Festività&amp;Chiusure'!J$2</f>
        <v>0</v>
      </c>
      <c r="AK7" s="62">
        <f>Y7/'Festività&amp;Chiusure'!K$2</f>
        <v>0</v>
      </c>
      <c r="AL7" s="62">
        <f>Z7/'Festività&amp;Chiusure'!L$2</f>
        <v>0</v>
      </c>
      <c r="AM7" s="62">
        <f>AA7/'Festività&amp;Chiusure'!M$2</f>
        <v>0</v>
      </c>
      <c r="AN7" s="62">
        <f>AB7/'Festività&amp;Chiusure'!N$2</f>
        <v>0</v>
      </c>
      <c r="AO7" s="62">
        <f>AC7/'Festività&amp;Chiusure'!O$2</f>
        <v>0</v>
      </c>
      <c r="AP7" s="62">
        <f>AD7/'Festività&amp;Chiusure'!P$2</f>
        <v>0</v>
      </c>
      <c r="AQ7" s="62">
        <f>AE7/'Festività&amp;Chiusure'!Q$2</f>
        <v>0</v>
      </c>
      <c r="AR7" s="62">
        <f>AF7/'Festività&amp;Chiusure'!R$2</f>
        <v>0</v>
      </c>
      <c r="AS7" s="62">
        <f>AG7/'Festività&amp;Chiusure'!S$2</f>
        <v>0</v>
      </c>
    </row>
    <row r="8" spans="1:45" ht="14.45" hidden="1">
      <c r="A8" s="24" t="s">
        <v>60</v>
      </c>
      <c r="B8" s="24" t="s">
        <v>61</v>
      </c>
      <c r="C8" s="24"/>
      <c r="D8" s="24">
        <v>2024</v>
      </c>
      <c r="E8" s="61">
        <v>45292</v>
      </c>
      <c r="F8" s="61">
        <v>45657</v>
      </c>
      <c r="G8" s="24" t="s">
        <v>62</v>
      </c>
      <c r="H8" s="24" t="s">
        <v>63</v>
      </c>
      <c r="I8" s="24" t="s">
        <v>64</v>
      </c>
      <c r="J8" s="24" t="s">
        <v>75</v>
      </c>
      <c r="K8" s="24"/>
      <c r="L8" s="24" t="s">
        <v>53</v>
      </c>
      <c r="M8" s="24" t="s">
        <v>74</v>
      </c>
      <c r="N8" s="24" t="s">
        <v>70</v>
      </c>
      <c r="O8" s="24" t="s">
        <v>56</v>
      </c>
      <c r="P8" s="24">
        <v>0</v>
      </c>
      <c r="Q8" s="24">
        <v>0</v>
      </c>
      <c r="R8" s="24"/>
      <c r="S8" s="62">
        <v>0.5</v>
      </c>
      <c r="T8" s="24">
        <v>2024</v>
      </c>
      <c r="U8" s="24">
        <f t="shared" si="0"/>
        <v>27</v>
      </c>
      <c r="V8" s="24">
        <v>12.6</v>
      </c>
      <c r="W8" s="24">
        <v>21</v>
      </c>
      <c r="X8" s="24">
        <v>21</v>
      </c>
      <c r="Y8" s="24">
        <v>19</v>
      </c>
      <c r="Z8" s="24">
        <v>2</v>
      </c>
      <c r="AA8" s="24">
        <v>2</v>
      </c>
      <c r="AB8" s="24">
        <v>23</v>
      </c>
      <c r="AC8" s="24"/>
      <c r="AD8" s="24"/>
      <c r="AE8" s="24"/>
      <c r="AF8" s="24"/>
      <c r="AG8" s="24"/>
      <c r="AH8" s="62">
        <f>V8/'Festività&amp;Chiusure'!H$2</f>
        <v>0.7</v>
      </c>
      <c r="AI8" s="62">
        <f>W8/'Festività&amp;Chiusure'!I$2</f>
        <v>1.05</v>
      </c>
      <c r="AJ8" s="62">
        <f>X8/'Festività&amp;Chiusure'!J$2</f>
        <v>1</v>
      </c>
      <c r="AK8" s="62">
        <f>Y8/'Festività&amp;Chiusure'!K$2</f>
        <v>0.86363636363636365</v>
      </c>
      <c r="AL8" s="62">
        <f>Z8/'Festività&amp;Chiusure'!L$2</f>
        <v>0.1</v>
      </c>
      <c r="AM8" s="62">
        <f>AA8/'Festività&amp;Chiusure'!M$2</f>
        <v>0.1</v>
      </c>
      <c r="AN8" s="62">
        <f>AB8/'Festività&amp;Chiusure'!N$2</f>
        <v>1</v>
      </c>
      <c r="AO8" s="62">
        <f>AC8/'Festività&amp;Chiusure'!O$2</f>
        <v>0</v>
      </c>
      <c r="AP8" s="62">
        <f>AD8/'Festività&amp;Chiusure'!P$2</f>
        <v>0</v>
      </c>
      <c r="AQ8" s="62">
        <f>AE8/'Festività&amp;Chiusure'!Q$2</f>
        <v>0</v>
      </c>
      <c r="AR8" s="62">
        <f>AF8/'Festività&amp;Chiusure'!R$2</f>
        <v>0</v>
      </c>
      <c r="AS8" s="62">
        <f>AG8/'Festività&amp;Chiusure'!S$2</f>
        <v>0</v>
      </c>
    </row>
    <row r="9" spans="1:45" ht="14.45" hidden="1">
      <c r="A9" s="24" t="s">
        <v>60</v>
      </c>
      <c r="B9" s="24" t="s">
        <v>61</v>
      </c>
      <c r="C9" s="24"/>
      <c r="D9" s="24">
        <v>2024</v>
      </c>
      <c r="E9" s="61">
        <v>45292</v>
      </c>
      <c r="F9" s="61">
        <v>45657</v>
      </c>
      <c r="G9" s="24" t="s">
        <v>62</v>
      </c>
      <c r="H9" s="24" t="s">
        <v>63</v>
      </c>
      <c r="I9" s="24" t="s">
        <v>64</v>
      </c>
      <c r="J9" s="24" t="s">
        <v>76</v>
      </c>
      <c r="K9" s="24" t="s">
        <v>66</v>
      </c>
      <c r="L9" s="24" t="s">
        <v>53</v>
      </c>
      <c r="M9" s="24" t="s">
        <v>77</v>
      </c>
      <c r="N9" s="24" t="s">
        <v>55</v>
      </c>
      <c r="O9" s="24" t="s">
        <v>56</v>
      </c>
      <c r="P9" s="24">
        <v>0</v>
      </c>
      <c r="Q9" s="24">
        <v>0</v>
      </c>
      <c r="R9" s="24"/>
      <c r="S9" s="62">
        <v>1</v>
      </c>
      <c r="T9" s="24">
        <v>2024</v>
      </c>
      <c r="U9" s="24">
        <f t="shared" si="0"/>
        <v>0</v>
      </c>
      <c r="V9" s="24">
        <v>1.8</v>
      </c>
      <c r="W9" s="24">
        <v>3.15</v>
      </c>
      <c r="X9" s="24">
        <v>4.2</v>
      </c>
      <c r="Y9" s="24">
        <v>2.85</v>
      </c>
      <c r="Z9" s="24"/>
      <c r="AA9" s="24"/>
      <c r="AB9" s="24"/>
      <c r="AC9" s="24"/>
      <c r="AD9" s="24"/>
      <c r="AE9" s="24"/>
      <c r="AF9" s="24"/>
      <c r="AG9" s="24"/>
      <c r="AH9" s="62">
        <f>V9/'Festività&amp;Chiusure'!H$2</f>
        <v>0.1</v>
      </c>
      <c r="AI9" s="62">
        <f>W9/'Festività&amp;Chiusure'!I$2</f>
        <v>0.1575</v>
      </c>
      <c r="AJ9" s="62">
        <f>X9/'Festività&amp;Chiusure'!J$2</f>
        <v>0.2</v>
      </c>
      <c r="AK9" s="62">
        <f>Y9/'Festività&amp;Chiusure'!K$2</f>
        <v>0.12954545454545455</v>
      </c>
      <c r="AL9" s="62">
        <f>Z9/'Festività&amp;Chiusure'!L$2</f>
        <v>0</v>
      </c>
      <c r="AM9" s="62">
        <f>AA9/'Festività&amp;Chiusure'!M$2</f>
        <v>0</v>
      </c>
      <c r="AN9" s="62">
        <f>AB9/'Festività&amp;Chiusure'!N$2</f>
        <v>0</v>
      </c>
      <c r="AO9" s="62">
        <f>AC9/'Festività&amp;Chiusure'!O$2</f>
        <v>0</v>
      </c>
      <c r="AP9" s="62">
        <f>AD9/'Festività&amp;Chiusure'!P$2</f>
        <v>0</v>
      </c>
      <c r="AQ9" s="62">
        <f>AE9/'Festività&amp;Chiusure'!Q$2</f>
        <v>0</v>
      </c>
      <c r="AR9" s="62">
        <f>AF9/'Festività&amp;Chiusure'!R$2</f>
        <v>0</v>
      </c>
      <c r="AS9" s="62">
        <f>AG9/'Festività&amp;Chiusure'!S$2</f>
        <v>0</v>
      </c>
    </row>
    <row r="10" spans="1:45" ht="14.45" hidden="1">
      <c r="A10" s="24" t="s">
        <v>60</v>
      </c>
      <c r="B10" s="24" t="s">
        <v>61</v>
      </c>
      <c r="C10" s="24"/>
      <c r="D10" s="24">
        <v>2024</v>
      </c>
      <c r="E10" s="61">
        <v>45292</v>
      </c>
      <c r="F10" s="61">
        <v>45657</v>
      </c>
      <c r="G10" s="24" t="s">
        <v>62</v>
      </c>
      <c r="H10" s="24" t="s">
        <v>63</v>
      </c>
      <c r="I10" s="24" t="s">
        <v>64</v>
      </c>
      <c r="J10" s="24" t="s">
        <v>78</v>
      </c>
      <c r="K10" s="24" t="s">
        <v>66</v>
      </c>
      <c r="L10" s="24" t="s">
        <v>53</v>
      </c>
      <c r="M10" s="24" t="s">
        <v>77</v>
      </c>
      <c r="N10" s="24" t="s">
        <v>55</v>
      </c>
      <c r="O10" s="24" t="s">
        <v>56</v>
      </c>
      <c r="P10" s="24">
        <v>0</v>
      </c>
      <c r="Q10" s="24">
        <v>0</v>
      </c>
      <c r="R10" s="24"/>
      <c r="S10" s="62">
        <v>1</v>
      </c>
      <c r="T10" s="24">
        <v>2024</v>
      </c>
      <c r="U10" s="24">
        <f t="shared" si="0"/>
        <v>0</v>
      </c>
      <c r="V10" s="24">
        <v>5.4</v>
      </c>
      <c r="W10" s="24">
        <v>6.3</v>
      </c>
      <c r="X10" s="24">
        <v>5.25</v>
      </c>
      <c r="Y10" s="24">
        <v>3.8</v>
      </c>
      <c r="Z10" s="24"/>
      <c r="AA10" s="24"/>
      <c r="AB10" s="24"/>
      <c r="AC10" s="24"/>
      <c r="AD10" s="24"/>
      <c r="AE10" s="24"/>
      <c r="AF10" s="24"/>
      <c r="AG10" s="24"/>
      <c r="AH10" s="62">
        <f>V10/'Festività&amp;Chiusure'!H$2</f>
        <v>0.30000000000000004</v>
      </c>
      <c r="AI10" s="62">
        <f>W10/'Festività&amp;Chiusure'!I$2</f>
        <v>0.315</v>
      </c>
      <c r="AJ10" s="62">
        <f>X10/'Festività&amp;Chiusure'!J$2</f>
        <v>0.25</v>
      </c>
      <c r="AK10" s="62">
        <f>Y10/'Festività&amp;Chiusure'!K$2</f>
        <v>0.17272727272727273</v>
      </c>
      <c r="AL10" s="62">
        <f>Z10/'Festività&amp;Chiusure'!L$2</f>
        <v>0</v>
      </c>
      <c r="AM10" s="62">
        <f>AA10/'Festività&amp;Chiusure'!M$2</f>
        <v>0</v>
      </c>
      <c r="AN10" s="62">
        <f>AB10/'Festività&amp;Chiusure'!N$2</f>
        <v>0</v>
      </c>
      <c r="AO10" s="62">
        <f>AC10/'Festività&amp;Chiusure'!O$2</f>
        <v>0</v>
      </c>
      <c r="AP10" s="62">
        <f>AD10/'Festività&amp;Chiusure'!P$2</f>
        <v>0</v>
      </c>
      <c r="AQ10" s="62">
        <f>AE10/'Festività&amp;Chiusure'!Q$2</f>
        <v>0</v>
      </c>
      <c r="AR10" s="62">
        <f>AF10/'Festività&amp;Chiusure'!R$2</f>
        <v>0</v>
      </c>
      <c r="AS10" s="62">
        <f>AG10/'Festività&amp;Chiusure'!S$2</f>
        <v>0</v>
      </c>
    </row>
    <row r="11" spans="1:45" ht="14.45" hidden="1">
      <c r="A11" s="24" t="s">
        <v>45</v>
      </c>
      <c r="B11" s="24" t="s">
        <v>46</v>
      </c>
      <c r="C11" s="24"/>
      <c r="D11" s="24">
        <v>2024</v>
      </c>
      <c r="E11" s="61">
        <v>45352</v>
      </c>
      <c r="F11" s="61">
        <v>45565</v>
      </c>
      <c r="G11" s="24" t="s">
        <v>79</v>
      </c>
      <c r="H11" s="24" t="s">
        <v>80</v>
      </c>
      <c r="I11" s="24" t="s">
        <v>50</v>
      </c>
      <c r="J11" s="24" t="s">
        <v>81</v>
      </c>
      <c r="K11" s="24" t="s">
        <v>82</v>
      </c>
      <c r="L11" s="24" t="s">
        <v>53</v>
      </c>
      <c r="M11" s="24" t="s">
        <v>83</v>
      </c>
      <c r="N11" s="24" t="s">
        <v>55</v>
      </c>
      <c r="O11" s="24" t="s">
        <v>56</v>
      </c>
      <c r="P11" s="24">
        <v>52</v>
      </c>
      <c r="Q11" s="24">
        <v>0</v>
      </c>
      <c r="R11" s="24" t="s">
        <v>84</v>
      </c>
      <c r="S11" s="62">
        <v>0</v>
      </c>
      <c r="T11" s="24">
        <v>2024</v>
      </c>
      <c r="U11" s="24">
        <f t="shared" si="0"/>
        <v>0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2">
        <f>V11/'Festività&amp;Chiusure'!H$2</f>
        <v>0</v>
      </c>
      <c r="AI11" s="62">
        <f>W11/'Festività&amp;Chiusure'!I$2</f>
        <v>0</v>
      </c>
      <c r="AJ11" s="62">
        <f>X11/'Festività&amp;Chiusure'!J$2</f>
        <v>0</v>
      </c>
      <c r="AK11" s="62">
        <f>Y11/'Festività&amp;Chiusure'!K$2</f>
        <v>0</v>
      </c>
      <c r="AL11" s="62">
        <f>Z11/'Festività&amp;Chiusure'!L$2</f>
        <v>0</v>
      </c>
      <c r="AM11" s="62">
        <f>AA11/'Festività&amp;Chiusure'!M$2</f>
        <v>0</v>
      </c>
      <c r="AN11" s="62">
        <f>AB11/'Festività&amp;Chiusure'!N$2</f>
        <v>0</v>
      </c>
      <c r="AO11" s="62">
        <f>AC11/'Festività&amp;Chiusure'!O$2</f>
        <v>0</v>
      </c>
      <c r="AP11" s="62">
        <f>AD11/'Festività&amp;Chiusure'!P$2</f>
        <v>0</v>
      </c>
      <c r="AQ11" s="62">
        <f>AE11/'Festività&amp;Chiusure'!Q$2</f>
        <v>0</v>
      </c>
      <c r="AR11" s="62">
        <f>AF11/'Festività&amp;Chiusure'!R$2</f>
        <v>0</v>
      </c>
      <c r="AS11" s="62">
        <f>AG11/'Festività&amp;Chiusure'!S$2</f>
        <v>0</v>
      </c>
    </row>
    <row r="12" spans="1:45" ht="14.45" hidden="1">
      <c r="A12" s="24" t="s">
        <v>45</v>
      </c>
      <c r="B12" s="24" t="s">
        <v>46</v>
      </c>
      <c r="C12" s="24"/>
      <c r="D12" s="24">
        <v>2024</v>
      </c>
      <c r="E12" s="61">
        <v>45352</v>
      </c>
      <c r="F12" s="61">
        <v>45565</v>
      </c>
      <c r="G12" s="24" t="s">
        <v>79</v>
      </c>
      <c r="H12" s="24" t="s">
        <v>80</v>
      </c>
      <c r="I12" s="24" t="s">
        <v>50</v>
      </c>
      <c r="J12" s="24" t="s">
        <v>81</v>
      </c>
      <c r="K12" s="24" t="s">
        <v>82</v>
      </c>
      <c r="L12" s="24" t="s">
        <v>53</v>
      </c>
      <c r="M12" s="24" t="s">
        <v>85</v>
      </c>
      <c r="N12" s="24" t="s">
        <v>70</v>
      </c>
      <c r="O12" s="24" t="s">
        <v>72</v>
      </c>
      <c r="P12" s="24">
        <v>52</v>
      </c>
      <c r="Q12" s="24">
        <v>0</v>
      </c>
      <c r="R12" s="24" t="s">
        <v>84</v>
      </c>
      <c r="S12" s="62">
        <v>0</v>
      </c>
      <c r="T12" s="24">
        <v>2024</v>
      </c>
      <c r="U12" s="24">
        <f t="shared" si="0"/>
        <v>0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62">
        <f>V12/'Festività&amp;Chiusure'!H$2</f>
        <v>0</v>
      </c>
      <c r="AI12" s="62">
        <f>W12/'Festività&amp;Chiusure'!I$2</f>
        <v>0</v>
      </c>
      <c r="AJ12" s="62">
        <f>X12/'Festività&amp;Chiusure'!J$2</f>
        <v>0</v>
      </c>
      <c r="AK12" s="62">
        <f>Y12/'Festività&amp;Chiusure'!K$2</f>
        <v>0</v>
      </c>
      <c r="AL12" s="62">
        <f>Z12/'Festività&amp;Chiusure'!L$2</f>
        <v>0</v>
      </c>
      <c r="AM12" s="62">
        <f>AA12/'Festività&amp;Chiusure'!M$2</f>
        <v>0</v>
      </c>
      <c r="AN12" s="62">
        <f>AB12/'Festività&amp;Chiusure'!N$2</f>
        <v>0</v>
      </c>
      <c r="AO12" s="62">
        <f>AC12/'Festività&amp;Chiusure'!O$2</f>
        <v>0</v>
      </c>
      <c r="AP12" s="62">
        <f>AD12/'Festività&amp;Chiusure'!P$2</f>
        <v>0</v>
      </c>
      <c r="AQ12" s="62">
        <f>AE12/'Festività&amp;Chiusure'!Q$2</f>
        <v>0</v>
      </c>
      <c r="AR12" s="62">
        <f>AF12/'Festività&amp;Chiusure'!R$2</f>
        <v>0</v>
      </c>
      <c r="AS12" s="62">
        <f>AG12/'Festività&amp;Chiusure'!S$2</f>
        <v>0</v>
      </c>
    </row>
    <row r="13" spans="1:45" ht="14.45" hidden="1">
      <c r="A13" s="24" t="s">
        <v>45</v>
      </c>
      <c r="B13" s="24" t="s">
        <v>46</v>
      </c>
      <c r="C13" s="24"/>
      <c r="D13" s="24">
        <v>2024</v>
      </c>
      <c r="E13" s="61">
        <v>45352</v>
      </c>
      <c r="F13" s="61">
        <v>45565</v>
      </c>
      <c r="G13" s="24" t="s">
        <v>79</v>
      </c>
      <c r="H13" s="24" t="s">
        <v>80</v>
      </c>
      <c r="I13" s="24" t="s">
        <v>50</v>
      </c>
      <c r="J13" s="24" t="s">
        <v>81</v>
      </c>
      <c r="K13" s="24" t="s">
        <v>82</v>
      </c>
      <c r="L13" s="24" t="s">
        <v>53</v>
      </c>
      <c r="M13" s="24" t="s">
        <v>86</v>
      </c>
      <c r="N13" s="24" t="s">
        <v>55</v>
      </c>
      <c r="O13" s="24" t="s">
        <v>87</v>
      </c>
      <c r="P13" s="24">
        <v>52</v>
      </c>
      <c r="Q13" s="24">
        <v>0</v>
      </c>
      <c r="R13" s="24" t="s">
        <v>84</v>
      </c>
      <c r="S13" s="62">
        <v>0</v>
      </c>
      <c r="T13" s="24">
        <v>2024</v>
      </c>
      <c r="U13" s="24">
        <f t="shared" si="0"/>
        <v>0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62">
        <f>V13/'Festività&amp;Chiusure'!H$2</f>
        <v>0</v>
      </c>
      <c r="AI13" s="62">
        <f>W13/'Festività&amp;Chiusure'!I$2</f>
        <v>0</v>
      </c>
      <c r="AJ13" s="62">
        <f>X13/'Festività&amp;Chiusure'!J$2</f>
        <v>0</v>
      </c>
      <c r="AK13" s="62">
        <f>Y13/'Festività&amp;Chiusure'!K$2</f>
        <v>0</v>
      </c>
      <c r="AL13" s="62">
        <f>Z13/'Festività&amp;Chiusure'!L$2</f>
        <v>0</v>
      </c>
      <c r="AM13" s="62">
        <f>AA13/'Festività&amp;Chiusure'!M$2</f>
        <v>0</v>
      </c>
      <c r="AN13" s="62">
        <f>AB13/'Festività&amp;Chiusure'!N$2</f>
        <v>0</v>
      </c>
      <c r="AO13" s="62">
        <f>AC13/'Festività&amp;Chiusure'!O$2</f>
        <v>0</v>
      </c>
      <c r="AP13" s="62">
        <f>AD13/'Festività&amp;Chiusure'!P$2</f>
        <v>0</v>
      </c>
      <c r="AQ13" s="62">
        <f>AE13/'Festività&amp;Chiusure'!Q$2</f>
        <v>0</v>
      </c>
      <c r="AR13" s="62">
        <f>AF13/'Festività&amp;Chiusure'!R$2</f>
        <v>0</v>
      </c>
      <c r="AS13" s="62">
        <f>AG13/'Festività&amp;Chiusure'!S$2</f>
        <v>0</v>
      </c>
    </row>
    <row r="14" spans="1:45" ht="14.45" hidden="1">
      <c r="A14" s="24" t="s">
        <v>45</v>
      </c>
      <c r="B14" s="24" t="s">
        <v>46</v>
      </c>
      <c r="C14" s="24"/>
      <c r="D14" s="24">
        <v>2024</v>
      </c>
      <c r="E14" s="61">
        <v>45352</v>
      </c>
      <c r="F14" s="61">
        <v>45565</v>
      </c>
      <c r="G14" s="24" t="s">
        <v>79</v>
      </c>
      <c r="H14" s="24" t="s">
        <v>80</v>
      </c>
      <c r="I14" s="24" t="s">
        <v>50</v>
      </c>
      <c r="J14" s="24" t="s">
        <v>81</v>
      </c>
      <c r="K14" s="24" t="s">
        <v>82</v>
      </c>
      <c r="L14" s="24" t="s">
        <v>53</v>
      </c>
      <c r="M14" s="24" t="s">
        <v>88</v>
      </c>
      <c r="N14" s="24" t="s">
        <v>70</v>
      </c>
      <c r="O14" s="24" t="s">
        <v>72</v>
      </c>
      <c r="P14" s="24">
        <v>52</v>
      </c>
      <c r="Q14" s="24">
        <v>0</v>
      </c>
      <c r="R14" s="24" t="s">
        <v>84</v>
      </c>
      <c r="S14" s="62">
        <v>0</v>
      </c>
      <c r="T14" s="24">
        <v>2024</v>
      </c>
      <c r="U14" s="24">
        <f t="shared" si="0"/>
        <v>0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62">
        <f>V14/'Festività&amp;Chiusure'!H$2</f>
        <v>0</v>
      </c>
      <c r="AI14" s="62">
        <f>W14/'Festività&amp;Chiusure'!I$2</f>
        <v>0</v>
      </c>
      <c r="AJ14" s="62">
        <f>X14/'Festività&amp;Chiusure'!J$2</f>
        <v>0</v>
      </c>
      <c r="AK14" s="62">
        <f>Y14/'Festività&amp;Chiusure'!K$2</f>
        <v>0</v>
      </c>
      <c r="AL14" s="62">
        <f>Z14/'Festività&amp;Chiusure'!L$2</f>
        <v>0</v>
      </c>
      <c r="AM14" s="62">
        <f>AA14/'Festività&amp;Chiusure'!M$2</f>
        <v>0</v>
      </c>
      <c r="AN14" s="62">
        <f>AB14/'Festività&amp;Chiusure'!N$2</f>
        <v>0</v>
      </c>
      <c r="AO14" s="62">
        <f>AC14/'Festività&amp;Chiusure'!O$2</f>
        <v>0</v>
      </c>
      <c r="AP14" s="62">
        <f>AD14/'Festività&amp;Chiusure'!P$2</f>
        <v>0</v>
      </c>
      <c r="AQ14" s="62">
        <f>AE14/'Festività&amp;Chiusure'!Q$2</f>
        <v>0</v>
      </c>
      <c r="AR14" s="62">
        <f>AF14/'Festività&amp;Chiusure'!R$2</f>
        <v>0</v>
      </c>
      <c r="AS14" s="62">
        <f>AG14/'Festività&amp;Chiusure'!S$2</f>
        <v>0</v>
      </c>
    </row>
    <row r="15" spans="1:45" ht="14.45" hidden="1">
      <c r="A15" s="24" t="s">
        <v>45</v>
      </c>
      <c r="B15" s="24" t="s">
        <v>46</v>
      </c>
      <c r="C15" s="24"/>
      <c r="D15" s="24">
        <v>2024</v>
      </c>
      <c r="E15" s="61">
        <v>45474</v>
      </c>
      <c r="F15" s="61">
        <v>45656</v>
      </c>
      <c r="G15" s="24" t="s">
        <v>89</v>
      </c>
      <c r="H15" s="24" t="s">
        <v>89</v>
      </c>
      <c r="I15" s="24" t="s">
        <v>50</v>
      </c>
      <c r="J15" s="24" t="s">
        <v>90</v>
      </c>
      <c r="K15" s="24" t="s">
        <v>91</v>
      </c>
      <c r="L15" s="24" t="s">
        <v>53</v>
      </c>
      <c r="M15" s="24" t="s">
        <v>53</v>
      </c>
      <c r="N15" s="24" t="s">
        <v>59</v>
      </c>
      <c r="O15" s="24" t="s">
        <v>92</v>
      </c>
      <c r="P15" s="24">
        <v>210</v>
      </c>
      <c r="Q15" s="24">
        <v>220</v>
      </c>
      <c r="R15" s="24" t="s">
        <v>93</v>
      </c>
      <c r="S15" s="62">
        <v>0.95</v>
      </c>
      <c r="T15" s="24">
        <v>2024</v>
      </c>
      <c r="U15" s="24">
        <f t="shared" si="0"/>
        <v>10</v>
      </c>
      <c r="V15" s="24"/>
      <c r="W15" s="24"/>
      <c r="X15" s="24"/>
      <c r="Y15" s="24"/>
      <c r="Z15" s="24"/>
      <c r="AA15" s="24"/>
      <c r="AB15" s="24">
        <v>2</v>
      </c>
      <c r="AC15" s="24"/>
      <c r="AD15" s="24">
        <v>3</v>
      </c>
      <c r="AE15" s="24">
        <v>3</v>
      </c>
      <c r="AF15" s="24">
        <v>2</v>
      </c>
      <c r="AG15" s="24"/>
      <c r="AH15" s="62">
        <f>V15/'Festività&amp;Chiusure'!H$2</f>
        <v>0</v>
      </c>
      <c r="AI15" s="62">
        <f>W15/'Festività&amp;Chiusure'!I$2</f>
        <v>0</v>
      </c>
      <c r="AJ15" s="62">
        <f>X15/'Festività&amp;Chiusure'!J$2</f>
        <v>0</v>
      </c>
      <c r="AK15" s="62">
        <f>Y15/'Festività&amp;Chiusure'!K$2</f>
        <v>0</v>
      </c>
      <c r="AL15" s="62">
        <f>Z15/'Festività&amp;Chiusure'!L$2</f>
        <v>0</v>
      </c>
      <c r="AM15" s="62">
        <f>AA15/'Festività&amp;Chiusure'!M$2</f>
        <v>0</v>
      </c>
      <c r="AN15" s="62">
        <f>AB15/'Festività&amp;Chiusure'!N$2</f>
        <v>8.6956521739130432E-2</v>
      </c>
      <c r="AO15" s="62">
        <f>AC15/'Festività&amp;Chiusure'!O$2</f>
        <v>0</v>
      </c>
      <c r="AP15" s="62">
        <f>AD15/'Festività&amp;Chiusure'!P$2</f>
        <v>0.14285714285714285</v>
      </c>
      <c r="AQ15" s="62">
        <f>AE15/'Festività&amp;Chiusure'!Q$2</f>
        <v>0.13043478260869565</v>
      </c>
      <c r="AR15" s="62">
        <f>AF15/'Festività&amp;Chiusure'!R$2</f>
        <v>9.5238095238095233E-2</v>
      </c>
      <c r="AS15" s="62">
        <f>AG15/'Festività&amp;Chiusure'!S$2</f>
        <v>0</v>
      </c>
    </row>
    <row r="16" spans="1:45" ht="14.45" hidden="1">
      <c r="A16" s="24" t="s">
        <v>45</v>
      </c>
      <c r="B16" s="24" t="s">
        <v>46</v>
      </c>
      <c r="C16" s="24"/>
      <c r="D16" s="24">
        <v>2024</v>
      </c>
      <c r="E16" s="61">
        <v>45474</v>
      </c>
      <c r="F16" s="61">
        <v>45656</v>
      </c>
      <c r="G16" s="24" t="s">
        <v>89</v>
      </c>
      <c r="H16" s="24" t="s">
        <v>89</v>
      </c>
      <c r="I16" s="24" t="s">
        <v>50</v>
      </c>
      <c r="J16" s="24" t="s">
        <v>90</v>
      </c>
      <c r="K16" s="24" t="s">
        <v>91</v>
      </c>
      <c r="L16" s="24" t="s">
        <v>53</v>
      </c>
      <c r="M16" s="24" t="s">
        <v>94</v>
      </c>
      <c r="N16" s="24" t="e">
        <v>#N/A</v>
      </c>
      <c r="O16" s="24" t="s">
        <v>72</v>
      </c>
      <c r="P16" s="24">
        <v>210</v>
      </c>
      <c r="Q16" s="24">
        <v>220</v>
      </c>
      <c r="R16" s="24" t="s">
        <v>93</v>
      </c>
      <c r="S16" s="62">
        <v>0.95</v>
      </c>
      <c r="T16" s="24">
        <v>2024</v>
      </c>
      <c r="U16" s="24">
        <f t="shared" si="0"/>
        <v>10</v>
      </c>
      <c r="V16" s="24"/>
      <c r="W16" s="24"/>
      <c r="X16" s="24"/>
      <c r="Y16" s="24"/>
      <c r="Z16" s="24"/>
      <c r="AA16" s="24"/>
      <c r="AB16" s="24"/>
      <c r="AC16" s="24"/>
      <c r="AD16" s="24">
        <v>4</v>
      </c>
      <c r="AE16" s="24">
        <v>6</v>
      </c>
      <c r="AF16" s="24"/>
      <c r="AG16" s="24"/>
      <c r="AH16" s="62">
        <f>V16/'Festività&amp;Chiusure'!H$2</f>
        <v>0</v>
      </c>
      <c r="AI16" s="62">
        <f>W16/'Festività&amp;Chiusure'!I$2</f>
        <v>0</v>
      </c>
      <c r="AJ16" s="62">
        <f>X16/'Festività&amp;Chiusure'!J$2</f>
        <v>0</v>
      </c>
      <c r="AK16" s="62">
        <f>Y16/'Festività&amp;Chiusure'!K$2</f>
        <v>0</v>
      </c>
      <c r="AL16" s="62">
        <f>Z16/'Festività&amp;Chiusure'!L$2</f>
        <v>0</v>
      </c>
      <c r="AM16" s="62">
        <f>AA16/'Festività&amp;Chiusure'!M$2</f>
        <v>0</v>
      </c>
      <c r="AN16" s="62">
        <f>AB16/'Festività&amp;Chiusure'!N$2</f>
        <v>0</v>
      </c>
      <c r="AO16" s="62">
        <f>AC16/'Festività&amp;Chiusure'!O$2</f>
        <v>0</v>
      </c>
      <c r="AP16" s="62">
        <f>AD16/'Festività&amp;Chiusure'!P$2</f>
        <v>0.19047619047619047</v>
      </c>
      <c r="AQ16" s="62">
        <f>AE16/'Festività&amp;Chiusure'!Q$2</f>
        <v>0.2608695652173913</v>
      </c>
      <c r="AR16" s="62">
        <f>AF16/'Festività&amp;Chiusure'!R$2</f>
        <v>0</v>
      </c>
      <c r="AS16" s="62">
        <f>AG16/'Festività&amp;Chiusure'!S$2</f>
        <v>0</v>
      </c>
    </row>
    <row r="17" spans="1:45" ht="14.45" hidden="1">
      <c r="A17" s="24" t="s">
        <v>45</v>
      </c>
      <c r="B17" s="24" t="s">
        <v>46</v>
      </c>
      <c r="C17" s="24"/>
      <c r="D17" s="24">
        <v>2024</v>
      </c>
      <c r="E17" s="61">
        <v>45474</v>
      </c>
      <c r="F17" s="61">
        <v>45656</v>
      </c>
      <c r="G17" s="24" t="s">
        <v>89</v>
      </c>
      <c r="H17" s="24" t="s">
        <v>89</v>
      </c>
      <c r="I17" s="24" t="s">
        <v>50</v>
      </c>
      <c r="J17" s="24" t="s">
        <v>90</v>
      </c>
      <c r="K17" s="24" t="s">
        <v>91</v>
      </c>
      <c r="L17" s="24" t="s">
        <v>53</v>
      </c>
      <c r="M17" s="24" t="s">
        <v>83</v>
      </c>
      <c r="N17" s="24" t="s">
        <v>55</v>
      </c>
      <c r="O17" s="24" t="s">
        <v>95</v>
      </c>
      <c r="P17" s="24">
        <v>210</v>
      </c>
      <c r="Q17" s="24">
        <v>220</v>
      </c>
      <c r="R17" s="24" t="s">
        <v>93</v>
      </c>
      <c r="S17" s="62">
        <v>0.95</v>
      </c>
      <c r="T17" s="24">
        <v>2024</v>
      </c>
      <c r="U17" s="24">
        <f t="shared" si="0"/>
        <v>32</v>
      </c>
      <c r="V17" s="24"/>
      <c r="W17" s="24"/>
      <c r="X17" s="24"/>
      <c r="Y17" s="24"/>
      <c r="Z17" s="24"/>
      <c r="AA17" s="24"/>
      <c r="AB17" s="24"/>
      <c r="AC17" s="24"/>
      <c r="AD17" s="24">
        <v>3</v>
      </c>
      <c r="AE17" s="24">
        <v>12</v>
      </c>
      <c r="AF17" s="24">
        <v>12</v>
      </c>
      <c r="AG17" s="24">
        <v>5</v>
      </c>
      <c r="AH17" s="62">
        <f>V17/'Festività&amp;Chiusure'!H$2</f>
        <v>0</v>
      </c>
      <c r="AI17" s="62">
        <f>W17/'Festività&amp;Chiusure'!I$2</f>
        <v>0</v>
      </c>
      <c r="AJ17" s="62">
        <f>X17/'Festività&amp;Chiusure'!J$2</f>
        <v>0</v>
      </c>
      <c r="AK17" s="62">
        <f>Y17/'Festività&amp;Chiusure'!K$2</f>
        <v>0</v>
      </c>
      <c r="AL17" s="62">
        <f>Z17/'Festività&amp;Chiusure'!L$2</f>
        <v>0</v>
      </c>
      <c r="AM17" s="62">
        <f>AA17/'Festività&amp;Chiusure'!M$2</f>
        <v>0</v>
      </c>
      <c r="AN17" s="62">
        <f>AB17/'Festività&amp;Chiusure'!N$2</f>
        <v>0</v>
      </c>
      <c r="AO17" s="62">
        <f>AC17/'Festività&amp;Chiusure'!O$2</f>
        <v>0</v>
      </c>
      <c r="AP17" s="62">
        <f>AD17/'Festività&amp;Chiusure'!P$2</f>
        <v>0.14285714285714285</v>
      </c>
      <c r="AQ17" s="62">
        <f>AE17/'Festività&amp;Chiusure'!Q$2</f>
        <v>0.52173913043478259</v>
      </c>
      <c r="AR17" s="62">
        <f>AF17/'Festività&amp;Chiusure'!R$2</f>
        <v>0.5714285714285714</v>
      </c>
      <c r="AS17" s="62">
        <f>AG17/'Festività&amp;Chiusure'!S$2</f>
        <v>0.22727272727272727</v>
      </c>
    </row>
    <row r="18" spans="1:45" ht="14.45" hidden="1">
      <c r="A18" s="24" t="s">
        <v>45</v>
      </c>
      <c r="B18" s="24" t="s">
        <v>46</v>
      </c>
      <c r="C18" s="24"/>
      <c r="D18" s="24">
        <v>2024</v>
      </c>
      <c r="E18" s="61">
        <v>45474</v>
      </c>
      <c r="F18" s="61">
        <v>45656</v>
      </c>
      <c r="G18" s="24" t="s">
        <v>89</v>
      </c>
      <c r="H18" s="24" t="s">
        <v>89</v>
      </c>
      <c r="I18" s="24" t="s">
        <v>50</v>
      </c>
      <c r="J18" s="24" t="s">
        <v>90</v>
      </c>
      <c r="K18" s="24" t="s">
        <v>91</v>
      </c>
      <c r="L18" s="24" t="s">
        <v>53</v>
      </c>
      <c r="M18" s="24" t="s">
        <v>96</v>
      </c>
      <c r="N18" s="24" t="s">
        <v>55</v>
      </c>
      <c r="O18" s="24" t="s">
        <v>97</v>
      </c>
      <c r="P18" s="24">
        <v>210</v>
      </c>
      <c r="Q18" s="24">
        <v>220</v>
      </c>
      <c r="R18" s="24" t="s">
        <v>93</v>
      </c>
      <c r="S18" s="62">
        <v>0.95</v>
      </c>
      <c r="T18" s="24">
        <v>2024</v>
      </c>
      <c r="U18" s="24">
        <f t="shared" si="0"/>
        <v>23</v>
      </c>
      <c r="V18" s="24"/>
      <c r="W18" s="24"/>
      <c r="X18" s="24"/>
      <c r="Y18" s="24"/>
      <c r="Z18" s="24"/>
      <c r="AA18" s="24"/>
      <c r="AB18" s="24"/>
      <c r="AC18" s="24"/>
      <c r="AD18" s="24">
        <v>4</v>
      </c>
      <c r="AE18" s="24">
        <v>7</v>
      </c>
      <c r="AF18" s="24">
        <v>7</v>
      </c>
      <c r="AG18" s="24">
        <v>5</v>
      </c>
      <c r="AH18" s="62">
        <f>V18/'Festività&amp;Chiusure'!H$2</f>
        <v>0</v>
      </c>
      <c r="AI18" s="62">
        <f>W18/'Festività&amp;Chiusure'!I$2</f>
        <v>0</v>
      </c>
      <c r="AJ18" s="62">
        <f>X18/'Festività&amp;Chiusure'!J$2</f>
        <v>0</v>
      </c>
      <c r="AK18" s="62">
        <f>Y18/'Festività&amp;Chiusure'!K$2</f>
        <v>0</v>
      </c>
      <c r="AL18" s="62">
        <f>Z18/'Festività&amp;Chiusure'!L$2</f>
        <v>0</v>
      </c>
      <c r="AM18" s="62">
        <f>AA18/'Festività&amp;Chiusure'!M$2</f>
        <v>0</v>
      </c>
      <c r="AN18" s="62">
        <f>AB18/'Festività&amp;Chiusure'!N$2</f>
        <v>0</v>
      </c>
      <c r="AO18" s="62">
        <f>AC18/'Festività&amp;Chiusure'!O$2</f>
        <v>0</v>
      </c>
      <c r="AP18" s="62">
        <f>AD18/'Festività&amp;Chiusure'!P$2</f>
        <v>0.19047619047619047</v>
      </c>
      <c r="AQ18" s="62">
        <f>AE18/'Festività&amp;Chiusure'!Q$2</f>
        <v>0.30434782608695654</v>
      </c>
      <c r="AR18" s="62">
        <f>AF18/'Festività&amp;Chiusure'!R$2</f>
        <v>0.33333333333333331</v>
      </c>
      <c r="AS18" s="62">
        <f>AG18/'Festività&amp;Chiusure'!S$2</f>
        <v>0.22727272727272727</v>
      </c>
    </row>
    <row r="19" spans="1:45" ht="14.45" hidden="1">
      <c r="A19" s="24" t="s">
        <v>45</v>
      </c>
      <c r="B19" s="24" t="s">
        <v>46</v>
      </c>
      <c r="C19" s="24"/>
      <c r="D19" s="24">
        <v>2024</v>
      </c>
      <c r="E19" s="61">
        <v>45474</v>
      </c>
      <c r="F19" s="61">
        <v>45656</v>
      </c>
      <c r="G19" s="24" t="s">
        <v>89</v>
      </c>
      <c r="H19" s="24" t="s">
        <v>89</v>
      </c>
      <c r="I19" s="24" t="s">
        <v>50</v>
      </c>
      <c r="J19" s="24" t="s">
        <v>90</v>
      </c>
      <c r="K19" s="24" t="s">
        <v>91</v>
      </c>
      <c r="L19" s="24" t="s">
        <v>53</v>
      </c>
      <c r="M19" s="24" t="s">
        <v>98</v>
      </c>
      <c r="N19" s="24" t="s">
        <v>70</v>
      </c>
      <c r="O19" s="24" t="s">
        <v>72</v>
      </c>
      <c r="P19" s="24">
        <v>210</v>
      </c>
      <c r="Q19" s="24">
        <v>220</v>
      </c>
      <c r="R19" s="24" t="s">
        <v>93</v>
      </c>
      <c r="S19" s="62">
        <v>0.95</v>
      </c>
      <c r="T19" s="24">
        <v>2024</v>
      </c>
      <c r="U19" s="24">
        <f t="shared" si="0"/>
        <v>15</v>
      </c>
      <c r="V19" s="24"/>
      <c r="W19" s="24"/>
      <c r="X19" s="24"/>
      <c r="Y19" s="24"/>
      <c r="Z19" s="24"/>
      <c r="AA19" s="24"/>
      <c r="AB19" s="24"/>
      <c r="AC19" s="24"/>
      <c r="AD19" s="24">
        <v>1</v>
      </c>
      <c r="AE19" s="24">
        <v>7</v>
      </c>
      <c r="AF19" s="24">
        <v>7</v>
      </c>
      <c r="AG19" s="24"/>
      <c r="AH19" s="62">
        <f>V19/'Festività&amp;Chiusure'!H$2</f>
        <v>0</v>
      </c>
      <c r="AI19" s="62">
        <f>W19/'Festività&amp;Chiusure'!I$2</f>
        <v>0</v>
      </c>
      <c r="AJ19" s="62">
        <f>X19/'Festività&amp;Chiusure'!J$2</f>
        <v>0</v>
      </c>
      <c r="AK19" s="62">
        <f>Y19/'Festività&amp;Chiusure'!K$2</f>
        <v>0</v>
      </c>
      <c r="AL19" s="62">
        <f>Z19/'Festività&amp;Chiusure'!L$2</f>
        <v>0</v>
      </c>
      <c r="AM19" s="62">
        <f>AA19/'Festività&amp;Chiusure'!M$2</f>
        <v>0</v>
      </c>
      <c r="AN19" s="62">
        <f>AB19/'Festività&amp;Chiusure'!N$2</f>
        <v>0</v>
      </c>
      <c r="AO19" s="62">
        <f>AC19/'Festività&amp;Chiusure'!O$2</f>
        <v>0</v>
      </c>
      <c r="AP19" s="62">
        <f>AD19/'Festività&amp;Chiusure'!P$2</f>
        <v>4.7619047619047616E-2</v>
      </c>
      <c r="AQ19" s="62">
        <f>AE19/'Festività&amp;Chiusure'!Q$2</f>
        <v>0.30434782608695654</v>
      </c>
      <c r="AR19" s="62">
        <f>AF19/'Festività&amp;Chiusure'!R$2</f>
        <v>0.33333333333333331</v>
      </c>
      <c r="AS19" s="62">
        <f>AG19/'Festività&amp;Chiusure'!S$2</f>
        <v>0</v>
      </c>
    </row>
    <row r="20" spans="1:45" ht="14.45" hidden="1">
      <c r="A20" s="24" t="s">
        <v>45</v>
      </c>
      <c r="B20" s="24" t="s">
        <v>46</v>
      </c>
      <c r="C20" s="24"/>
      <c r="D20" s="24">
        <v>2024</v>
      </c>
      <c r="E20" s="61">
        <v>45474</v>
      </c>
      <c r="F20" s="61">
        <v>45656</v>
      </c>
      <c r="G20" s="24" t="s">
        <v>89</v>
      </c>
      <c r="H20" s="24" t="s">
        <v>89</v>
      </c>
      <c r="I20" s="24" t="s">
        <v>50</v>
      </c>
      <c r="J20" s="24" t="s">
        <v>90</v>
      </c>
      <c r="K20" s="24" t="s">
        <v>91</v>
      </c>
      <c r="L20" s="24" t="s">
        <v>53</v>
      </c>
      <c r="M20" s="24" t="s">
        <v>71</v>
      </c>
      <c r="N20" s="24" t="s">
        <v>70</v>
      </c>
      <c r="O20" s="24" t="s">
        <v>72</v>
      </c>
      <c r="P20" s="24">
        <v>210</v>
      </c>
      <c r="Q20" s="24">
        <v>220</v>
      </c>
      <c r="R20" s="24" t="s">
        <v>93</v>
      </c>
      <c r="S20" s="62">
        <v>0.95</v>
      </c>
      <c r="T20" s="24">
        <v>2024</v>
      </c>
      <c r="U20" s="24">
        <f t="shared" si="0"/>
        <v>14</v>
      </c>
      <c r="V20" s="24"/>
      <c r="W20" s="24"/>
      <c r="X20" s="24"/>
      <c r="Y20" s="24"/>
      <c r="Z20" s="24"/>
      <c r="AA20" s="24"/>
      <c r="AB20" s="24">
        <v>1</v>
      </c>
      <c r="AC20" s="24"/>
      <c r="AD20" s="24">
        <v>1</v>
      </c>
      <c r="AE20" s="24">
        <v>7</v>
      </c>
      <c r="AF20" s="24">
        <v>5</v>
      </c>
      <c r="AG20" s="24"/>
      <c r="AH20" s="62">
        <f>V20/'Festività&amp;Chiusure'!H$2</f>
        <v>0</v>
      </c>
      <c r="AI20" s="62">
        <f>W20/'Festività&amp;Chiusure'!I$2</f>
        <v>0</v>
      </c>
      <c r="AJ20" s="62">
        <f>X20/'Festività&amp;Chiusure'!J$2</f>
        <v>0</v>
      </c>
      <c r="AK20" s="62">
        <f>Y20/'Festività&amp;Chiusure'!K$2</f>
        <v>0</v>
      </c>
      <c r="AL20" s="62">
        <f>Z20/'Festività&amp;Chiusure'!L$2</f>
        <v>0</v>
      </c>
      <c r="AM20" s="62">
        <f>AA20/'Festività&amp;Chiusure'!M$2</f>
        <v>0</v>
      </c>
      <c r="AN20" s="62">
        <f>AB20/'Festività&amp;Chiusure'!N$2</f>
        <v>4.3478260869565216E-2</v>
      </c>
      <c r="AO20" s="62">
        <f>AC20/'Festività&amp;Chiusure'!O$2</f>
        <v>0</v>
      </c>
      <c r="AP20" s="62">
        <f>AD20/'Festività&amp;Chiusure'!P$2</f>
        <v>4.7619047619047616E-2</v>
      </c>
      <c r="AQ20" s="62">
        <f>AE20/'Festività&amp;Chiusure'!Q$2</f>
        <v>0.30434782608695654</v>
      </c>
      <c r="AR20" s="62">
        <f>AF20/'Festività&amp;Chiusure'!R$2</f>
        <v>0.23809523809523808</v>
      </c>
      <c r="AS20" s="62">
        <f>AG20/'Festività&amp;Chiusure'!S$2</f>
        <v>0</v>
      </c>
    </row>
    <row r="21" spans="1:45" ht="14.45" hidden="1">
      <c r="A21" s="24" t="s">
        <v>45</v>
      </c>
      <c r="B21" s="24" t="s">
        <v>46</v>
      </c>
      <c r="C21" s="24"/>
      <c r="D21" s="24">
        <v>2024</v>
      </c>
      <c r="E21" s="61">
        <v>45474</v>
      </c>
      <c r="F21" s="61">
        <v>45656</v>
      </c>
      <c r="G21" s="24" t="s">
        <v>89</v>
      </c>
      <c r="H21" s="24" t="s">
        <v>89</v>
      </c>
      <c r="I21" s="24" t="s">
        <v>50</v>
      </c>
      <c r="J21" s="24" t="s">
        <v>90</v>
      </c>
      <c r="K21" s="24" t="s">
        <v>91</v>
      </c>
      <c r="L21" s="24" t="s">
        <v>53</v>
      </c>
      <c r="M21" s="24" t="s">
        <v>88</v>
      </c>
      <c r="N21" s="24" t="s">
        <v>70</v>
      </c>
      <c r="O21" s="24" t="s">
        <v>87</v>
      </c>
      <c r="P21" s="24">
        <v>210</v>
      </c>
      <c r="Q21" s="24">
        <v>220</v>
      </c>
      <c r="R21" s="24" t="s">
        <v>93</v>
      </c>
      <c r="S21" s="62">
        <v>0.95</v>
      </c>
      <c r="T21" s="24">
        <v>2024</v>
      </c>
      <c r="U21" s="24">
        <f t="shared" si="0"/>
        <v>19</v>
      </c>
      <c r="V21" s="24"/>
      <c r="W21" s="24"/>
      <c r="X21" s="24"/>
      <c r="Y21" s="24"/>
      <c r="Z21" s="24"/>
      <c r="AA21" s="24"/>
      <c r="AB21" s="24">
        <v>1</v>
      </c>
      <c r="AC21" s="24"/>
      <c r="AD21" s="24">
        <v>1</v>
      </c>
      <c r="AE21" s="24">
        <v>7</v>
      </c>
      <c r="AF21" s="24">
        <v>5</v>
      </c>
      <c r="AG21" s="24">
        <v>5</v>
      </c>
      <c r="AH21" s="62">
        <f>V21/'Festività&amp;Chiusure'!H$2</f>
        <v>0</v>
      </c>
      <c r="AI21" s="62">
        <f>W21/'Festività&amp;Chiusure'!I$2</f>
        <v>0</v>
      </c>
      <c r="AJ21" s="62">
        <f>X21/'Festività&amp;Chiusure'!J$2</f>
        <v>0</v>
      </c>
      <c r="AK21" s="62">
        <f>Y21/'Festività&amp;Chiusure'!K$2</f>
        <v>0</v>
      </c>
      <c r="AL21" s="62">
        <f>Z21/'Festività&amp;Chiusure'!L$2</f>
        <v>0</v>
      </c>
      <c r="AM21" s="62">
        <f>AA21/'Festività&amp;Chiusure'!M$2</f>
        <v>0</v>
      </c>
      <c r="AN21" s="62">
        <f>AB21/'Festività&amp;Chiusure'!N$2</f>
        <v>4.3478260869565216E-2</v>
      </c>
      <c r="AO21" s="62">
        <f>AC21/'Festività&amp;Chiusure'!O$2</f>
        <v>0</v>
      </c>
      <c r="AP21" s="62">
        <f>AD21/'Festività&amp;Chiusure'!P$2</f>
        <v>4.7619047619047616E-2</v>
      </c>
      <c r="AQ21" s="62">
        <f>AE21/'Festività&amp;Chiusure'!Q$2</f>
        <v>0.30434782608695654</v>
      </c>
      <c r="AR21" s="62">
        <f>AF21/'Festività&amp;Chiusure'!R$2</f>
        <v>0.23809523809523808</v>
      </c>
      <c r="AS21" s="62">
        <f>AG21/'Festività&amp;Chiusure'!S$2</f>
        <v>0.22727272727272727</v>
      </c>
    </row>
    <row r="22" spans="1:45" ht="14.45" hidden="1">
      <c r="A22" s="24" t="s">
        <v>45</v>
      </c>
      <c r="B22" s="24" t="s">
        <v>46</v>
      </c>
      <c r="C22" s="24"/>
      <c r="D22" s="24">
        <v>2024</v>
      </c>
      <c r="E22" s="61">
        <v>45474</v>
      </c>
      <c r="F22" s="61">
        <v>45656</v>
      </c>
      <c r="G22" s="24" t="s">
        <v>89</v>
      </c>
      <c r="H22" s="24" t="s">
        <v>89</v>
      </c>
      <c r="I22" s="24" t="s">
        <v>50</v>
      </c>
      <c r="J22" s="24" t="s">
        <v>99</v>
      </c>
      <c r="K22" s="24" t="s">
        <v>91</v>
      </c>
      <c r="L22" s="24" t="s">
        <v>53</v>
      </c>
      <c r="M22" s="24" t="s">
        <v>100</v>
      </c>
      <c r="N22" s="24" t="s">
        <v>59</v>
      </c>
      <c r="O22" s="24" t="s">
        <v>72</v>
      </c>
      <c r="P22" s="24">
        <v>210</v>
      </c>
      <c r="Q22" s="24">
        <v>220</v>
      </c>
      <c r="R22" s="24" t="s">
        <v>93</v>
      </c>
      <c r="S22" s="62">
        <v>0.95</v>
      </c>
      <c r="T22" s="24">
        <v>2024</v>
      </c>
      <c r="U22" s="24">
        <f t="shared" si="0"/>
        <v>4</v>
      </c>
      <c r="V22" s="24"/>
      <c r="W22" s="24"/>
      <c r="X22" s="24"/>
      <c r="Y22" s="24"/>
      <c r="Z22" s="24"/>
      <c r="AA22" s="24"/>
      <c r="AB22" s="24">
        <v>1</v>
      </c>
      <c r="AC22" s="24"/>
      <c r="AD22" s="24">
        <v>1</v>
      </c>
      <c r="AE22" s="24">
        <v>1</v>
      </c>
      <c r="AF22" s="24">
        <v>1</v>
      </c>
      <c r="AG22" s="24"/>
      <c r="AH22" s="62">
        <f>V22/'Festività&amp;Chiusure'!H$2</f>
        <v>0</v>
      </c>
      <c r="AI22" s="62">
        <f>W22/'Festività&amp;Chiusure'!I$2</f>
        <v>0</v>
      </c>
      <c r="AJ22" s="62">
        <f>X22/'Festività&amp;Chiusure'!J$2</f>
        <v>0</v>
      </c>
      <c r="AK22" s="62">
        <f>Y22/'Festività&amp;Chiusure'!K$2</f>
        <v>0</v>
      </c>
      <c r="AL22" s="62">
        <f>Z22/'Festività&amp;Chiusure'!L$2</f>
        <v>0</v>
      </c>
      <c r="AM22" s="62">
        <f>AA22/'Festività&amp;Chiusure'!M$2</f>
        <v>0</v>
      </c>
      <c r="AN22" s="62">
        <f>AB22/'Festività&amp;Chiusure'!N$2</f>
        <v>4.3478260869565216E-2</v>
      </c>
      <c r="AO22" s="62">
        <f>AC22/'Festività&amp;Chiusure'!O$2</f>
        <v>0</v>
      </c>
      <c r="AP22" s="62">
        <f>AD22/'Festività&amp;Chiusure'!P$2</f>
        <v>4.7619047619047616E-2</v>
      </c>
      <c r="AQ22" s="62">
        <f>AE22/'Festività&amp;Chiusure'!Q$2</f>
        <v>4.3478260869565216E-2</v>
      </c>
      <c r="AR22" s="62">
        <f>AF22/'Festività&amp;Chiusure'!R$2</f>
        <v>4.7619047619047616E-2</v>
      </c>
      <c r="AS22" s="62">
        <f>AG22/'Festività&amp;Chiusure'!S$2</f>
        <v>0</v>
      </c>
    </row>
    <row r="23" spans="1:45" ht="14.45" hidden="1">
      <c r="A23" s="24" t="s">
        <v>45</v>
      </c>
      <c r="B23" s="24" t="s">
        <v>46</v>
      </c>
      <c r="C23" s="24"/>
      <c r="D23" s="24">
        <v>2024</v>
      </c>
      <c r="E23" s="61">
        <v>45474</v>
      </c>
      <c r="F23" s="61">
        <v>45656</v>
      </c>
      <c r="G23" s="24" t="s">
        <v>89</v>
      </c>
      <c r="H23" s="24" t="s">
        <v>89</v>
      </c>
      <c r="I23" s="24" t="s">
        <v>50</v>
      </c>
      <c r="J23" s="24" t="s">
        <v>99</v>
      </c>
      <c r="K23" s="24" t="s">
        <v>91</v>
      </c>
      <c r="L23" s="24" t="s">
        <v>53</v>
      </c>
      <c r="M23" s="24" t="s">
        <v>101</v>
      </c>
      <c r="N23" s="24" t="s">
        <v>55</v>
      </c>
      <c r="O23" s="24" t="s">
        <v>87</v>
      </c>
      <c r="P23" s="24">
        <v>210</v>
      </c>
      <c r="Q23" s="24">
        <v>220</v>
      </c>
      <c r="R23" s="24" t="s">
        <v>93</v>
      </c>
      <c r="S23" s="62">
        <v>0.95</v>
      </c>
      <c r="T23" s="24">
        <v>2024</v>
      </c>
      <c r="U23" s="24">
        <f t="shared" si="0"/>
        <v>37</v>
      </c>
      <c r="V23" s="24"/>
      <c r="W23" s="24"/>
      <c r="X23" s="24"/>
      <c r="Y23" s="24"/>
      <c r="Z23" s="24"/>
      <c r="AA23" s="24"/>
      <c r="AB23" s="24">
        <v>3</v>
      </c>
      <c r="AC23" s="24">
        <v>2</v>
      </c>
      <c r="AD23" s="24">
        <v>13</v>
      </c>
      <c r="AE23" s="24">
        <v>9</v>
      </c>
      <c r="AF23" s="24">
        <v>5</v>
      </c>
      <c r="AG23" s="24">
        <v>5</v>
      </c>
      <c r="AH23" s="62">
        <f>V23/'Festività&amp;Chiusure'!H$2</f>
        <v>0</v>
      </c>
      <c r="AI23" s="62">
        <f>W23/'Festività&amp;Chiusure'!I$2</f>
        <v>0</v>
      </c>
      <c r="AJ23" s="62">
        <f>X23/'Festività&amp;Chiusure'!J$2</f>
        <v>0</v>
      </c>
      <c r="AK23" s="62">
        <f>Y23/'Festività&amp;Chiusure'!K$2</f>
        <v>0</v>
      </c>
      <c r="AL23" s="62">
        <f>Z23/'Festività&amp;Chiusure'!L$2</f>
        <v>0</v>
      </c>
      <c r="AM23" s="62">
        <f>AA23/'Festività&amp;Chiusure'!M$2</f>
        <v>0</v>
      </c>
      <c r="AN23" s="62">
        <f>AB23/'Festività&amp;Chiusure'!N$2</f>
        <v>0.13043478260869565</v>
      </c>
      <c r="AO23" s="62">
        <f>AC23/'Festività&amp;Chiusure'!O$2</f>
        <v>0.16666666666666666</v>
      </c>
      <c r="AP23" s="62">
        <f>AD23/'Festività&amp;Chiusure'!P$2</f>
        <v>0.61904761904761907</v>
      </c>
      <c r="AQ23" s="62">
        <f>AE23/'Festività&amp;Chiusure'!Q$2</f>
        <v>0.39130434782608697</v>
      </c>
      <c r="AR23" s="62">
        <f>AF23/'Festività&amp;Chiusure'!R$2</f>
        <v>0.23809523809523808</v>
      </c>
      <c r="AS23" s="62">
        <f>AG23/'Festività&amp;Chiusure'!S$2</f>
        <v>0.22727272727272727</v>
      </c>
    </row>
    <row r="24" spans="1:45" ht="14.45" hidden="1">
      <c r="A24" s="24" t="s">
        <v>45</v>
      </c>
      <c r="B24" s="24" t="s">
        <v>46</v>
      </c>
      <c r="C24" s="24"/>
      <c r="D24" s="24">
        <v>2024</v>
      </c>
      <c r="E24" s="61">
        <v>45474</v>
      </c>
      <c r="F24" s="61">
        <v>45656</v>
      </c>
      <c r="G24" s="24" t="s">
        <v>89</v>
      </c>
      <c r="H24" s="24" t="s">
        <v>89</v>
      </c>
      <c r="I24" s="24" t="s">
        <v>50</v>
      </c>
      <c r="J24" s="24" t="s">
        <v>99</v>
      </c>
      <c r="K24" s="24" t="s">
        <v>91</v>
      </c>
      <c r="L24" s="24" t="s">
        <v>53</v>
      </c>
      <c r="M24" s="24" t="s">
        <v>67</v>
      </c>
      <c r="N24" s="24" t="s">
        <v>55</v>
      </c>
      <c r="O24" s="24" t="s">
        <v>97</v>
      </c>
      <c r="P24" s="24">
        <v>210</v>
      </c>
      <c r="Q24" s="24">
        <v>220</v>
      </c>
      <c r="R24" s="24" t="s">
        <v>93</v>
      </c>
      <c r="S24" s="62">
        <v>0.95</v>
      </c>
      <c r="T24" s="24">
        <v>2024</v>
      </c>
      <c r="U24" s="24">
        <f t="shared" si="0"/>
        <v>12</v>
      </c>
      <c r="V24" s="24"/>
      <c r="W24" s="24"/>
      <c r="X24" s="24"/>
      <c r="Y24" s="24"/>
      <c r="Z24" s="24"/>
      <c r="AA24" s="24"/>
      <c r="AB24" s="24"/>
      <c r="AC24" s="24">
        <v>3</v>
      </c>
      <c r="AD24" s="24">
        <v>1</v>
      </c>
      <c r="AE24" s="24">
        <v>1</v>
      </c>
      <c r="AF24" s="24">
        <v>7</v>
      </c>
      <c r="AG24" s="24"/>
      <c r="AH24" s="62">
        <f>V24/'Festività&amp;Chiusure'!H$2</f>
        <v>0</v>
      </c>
      <c r="AI24" s="62">
        <f>W24/'Festività&amp;Chiusure'!I$2</f>
        <v>0</v>
      </c>
      <c r="AJ24" s="62">
        <f>X24/'Festività&amp;Chiusure'!J$2</f>
        <v>0</v>
      </c>
      <c r="AK24" s="62">
        <f>Y24/'Festività&amp;Chiusure'!K$2</f>
        <v>0</v>
      </c>
      <c r="AL24" s="62">
        <f>Z24/'Festività&amp;Chiusure'!L$2</f>
        <v>0</v>
      </c>
      <c r="AM24" s="62">
        <f>AA24/'Festività&amp;Chiusure'!M$2</f>
        <v>0</v>
      </c>
      <c r="AN24" s="62">
        <f>AB24/'Festività&amp;Chiusure'!N$2</f>
        <v>0</v>
      </c>
      <c r="AO24" s="62">
        <f>AC24/'Festività&amp;Chiusure'!O$2</f>
        <v>0.25</v>
      </c>
      <c r="AP24" s="62">
        <f>AD24/'Festività&amp;Chiusure'!P$2</f>
        <v>4.7619047619047616E-2</v>
      </c>
      <c r="AQ24" s="62">
        <f>AE24/'Festività&amp;Chiusure'!Q$2</f>
        <v>4.3478260869565216E-2</v>
      </c>
      <c r="AR24" s="62">
        <f>AF24/'Festività&amp;Chiusure'!R$2</f>
        <v>0.33333333333333331</v>
      </c>
      <c r="AS24" s="62">
        <f>AG24/'Festività&amp;Chiusure'!S$2</f>
        <v>0</v>
      </c>
    </row>
    <row r="25" spans="1:45" ht="14.45" hidden="1">
      <c r="A25" s="24" t="s">
        <v>45</v>
      </c>
      <c r="B25" s="24" t="s">
        <v>46</v>
      </c>
      <c r="C25" s="24"/>
      <c r="D25" s="24">
        <v>2024</v>
      </c>
      <c r="E25" s="61">
        <v>45474</v>
      </c>
      <c r="F25" s="61">
        <v>45656</v>
      </c>
      <c r="G25" s="24" t="s">
        <v>89</v>
      </c>
      <c r="H25" s="24" t="s">
        <v>89</v>
      </c>
      <c r="I25" s="24" t="s">
        <v>50</v>
      </c>
      <c r="J25" s="24" t="s">
        <v>99</v>
      </c>
      <c r="K25" s="24" t="s">
        <v>91</v>
      </c>
      <c r="L25" s="24" t="s">
        <v>53</v>
      </c>
      <c r="M25" s="24" t="s">
        <v>102</v>
      </c>
      <c r="N25" s="24" t="s">
        <v>55</v>
      </c>
      <c r="O25" s="24" t="s">
        <v>95</v>
      </c>
      <c r="P25" s="24">
        <v>210</v>
      </c>
      <c r="Q25" s="24">
        <v>220</v>
      </c>
      <c r="R25" s="24" t="s">
        <v>93</v>
      </c>
      <c r="S25" s="62">
        <v>0.95</v>
      </c>
      <c r="T25" s="24">
        <v>2024</v>
      </c>
      <c r="U25" s="24">
        <f t="shared" si="0"/>
        <v>35</v>
      </c>
      <c r="V25" s="24"/>
      <c r="W25" s="24"/>
      <c r="X25" s="24"/>
      <c r="Y25" s="24"/>
      <c r="Z25" s="24"/>
      <c r="AA25" s="24"/>
      <c r="AB25" s="24"/>
      <c r="AC25" s="24">
        <v>3</v>
      </c>
      <c r="AD25" s="24">
        <v>12</v>
      </c>
      <c r="AE25" s="24">
        <v>1</v>
      </c>
      <c r="AF25" s="24">
        <v>14</v>
      </c>
      <c r="AG25" s="24">
        <v>5</v>
      </c>
      <c r="AH25" s="62">
        <f>V25/'Festività&amp;Chiusure'!H$2</f>
        <v>0</v>
      </c>
      <c r="AI25" s="62">
        <f>W25/'Festività&amp;Chiusure'!I$2</f>
        <v>0</v>
      </c>
      <c r="AJ25" s="62">
        <f>X25/'Festività&amp;Chiusure'!J$2</f>
        <v>0</v>
      </c>
      <c r="AK25" s="62">
        <f>Y25/'Festività&amp;Chiusure'!K$2</f>
        <v>0</v>
      </c>
      <c r="AL25" s="62">
        <f>Z25/'Festività&amp;Chiusure'!L$2</f>
        <v>0</v>
      </c>
      <c r="AM25" s="62">
        <f>AA25/'Festività&amp;Chiusure'!M$2</f>
        <v>0</v>
      </c>
      <c r="AN25" s="62">
        <f>AB25/'Festività&amp;Chiusure'!N$2</f>
        <v>0</v>
      </c>
      <c r="AO25" s="62">
        <f>AC25/'Festività&amp;Chiusure'!O$2</f>
        <v>0.25</v>
      </c>
      <c r="AP25" s="62">
        <f>AD25/'Festività&amp;Chiusure'!P$2</f>
        <v>0.5714285714285714</v>
      </c>
      <c r="AQ25" s="62">
        <f>AE25/'Festività&amp;Chiusure'!Q$2</f>
        <v>4.3478260869565216E-2</v>
      </c>
      <c r="AR25" s="62">
        <f>AF25/'Festività&amp;Chiusure'!R$2</f>
        <v>0.66666666666666663</v>
      </c>
      <c r="AS25" s="62">
        <f>AG25/'Festività&amp;Chiusure'!S$2</f>
        <v>0.22727272727272727</v>
      </c>
    </row>
    <row r="26" spans="1:45" ht="14.45" hidden="1">
      <c r="A26" s="24" t="s">
        <v>45</v>
      </c>
      <c r="B26" s="24" t="s">
        <v>46</v>
      </c>
      <c r="C26" s="24"/>
      <c r="D26" s="24">
        <v>2024</v>
      </c>
      <c r="E26" s="61">
        <v>45474</v>
      </c>
      <c r="F26" s="61">
        <v>45656</v>
      </c>
      <c r="G26" s="24" t="s">
        <v>89</v>
      </c>
      <c r="H26" s="24" t="s">
        <v>89</v>
      </c>
      <c r="I26" s="24" t="s">
        <v>50</v>
      </c>
      <c r="J26" s="24" t="s">
        <v>99</v>
      </c>
      <c r="K26" s="24" t="s">
        <v>91</v>
      </c>
      <c r="L26" s="24" t="s">
        <v>53</v>
      </c>
      <c r="M26" s="24" t="s">
        <v>88</v>
      </c>
      <c r="N26" s="24" t="s">
        <v>70</v>
      </c>
      <c r="O26" s="24" t="s">
        <v>72</v>
      </c>
      <c r="P26" s="24">
        <v>210</v>
      </c>
      <c r="Q26" s="24">
        <v>220</v>
      </c>
      <c r="R26" s="24" t="s">
        <v>93</v>
      </c>
      <c r="S26" s="62">
        <v>0.95</v>
      </c>
      <c r="T26" s="24">
        <v>2024</v>
      </c>
      <c r="U26" s="24">
        <f t="shared" si="0"/>
        <v>28</v>
      </c>
      <c r="V26" s="24"/>
      <c r="W26" s="24"/>
      <c r="X26" s="24"/>
      <c r="Y26" s="24"/>
      <c r="Z26" s="24"/>
      <c r="AA26" s="24"/>
      <c r="AB26" s="24">
        <v>3</v>
      </c>
      <c r="AC26" s="24">
        <v>5</v>
      </c>
      <c r="AD26" s="24">
        <v>5</v>
      </c>
      <c r="AE26" s="24">
        <v>5</v>
      </c>
      <c r="AF26" s="24">
        <v>5</v>
      </c>
      <c r="AG26" s="24">
        <v>5</v>
      </c>
      <c r="AH26" s="62">
        <f>V26/'Festività&amp;Chiusure'!H$2</f>
        <v>0</v>
      </c>
      <c r="AI26" s="62">
        <f>W26/'Festività&amp;Chiusure'!I$2</f>
        <v>0</v>
      </c>
      <c r="AJ26" s="62">
        <f>X26/'Festività&amp;Chiusure'!J$2</f>
        <v>0</v>
      </c>
      <c r="AK26" s="62">
        <f>Y26/'Festività&amp;Chiusure'!K$2</f>
        <v>0</v>
      </c>
      <c r="AL26" s="62">
        <f>Z26/'Festività&amp;Chiusure'!L$2</f>
        <v>0</v>
      </c>
      <c r="AM26" s="62">
        <f>AA26/'Festività&amp;Chiusure'!M$2</f>
        <v>0</v>
      </c>
      <c r="AN26" s="62">
        <f>AB26/'Festività&amp;Chiusure'!N$2</f>
        <v>0.13043478260869565</v>
      </c>
      <c r="AO26" s="62">
        <f>AC26/'Festività&amp;Chiusure'!O$2</f>
        <v>0.41666666666666669</v>
      </c>
      <c r="AP26" s="62">
        <f>AD26/'Festività&amp;Chiusure'!P$2</f>
        <v>0.23809523809523808</v>
      </c>
      <c r="AQ26" s="62">
        <f>AE26/'Festività&amp;Chiusure'!Q$2</f>
        <v>0.21739130434782608</v>
      </c>
      <c r="AR26" s="62">
        <f>AF26/'Festività&amp;Chiusure'!R$2</f>
        <v>0.23809523809523808</v>
      </c>
      <c r="AS26" s="62">
        <f>AG26/'Festività&amp;Chiusure'!S$2</f>
        <v>0.22727272727272727</v>
      </c>
    </row>
    <row r="27" spans="1:45" ht="14.45" hidden="1">
      <c r="A27" s="24" t="s">
        <v>45</v>
      </c>
      <c r="B27" s="24" t="s">
        <v>46</v>
      </c>
      <c r="C27" s="24"/>
      <c r="D27" s="24">
        <v>2024</v>
      </c>
      <c r="E27" s="61">
        <v>45474</v>
      </c>
      <c r="F27" s="61">
        <v>45656</v>
      </c>
      <c r="G27" s="24" t="s">
        <v>89</v>
      </c>
      <c r="H27" s="24" t="s">
        <v>89</v>
      </c>
      <c r="I27" s="24" t="s">
        <v>50</v>
      </c>
      <c r="J27" s="24" t="s">
        <v>99</v>
      </c>
      <c r="K27" s="24" t="s">
        <v>91</v>
      </c>
      <c r="L27" s="24" t="s">
        <v>53</v>
      </c>
      <c r="M27" s="24" t="s">
        <v>103</v>
      </c>
      <c r="N27" s="24" t="s">
        <v>59</v>
      </c>
      <c r="O27" s="24" t="s">
        <v>72</v>
      </c>
      <c r="P27" s="24">
        <v>210</v>
      </c>
      <c r="Q27" s="24">
        <v>220</v>
      </c>
      <c r="R27" s="24" t="s">
        <v>93</v>
      </c>
      <c r="S27" s="62">
        <v>0.95</v>
      </c>
      <c r="T27" s="24">
        <v>2024</v>
      </c>
      <c r="U27" s="24">
        <f t="shared" si="0"/>
        <v>23</v>
      </c>
      <c r="V27" s="24"/>
      <c r="W27" s="24"/>
      <c r="X27" s="24"/>
      <c r="Y27" s="24"/>
      <c r="Z27" s="24"/>
      <c r="AA27" s="24"/>
      <c r="AB27" s="24">
        <v>3</v>
      </c>
      <c r="AC27" s="24">
        <v>5</v>
      </c>
      <c r="AD27" s="24">
        <v>5</v>
      </c>
      <c r="AE27" s="24">
        <v>5</v>
      </c>
      <c r="AF27" s="24">
        <v>5</v>
      </c>
      <c r="AG27" s="24"/>
      <c r="AH27" s="62">
        <f>V27/'Festività&amp;Chiusure'!H$2</f>
        <v>0</v>
      </c>
      <c r="AI27" s="62">
        <f>W27/'Festività&amp;Chiusure'!I$2</f>
        <v>0</v>
      </c>
      <c r="AJ27" s="62">
        <f>X27/'Festività&amp;Chiusure'!J$2</f>
        <v>0</v>
      </c>
      <c r="AK27" s="62">
        <f>Y27/'Festività&amp;Chiusure'!K$2</f>
        <v>0</v>
      </c>
      <c r="AL27" s="62">
        <f>Z27/'Festività&amp;Chiusure'!L$2</f>
        <v>0</v>
      </c>
      <c r="AM27" s="62">
        <f>AA27/'Festività&amp;Chiusure'!M$2</f>
        <v>0</v>
      </c>
      <c r="AN27" s="62">
        <f>AB27/'Festività&amp;Chiusure'!N$2</f>
        <v>0.13043478260869565</v>
      </c>
      <c r="AO27" s="62">
        <f>AC27/'Festività&amp;Chiusure'!O$2</f>
        <v>0.41666666666666669</v>
      </c>
      <c r="AP27" s="62">
        <f>AD27/'Festività&amp;Chiusure'!P$2</f>
        <v>0.23809523809523808</v>
      </c>
      <c r="AQ27" s="62">
        <f>AE27/'Festività&amp;Chiusure'!Q$2</f>
        <v>0.21739130434782608</v>
      </c>
      <c r="AR27" s="62">
        <f>AF27/'Festività&amp;Chiusure'!R$2</f>
        <v>0.23809523809523808</v>
      </c>
      <c r="AS27" s="62">
        <f>AG27/'Festività&amp;Chiusure'!S$2</f>
        <v>0</v>
      </c>
    </row>
    <row r="28" spans="1:45" ht="14.45" hidden="1">
      <c r="A28" s="24" t="s">
        <v>45</v>
      </c>
      <c r="B28" s="24" t="s">
        <v>46</v>
      </c>
      <c r="C28" s="24"/>
      <c r="D28" s="24">
        <v>2024</v>
      </c>
      <c r="E28" s="61">
        <v>45383</v>
      </c>
      <c r="F28" s="61">
        <v>45443</v>
      </c>
      <c r="G28" s="24" t="s">
        <v>104</v>
      </c>
      <c r="H28" s="24" t="s">
        <v>104</v>
      </c>
      <c r="I28" s="24" t="s">
        <v>50</v>
      </c>
      <c r="J28" s="24" t="s">
        <v>105</v>
      </c>
      <c r="K28" s="24" t="s">
        <v>52</v>
      </c>
      <c r="L28" s="24" t="s">
        <v>53</v>
      </c>
      <c r="M28" s="24" t="s">
        <v>53</v>
      </c>
      <c r="N28" s="24" t="s">
        <v>59</v>
      </c>
      <c r="O28" s="24" t="s">
        <v>56</v>
      </c>
      <c r="P28" s="24">
        <v>35</v>
      </c>
      <c r="Q28" s="24">
        <v>15</v>
      </c>
      <c r="R28" s="24" t="s">
        <v>57</v>
      </c>
      <c r="S28" s="62">
        <v>1</v>
      </c>
      <c r="T28" s="24">
        <v>2024</v>
      </c>
      <c r="U28" s="24">
        <f t="shared" si="0"/>
        <v>2</v>
      </c>
      <c r="V28" s="24"/>
      <c r="W28" s="24"/>
      <c r="X28" s="24"/>
      <c r="Y28" s="24"/>
      <c r="Z28" s="24"/>
      <c r="AA28" s="24"/>
      <c r="AB28" s="24"/>
      <c r="AC28" s="24"/>
      <c r="AD28" s="24"/>
      <c r="AE28" s="24">
        <v>1</v>
      </c>
      <c r="AF28" s="24">
        <v>1</v>
      </c>
      <c r="AG28" s="24"/>
      <c r="AH28" s="62">
        <f>V28/'Festività&amp;Chiusure'!H$2</f>
        <v>0</v>
      </c>
      <c r="AI28" s="62">
        <f>W28/'Festività&amp;Chiusure'!I$2</f>
        <v>0</v>
      </c>
      <c r="AJ28" s="62">
        <f>X28/'Festività&amp;Chiusure'!J$2</f>
        <v>0</v>
      </c>
      <c r="AK28" s="62">
        <f>Y28/'Festività&amp;Chiusure'!K$2</f>
        <v>0</v>
      </c>
      <c r="AL28" s="62">
        <f>Z28/'Festività&amp;Chiusure'!L$2</f>
        <v>0</v>
      </c>
      <c r="AM28" s="62">
        <f>AA28/'Festività&amp;Chiusure'!M$2</f>
        <v>0</v>
      </c>
      <c r="AN28" s="62">
        <f>AB28/'Festività&amp;Chiusure'!N$2</f>
        <v>0</v>
      </c>
      <c r="AO28" s="62">
        <f>AC28/'Festività&amp;Chiusure'!O$2</f>
        <v>0</v>
      </c>
      <c r="AP28" s="62">
        <f>AD28/'Festività&amp;Chiusure'!P$2</f>
        <v>0</v>
      </c>
      <c r="AQ28" s="62">
        <f>AE28/'Festività&amp;Chiusure'!Q$2</f>
        <v>4.3478260869565216E-2</v>
      </c>
      <c r="AR28" s="62">
        <f>AF28/'Festività&amp;Chiusure'!R$2</f>
        <v>4.7619047619047616E-2</v>
      </c>
      <c r="AS28" s="62">
        <f>AG28/'Festività&amp;Chiusure'!S$2</f>
        <v>0</v>
      </c>
    </row>
    <row r="29" spans="1:45" ht="14.45" hidden="1">
      <c r="A29" s="24" t="s">
        <v>45</v>
      </c>
      <c r="B29" s="24" t="s">
        <v>46</v>
      </c>
      <c r="C29" s="24"/>
      <c r="D29" s="24">
        <v>2024</v>
      </c>
      <c r="E29" s="61">
        <v>45383</v>
      </c>
      <c r="F29" s="61">
        <v>45443</v>
      </c>
      <c r="G29" s="24" t="s">
        <v>104</v>
      </c>
      <c r="H29" s="24" t="s">
        <v>104</v>
      </c>
      <c r="I29" s="24" t="s">
        <v>50</v>
      </c>
      <c r="J29" s="24" t="s">
        <v>105</v>
      </c>
      <c r="K29" s="24" t="s">
        <v>52</v>
      </c>
      <c r="L29" s="24" t="s">
        <v>53</v>
      </c>
      <c r="M29" s="24" t="s">
        <v>106</v>
      </c>
      <c r="N29" s="24" t="s">
        <v>55</v>
      </c>
      <c r="O29" s="24" t="s">
        <v>56</v>
      </c>
      <c r="P29" s="24">
        <v>35</v>
      </c>
      <c r="Q29" s="24">
        <v>15</v>
      </c>
      <c r="R29" s="24" t="s">
        <v>57</v>
      </c>
      <c r="S29" s="62">
        <v>1</v>
      </c>
      <c r="T29" s="24">
        <v>2024</v>
      </c>
      <c r="U29" s="24">
        <f t="shared" si="0"/>
        <v>1</v>
      </c>
      <c r="V29" s="24"/>
      <c r="W29" s="24"/>
      <c r="X29" s="24"/>
      <c r="Y29" s="24"/>
      <c r="Z29" s="24"/>
      <c r="AA29" s="24"/>
      <c r="AB29" s="24"/>
      <c r="AC29" s="24"/>
      <c r="AD29" s="24"/>
      <c r="AE29" s="24">
        <v>1</v>
      </c>
      <c r="AF29" s="24"/>
      <c r="AG29" s="24"/>
      <c r="AH29" s="62">
        <f>V29/'Festività&amp;Chiusure'!H$2</f>
        <v>0</v>
      </c>
      <c r="AI29" s="62">
        <f>W29/'Festività&amp;Chiusure'!I$2</f>
        <v>0</v>
      </c>
      <c r="AJ29" s="62">
        <f>X29/'Festività&amp;Chiusure'!J$2</f>
        <v>0</v>
      </c>
      <c r="AK29" s="62">
        <f>Y29/'Festività&amp;Chiusure'!K$2</f>
        <v>0</v>
      </c>
      <c r="AL29" s="62">
        <f>Z29/'Festività&amp;Chiusure'!L$2</f>
        <v>0</v>
      </c>
      <c r="AM29" s="62">
        <f>AA29/'Festività&amp;Chiusure'!M$2</f>
        <v>0</v>
      </c>
      <c r="AN29" s="62">
        <f>AB29/'Festività&amp;Chiusure'!N$2</f>
        <v>0</v>
      </c>
      <c r="AO29" s="62">
        <f>AC29/'Festività&amp;Chiusure'!O$2</f>
        <v>0</v>
      </c>
      <c r="AP29" s="62">
        <f>AD29/'Festività&amp;Chiusure'!P$2</f>
        <v>0</v>
      </c>
      <c r="AQ29" s="62">
        <f>AE29/'Festività&amp;Chiusure'!Q$2</f>
        <v>4.3478260869565216E-2</v>
      </c>
      <c r="AR29" s="62">
        <f>AF29/'Festività&amp;Chiusure'!R$2</f>
        <v>0</v>
      </c>
      <c r="AS29" s="62">
        <f>AG29/'Festività&amp;Chiusure'!S$2</f>
        <v>0</v>
      </c>
    </row>
    <row r="30" spans="1:45" ht="14.45" hidden="1">
      <c r="A30" s="24" t="s">
        <v>45</v>
      </c>
      <c r="B30" s="24" t="s">
        <v>46</v>
      </c>
      <c r="C30" s="24"/>
      <c r="D30" s="24">
        <v>2024</v>
      </c>
      <c r="E30" s="61">
        <v>45292</v>
      </c>
      <c r="F30" s="61">
        <v>45473</v>
      </c>
      <c r="G30" s="24" t="s">
        <v>107</v>
      </c>
      <c r="H30" s="24" t="s">
        <v>108</v>
      </c>
      <c r="I30" s="24" t="s">
        <v>50</v>
      </c>
      <c r="J30" s="24" t="s">
        <v>109</v>
      </c>
      <c r="K30" s="24" t="s">
        <v>52</v>
      </c>
      <c r="L30" s="24" t="s">
        <v>53</v>
      </c>
      <c r="M30" s="24" t="s">
        <v>83</v>
      </c>
      <c r="N30" s="24" t="s">
        <v>55</v>
      </c>
      <c r="O30" s="24" t="s">
        <v>56</v>
      </c>
      <c r="P30" s="24">
        <v>50</v>
      </c>
      <c r="Q30" s="24">
        <v>66</v>
      </c>
      <c r="R30" s="24" t="s">
        <v>57</v>
      </c>
      <c r="S30" s="62">
        <v>1</v>
      </c>
      <c r="T30" s="24">
        <v>2024</v>
      </c>
      <c r="U30" s="24">
        <f t="shared" si="0"/>
        <v>0</v>
      </c>
      <c r="V30" s="24">
        <v>9</v>
      </c>
      <c r="W30" s="24">
        <v>5.4</v>
      </c>
      <c r="X30" s="24">
        <v>2.7</v>
      </c>
      <c r="Y30" s="24"/>
      <c r="Z30" s="24"/>
      <c r="AA30" s="24"/>
      <c r="AB30" s="24"/>
      <c r="AC30" s="24"/>
      <c r="AD30" s="24"/>
      <c r="AE30" s="24"/>
      <c r="AF30" s="24"/>
      <c r="AG30" s="24"/>
      <c r="AH30" s="62">
        <f>V30/'Festività&amp;Chiusure'!H$2</f>
        <v>0.5</v>
      </c>
      <c r="AI30" s="62">
        <f>W30/'Festività&amp;Chiusure'!I$2</f>
        <v>0.27</v>
      </c>
      <c r="AJ30" s="62">
        <f>X30/'Festività&amp;Chiusure'!J$2</f>
        <v>0.12857142857142859</v>
      </c>
      <c r="AK30" s="62">
        <f>Y30/'Festività&amp;Chiusure'!K$2</f>
        <v>0</v>
      </c>
      <c r="AL30" s="62">
        <f>Z30/'Festività&amp;Chiusure'!L$2</f>
        <v>0</v>
      </c>
      <c r="AM30" s="62">
        <f>AA30/'Festività&amp;Chiusure'!M$2</f>
        <v>0</v>
      </c>
      <c r="AN30" s="62">
        <f>AB30/'Festività&amp;Chiusure'!N$2</f>
        <v>0</v>
      </c>
      <c r="AO30" s="62">
        <f>AC30/'Festività&amp;Chiusure'!O$2</f>
        <v>0</v>
      </c>
      <c r="AP30" s="62">
        <f>AD30/'Festività&amp;Chiusure'!P$2</f>
        <v>0</v>
      </c>
      <c r="AQ30" s="62">
        <f>AE30/'Festività&amp;Chiusure'!Q$2</f>
        <v>0</v>
      </c>
      <c r="AR30" s="62">
        <f>AF30/'Festività&amp;Chiusure'!R$2</f>
        <v>0</v>
      </c>
      <c r="AS30" s="62">
        <f>AG30/'Festività&amp;Chiusure'!S$2</f>
        <v>0</v>
      </c>
    </row>
    <row r="31" spans="1:45" ht="14.45" hidden="1">
      <c r="A31" s="24" t="s">
        <v>45</v>
      </c>
      <c r="B31" s="24" t="s">
        <v>46</v>
      </c>
      <c r="C31" s="24"/>
      <c r="D31" s="24">
        <v>2024</v>
      </c>
      <c r="E31" s="61">
        <v>45292</v>
      </c>
      <c r="F31" s="61">
        <v>45473</v>
      </c>
      <c r="G31" s="24" t="s">
        <v>107</v>
      </c>
      <c r="H31" s="24" t="s">
        <v>108</v>
      </c>
      <c r="I31" s="24" t="s">
        <v>50</v>
      </c>
      <c r="J31" s="24" t="s">
        <v>109</v>
      </c>
      <c r="K31" s="24" t="s">
        <v>52</v>
      </c>
      <c r="L31" s="24" t="s">
        <v>53</v>
      </c>
      <c r="M31" s="24" t="s">
        <v>102</v>
      </c>
      <c r="N31" s="24" t="s">
        <v>55</v>
      </c>
      <c r="O31" s="24" t="s">
        <v>56</v>
      </c>
      <c r="P31" s="24">
        <v>50</v>
      </c>
      <c r="Q31" s="24">
        <v>66</v>
      </c>
      <c r="R31" s="24" t="s">
        <v>57</v>
      </c>
      <c r="S31" s="62">
        <v>1</v>
      </c>
      <c r="T31" s="24">
        <v>2024</v>
      </c>
      <c r="U31" s="24">
        <f t="shared" si="0"/>
        <v>0</v>
      </c>
      <c r="V31" s="24">
        <v>9</v>
      </c>
      <c r="W31" s="24">
        <v>5.4</v>
      </c>
      <c r="X31" s="24">
        <v>2.7</v>
      </c>
      <c r="Y31" s="24"/>
      <c r="Z31" s="24"/>
      <c r="AA31" s="24"/>
      <c r="AB31" s="24"/>
      <c r="AC31" s="24"/>
      <c r="AD31" s="24"/>
      <c r="AE31" s="24"/>
      <c r="AF31" s="24"/>
      <c r="AG31" s="24"/>
      <c r="AH31" s="62">
        <f>V31/'Festività&amp;Chiusure'!H$2</f>
        <v>0.5</v>
      </c>
      <c r="AI31" s="62">
        <f>W31/'Festività&amp;Chiusure'!I$2</f>
        <v>0.27</v>
      </c>
      <c r="AJ31" s="62">
        <f>X31/'Festività&amp;Chiusure'!J$2</f>
        <v>0.12857142857142859</v>
      </c>
      <c r="AK31" s="62">
        <f>Y31/'Festività&amp;Chiusure'!K$2</f>
        <v>0</v>
      </c>
      <c r="AL31" s="62">
        <f>Z31/'Festività&amp;Chiusure'!L$2</f>
        <v>0</v>
      </c>
      <c r="AM31" s="62">
        <f>AA31/'Festività&amp;Chiusure'!M$2</f>
        <v>0</v>
      </c>
      <c r="AN31" s="62">
        <f>AB31/'Festività&amp;Chiusure'!N$2</f>
        <v>0</v>
      </c>
      <c r="AO31" s="62">
        <f>AC31/'Festività&amp;Chiusure'!O$2</f>
        <v>0</v>
      </c>
      <c r="AP31" s="62">
        <f>AD31/'Festività&amp;Chiusure'!P$2</f>
        <v>0</v>
      </c>
      <c r="AQ31" s="62">
        <f>AE31/'Festività&amp;Chiusure'!Q$2</f>
        <v>0</v>
      </c>
      <c r="AR31" s="62">
        <f>AF31/'Festività&amp;Chiusure'!R$2</f>
        <v>0</v>
      </c>
      <c r="AS31" s="62">
        <f>AG31/'Festività&amp;Chiusure'!S$2</f>
        <v>0</v>
      </c>
    </row>
    <row r="32" spans="1:45" ht="14.45" hidden="1">
      <c r="A32" s="24" t="s">
        <v>45</v>
      </c>
      <c r="B32" s="24" t="s">
        <v>46</v>
      </c>
      <c r="C32" s="24"/>
      <c r="D32" s="24">
        <v>2024</v>
      </c>
      <c r="E32" s="61">
        <v>45292</v>
      </c>
      <c r="F32" s="61">
        <v>45473</v>
      </c>
      <c r="G32" s="24" t="s">
        <v>107</v>
      </c>
      <c r="H32" s="24" t="s">
        <v>108</v>
      </c>
      <c r="I32" s="24" t="s">
        <v>50</v>
      </c>
      <c r="J32" s="24" t="s">
        <v>109</v>
      </c>
      <c r="K32" s="24" t="s">
        <v>52</v>
      </c>
      <c r="L32" s="24" t="s">
        <v>53</v>
      </c>
      <c r="M32" s="24" t="s">
        <v>110</v>
      </c>
      <c r="N32" s="24" t="s">
        <v>55</v>
      </c>
      <c r="O32" s="24" t="s">
        <v>56</v>
      </c>
      <c r="P32" s="24">
        <v>50</v>
      </c>
      <c r="Q32" s="24">
        <v>66</v>
      </c>
      <c r="R32" s="24" t="s">
        <v>57</v>
      </c>
      <c r="S32" s="68">
        <v>1</v>
      </c>
      <c r="T32" s="24">
        <v>2024</v>
      </c>
      <c r="U32" s="24">
        <f t="shared" si="0"/>
        <v>0</v>
      </c>
      <c r="V32" s="24">
        <v>9</v>
      </c>
      <c r="W32" s="24">
        <v>5.4</v>
      </c>
      <c r="X32" s="24">
        <v>2.7</v>
      </c>
      <c r="Y32" s="24"/>
      <c r="Z32" s="24"/>
      <c r="AA32" s="24"/>
      <c r="AB32" s="24"/>
      <c r="AC32" s="24"/>
      <c r="AD32" s="24"/>
      <c r="AE32" s="24"/>
      <c r="AF32" s="24"/>
      <c r="AG32" s="24"/>
      <c r="AH32" s="62">
        <f>V32/'Festività&amp;Chiusure'!H$2</f>
        <v>0.5</v>
      </c>
      <c r="AI32" s="62">
        <f>W32/'Festività&amp;Chiusure'!I$2</f>
        <v>0.27</v>
      </c>
      <c r="AJ32" s="62">
        <f>X32/'Festività&amp;Chiusure'!J$2</f>
        <v>0.12857142857142859</v>
      </c>
      <c r="AK32" s="62">
        <f>Y32/'Festività&amp;Chiusure'!K$2</f>
        <v>0</v>
      </c>
      <c r="AL32" s="62">
        <f>Z32/'Festività&amp;Chiusure'!L$2</f>
        <v>0</v>
      </c>
      <c r="AM32" s="62">
        <f>AA32/'Festività&amp;Chiusure'!M$2</f>
        <v>0</v>
      </c>
      <c r="AN32" s="62">
        <f>AB32/'Festività&amp;Chiusure'!N$2</f>
        <v>0</v>
      </c>
      <c r="AO32" s="62">
        <f>AC32/'Festività&amp;Chiusure'!O$2</f>
        <v>0</v>
      </c>
      <c r="AP32" s="62">
        <f>AD32/'Festività&amp;Chiusure'!P$2</f>
        <v>0</v>
      </c>
      <c r="AQ32" s="62">
        <f>AE32/'Festività&amp;Chiusure'!Q$2</f>
        <v>0</v>
      </c>
      <c r="AR32" s="62">
        <f>AF32/'Festività&amp;Chiusure'!R$2</f>
        <v>0</v>
      </c>
      <c r="AS32" s="62">
        <f>AG32/'Festività&amp;Chiusure'!S$2</f>
        <v>0</v>
      </c>
    </row>
    <row r="33" spans="1:46" ht="14.45" hidden="1">
      <c r="A33" s="24" t="s">
        <v>45</v>
      </c>
      <c r="B33" s="24" t="s">
        <v>46</v>
      </c>
      <c r="C33" s="24" t="s">
        <v>111</v>
      </c>
      <c r="D33" s="24">
        <v>2024</v>
      </c>
      <c r="E33" s="61">
        <v>45292</v>
      </c>
      <c r="F33" s="61">
        <v>45473</v>
      </c>
      <c r="G33" s="24" t="s">
        <v>112</v>
      </c>
      <c r="H33" s="24" t="s">
        <v>113</v>
      </c>
      <c r="I33" s="24" t="s">
        <v>50</v>
      </c>
      <c r="J33" s="24" t="s">
        <v>114</v>
      </c>
      <c r="K33" s="24" t="s">
        <v>115</v>
      </c>
      <c r="L33" s="24" t="s">
        <v>53</v>
      </c>
      <c r="M33" s="24" t="s">
        <v>83</v>
      </c>
      <c r="N33" s="24" t="s">
        <v>55</v>
      </c>
      <c r="O33" s="24" t="s">
        <v>56</v>
      </c>
      <c r="P33" s="24">
        <v>160</v>
      </c>
      <c r="Q33" s="24">
        <v>123</v>
      </c>
      <c r="R33" s="24" t="s">
        <v>57</v>
      </c>
      <c r="S33" s="62">
        <v>1</v>
      </c>
      <c r="T33" s="24">
        <v>2024</v>
      </c>
      <c r="U33" s="24">
        <f t="shared" si="0"/>
        <v>0</v>
      </c>
      <c r="V33" s="24">
        <v>9</v>
      </c>
      <c r="W33" s="24">
        <v>1.5</v>
      </c>
      <c r="X33" s="24">
        <v>11.55</v>
      </c>
      <c r="Y33" s="24"/>
      <c r="Z33" s="24"/>
      <c r="AA33" s="24"/>
      <c r="AB33" s="24"/>
      <c r="AC33" s="24"/>
      <c r="AD33" s="24"/>
      <c r="AE33" s="24"/>
      <c r="AF33" s="24"/>
      <c r="AG33" s="24"/>
      <c r="AH33" s="62">
        <f>V33/'Festività&amp;Chiusure'!H$2</f>
        <v>0.5</v>
      </c>
      <c r="AI33" s="62">
        <f>W33/'Festività&amp;Chiusure'!I$2</f>
        <v>7.4999999999999997E-2</v>
      </c>
      <c r="AJ33" s="62">
        <f>X33/'Festività&amp;Chiusure'!J$2</f>
        <v>0.55000000000000004</v>
      </c>
      <c r="AK33" s="62">
        <f>Y33/'Festività&amp;Chiusure'!K$2</f>
        <v>0</v>
      </c>
      <c r="AL33" s="62">
        <f>Z33/'Festività&amp;Chiusure'!L$2</f>
        <v>0</v>
      </c>
      <c r="AM33" s="62">
        <f>AA33/'Festività&amp;Chiusure'!M$2</f>
        <v>0</v>
      </c>
      <c r="AN33" s="62">
        <f>AB33/'Festività&amp;Chiusure'!N$2</f>
        <v>0</v>
      </c>
      <c r="AO33" s="62">
        <f>AC33/'Festività&amp;Chiusure'!O$2</f>
        <v>0</v>
      </c>
      <c r="AP33" s="62">
        <f>AD33/'Festività&amp;Chiusure'!P$2</f>
        <v>0</v>
      </c>
      <c r="AQ33" s="62">
        <f>AE33/'Festività&amp;Chiusure'!Q$2</f>
        <v>0</v>
      </c>
      <c r="AR33" s="62">
        <f>AF33/'Festività&amp;Chiusure'!R$2</f>
        <v>0</v>
      </c>
      <c r="AS33" s="62">
        <f>AG33/'Festività&amp;Chiusure'!S$2</f>
        <v>0</v>
      </c>
    </row>
    <row r="34" spans="1:46" ht="14.45" hidden="1">
      <c r="A34" s="24" t="s">
        <v>45</v>
      </c>
      <c r="B34" s="24" t="s">
        <v>46</v>
      </c>
      <c r="C34" s="24" t="s">
        <v>111</v>
      </c>
      <c r="D34" s="24">
        <v>2024</v>
      </c>
      <c r="E34" s="61">
        <v>45292</v>
      </c>
      <c r="F34" s="61">
        <v>45473</v>
      </c>
      <c r="G34" s="24" t="s">
        <v>112</v>
      </c>
      <c r="H34" s="24" t="s">
        <v>113</v>
      </c>
      <c r="I34" s="24" t="s">
        <v>50</v>
      </c>
      <c r="J34" s="24" t="s">
        <v>114</v>
      </c>
      <c r="K34" s="24" t="s">
        <v>115</v>
      </c>
      <c r="L34" s="24" t="s">
        <v>53</v>
      </c>
      <c r="M34" s="24" t="s">
        <v>96</v>
      </c>
      <c r="N34" s="24" t="s">
        <v>55</v>
      </c>
      <c r="O34" s="24" t="s">
        <v>56</v>
      </c>
      <c r="P34" s="24">
        <v>160</v>
      </c>
      <c r="Q34" s="24">
        <v>123</v>
      </c>
      <c r="R34" s="24" t="s">
        <v>57</v>
      </c>
      <c r="S34" s="62">
        <v>1</v>
      </c>
      <c r="T34" s="24">
        <v>2024</v>
      </c>
      <c r="U34" s="24">
        <f t="shared" si="0"/>
        <v>16</v>
      </c>
      <c r="V34" s="24"/>
      <c r="W34" s="24"/>
      <c r="X34" s="24"/>
      <c r="Y34" s="24"/>
      <c r="Z34" s="24">
        <v>1</v>
      </c>
      <c r="AA34" s="24">
        <v>15</v>
      </c>
      <c r="AB34" s="24"/>
      <c r="AC34" s="24"/>
      <c r="AD34" s="24"/>
      <c r="AE34" s="24"/>
      <c r="AF34" s="24"/>
      <c r="AG34" s="24"/>
      <c r="AH34" s="62">
        <f>V34/'Festività&amp;Chiusure'!H$2</f>
        <v>0</v>
      </c>
      <c r="AI34" s="62">
        <f>W34/'Festività&amp;Chiusure'!I$2</f>
        <v>0</v>
      </c>
      <c r="AJ34" s="62">
        <f>X34/'Festività&amp;Chiusure'!J$2</f>
        <v>0</v>
      </c>
      <c r="AK34" s="62">
        <f>Y34/'Festività&amp;Chiusure'!K$2</f>
        <v>0</v>
      </c>
      <c r="AL34" s="62">
        <f>Z34/'Festività&amp;Chiusure'!L$2</f>
        <v>0.05</v>
      </c>
      <c r="AM34" s="62">
        <f>AA34/'Festività&amp;Chiusure'!M$2</f>
        <v>0.75</v>
      </c>
      <c r="AN34" s="62">
        <f>AB34/'Festività&amp;Chiusure'!N$2</f>
        <v>0</v>
      </c>
      <c r="AO34" s="62">
        <f>AC34/'Festività&amp;Chiusure'!O$2</f>
        <v>0</v>
      </c>
      <c r="AP34" s="62">
        <f>AD34/'Festività&amp;Chiusure'!P$2</f>
        <v>0</v>
      </c>
      <c r="AQ34" s="62">
        <f>AE34/'Festività&amp;Chiusure'!Q$2</f>
        <v>0</v>
      </c>
      <c r="AR34" s="62">
        <f>AF34/'Festività&amp;Chiusure'!R$2</f>
        <v>0</v>
      </c>
      <c r="AS34" s="62">
        <f>AG34/'Festività&amp;Chiusure'!S$2</f>
        <v>0</v>
      </c>
    </row>
    <row r="35" spans="1:46" ht="14.45" hidden="1">
      <c r="A35" s="24" t="s">
        <v>45</v>
      </c>
      <c r="B35" s="24" t="s">
        <v>46</v>
      </c>
      <c r="C35" s="24" t="s">
        <v>111</v>
      </c>
      <c r="D35" s="24">
        <v>2024</v>
      </c>
      <c r="E35" s="61">
        <v>45474</v>
      </c>
      <c r="F35" s="61">
        <v>45657</v>
      </c>
      <c r="G35" s="24" t="s">
        <v>116</v>
      </c>
      <c r="H35" s="24" t="s">
        <v>116</v>
      </c>
      <c r="I35" s="24" t="s">
        <v>50</v>
      </c>
      <c r="J35" s="24" t="s">
        <v>114</v>
      </c>
      <c r="K35" s="24" t="s">
        <v>115</v>
      </c>
      <c r="L35" s="24" t="s">
        <v>53</v>
      </c>
      <c r="M35" s="24" t="s">
        <v>96</v>
      </c>
      <c r="N35" s="24" t="s">
        <v>55</v>
      </c>
      <c r="O35" s="24" t="s">
        <v>56</v>
      </c>
      <c r="P35" s="24">
        <v>160</v>
      </c>
      <c r="Q35" s="24">
        <v>130</v>
      </c>
      <c r="R35" s="24" t="s">
        <v>93</v>
      </c>
      <c r="S35" s="62">
        <v>0.9</v>
      </c>
      <c r="T35" s="24">
        <v>2024</v>
      </c>
      <c r="U35" s="24">
        <f t="shared" si="0"/>
        <v>16</v>
      </c>
      <c r="V35" s="24"/>
      <c r="W35" s="24"/>
      <c r="X35" s="24"/>
      <c r="Y35" s="24"/>
      <c r="Z35" s="24"/>
      <c r="AA35" s="24"/>
      <c r="AB35" s="24">
        <v>5</v>
      </c>
      <c r="AC35" s="24"/>
      <c r="AD35" s="24">
        <v>6</v>
      </c>
      <c r="AE35" s="24">
        <v>5</v>
      </c>
      <c r="AF35" s="24"/>
      <c r="AG35" s="24"/>
      <c r="AH35" s="62">
        <f>V35/'Festività&amp;Chiusure'!H$2</f>
        <v>0</v>
      </c>
      <c r="AI35" s="62">
        <f>W35/'Festività&amp;Chiusure'!I$2</f>
        <v>0</v>
      </c>
      <c r="AJ35" s="62">
        <f>X35/'Festività&amp;Chiusure'!J$2</f>
        <v>0</v>
      </c>
      <c r="AK35" s="62">
        <f>Y35/'Festività&amp;Chiusure'!K$2</f>
        <v>0</v>
      </c>
      <c r="AL35" s="62">
        <f>Z35/'Festività&amp;Chiusure'!L$2</f>
        <v>0</v>
      </c>
      <c r="AM35" s="62">
        <f>AA35/'Festività&amp;Chiusure'!M$2</f>
        <v>0</v>
      </c>
      <c r="AN35" s="62">
        <f>AB35/'Festività&amp;Chiusure'!N$2</f>
        <v>0.21739130434782608</v>
      </c>
      <c r="AO35" s="62">
        <f>AC35/'Festività&amp;Chiusure'!O$2</f>
        <v>0</v>
      </c>
      <c r="AP35" s="62">
        <f>AD35/'Festività&amp;Chiusure'!P$2</f>
        <v>0.2857142857142857</v>
      </c>
      <c r="AQ35" s="62">
        <f>AE35/'Festività&amp;Chiusure'!Q$2</f>
        <v>0.21739130434782608</v>
      </c>
      <c r="AR35" s="62">
        <f>AF35/'Festività&amp;Chiusure'!R$2</f>
        <v>0</v>
      </c>
      <c r="AS35" s="62">
        <f>AG35/'Festività&amp;Chiusure'!S$2</f>
        <v>0</v>
      </c>
    </row>
    <row r="36" spans="1:46" ht="14.45" hidden="1">
      <c r="A36" s="24" t="s">
        <v>45</v>
      </c>
      <c r="B36" s="24" t="s">
        <v>46</v>
      </c>
      <c r="C36" s="24" t="s">
        <v>111</v>
      </c>
      <c r="D36" s="24">
        <v>2024</v>
      </c>
      <c r="E36" s="61">
        <v>45292</v>
      </c>
      <c r="F36" s="61">
        <v>45473</v>
      </c>
      <c r="G36" s="24" t="s">
        <v>112</v>
      </c>
      <c r="H36" s="24" t="s">
        <v>113</v>
      </c>
      <c r="I36" s="24" t="s">
        <v>50</v>
      </c>
      <c r="J36" s="24" t="s">
        <v>114</v>
      </c>
      <c r="K36" s="24" t="s">
        <v>115</v>
      </c>
      <c r="L36" s="24" t="s">
        <v>53</v>
      </c>
      <c r="M36" s="24" t="s">
        <v>102</v>
      </c>
      <c r="N36" s="24" t="s">
        <v>55</v>
      </c>
      <c r="O36" s="24" t="s">
        <v>56</v>
      </c>
      <c r="P36" s="24">
        <v>160</v>
      </c>
      <c r="Q36" s="24">
        <v>123</v>
      </c>
      <c r="R36" s="24" t="s">
        <v>57</v>
      </c>
      <c r="S36" s="62">
        <v>1</v>
      </c>
      <c r="T36" s="24">
        <v>2024</v>
      </c>
      <c r="U36" s="24">
        <f t="shared" si="0"/>
        <v>1</v>
      </c>
      <c r="V36" s="24"/>
      <c r="W36" s="24"/>
      <c r="X36" s="24"/>
      <c r="Y36" s="24">
        <v>19</v>
      </c>
      <c r="Z36" s="24">
        <v>1</v>
      </c>
      <c r="AA36" s="24"/>
      <c r="AB36" s="24"/>
      <c r="AC36" s="24"/>
      <c r="AD36" s="24"/>
      <c r="AE36" s="24"/>
      <c r="AF36" s="24"/>
      <c r="AG36" s="24"/>
      <c r="AH36" s="62">
        <f>V36/'Festività&amp;Chiusure'!H$2</f>
        <v>0</v>
      </c>
      <c r="AI36" s="62">
        <f>W36/'Festività&amp;Chiusure'!I$2</f>
        <v>0</v>
      </c>
      <c r="AJ36" s="62">
        <f>X36/'Festività&amp;Chiusure'!J$2</f>
        <v>0</v>
      </c>
      <c r="AK36" s="62">
        <f>Y36/'Festività&amp;Chiusure'!K$2</f>
        <v>0.86363636363636365</v>
      </c>
      <c r="AL36" s="62">
        <f>Z36/'Festività&amp;Chiusure'!L$2</f>
        <v>0.05</v>
      </c>
      <c r="AM36" s="62">
        <f>AA36/'Festività&amp;Chiusure'!M$2</f>
        <v>0</v>
      </c>
      <c r="AN36" s="62">
        <f>AB36/'Festività&amp;Chiusure'!N$2</f>
        <v>0</v>
      </c>
      <c r="AO36" s="62">
        <f>AC36/'Festività&amp;Chiusure'!O$2</f>
        <v>0</v>
      </c>
      <c r="AP36" s="62">
        <f>AD36/'Festività&amp;Chiusure'!P$2</f>
        <v>0</v>
      </c>
      <c r="AQ36" s="62">
        <f>AE36/'Festività&amp;Chiusure'!Q$2</f>
        <v>0</v>
      </c>
      <c r="AR36" s="62">
        <f>AF36/'Festività&amp;Chiusure'!R$2</f>
        <v>0</v>
      </c>
      <c r="AS36" s="62">
        <f>AG36/'Festività&amp;Chiusure'!S$2</f>
        <v>0</v>
      </c>
    </row>
    <row r="37" spans="1:46" ht="14.45" hidden="1">
      <c r="A37" s="24" t="s">
        <v>45</v>
      </c>
      <c r="B37" s="24" t="s">
        <v>46</v>
      </c>
      <c r="C37" s="24" t="s">
        <v>111</v>
      </c>
      <c r="D37" s="24">
        <v>2024</v>
      </c>
      <c r="E37" s="61">
        <v>45474</v>
      </c>
      <c r="F37" s="61">
        <v>45657</v>
      </c>
      <c r="G37" s="24" t="s">
        <v>116</v>
      </c>
      <c r="H37" s="24" t="s">
        <v>116</v>
      </c>
      <c r="I37" s="24" t="s">
        <v>50</v>
      </c>
      <c r="J37" s="24" t="s">
        <v>114</v>
      </c>
      <c r="K37" s="24" t="s">
        <v>115</v>
      </c>
      <c r="L37" s="24" t="s">
        <v>53</v>
      </c>
      <c r="M37" s="24" t="s">
        <v>102</v>
      </c>
      <c r="N37" s="24" t="s">
        <v>55</v>
      </c>
      <c r="O37" s="24" t="s">
        <v>56</v>
      </c>
      <c r="P37" s="24">
        <v>160</v>
      </c>
      <c r="Q37" s="24">
        <v>130</v>
      </c>
      <c r="R37" s="24" t="s">
        <v>93</v>
      </c>
      <c r="S37" s="62">
        <v>0.9</v>
      </c>
      <c r="T37" s="24">
        <v>2024</v>
      </c>
      <c r="U37" s="24">
        <f t="shared" si="0"/>
        <v>9</v>
      </c>
      <c r="V37" s="24"/>
      <c r="W37" s="24"/>
      <c r="X37" s="24"/>
      <c r="Y37" s="24"/>
      <c r="Z37" s="24">
        <v>1</v>
      </c>
      <c r="AA37" s="24">
        <v>2</v>
      </c>
      <c r="AB37" s="24">
        <v>5</v>
      </c>
      <c r="AC37" s="24"/>
      <c r="AD37" s="24">
        <v>1</v>
      </c>
      <c r="AE37" s="24"/>
      <c r="AF37" s="24"/>
      <c r="AG37" s="24"/>
      <c r="AH37" s="62">
        <f>V37/'Festività&amp;Chiusure'!H$2</f>
        <v>0</v>
      </c>
      <c r="AI37" s="62">
        <f>W37/'Festività&amp;Chiusure'!I$2</f>
        <v>0</v>
      </c>
      <c r="AJ37" s="62">
        <f>X37/'Festività&amp;Chiusure'!J$2</f>
        <v>0</v>
      </c>
      <c r="AK37" s="62">
        <f>Y37/'Festività&amp;Chiusure'!K$2</f>
        <v>0</v>
      </c>
      <c r="AL37" s="62">
        <f>Z37/'Festività&amp;Chiusure'!L$2</f>
        <v>0.05</v>
      </c>
      <c r="AM37" s="62">
        <f>AA37/'Festività&amp;Chiusure'!M$2</f>
        <v>0.1</v>
      </c>
      <c r="AN37" s="62">
        <f>AB37/'Festività&amp;Chiusure'!N$2</f>
        <v>0.21739130434782608</v>
      </c>
      <c r="AO37" s="62">
        <f>AC37/'Festività&amp;Chiusure'!O$2</f>
        <v>0</v>
      </c>
      <c r="AP37" s="62">
        <f>AD37/'Festività&amp;Chiusure'!P$2</f>
        <v>4.7619047619047616E-2</v>
      </c>
      <c r="AQ37" s="62">
        <f>AE37/'Festività&amp;Chiusure'!Q$2</f>
        <v>0</v>
      </c>
      <c r="AR37" s="62">
        <f>AF37/'Festività&amp;Chiusure'!R$2</f>
        <v>0</v>
      </c>
      <c r="AS37" s="62">
        <f>AG37/'Festività&amp;Chiusure'!S$2</f>
        <v>0</v>
      </c>
      <c r="AT37" s="50"/>
    </row>
    <row r="38" spans="1:46" ht="14.45" hidden="1">
      <c r="A38" s="24" t="s">
        <v>45</v>
      </c>
      <c r="B38" s="24" t="s">
        <v>46</v>
      </c>
      <c r="C38" s="24" t="s">
        <v>111</v>
      </c>
      <c r="D38" s="24">
        <v>2024</v>
      </c>
      <c r="E38" s="61">
        <v>45292</v>
      </c>
      <c r="F38" s="61">
        <v>45473</v>
      </c>
      <c r="G38" s="24" t="s">
        <v>112</v>
      </c>
      <c r="H38" s="24" t="s">
        <v>113</v>
      </c>
      <c r="I38" s="24" t="s">
        <v>50</v>
      </c>
      <c r="J38" s="24" t="s">
        <v>114</v>
      </c>
      <c r="K38" s="24" t="s">
        <v>115</v>
      </c>
      <c r="L38" s="24" t="s">
        <v>53</v>
      </c>
      <c r="M38" s="24" t="s">
        <v>110</v>
      </c>
      <c r="N38" s="24" t="s">
        <v>55</v>
      </c>
      <c r="O38" s="24" t="s">
        <v>56</v>
      </c>
      <c r="P38" s="24">
        <v>160</v>
      </c>
      <c r="Q38" s="24">
        <v>123</v>
      </c>
      <c r="R38" s="24" t="s">
        <v>57</v>
      </c>
      <c r="S38" s="62">
        <v>1</v>
      </c>
      <c r="T38" s="24">
        <v>2024</v>
      </c>
      <c r="U38" s="24">
        <f t="shared" si="0"/>
        <v>27</v>
      </c>
      <c r="V38" s="24"/>
      <c r="W38" s="24"/>
      <c r="X38" s="24"/>
      <c r="Y38" s="24">
        <v>19</v>
      </c>
      <c r="Z38" s="24">
        <v>22</v>
      </c>
      <c r="AA38" s="24">
        <v>5</v>
      </c>
      <c r="AB38" s="24"/>
      <c r="AC38" s="24"/>
      <c r="AD38" s="24"/>
      <c r="AE38" s="24"/>
      <c r="AF38" s="24"/>
      <c r="AG38" s="24"/>
      <c r="AH38" s="62">
        <f>V38/'Festività&amp;Chiusure'!H$2</f>
        <v>0</v>
      </c>
      <c r="AI38" s="62">
        <f>W38/'Festività&amp;Chiusure'!I$2</f>
        <v>0</v>
      </c>
      <c r="AJ38" s="62">
        <f>X38/'Festività&amp;Chiusure'!J$2</f>
        <v>0</v>
      </c>
      <c r="AK38" s="62">
        <f>Y38/'Festività&amp;Chiusure'!K$2</f>
        <v>0.86363636363636365</v>
      </c>
      <c r="AL38" s="62">
        <f>Z38/'Festività&amp;Chiusure'!L$2</f>
        <v>1.1000000000000001</v>
      </c>
      <c r="AM38" s="62">
        <f>AA38/'Festività&amp;Chiusure'!M$2</f>
        <v>0.25</v>
      </c>
      <c r="AN38" s="62">
        <f>AB38/'Festività&amp;Chiusure'!N$2</f>
        <v>0</v>
      </c>
      <c r="AO38" s="62">
        <f>AC38/'Festività&amp;Chiusure'!O$2</f>
        <v>0</v>
      </c>
      <c r="AP38" s="62">
        <f>AD38/'Festività&amp;Chiusure'!P$2</f>
        <v>0</v>
      </c>
      <c r="AQ38" s="62">
        <f>AE38/'Festività&amp;Chiusure'!Q$2</f>
        <v>0</v>
      </c>
      <c r="AR38" s="62">
        <f>AF38/'Festività&amp;Chiusure'!R$2</f>
        <v>0</v>
      </c>
      <c r="AS38" s="62">
        <f>AG38/'Festività&amp;Chiusure'!S$2</f>
        <v>0</v>
      </c>
    </row>
    <row r="39" spans="1:46" ht="14.45" hidden="1">
      <c r="A39" s="24" t="s">
        <v>45</v>
      </c>
      <c r="B39" s="24" t="s">
        <v>46</v>
      </c>
      <c r="C39" s="24"/>
      <c r="D39" s="24">
        <v>2024</v>
      </c>
      <c r="E39" s="61">
        <v>45536</v>
      </c>
      <c r="F39" s="61">
        <v>45626</v>
      </c>
      <c r="G39" s="24" t="s">
        <v>117</v>
      </c>
      <c r="H39" s="24" t="s">
        <v>117</v>
      </c>
      <c r="I39" s="24" t="s">
        <v>50</v>
      </c>
      <c r="J39" s="24" t="s">
        <v>118</v>
      </c>
      <c r="K39" s="24" t="s">
        <v>52</v>
      </c>
      <c r="L39" s="24" t="s">
        <v>53</v>
      </c>
      <c r="M39" s="24" t="s">
        <v>53</v>
      </c>
      <c r="N39" s="24" t="s">
        <v>59</v>
      </c>
      <c r="O39" s="24" t="s">
        <v>92</v>
      </c>
      <c r="P39" s="24">
        <v>46</v>
      </c>
      <c r="Q39" s="24">
        <v>25</v>
      </c>
      <c r="R39" s="24" t="s">
        <v>93</v>
      </c>
      <c r="S39" s="62">
        <v>0.5</v>
      </c>
      <c r="T39" s="24">
        <v>2024</v>
      </c>
      <c r="U39" s="24">
        <f t="shared" si="0"/>
        <v>4</v>
      </c>
      <c r="V39" s="24"/>
      <c r="W39" s="24"/>
      <c r="X39" s="24"/>
      <c r="Y39" s="24"/>
      <c r="Z39" s="24"/>
      <c r="AA39" s="24"/>
      <c r="AB39" s="24"/>
      <c r="AC39" s="24"/>
      <c r="AD39" s="24">
        <v>2</v>
      </c>
      <c r="AE39" s="24">
        <v>2</v>
      </c>
      <c r="AF39" s="24"/>
      <c r="AG39" s="24"/>
      <c r="AH39" s="62">
        <f>V39/'Festività&amp;Chiusure'!H$2</f>
        <v>0</v>
      </c>
      <c r="AI39" s="62">
        <f>W39/'Festività&amp;Chiusure'!I$2</f>
        <v>0</v>
      </c>
      <c r="AJ39" s="62">
        <f>X39/'Festività&amp;Chiusure'!J$2</f>
        <v>0</v>
      </c>
      <c r="AK39" s="62">
        <f>Y39/'Festività&amp;Chiusure'!K$2</f>
        <v>0</v>
      </c>
      <c r="AL39" s="62">
        <f>Z39/'Festività&amp;Chiusure'!L$2</f>
        <v>0</v>
      </c>
      <c r="AM39" s="62">
        <f>AA39/'Festività&amp;Chiusure'!M$2</f>
        <v>0</v>
      </c>
      <c r="AN39" s="62">
        <f>AB39/'Festività&amp;Chiusure'!N$2</f>
        <v>0</v>
      </c>
      <c r="AO39" s="62">
        <f>AC39/'Festività&amp;Chiusure'!O$2</f>
        <v>0</v>
      </c>
      <c r="AP39" s="62">
        <f>AD39/'Festività&amp;Chiusure'!P$2</f>
        <v>9.5238095238095233E-2</v>
      </c>
      <c r="AQ39" s="62">
        <f>AE39/'Festività&amp;Chiusure'!Q$2</f>
        <v>8.6956521739130432E-2</v>
      </c>
      <c r="AR39" s="62">
        <f>AF39/'Festività&amp;Chiusure'!R$2</f>
        <v>0</v>
      </c>
      <c r="AS39" s="62">
        <f>AG39/'Festività&amp;Chiusure'!S$2</f>
        <v>0</v>
      </c>
      <c r="AT39" s="51"/>
    </row>
    <row r="40" spans="1:46" ht="14.45" hidden="1">
      <c r="A40" s="24" t="s">
        <v>45</v>
      </c>
      <c r="B40" s="24" t="s">
        <v>46</v>
      </c>
      <c r="C40" s="24"/>
      <c r="D40" s="24">
        <v>2024</v>
      </c>
      <c r="E40" s="61">
        <v>45536</v>
      </c>
      <c r="F40" s="61">
        <v>45626</v>
      </c>
      <c r="G40" s="24" t="s">
        <v>117</v>
      </c>
      <c r="H40" s="24" t="s">
        <v>117</v>
      </c>
      <c r="I40" s="24" t="s">
        <v>50</v>
      </c>
      <c r="J40" s="24" t="s">
        <v>118</v>
      </c>
      <c r="K40" s="24" t="s">
        <v>52</v>
      </c>
      <c r="L40" s="24" t="s">
        <v>53</v>
      </c>
      <c r="M40" s="24" t="s">
        <v>83</v>
      </c>
      <c r="N40" s="24" t="s">
        <v>55</v>
      </c>
      <c r="O40" s="24" t="s">
        <v>56</v>
      </c>
      <c r="P40" s="24">
        <v>46</v>
      </c>
      <c r="Q40" s="24">
        <v>25</v>
      </c>
      <c r="R40" s="24" t="s">
        <v>93</v>
      </c>
      <c r="S40" s="62">
        <v>0.5</v>
      </c>
      <c r="T40" s="24">
        <v>2024</v>
      </c>
      <c r="U40" s="24">
        <f t="shared" si="0"/>
        <v>13</v>
      </c>
      <c r="V40" s="24"/>
      <c r="W40" s="24"/>
      <c r="X40" s="24"/>
      <c r="Y40" s="24"/>
      <c r="Z40" s="24"/>
      <c r="AA40" s="24"/>
      <c r="AB40" s="24"/>
      <c r="AC40" s="24"/>
      <c r="AD40" s="24"/>
      <c r="AE40" s="24">
        <v>8</v>
      </c>
      <c r="AF40" s="24"/>
      <c r="AG40" s="24">
        <v>5</v>
      </c>
      <c r="AH40" s="62">
        <f>V40/'Festività&amp;Chiusure'!H$2</f>
        <v>0</v>
      </c>
      <c r="AI40" s="62">
        <f>W40/'Festività&amp;Chiusure'!I$2</f>
        <v>0</v>
      </c>
      <c r="AJ40" s="62">
        <f>X40/'Festività&amp;Chiusure'!J$2</f>
        <v>0</v>
      </c>
      <c r="AK40" s="62">
        <f>Y40/'Festività&amp;Chiusure'!K$2</f>
        <v>0</v>
      </c>
      <c r="AL40" s="62">
        <f>Z40/'Festività&amp;Chiusure'!L$2</f>
        <v>0</v>
      </c>
      <c r="AM40" s="62">
        <f>AA40/'Festività&amp;Chiusure'!M$2</f>
        <v>0</v>
      </c>
      <c r="AN40" s="62">
        <f>AB40/'Festività&amp;Chiusure'!N$2</f>
        <v>0</v>
      </c>
      <c r="AO40" s="62">
        <f>AC40/'Festività&amp;Chiusure'!O$2</f>
        <v>0</v>
      </c>
      <c r="AP40" s="62">
        <f>AD40/'Festività&amp;Chiusure'!P$2</f>
        <v>0</v>
      </c>
      <c r="AQ40" s="62">
        <f>AE40/'Festività&amp;Chiusure'!Q$2</f>
        <v>0.34782608695652173</v>
      </c>
      <c r="AR40" s="62">
        <f>AF40/'Festività&amp;Chiusure'!R$2</f>
        <v>0</v>
      </c>
      <c r="AS40" s="62">
        <f>AG40/'Festività&amp;Chiusure'!S$2</f>
        <v>0.22727272727272727</v>
      </c>
    </row>
    <row r="41" spans="1:46" ht="14.45" hidden="1">
      <c r="A41" s="24" t="s">
        <v>45</v>
      </c>
      <c r="B41" s="24" t="s">
        <v>46</v>
      </c>
      <c r="C41" s="24"/>
      <c r="D41" s="24">
        <v>2024</v>
      </c>
      <c r="E41" s="61">
        <v>45536</v>
      </c>
      <c r="F41" s="61">
        <v>45626</v>
      </c>
      <c r="G41" s="24" t="s">
        <v>117</v>
      </c>
      <c r="H41" s="24" t="s">
        <v>117</v>
      </c>
      <c r="I41" s="24" t="s">
        <v>50</v>
      </c>
      <c r="J41" s="24" t="s">
        <v>118</v>
      </c>
      <c r="K41" s="24" t="s">
        <v>52</v>
      </c>
      <c r="L41" s="24" t="s">
        <v>53</v>
      </c>
      <c r="M41" s="24" t="s">
        <v>85</v>
      </c>
      <c r="N41" s="24" t="s">
        <v>70</v>
      </c>
      <c r="O41" s="24" t="s">
        <v>72</v>
      </c>
      <c r="P41" s="24">
        <v>46</v>
      </c>
      <c r="Q41" s="24">
        <v>25</v>
      </c>
      <c r="R41" s="24" t="s">
        <v>93</v>
      </c>
      <c r="S41" s="62">
        <v>0.5</v>
      </c>
      <c r="T41" s="24">
        <v>2024</v>
      </c>
      <c r="U41" s="24">
        <f t="shared" si="0"/>
        <v>8</v>
      </c>
      <c r="V41" s="24"/>
      <c r="W41" s="24"/>
      <c r="X41" s="24"/>
      <c r="Y41" s="24"/>
      <c r="Z41" s="24"/>
      <c r="AA41" s="24"/>
      <c r="AB41" s="24"/>
      <c r="AC41" s="24"/>
      <c r="AD41" s="24">
        <v>3</v>
      </c>
      <c r="AE41" s="24">
        <v>3</v>
      </c>
      <c r="AF41" s="24">
        <v>2</v>
      </c>
      <c r="AG41" s="24"/>
      <c r="AH41" s="62">
        <f>V41/'Festività&amp;Chiusure'!H$2</f>
        <v>0</v>
      </c>
      <c r="AI41" s="62">
        <f>W41/'Festività&amp;Chiusure'!I$2</f>
        <v>0</v>
      </c>
      <c r="AJ41" s="62">
        <f>X41/'Festività&amp;Chiusure'!J$2</f>
        <v>0</v>
      </c>
      <c r="AK41" s="62">
        <f>Y41/'Festività&amp;Chiusure'!K$2</f>
        <v>0</v>
      </c>
      <c r="AL41" s="62">
        <f>Z41/'Festività&amp;Chiusure'!L$2</f>
        <v>0</v>
      </c>
      <c r="AM41" s="62">
        <f>AA41/'Festività&amp;Chiusure'!M$2</f>
        <v>0</v>
      </c>
      <c r="AN41" s="62">
        <f>AB41/'Festività&amp;Chiusure'!N$2</f>
        <v>0</v>
      </c>
      <c r="AO41" s="62">
        <f>AC41/'Festività&amp;Chiusure'!O$2</f>
        <v>0</v>
      </c>
      <c r="AP41" s="62">
        <f>AD41/'Festività&amp;Chiusure'!P$2</f>
        <v>0.14285714285714285</v>
      </c>
      <c r="AQ41" s="62">
        <f>AE41/'Festività&amp;Chiusure'!Q$2</f>
        <v>0.13043478260869565</v>
      </c>
      <c r="AR41" s="62">
        <f>AF41/'Festività&amp;Chiusure'!R$2</f>
        <v>9.5238095238095233E-2</v>
      </c>
      <c r="AS41" s="62">
        <f>AG41/'Festività&amp;Chiusure'!S$2</f>
        <v>0</v>
      </c>
    </row>
    <row r="42" spans="1:46" ht="14.45" hidden="1">
      <c r="A42" s="24" t="s">
        <v>45</v>
      </c>
      <c r="B42" s="24" t="s">
        <v>46</v>
      </c>
      <c r="C42" s="24"/>
      <c r="D42" s="24">
        <v>2024</v>
      </c>
      <c r="E42" s="61">
        <v>45536</v>
      </c>
      <c r="F42" s="61">
        <v>45626</v>
      </c>
      <c r="G42" s="24" t="s">
        <v>117</v>
      </c>
      <c r="H42" s="24" t="s">
        <v>117</v>
      </c>
      <c r="I42" s="24" t="s">
        <v>50</v>
      </c>
      <c r="J42" s="24" t="s">
        <v>118</v>
      </c>
      <c r="K42" s="24" t="s">
        <v>52</v>
      </c>
      <c r="L42" s="24" t="s">
        <v>53</v>
      </c>
      <c r="M42" s="24" t="s">
        <v>67</v>
      </c>
      <c r="N42" s="24" t="s">
        <v>55</v>
      </c>
      <c r="O42" s="24" t="s">
        <v>56</v>
      </c>
      <c r="P42" s="24">
        <v>46</v>
      </c>
      <c r="Q42" s="24">
        <v>25</v>
      </c>
      <c r="R42" s="24" t="s">
        <v>93</v>
      </c>
      <c r="S42" s="62">
        <v>0.5</v>
      </c>
      <c r="T42" s="24">
        <v>2024</v>
      </c>
      <c r="U42" s="24">
        <f t="shared" si="0"/>
        <v>6</v>
      </c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>
        <v>6</v>
      </c>
      <c r="AH42" s="62">
        <f>V42/'Festività&amp;Chiusure'!H$2</f>
        <v>0</v>
      </c>
      <c r="AI42" s="62">
        <f>W42/'Festività&amp;Chiusure'!I$2</f>
        <v>0</v>
      </c>
      <c r="AJ42" s="62">
        <f>X42/'Festività&amp;Chiusure'!J$2</f>
        <v>0</v>
      </c>
      <c r="AK42" s="62">
        <f>Y42/'Festività&amp;Chiusure'!K$2</f>
        <v>0</v>
      </c>
      <c r="AL42" s="62">
        <f>Z42/'Festività&amp;Chiusure'!L$2</f>
        <v>0</v>
      </c>
      <c r="AM42" s="62">
        <f>AA42/'Festività&amp;Chiusure'!M$2</f>
        <v>0</v>
      </c>
      <c r="AN42" s="62">
        <f>AB42/'Festività&amp;Chiusure'!N$2</f>
        <v>0</v>
      </c>
      <c r="AO42" s="62">
        <f>AC42/'Festività&amp;Chiusure'!O$2</f>
        <v>0</v>
      </c>
      <c r="AP42" s="62">
        <f>AD42/'Festività&amp;Chiusure'!P$2</f>
        <v>0</v>
      </c>
      <c r="AQ42" s="62">
        <f>AE42/'Festività&amp;Chiusure'!Q$2</f>
        <v>0</v>
      </c>
      <c r="AR42" s="62">
        <f>AF42/'Festività&amp;Chiusure'!R$2</f>
        <v>0</v>
      </c>
      <c r="AS42" s="62">
        <f>AG42/'Festività&amp;Chiusure'!S$2</f>
        <v>0.27272727272727271</v>
      </c>
    </row>
    <row r="43" spans="1:46" ht="14.45" hidden="1">
      <c r="A43" s="24" t="s">
        <v>45</v>
      </c>
      <c r="B43" s="24" t="s">
        <v>46</v>
      </c>
      <c r="C43" s="24"/>
      <c r="D43" s="24">
        <v>2024</v>
      </c>
      <c r="E43" s="61">
        <v>45536</v>
      </c>
      <c r="F43" s="61">
        <v>45626</v>
      </c>
      <c r="G43" s="24" t="s">
        <v>117</v>
      </c>
      <c r="H43" s="24" t="s">
        <v>117</v>
      </c>
      <c r="I43" s="24" t="s">
        <v>50</v>
      </c>
      <c r="J43" s="24" t="s">
        <v>118</v>
      </c>
      <c r="K43" s="24" t="s">
        <v>52</v>
      </c>
      <c r="L43" s="24" t="s">
        <v>53</v>
      </c>
      <c r="M43" s="24" t="s">
        <v>98</v>
      </c>
      <c r="N43" s="24" t="s">
        <v>70</v>
      </c>
      <c r="O43" s="24" t="s">
        <v>72</v>
      </c>
      <c r="P43" s="24">
        <v>46</v>
      </c>
      <c r="Q43" s="24">
        <v>25</v>
      </c>
      <c r="R43" s="24" t="s">
        <v>93</v>
      </c>
      <c r="S43" s="62">
        <v>0.5</v>
      </c>
      <c r="T43" s="24">
        <v>2024</v>
      </c>
      <c r="U43" s="24">
        <f t="shared" si="0"/>
        <v>4</v>
      </c>
      <c r="V43" s="24"/>
      <c r="W43" s="24"/>
      <c r="X43" s="24"/>
      <c r="Y43" s="24"/>
      <c r="Z43" s="24"/>
      <c r="AA43" s="24"/>
      <c r="AB43" s="24"/>
      <c r="AC43" s="24"/>
      <c r="AD43" s="24"/>
      <c r="AE43" s="24">
        <v>2</v>
      </c>
      <c r="AF43" s="24">
        <v>2</v>
      </c>
      <c r="AG43" s="24"/>
      <c r="AH43" s="62">
        <f>V43/'Festività&amp;Chiusure'!H$2</f>
        <v>0</v>
      </c>
      <c r="AI43" s="62">
        <f>W43/'Festività&amp;Chiusure'!I$2</f>
        <v>0</v>
      </c>
      <c r="AJ43" s="62">
        <f>X43/'Festività&amp;Chiusure'!J$2</f>
        <v>0</v>
      </c>
      <c r="AK43" s="62">
        <f>Y43/'Festività&amp;Chiusure'!K$2</f>
        <v>0</v>
      </c>
      <c r="AL43" s="62">
        <f>Z43/'Festività&amp;Chiusure'!L$2</f>
        <v>0</v>
      </c>
      <c r="AM43" s="62">
        <f>AA43/'Festività&amp;Chiusure'!M$2</f>
        <v>0</v>
      </c>
      <c r="AN43" s="62">
        <f>AB43/'Festività&amp;Chiusure'!N$2</f>
        <v>0</v>
      </c>
      <c r="AO43" s="62">
        <f>AC43/'Festività&amp;Chiusure'!O$2</f>
        <v>0</v>
      </c>
      <c r="AP43" s="62">
        <f>AD43/'Festività&amp;Chiusure'!P$2</f>
        <v>0</v>
      </c>
      <c r="AQ43" s="62">
        <f>AE43/'Festività&amp;Chiusure'!Q$2</f>
        <v>8.6956521739130432E-2</v>
      </c>
      <c r="AR43" s="62">
        <f>AF43/'Festività&amp;Chiusure'!R$2</f>
        <v>9.5238095238095233E-2</v>
      </c>
      <c r="AS43" s="62">
        <f>AG43/'Festività&amp;Chiusure'!S$2</f>
        <v>0</v>
      </c>
    </row>
    <row r="44" spans="1:46" ht="14.45" hidden="1">
      <c r="A44" s="24" t="s">
        <v>45</v>
      </c>
      <c r="B44" s="24" t="s">
        <v>46</v>
      </c>
      <c r="C44" s="24"/>
      <c r="D44" s="24">
        <v>2024</v>
      </c>
      <c r="E44" s="61">
        <v>45536</v>
      </c>
      <c r="F44" s="61">
        <v>45626</v>
      </c>
      <c r="G44" s="24" t="s">
        <v>117</v>
      </c>
      <c r="H44" s="24" t="s">
        <v>117</v>
      </c>
      <c r="I44" s="24" t="s">
        <v>50</v>
      </c>
      <c r="J44" s="24" t="s">
        <v>118</v>
      </c>
      <c r="K44" s="24" t="s">
        <v>52</v>
      </c>
      <c r="L44" s="24" t="s">
        <v>53</v>
      </c>
      <c r="M44" s="24" t="s">
        <v>88</v>
      </c>
      <c r="N44" s="24" t="s">
        <v>70</v>
      </c>
      <c r="O44" s="24" t="s">
        <v>72</v>
      </c>
      <c r="P44" s="24">
        <v>46</v>
      </c>
      <c r="Q44" s="24">
        <v>25</v>
      </c>
      <c r="R44" s="24" t="s">
        <v>93</v>
      </c>
      <c r="S44" s="62">
        <v>0.5</v>
      </c>
      <c r="T44" s="24">
        <v>2024</v>
      </c>
      <c r="U44" s="24">
        <f t="shared" si="0"/>
        <v>8</v>
      </c>
      <c r="V44" s="24"/>
      <c r="W44" s="24"/>
      <c r="X44" s="24"/>
      <c r="Y44" s="24"/>
      <c r="Z44" s="24"/>
      <c r="AA44" s="24"/>
      <c r="AB44" s="24"/>
      <c r="AC44" s="24"/>
      <c r="AD44" s="24">
        <v>3</v>
      </c>
      <c r="AE44" s="24">
        <v>3</v>
      </c>
      <c r="AF44" s="24">
        <v>2</v>
      </c>
      <c r="AG44" s="24"/>
      <c r="AH44" s="62">
        <f>V44/'Festività&amp;Chiusure'!H$2</f>
        <v>0</v>
      </c>
      <c r="AI44" s="62">
        <f>W44/'Festività&amp;Chiusure'!I$2</f>
        <v>0</v>
      </c>
      <c r="AJ44" s="62">
        <f>X44/'Festività&amp;Chiusure'!J$2</f>
        <v>0</v>
      </c>
      <c r="AK44" s="62">
        <f>Y44/'Festività&amp;Chiusure'!K$2</f>
        <v>0</v>
      </c>
      <c r="AL44" s="62">
        <f>Z44/'Festività&amp;Chiusure'!L$2</f>
        <v>0</v>
      </c>
      <c r="AM44" s="62">
        <f>AA44/'Festività&amp;Chiusure'!M$2</f>
        <v>0</v>
      </c>
      <c r="AN44" s="62">
        <f>AB44/'Festività&amp;Chiusure'!N$2</f>
        <v>0</v>
      </c>
      <c r="AO44" s="62">
        <f>AC44/'Festività&amp;Chiusure'!O$2</f>
        <v>0</v>
      </c>
      <c r="AP44" s="62">
        <f>AD44/'Festività&amp;Chiusure'!P$2</f>
        <v>0.14285714285714285</v>
      </c>
      <c r="AQ44" s="62">
        <f>AE44/'Festività&amp;Chiusure'!Q$2</f>
        <v>0.13043478260869565</v>
      </c>
      <c r="AR44" s="62">
        <f>AF44/'Festività&amp;Chiusure'!R$2</f>
        <v>9.5238095238095233E-2</v>
      </c>
      <c r="AS44" s="62">
        <f>AG44/'Festività&amp;Chiusure'!S$2</f>
        <v>0</v>
      </c>
    </row>
    <row r="45" spans="1:46" ht="14.45" hidden="1">
      <c r="A45" s="24" t="s">
        <v>45</v>
      </c>
      <c r="B45" s="24" t="s">
        <v>46</v>
      </c>
      <c r="C45" s="24"/>
      <c r="D45" s="24">
        <v>2024</v>
      </c>
      <c r="E45" s="61">
        <v>45536</v>
      </c>
      <c r="F45" s="61">
        <v>45626</v>
      </c>
      <c r="G45" s="24" t="s">
        <v>117</v>
      </c>
      <c r="H45" s="24" t="s">
        <v>117</v>
      </c>
      <c r="I45" s="24" t="s">
        <v>50</v>
      </c>
      <c r="J45" s="24" t="s">
        <v>118</v>
      </c>
      <c r="K45" s="24" t="s">
        <v>52</v>
      </c>
      <c r="L45" s="24" t="s">
        <v>53</v>
      </c>
      <c r="M45" s="24" t="s">
        <v>119</v>
      </c>
      <c r="N45" s="24" t="s">
        <v>55</v>
      </c>
      <c r="O45" s="24" t="s">
        <v>120</v>
      </c>
      <c r="P45" s="24">
        <v>46</v>
      </c>
      <c r="Q45" s="24">
        <v>25</v>
      </c>
      <c r="R45" s="24" t="s">
        <v>93</v>
      </c>
      <c r="S45" s="62">
        <v>0.5</v>
      </c>
      <c r="T45" s="24">
        <v>2024</v>
      </c>
      <c r="U45" s="24">
        <f t="shared" si="0"/>
        <v>3</v>
      </c>
      <c r="V45" s="24"/>
      <c r="W45" s="24"/>
      <c r="X45" s="24"/>
      <c r="Y45" s="24"/>
      <c r="Z45" s="24"/>
      <c r="AA45" s="24"/>
      <c r="AB45" s="24"/>
      <c r="AC45" s="24"/>
      <c r="AD45" s="24"/>
      <c r="AE45" s="24">
        <v>2</v>
      </c>
      <c r="AF45" s="24">
        <v>1</v>
      </c>
      <c r="AG45" s="24"/>
      <c r="AH45" s="62">
        <f>V45/'Festività&amp;Chiusure'!H$2</f>
        <v>0</v>
      </c>
      <c r="AI45" s="62">
        <f>W45/'Festività&amp;Chiusure'!I$2</f>
        <v>0</v>
      </c>
      <c r="AJ45" s="62">
        <f>X45/'Festività&amp;Chiusure'!J$2</f>
        <v>0</v>
      </c>
      <c r="AK45" s="62">
        <f>Y45/'Festività&amp;Chiusure'!K$2</f>
        <v>0</v>
      </c>
      <c r="AL45" s="62">
        <f>Z45/'Festività&amp;Chiusure'!L$2</f>
        <v>0</v>
      </c>
      <c r="AM45" s="62">
        <f>AA45/'Festività&amp;Chiusure'!M$2</f>
        <v>0</v>
      </c>
      <c r="AN45" s="62">
        <f>AB45/'Festività&amp;Chiusure'!N$2</f>
        <v>0</v>
      </c>
      <c r="AO45" s="62">
        <f>AC45/'Festività&amp;Chiusure'!O$2</f>
        <v>0</v>
      </c>
      <c r="AP45" s="62">
        <f>AD45/'Festività&amp;Chiusure'!P$2</f>
        <v>0</v>
      </c>
      <c r="AQ45" s="62">
        <f>AE45/'Festività&amp;Chiusure'!Q$2</f>
        <v>8.6956521739130432E-2</v>
      </c>
      <c r="AR45" s="62">
        <f>AF45/'Festività&amp;Chiusure'!R$2</f>
        <v>4.7619047619047616E-2</v>
      </c>
      <c r="AS45" s="62">
        <f>AG45/'Festività&amp;Chiusure'!S$2</f>
        <v>0</v>
      </c>
      <c r="AT45" s="46"/>
    </row>
    <row r="46" spans="1:46" ht="14.45" hidden="1">
      <c r="A46" s="24" t="s">
        <v>45</v>
      </c>
      <c r="B46" s="24" t="s">
        <v>46</v>
      </c>
      <c r="C46" s="24" t="s">
        <v>121</v>
      </c>
      <c r="D46" s="24">
        <v>2024</v>
      </c>
      <c r="E46" s="61">
        <v>45536</v>
      </c>
      <c r="F46" s="61">
        <v>46022</v>
      </c>
      <c r="G46" s="24" t="s">
        <v>122</v>
      </c>
      <c r="H46" s="24" t="s">
        <v>122</v>
      </c>
      <c r="I46" s="24" t="s">
        <v>123</v>
      </c>
      <c r="J46" s="24" t="s">
        <v>124</v>
      </c>
      <c r="K46" s="24" t="s">
        <v>125</v>
      </c>
      <c r="L46" s="24" t="s">
        <v>126</v>
      </c>
      <c r="M46" s="24" t="s">
        <v>127</v>
      </c>
      <c r="N46" s="24" t="s">
        <v>128</v>
      </c>
      <c r="O46" s="24" t="s">
        <v>129</v>
      </c>
      <c r="P46" s="24">
        <v>100</v>
      </c>
      <c r="Q46" s="24">
        <v>258</v>
      </c>
      <c r="R46" s="24" t="s">
        <v>93</v>
      </c>
      <c r="S46" s="62">
        <v>0.9</v>
      </c>
      <c r="T46" s="24">
        <v>2024</v>
      </c>
      <c r="U46" s="24">
        <f t="shared" si="0"/>
        <v>5</v>
      </c>
      <c r="V46" s="24"/>
      <c r="W46" s="24"/>
      <c r="X46" s="24"/>
      <c r="Y46" s="24"/>
      <c r="Z46" s="24"/>
      <c r="AA46" s="24"/>
      <c r="AB46" s="24"/>
      <c r="AC46" s="24"/>
      <c r="AD46" s="24"/>
      <c r="AE46" s="24">
        <v>2</v>
      </c>
      <c r="AF46" s="24">
        <v>2</v>
      </c>
      <c r="AG46" s="24">
        <v>1</v>
      </c>
      <c r="AH46" s="62">
        <f>V46/'Festività&amp;Chiusure'!H$2</f>
        <v>0</v>
      </c>
      <c r="AI46" s="62">
        <f>W46/'Festività&amp;Chiusure'!I$2</f>
        <v>0</v>
      </c>
      <c r="AJ46" s="62">
        <f>X46/'Festività&amp;Chiusure'!J$2</f>
        <v>0</v>
      </c>
      <c r="AK46" s="62">
        <f>Y46/'Festività&amp;Chiusure'!K$2</f>
        <v>0</v>
      </c>
      <c r="AL46" s="62">
        <f>Z46/'Festività&amp;Chiusure'!L$2</f>
        <v>0</v>
      </c>
      <c r="AM46" s="62">
        <f>AA46/'Festività&amp;Chiusure'!M$2</f>
        <v>0</v>
      </c>
      <c r="AN46" s="62">
        <f>AB46/'Festività&amp;Chiusure'!N$2</f>
        <v>0</v>
      </c>
      <c r="AO46" s="62">
        <f>AC46/'Festività&amp;Chiusure'!O$2</f>
        <v>0</v>
      </c>
      <c r="AP46" s="62">
        <f>AD46/'Festività&amp;Chiusure'!P$2</f>
        <v>0</v>
      </c>
      <c r="AQ46" s="62">
        <f>AE46/'Festività&amp;Chiusure'!Q$2</f>
        <v>8.6956521739130432E-2</v>
      </c>
      <c r="AR46" s="62">
        <f>AF46/'Festività&amp;Chiusure'!R$2</f>
        <v>9.5238095238095233E-2</v>
      </c>
      <c r="AS46" s="62">
        <f>AG46/'Festività&amp;Chiusure'!S$2</f>
        <v>4.5454545454545456E-2</v>
      </c>
    </row>
    <row r="47" spans="1:46" ht="14.45" hidden="1">
      <c r="A47" s="24" t="s">
        <v>45</v>
      </c>
      <c r="B47" s="24" t="s">
        <v>46</v>
      </c>
      <c r="C47" s="24" t="s">
        <v>121</v>
      </c>
      <c r="D47" s="24">
        <v>2024</v>
      </c>
      <c r="E47" s="61">
        <v>45536</v>
      </c>
      <c r="F47" s="61">
        <v>46022</v>
      </c>
      <c r="G47" s="24" t="s">
        <v>122</v>
      </c>
      <c r="H47" s="24" t="s">
        <v>122</v>
      </c>
      <c r="I47" s="24" t="s">
        <v>123</v>
      </c>
      <c r="J47" s="24" t="s">
        <v>124</v>
      </c>
      <c r="K47" s="24" t="s">
        <v>125</v>
      </c>
      <c r="L47" s="24" t="s">
        <v>126</v>
      </c>
      <c r="M47" s="24" t="s">
        <v>130</v>
      </c>
      <c r="N47" s="24" t="s">
        <v>59</v>
      </c>
      <c r="O47" s="24" t="s">
        <v>92</v>
      </c>
      <c r="P47" s="24">
        <v>100</v>
      </c>
      <c r="Q47" s="24">
        <v>258</v>
      </c>
      <c r="R47" s="24" t="s">
        <v>93</v>
      </c>
      <c r="S47" s="62">
        <v>0.9</v>
      </c>
      <c r="T47" s="24">
        <v>2024</v>
      </c>
      <c r="U47" s="24">
        <f t="shared" si="0"/>
        <v>45</v>
      </c>
      <c r="V47" s="24"/>
      <c r="W47" s="24"/>
      <c r="X47" s="24"/>
      <c r="Y47" s="24"/>
      <c r="Z47" s="24"/>
      <c r="AA47" s="24"/>
      <c r="AB47" s="24"/>
      <c r="AC47" s="24"/>
      <c r="AD47" s="24"/>
      <c r="AE47" s="24">
        <v>15</v>
      </c>
      <c r="AF47" s="24">
        <v>15</v>
      </c>
      <c r="AG47" s="24">
        <v>15</v>
      </c>
      <c r="AH47" s="62">
        <f>V47/'Festività&amp;Chiusure'!H$2</f>
        <v>0</v>
      </c>
      <c r="AI47" s="62">
        <f>W47/'Festività&amp;Chiusure'!I$2</f>
        <v>0</v>
      </c>
      <c r="AJ47" s="62">
        <f>X47/'Festività&amp;Chiusure'!J$2</f>
        <v>0</v>
      </c>
      <c r="AK47" s="62">
        <f>Y47/'Festività&amp;Chiusure'!K$2</f>
        <v>0</v>
      </c>
      <c r="AL47" s="62">
        <f>Z47/'Festività&amp;Chiusure'!L$2</f>
        <v>0</v>
      </c>
      <c r="AM47" s="62">
        <f>AA47/'Festività&amp;Chiusure'!M$2</f>
        <v>0</v>
      </c>
      <c r="AN47" s="62">
        <f>AB47/'Festività&amp;Chiusure'!N$2</f>
        <v>0</v>
      </c>
      <c r="AO47" s="62">
        <f>AC47/'Festività&amp;Chiusure'!O$2</f>
        <v>0</v>
      </c>
      <c r="AP47" s="62">
        <f>AD47/'Festività&amp;Chiusure'!P$2</f>
        <v>0</v>
      </c>
      <c r="AQ47" s="62">
        <f>AE47/'Festività&amp;Chiusure'!Q$2</f>
        <v>0.65217391304347827</v>
      </c>
      <c r="AR47" s="62">
        <f>AF47/'Festività&amp;Chiusure'!R$2</f>
        <v>0.7142857142857143</v>
      </c>
      <c r="AS47" s="62">
        <f>AG47/'Festività&amp;Chiusure'!S$2</f>
        <v>0.68181818181818177</v>
      </c>
    </row>
    <row r="48" spans="1:46" ht="14.45" hidden="1">
      <c r="A48" s="24" t="s">
        <v>45</v>
      </c>
      <c r="B48" s="24" t="s">
        <v>46</v>
      </c>
      <c r="C48" s="24" t="s">
        <v>121</v>
      </c>
      <c r="D48" s="24">
        <v>2024</v>
      </c>
      <c r="E48" s="61">
        <v>45536</v>
      </c>
      <c r="F48" s="61">
        <v>46022</v>
      </c>
      <c r="G48" s="24" t="s">
        <v>122</v>
      </c>
      <c r="H48" s="24" t="s">
        <v>122</v>
      </c>
      <c r="I48" s="24" t="s">
        <v>123</v>
      </c>
      <c r="J48" s="24" t="s">
        <v>124</v>
      </c>
      <c r="K48" s="24" t="s">
        <v>125</v>
      </c>
      <c r="L48" s="24" t="s">
        <v>126</v>
      </c>
      <c r="M48" s="24" t="s">
        <v>131</v>
      </c>
      <c r="N48" s="24" t="s">
        <v>132</v>
      </c>
      <c r="O48" s="24" t="s">
        <v>56</v>
      </c>
      <c r="P48" s="24">
        <v>100</v>
      </c>
      <c r="Q48" s="24">
        <v>258</v>
      </c>
      <c r="R48" s="24" t="s">
        <v>93</v>
      </c>
      <c r="S48" s="62">
        <v>0.9</v>
      </c>
      <c r="T48" s="24">
        <v>2024</v>
      </c>
      <c r="U48" s="24">
        <f t="shared" si="0"/>
        <v>2</v>
      </c>
      <c r="V48" s="24"/>
      <c r="W48" s="24"/>
      <c r="X48" s="24"/>
      <c r="Y48" s="24"/>
      <c r="Z48" s="24"/>
      <c r="AA48" s="24"/>
      <c r="AB48" s="24"/>
      <c r="AC48" s="24"/>
      <c r="AD48" s="24"/>
      <c r="AE48" s="24">
        <v>2</v>
      </c>
      <c r="AF48" s="24"/>
      <c r="AG48" s="24"/>
      <c r="AH48" s="62">
        <f>V48/'Festività&amp;Chiusure'!H$2</f>
        <v>0</v>
      </c>
      <c r="AI48" s="62">
        <f>W48/'Festività&amp;Chiusure'!I$2</f>
        <v>0</v>
      </c>
      <c r="AJ48" s="62">
        <f>X48/'Festività&amp;Chiusure'!J$2</f>
        <v>0</v>
      </c>
      <c r="AK48" s="62">
        <f>Y48/'Festività&amp;Chiusure'!K$2</f>
        <v>0</v>
      </c>
      <c r="AL48" s="62">
        <f>Z48/'Festività&amp;Chiusure'!L$2</f>
        <v>0</v>
      </c>
      <c r="AM48" s="62">
        <f>AA48/'Festività&amp;Chiusure'!M$2</f>
        <v>0</v>
      </c>
      <c r="AN48" s="62">
        <f>AB48/'Festività&amp;Chiusure'!N$2</f>
        <v>0</v>
      </c>
      <c r="AO48" s="62">
        <f>AC48/'Festività&amp;Chiusure'!O$2</f>
        <v>0</v>
      </c>
      <c r="AP48" s="62">
        <f>AD48/'Festività&amp;Chiusure'!P$2</f>
        <v>0</v>
      </c>
      <c r="AQ48" s="62">
        <f>AE48/'Festività&amp;Chiusure'!Q$2</f>
        <v>8.6956521739130432E-2</v>
      </c>
      <c r="AR48" s="62">
        <f>AF48/'Festività&amp;Chiusure'!R$2</f>
        <v>0</v>
      </c>
      <c r="AS48" s="62">
        <f>AG48/'Festività&amp;Chiusure'!S$2</f>
        <v>0</v>
      </c>
    </row>
    <row r="49" spans="1:46" ht="14.45" hidden="1">
      <c r="A49" s="24" t="s">
        <v>45</v>
      </c>
      <c r="B49" s="24" t="s">
        <v>46</v>
      </c>
      <c r="C49" s="24" t="s">
        <v>121</v>
      </c>
      <c r="D49" s="24">
        <v>2024</v>
      </c>
      <c r="E49" s="61">
        <v>45536</v>
      </c>
      <c r="F49" s="61">
        <v>46022</v>
      </c>
      <c r="G49" s="24" t="s">
        <v>122</v>
      </c>
      <c r="H49" s="24" t="s">
        <v>122</v>
      </c>
      <c r="I49" s="24" t="s">
        <v>123</v>
      </c>
      <c r="J49" s="24" t="s">
        <v>124</v>
      </c>
      <c r="K49" s="24" t="s">
        <v>125</v>
      </c>
      <c r="L49" s="24" t="s">
        <v>126</v>
      </c>
      <c r="M49" s="24" t="s">
        <v>133</v>
      </c>
      <c r="N49" s="24" t="s">
        <v>55</v>
      </c>
      <c r="O49" s="24" t="s">
        <v>134</v>
      </c>
      <c r="P49" s="24">
        <v>100</v>
      </c>
      <c r="Q49" s="24">
        <v>258</v>
      </c>
      <c r="R49" s="24" t="s">
        <v>93</v>
      </c>
      <c r="S49" s="62">
        <v>0.9</v>
      </c>
      <c r="T49" s="24">
        <v>2024</v>
      </c>
      <c r="U49" s="24">
        <f t="shared" si="0"/>
        <v>4</v>
      </c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>
        <v>2</v>
      </c>
      <c r="AG49" s="24">
        <v>2</v>
      </c>
      <c r="AH49" s="62">
        <f>V49/'Festività&amp;Chiusure'!H$2</f>
        <v>0</v>
      </c>
      <c r="AI49" s="62">
        <f>W49/'Festività&amp;Chiusure'!I$2</f>
        <v>0</v>
      </c>
      <c r="AJ49" s="62">
        <f>X49/'Festività&amp;Chiusure'!J$2</f>
        <v>0</v>
      </c>
      <c r="AK49" s="62">
        <f>Y49/'Festività&amp;Chiusure'!K$2</f>
        <v>0</v>
      </c>
      <c r="AL49" s="62">
        <f>Z49/'Festività&amp;Chiusure'!L$2</f>
        <v>0</v>
      </c>
      <c r="AM49" s="62">
        <f>AA49/'Festività&amp;Chiusure'!M$2</f>
        <v>0</v>
      </c>
      <c r="AN49" s="62">
        <f>AB49/'Festività&amp;Chiusure'!N$2</f>
        <v>0</v>
      </c>
      <c r="AO49" s="62">
        <f>AC49/'Festività&amp;Chiusure'!O$2</f>
        <v>0</v>
      </c>
      <c r="AP49" s="62">
        <f>AD49/'Festività&amp;Chiusure'!P$2</f>
        <v>0</v>
      </c>
      <c r="AQ49" s="62">
        <f>AE49/'Festività&amp;Chiusure'!Q$2</f>
        <v>0</v>
      </c>
      <c r="AR49" s="62">
        <f>AF49/'Festività&amp;Chiusure'!R$2</f>
        <v>9.5238095238095233E-2</v>
      </c>
      <c r="AS49" s="62">
        <f>AG49/'Festività&amp;Chiusure'!S$2</f>
        <v>9.0909090909090912E-2</v>
      </c>
      <c r="AT49" s="51"/>
    </row>
    <row r="50" spans="1:46" ht="14.45" hidden="1">
      <c r="A50" s="24" t="s">
        <v>45</v>
      </c>
      <c r="B50" s="24" t="s">
        <v>46</v>
      </c>
      <c r="C50" s="24" t="s">
        <v>121</v>
      </c>
      <c r="D50" s="24">
        <v>2024</v>
      </c>
      <c r="E50" s="61">
        <v>45536</v>
      </c>
      <c r="F50" s="61">
        <v>46022</v>
      </c>
      <c r="G50" s="24" t="s">
        <v>122</v>
      </c>
      <c r="H50" s="24" t="s">
        <v>122</v>
      </c>
      <c r="I50" s="24" t="s">
        <v>123</v>
      </c>
      <c r="J50" s="24" t="s">
        <v>124</v>
      </c>
      <c r="K50" s="24" t="s">
        <v>125</v>
      </c>
      <c r="L50" s="24" t="s">
        <v>126</v>
      </c>
      <c r="M50" s="24" t="s">
        <v>135</v>
      </c>
      <c r="N50" s="24" t="s">
        <v>55</v>
      </c>
      <c r="O50" s="24" t="s">
        <v>134</v>
      </c>
      <c r="P50" s="24">
        <v>100</v>
      </c>
      <c r="Q50" s="24">
        <v>258</v>
      </c>
      <c r="R50" s="24" t="s">
        <v>93</v>
      </c>
      <c r="S50" s="62">
        <v>0.9</v>
      </c>
      <c r="T50" s="24">
        <v>2024</v>
      </c>
      <c r="U50" s="24">
        <f t="shared" si="0"/>
        <v>25</v>
      </c>
      <c r="V50" s="24"/>
      <c r="W50" s="24"/>
      <c r="X50" s="24"/>
      <c r="Y50" s="24"/>
      <c r="Z50" s="24"/>
      <c r="AA50" s="24"/>
      <c r="AB50" s="24"/>
      <c r="AC50" s="24"/>
      <c r="AD50" s="24"/>
      <c r="AE50" s="24">
        <v>8</v>
      </c>
      <c r="AF50" s="24">
        <v>2</v>
      </c>
      <c r="AG50" s="24">
        <v>15</v>
      </c>
      <c r="AH50" s="62">
        <f>V50/'Festività&amp;Chiusure'!H$2</f>
        <v>0</v>
      </c>
      <c r="AI50" s="62">
        <f>W50/'Festività&amp;Chiusure'!I$2</f>
        <v>0</v>
      </c>
      <c r="AJ50" s="62">
        <f>X50/'Festività&amp;Chiusure'!J$2</f>
        <v>0</v>
      </c>
      <c r="AK50" s="62">
        <f>Y50/'Festività&amp;Chiusure'!K$2</f>
        <v>0</v>
      </c>
      <c r="AL50" s="62">
        <f>Z50/'Festività&amp;Chiusure'!L$2</f>
        <v>0</v>
      </c>
      <c r="AM50" s="62">
        <f>AA50/'Festività&amp;Chiusure'!M$2</f>
        <v>0</v>
      </c>
      <c r="AN50" s="62">
        <f>AB50/'Festività&amp;Chiusure'!N$2</f>
        <v>0</v>
      </c>
      <c r="AO50" s="62">
        <f>AC50/'Festività&amp;Chiusure'!O$2</f>
        <v>0</v>
      </c>
      <c r="AP50" s="62">
        <f>AD50/'Festività&amp;Chiusure'!P$2</f>
        <v>0</v>
      </c>
      <c r="AQ50" s="62">
        <f>AE50/'Festività&amp;Chiusure'!Q$2</f>
        <v>0.34782608695652173</v>
      </c>
      <c r="AR50" s="62">
        <f>AF50/'Festività&amp;Chiusure'!R$2</f>
        <v>9.5238095238095233E-2</v>
      </c>
      <c r="AS50" s="62">
        <f>AG50/'Festività&amp;Chiusure'!S$2</f>
        <v>0.68181818181818177</v>
      </c>
    </row>
    <row r="51" spans="1:46" ht="14.45" hidden="1">
      <c r="A51" s="24" t="s">
        <v>45</v>
      </c>
      <c r="B51" s="24" t="s">
        <v>46</v>
      </c>
      <c r="C51" s="24"/>
      <c r="D51" s="24" t="s">
        <v>136</v>
      </c>
      <c r="E51" s="61">
        <v>44927</v>
      </c>
      <c r="F51" s="61">
        <v>45291</v>
      </c>
      <c r="G51" s="24" t="s">
        <v>137</v>
      </c>
      <c r="H51" s="24" t="s">
        <v>138</v>
      </c>
      <c r="I51" s="24" t="s">
        <v>139</v>
      </c>
      <c r="J51" s="24" t="s">
        <v>140</v>
      </c>
      <c r="K51" s="24" t="s">
        <v>52</v>
      </c>
      <c r="L51" s="24" t="s">
        <v>141</v>
      </c>
      <c r="M51" s="24" t="s">
        <v>141</v>
      </c>
      <c r="N51" s="24" t="s">
        <v>55</v>
      </c>
      <c r="O51" s="24" t="s">
        <v>142</v>
      </c>
      <c r="P51" s="24">
        <v>1376</v>
      </c>
      <c r="Q51" s="24">
        <v>911</v>
      </c>
      <c r="R51" s="24" t="s">
        <v>57</v>
      </c>
      <c r="S51" s="62">
        <v>1</v>
      </c>
      <c r="T51" s="24">
        <v>2024</v>
      </c>
      <c r="U51" s="24">
        <f t="shared" si="0"/>
        <v>0</v>
      </c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62">
        <f>V51/'Festività&amp;Chiusure'!H$2</f>
        <v>0</v>
      </c>
      <c r="AI51" s="62">
        <f>W51/'Festività&amp;Chiusure'!I$2</f>
        <v>0</v>
      </c>
      <c r="AJ51" s="62">
        <f>X51/'Festività&amp;Chiusure'!J$2</f>
        <v>0</v>
      </c>
      <c r="AK51" s="62">
        <f>Y51/'Festività&amp;Chiusure'!K$2</f>
        <v>0</v>
      </c>
      <c r="AL51" s="62">
        <f>Z51/'Festività&amp;Chiusure'!L$2</f>
        <v>0</v>
      </c>
      <c r="AM51" s="62">
        <f>AA51/'Festività&amp;Chiusure'!M$2</f>
        <v>0</v>
      </c>
      <c r="AN51" s="62">
        <f>AB51/'Festività&amp;Chiusure'!N$2</f>
        <v>0</v>
      </c>
      <c r="AO51" s="62">
        <f>AC51/'Festività&amp;Chiusure'!O$2</f>
        <v>0</v>
      </c>
      <c r="AP51" s="62">
        <f>AD51/'Festività&amp;Chiusure'!P$2</f>
        <v>0</v>
      </c>
      <c r="AQ51" s="62">
        <f>AE51/'Festività&amp;Chiusure'!Q$2</f>
        <v>0</v>
      </c>
      <c r="AR51" s="62">
        <f>AF51/'Festività&amp;Chiusure'!R$2</f>
        <v>0</v>
      </c>
      <c r="AS51" s="62">
        <f>AG51/'Festività&amp;Chiusure'!S$2</f>
        <v>0</v>
      </c>
    </row>
    <row r="52" spans="1:46" ht="14.45" hidden="1">
      <c r="A52" s="24" t="s">
        <v>45</v>
      </c>
      <c r="B52" s="24" t="s">
        <v>46</v>
      </c>
      <c r="C52" s="24"/>
      <c r="D52" s="24" t="s">
        <v>143</v>
      </c>
      <c r="E52" s="61">
        <v>45627</v>
      </c>
      <c r="F52" s="61">
        <v>45650</v>
      </c>
      <c r="G52" s="24" t="s">
        <v>144</v>
      </c>
      <c r="H52" s="24" t="s">
        <v>144</v>
      </c>
      <c r="I52" s="24" t="s">
        <v>139</v>
      </c>
      <c r="J52" s="24" t="s">
        <v>145</v>
      </c>
      <c r="K52" s="24" t="s">
        <v>52</v>
      </c>
      <c r="L52" s="24" t="s">
        <v>141</v>
      </c>
      <c r="M52" s="24" t="s">
        <v>141</v>
      </c>
      <c r="N52" s="24" t="s">
        <v>55</v>
      </c>
      <c r="O52" s="24" t="s">
        <v>146</v>
      </c>
      <c r="P52" s="24">
        <v>30</v>
      </c>
      <c r="Q52" s="24">
        <v>29</v>
      </c>
      <c r="R52" s="24" t="s">
        <v>57</v>
      </c>
      <c r="S52" s="62">
        <v>1</v>
      </c>
      <c r="T52" s="24">
        <v>2024</v>
      </c>
      <c r="U52" s="24">
        <f t="shared" si="0"/>
        <v>8</v>
      </c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>
        <v>8</v>
      </c>
      <c r="AH52" s="62">
        <f>V52/'Festività&amp;Chiusure'!H$2</f>
        <v>0</v>
      </c>
      <c r="AI52" s="62">
        <f>W52/'Festività&amp;Chiusure'!I$2</f>
        <v>0</v>
      </c>
      <c r="AJ52" s="62">
        <f>X52/'Festività&amp;Chiusure'!J$2</f>
        <v>0</v>
      </c>
      <c r="AK52" s="62">
        <f>Y52/'Festività&amp;Chiusure'!K$2</f>
        <v>0</v>
      </c>
      <c r="AL52" s="62">
        <f>Z52/'Festività&amp;Chiusure'!L$2</f>
        <v>0</v>
      </c>
      <c r="AM52" s="62">
        <f>AA52/'Festività&amp;Chiusure'!M$2</f>
        <v>0</v>
      </c>
      <c r="AN52" s="62">
        <f>AB52/'Festività&amp;Chiusure'!N$2</f>
        <v>0</v>
      </c>
      <c r="AO52" s="62">
        <f>AC52/'Festività&amp;Chiusure'!O$2</f>
        <v>0</v>
      </c>
      <c r="AP52" s="62">
        <f>AD52/'Festività&amp;Chiusure'!P$2</f>
        <v>0</v>
      </c>
      <c r="AQ52" s="62">
        <f>AE52/'Festività&amp;Chiusure'!Q$2</f>
        <v>0</v>
      </c>
      <c r="AR52" s="62">
        <f>AF52/'Festività&amp;Chiusure'!R$2</f>
        <v>0</v>
      </c>
      <c r="AS52" s="62">
        <f>AG52/'Festività&amp;Chiusure'!S$2</f>
        <v>0.36363636363636365</v>
      </c>
    </row>
    <row r="53" spans="1:46" ht="14.45" hidden="1">
      <c r="A53" s="24" t="s">
        <v>45</v>
      </c>
      <c r="B53" s="24" t="s">
        <v>46</v>
      </c>
      <c r="C53" s="24"/>
      <c r="D53" s="24" t="s">
        <v>143</v>
      </c>
      <c r="E53" s="61">
        <v>45627</v>
      </c>
      <c r="F53" s="61">
        <v>45650</v>
      </c>
      <c r="G53" s="24" t="s">
        <v>144</v>
      </c>
      <c r="H53" s="24" t="s">
        <v>144</v>
      </c>
      <c r="I53" s="24" t="s">
        <v>139</v>
      </c>
      <c r="J53" s="24" t="s">
        <v>145</v>
      </c>
      <c r="K53" s="24" t="s">
        <v>52</v>
      </c>
      <c r="L53" s="24" t="s">
        <v>141</v>
      </c>
      <c r="M53" s="24" t="s">
        <v>147</v>
      </c>
      <c r="N53" s="24" t="s">
        <v>55</v>
      </c>
      <c r="O53" s="24" t="s">
        <v>56</v>
      </c>
      <c r="P53" s="24">
        <v>30</v>
      </c>
      <c r="Q53" s="24">
        <v>29</v>
      </c>
      <c r="R53" s="24" t="s">
        <v>57</v>
      </c>
      <c r="S53" s="62">
        <v>1</v>
      </c>
      <c r="T53" s="24">
        <v>2024</v>
      </c>
      <c r="U53" s="24">
        <f t="shared" si="0"/>
        <v>0</v>
      </c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62">
        <f>V53/'Festività&amp;Chiusure'!H$2</f>
        <v>0</v>
      </c>
      <c r="AI53" s="62">
        <f>W53/'Festività&amp;Chiusure'!I$2</f>
        <v>0</v>
      </c>
      <c r="AJ53" s="62">
        <f>X53/'Festività&amp;Chiusure'!J$2</f>
        <v>0</v>
      </c>
      <c r="AK53" s="62">
        <f>Y53/'Festività&amp;Chiusure'!K$2</f>
        <v>0</v>
      </c>
      <c r="AL53" s="62">
        <f>Z53/'Festività&amp;Chiusure'!L$2</f>
        <v>0</v>
      </c>
      <c r="AM53" s="62">
        <f>AA53/'Festività&amp;Chiusure'!M$2</f>
        <v>0</v>
      </c>
      <c r="AN53" s="62">
        <f>AB53/'Festività&amp;Chiusure'!N$2</f>
        <v>0</v>
      </c>
      <c r="AO53" s="62">
        <f>AC53/'Festività&amp;Chiusure'!O$2</f>
        <v>0</v>
      </c>
      <c r="AP53" s="62">
        <f>AD53/'Festività&amp;Chiusure'!P$2</f>
        <v>0</v>
      </c>
      <c r="AQ53" s="62">
        <f>AE53/'Festività&amp;Chiusure'!Q$2</f>
        <v>0</v>
      </c>
      <c r="AR53" s="62">
        <f>AF53/'Festività&amp;Chiusure'!R$2</f>
        <v>0</v>
      </c>
      <c r="AS53" s="62">
        <f>AG53/'Festività&amp;Chiusure'!S$2</f>
        <v>0</v>
      </c>
    </row>
    <row r="54" spans="1:46" ht="14.45" hidden="1">
      <c r="A54" s="24" t="s">
        <v>45</v>
      </c>
      <c r="B54" s="24" t="s">
        <v>46</v>
      </c>
      <c r="C54" s="24"/>
      <c r="D54" s="24" t="s">
        <v>143</v>
      </c>
      <c r="E54" s="61">
        <v>45627</v>
      </c>
      <c r="F54" s="61">
        <v>45650</v>
      </c>
      <c r="G54" s="24" t="s">
        <v>144</v>
      </c>
      <c r="H54" s="24" t="s">
        <v>144</v>
      </c>
      <c r="I54" s="24" t="s">
        <v>139</v>
      </c>
      <c r="J54" s="24" t="s">
        <v>145</v>
      </c>
      <c r="K54" s="24" t="s">
        <v>52</v>
      </c>
      <c r="L54" s="24" t="s">
        <v>141</v>
      </c>
      <c r="M54" s="24" t="s">
        <v>148</v>
      </c>
      <c r="N54" s="24" t="s">
        <v>128</v>
      </c>
      <c r="O54" s="24" t="s">
        <v>149</v>
      </c>
      <c r="P54" s="24">
        <v>30</v>
      </c>
      <c r="Q54" s="24">
        <v>29</v>
      </c>
      <c r="R54" s="24" t="s">
        <v>57</v>
      </c>
      <c r="S54" s="62">
        <v>1</v>
      </c>
      <c r="T54" s="24">
        <v>2024</v>
      </c>
      <c r="U54" s="24">
        <f t="shared" si="0"/>
        <v>2</v>
      </c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>
        <v>2</v>
      </c>
      <c r="AH54" s="62">
        <f>V54/'Festività&amp;Chiusure'!H$2</f>
        <v>0</v>
      </c>
      <c r="AI54" s="62">
        <f>W54/'Festività&amp;Chiusure'!I$2</f>
        <v>0</v>
      </c>
      <c r="AJ54" s="62">
        <f>X54/'Festività&amp;Chiusure'!J$2</f>
        <v>0</v>
      </c>
      <c r="AK54" s="62">
        <f>Y54/'Festività&amp;Chiusure'!K$2</f>
        <v>0</v>
      </c>
      <c r="AL54" s="62">
        <f>Z54/'Festività&amp;Chiusure'!L$2</f>
        <v>0</v>
      </c>
      <c r="AM54" s="62">
        <f>AA54/'Festività&amp;Chiusure'!M$2</f>
        <v>0</v>
      </c>
      <c r="AN54" s="62">
        <f>AB54/'Festività&amp;Chiusure'!N$2</f>
        <v>0</v>
      </c>
      <c r="AO54" s="62">
        <f>AC54/'Festività&amp;Chiusure'!O$2</f>
        <v>0</v>
      </c>
      <c r="AP54" s="62">
        <f>AD54/'Festività&amp;Chiusure'!P$2</f>
        <v>0</v>
      </c>
      <c r="AQ54" s="62">
        <f>AE54/'Festività&amp;Chiusure'!Q$2</f>
        <v>0</v>
      </c>
      <c r="AR54" s="62">
        <f>AF54/'Festività&amp;Chiusure'!R$2</f>
        <v>0</v>
      </c>
      <c r="AS54" s="62">
        <f>AG54/'Festività&amp;Chiusure'!S$2</f>
        <v>9.0909090909090912E-2</v>
      </c>
    </row>
    <row r="55" spans="1:46" ht="14.45" hidden="1">
      <c r="A55" s="24" t="s">
        <v>45</v>
      </c>
      <c r="B55" s="24" t="s">
        <v>46</v>
      </c>
      <c r="C55" s="24"/>
      <c r="D55" s="24">
        <v>2024</v>
      </c>
      <c r="E55" s="61">
        <v>45566</v>
      </c>
      <c r="F55" s="61">
        <v>45626</v>
      </c>
      <c r="G55" s="24" t="s">
        <v>150</v>
      </c>
      <c r="H55" s="24" t="s">
        <v>150</v>
      </c>
      <c r="I55" s="24" t="s">
        <v>139</v>
      </c>
      <c r="J55" s="24" t="s">
        <v>151</v>
      </c>
      <c r="K55" s="24" t="s">
        <v>52</v>
      </c>
      <c r="L55" s="24" t="s">
        <v>141</v>
      </c>
      <c r="M55" s="24" t="s">
        <v>141</v>
      </c>
      <c r="N55" s="24" t="s">
        <v>55</v>
      </c>
      <c r="O55" s="24" t="s">
        <v>146</v>
      </c>
      <c r="P55" s="24">
        <v>125</v>
      </c>
      <c r="Q55" s="24">
        <v>120</v>
      </c>
      <c r="R55" s="24" t="s">
        <v>57</v>
      </c>
      <c r="S55" s="62">
        <v>1</v>
      </c>
      <c r="T55" s="24">
        <v>2024</v>
      </c>
      <c r="U55" s="24">
        <f t="shared" si="0"/>
        <v>0</v>
      </c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62">
        <f>V55/'Festività&amp;Chiusure'!H$2</f>
        <v>0</v>
      </c>
      <c r="AI55" s="62">
        <f>W55/'Festività&amp;Chiusure'!I$2</f>
        <v>0</v>
      </c>
      <c r="AJ55" s="62">
        <f>X55/'Festività&amp;Chiusure'!J$2</f>
        <v>0</v>
      </c>
      <c r="AK55" s="62">
        <f>Y55/'Festività&amp;Chiusure'!K$2</f>
        <v>0</v>
      </c>
      <c r="AL55" s="62">
        <f>Z55/'Festività&amp;Chiusure'!L$2</f>
        <v>0</v>
      </c>
      <c r="AM55" s="62">
        <f>AA55/'Festività&amp;Chiusure'!M$2</f>
        <v>0</v>
      </c>
      <c r="AN55" s="62">
        <f>AB55/'Festività&amp;Chiusure'!N$2</f>
        <v>0</v>
      </c>
      <c r="AO55" s="62">
        <f>AC55/'Festività&amp;Chiusure'!O$2</f>
        <v>0</v>
      </c>
      <c r="AP55" s="62">
        <f>AD55/'Festività&amp;Chiusure'!P$2</f>
        <v>0</v>
      </c>
      <c r="AQ55" s="62">
        <f>AE55/'Festività&amp;Chiusure'!Q$2</f>
        <v>0</v>
      </c>
      <c r="AR55" s="62">
        <f>AF55/'Festività&amp;Chiusure'!R$2</f>
        <v>0</v>
      </c>
      <c r="AS55" s="62">
        <f>AG55/'Festività&amp;Chiusure'!S$2</f>
        <v>0</v>
      </c>
    </row>
    <row r="56" spans="1:46" ht="14.45" hidden="1">
      <c r="A56" s="24" t="s">
        <v>45</v>
      </c>
      <c r="B56" s="24" t="s">
        <v>46</v>
      </c>
      <c r="C56" s="24"/>
      <c r="D56" s="24">
        <v>2024</v>
      </c>
      <c r="E56" s="61">
        <v>45566</v>
      </c>
      <c r="F56" s="61">
        <v>45626</v>
      </c>
      <c r="G56" s="24" t="s">
        <v>150</v>
      </c>
      <c r="H56" s="24" t="s">
        <v>150</v>
      </c>
      <c r="I56" s="24" t="s">
        <v>139</v>
      </c>
      <c r="J56" s="24" t="s">
        <v>151</v>
      </c>
      <c r="K56" s="24" t="s">
        <v>52</v>
      </c>
      <c r="L56" s="24" t="s">
        <v>141</v>
      </c>
      <c r="M56" s="24" t="s">
        <v>147</v>
      </c>
      <c r="N56" s="24" t="s">
        <v>55</v>
      </c>
      <c r="O56" s="24" t="s">
        <v>56</v>
      </c>
      <c r="P56" s="24">
        <v>125</v>
      </c>
      <c r="Q56" s="24">
        <v>120</v>
      </c>
      <c r="R56" s="24" t="s">
        <v>57</v>
      </c>
      <c r="S56" s="62">
        <v>1</v>
      </c>
      <c r="T56" s="24">
        <v>2024</v>
      </c>
      <c r="U56" s="24">
        <f t="shared" si="0"/>
        <v>8</v>
      </c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>
        <v>8</v>
      </c>
      <c r="AH56" s="62">
        <f>V56/'Festività&amp;Chiusure'!H$2</f>
        <v>0</v>
      </c>
      <c r="AI56" s="62">
        <f>W56/'Festività&amp;Chiusure'!I$2</f>
        <v>0</v>
      </c>
      <c r="AJ56" s="62">
        <f>X56/'Festività&amp;Chiusure'!J$2</f>
        <v>0</v>
      </c>
      <c r="AK56" s="62">
        <f>Y56/'Festività&amp;Chiusure'!K$2</f>
        <v>0</v>
      </c>
      <c r="AL56" s="62">
        <f>Z56/'Festività&amp;Chiusure'!L$2</f>
        <v>0</v>
      </c>
      <c r="AM56" s="62">
        <f>AA56/'Festività&amp;Chiusure'!M$2</f>
        <v>0</v>
      </c>
      <c r="AN56" s="62">
        <f>AB56/'Festività&amp;Chiusure'!N$2</f>
        <v>0</v>
      </c>
      <c r="AO56" s="62">
        <f>AC56/'Festività&amp;Chiusure'!O$2</f>
        <v>0</v>
      </c>
      <c r="AP56" s="62">
        <f>AD56/'Festività&amp;Chiusure'!P$2</f>
        <v>0</v>
      </c>
      <c r="AQ56" s="62">
        <f>AE56/'Festività&amp;Chiusure'!Q$2</f>
        <v>0</v>
      </c>
      <c r="AR56" s="62">
        <f>AF56/'Festività&amp;Chiusure'!R$2</f>
        <v>0</v>
      </c>
      <c r="AS56" s="62">
        <f>AG56/'Festività&amp;Chiusure'!S$2</f>
        <v>0.36363636363636365</v>
      </c>
      <c r="AT56" s="51"/>
    </row>
    <row r="57" spans="1:46" ht="14.45" hidden="1">
      <c r="A57" s="24" t="s">
        <v>45</v>
      </c>
      <c r="B57" s="24" t="s">
        <v>46</v>
      </c>
      <c r="C57" s="24"/>
      <c r="D57" s="24">
        <v>2024</v>
      </c>
      <c r="E57" s="61">
        <v>45566</v>
      </c>
      <c r="F57" s="61">
        <v>45626</v>
      </c>
      <c r="G57" s="24" t="s">
        <v>150</v>
      </c>
      <c r="H57" s="24" t="s">
        <v>150</v>
      </c>
      <c r="I57" s="24" t="s">
        <v>139</v>
      </c>
      <c r="J57" s="24" t="s">
        <v>151</v>
      </c>
      <c r="K57" s="24" t="s">
        <v>52</v>
      </c>
      <c r="L57" s="24" t="s">
        <v>141</v>
      </c>
      <c r="M57" s="24" t="s">
        <v>152</v>
      </c>
      <c r="N57" s="24" t="s">
        <v>55</v>
      </c>
      <c r="O57" s="24" t="s">
        <v>153</v>
      </c>
      <c r="P57" s="24">
        <v>125</v>
      </c>
      <c r="Q57" s="24">
        <v>120</v>
      </c>
      <c r="R57" s="24" t="s">
        <v>57</v>
      </c>
      <c r="S57" s="62">
        <v>1</v>
      </c>
      <c r="T57" s="24">
        <v>2024</v>
      </c>
      <c r="U57" s="24">
        <f t="shared" si="0"/>
        <v>0</v>
      </c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62">
        <f>V57/'Festività&amp;Chiusure'!H$2</f>
        <v>0</v>
      </c>
      <c r="AI57" s="62">
        <f>W57/'Festività&amp;Chiusure'!I$2</f>
        <v>0</v>
      </c>
      <c r="AJ57" s="62">
        <f>X57/'Festività&amp;Chiusure'!J$2</f>
        <v>0</v>
      </c>
      <c r="AK57" s="62">
        <f>Y57/'Festività&amp;Chiusure'!K$2</f>
        <v>0</v>
      </c>
      <c r="AL57" s="62">
        <f>Z57/'Festività&amp;Chiusure'!L$2</f>
        <v>0</v>
      </c>
      <c r="AM57" s="62">
        <f>AA57/'Festività&amp;Chiusure'!M$2</f>
        <v>0</v>
      </c>
      <c r="AN57" s="62">
        <f>AB57/'Festività&amp;Chiusure'!N$2</f>
        <v>0</v>
      </c>
      <c r="AO57" s="62">
        <f>AC57/'Festività&amp;Chiusure'!O$2</f>
        <v>0</v>
      </c>
      <c r="AP57" s="62">
        <f>AD57/'Festività&amp;Chiusure'!P$2</f>
        <v>0</v>
      </c>
      <c r="AQ57" s="62">
        <f>AE57/'Festività&amp;Chiusure'!Q$2</f>
        <v>0</v>
      </c>
      <c r="AR57" s="62">
        <f>AF57/'Festività&amp;Chiusure'!R$2</f>
        <v>0</v>
      </c>
      <c r="AS57" s="62">
        <f>AG57/'Festività&amp;Chiusure'!S$2</f>
        <v>0</v>
      </c>
    </row>
    <row r="58" spans="1:46" ht="14.45" hidden="1">
      <c r="A58" s="24" t="s">
        <v>45</v>
      </c>
      <c r="B58" s="24" t="s">
        <v>46</v>
      </c>
      <c r="C58" s="24"/>
      <c r="D58" s="24">
        <v>2024</v>
      </c>
      <c r="E58" s="61">
        <v>45566</v>
      </c>
      <c r="F58" s="61">
        <v>45626</v>
      </c>
      <c r="G58" s="24" t="s">
        <v>150</v>
      </c>
      <c r="H58" s="24" t="s">
        <v>150</v>
      </c>
      <c r="I58" s="24" t="s">
        <v>139</v>
      </c>
      <c r="J58" s="24" t="s">
        <v>151</v>
      </c>
      <c r="K58" s="24" t="s">
        <v>52</v>
      </c>
      <c r="L58" s="24" t="s">
        <v>141</v>
      </c>
      <c r="M58" s="24" t="s">
        <v>148</v>
      </c>
      <c r="N58" s="24" t="s">
        <v>128</v>
      </c>
      <c r="O58" s="24" t="s">
        <v>149</v>
      </c>
      <c r="P58" s="24">
        <v>125</v>
      </c>
      <c r="Q58" s="24">
        <v>120</v>
      </c>
      <c r="R58" s="24" t="s">
        <v>57</v>
      </c>
      <c r="S58" s="62">
        <v>1</v>
      </c>
      <c r="T58" s="24">
        <v>2024</v>
      </c>
      <c r="U58" s="24">
        <f t="shared" si="0"/>
        <v>2</v>
      </c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>
        <v>2</v>
      </c>
      <c r="AH58" s="62">
        <f>V58/'Festività&amp;Chiusure'!H$2</f>
        <v>0</v>
      </c>
      <c r="AI58" s="62">
        <f>W58/'Festività&amp;Chiusure'!I$2</f>
        <v>0</v>
      </c>
      <c r="AJ58" s="62">
        <f>X58/'Festività&amp;Chiusure'!J$2</f>
        <v>0</v>
      </c>
      <c r="AK58" s="62">
        <f>Y58/'Festività&amp;Chiusure'!K$2</f>
        <v>0</v>
      </c>
      <c r="AL58" s="62">
        <f>Z58/'Festività&amp;Chiusure'!L$2</f>
        <v>0</v>
      </c>
      <c r="AM58" s="62">
        <f>AA58/'Festività&amp;Chiusure'!M$2</f>
        <v>0</v>
      </c>
      <c r="AN58" s="62">
        <f>AB58/'Festività&amp;Chiusure'!N$2</f>
        <v>0</v>
      </c>
      <c r="AO58" s="62">
        <f>AC58/'Festività&amp;Chiusure'!O$2</f>
        <v>0</v>
      </c>
      <c r="AP58" s="62">
        <f>AD58/'Festività&amp;Chiusure'!P$2</f>
        <v>0</v>
      </c>
      <c r="AQ58" s="62">
        <f>AE58/'Festività&amp;Chiusure'!Q$2</f>
        <v>0</v>
      </c>
      <c r="AR58" s="62">
        <f>AF58/'Festività&amp;Chiusure'!R$2</f>
        <v>0</v>
      </c>
      <c r="AS58" s="62">
        <f>AG58/'Festività&amp;Chiusure'!S$2</f>
        <v>9.0909090909090912E-2</v>
      </c>
    </row>
    <row r="59" spans="1:46" ht="14.45" hidden="1">
      <c r="A59" s="24" t="s">
        <v>45</v>
      </c>
      <c r="B59" s="24" t="s">
        <v>46</v>
      </c>
      <c r="C59" s="24"/>
      <c r="D59" s="24">
        <v>2024</v>
      </c>
      <c r="E59" s="61">
        <v>45413</v>
      </c>
      <c r="F59" s="61">
        <v>45565</v>
      </c>
      <c r="G59" s="24" t="s">
        <v>154</v>
      </c>
      <c r="H59" s="24" t="s">
        <v>154</v>
      </c>
      <c r="I59" s="24" t="s">
        <v>139</v>
      </c>
      <c r="J59" s="24" t="s">
        <v>155</v>
      </c>
      <c r="K59" s="24" t="s">
        <v>52</v>
      </c>
      <c r="L59" s="24" t="s">
        <v>141</v>
      </c>
      <c r="M59" s="24" t="s">
        <v>141</v>
      </c>
      <c r="N59" s="24" t="s">
        <v>55</v>
      </c>
      <c r="O59" s="24" t="s">
        <v>146</v>
      </c>
      <c r="P59" s="24">
        <v>310</v>
      </c>
      <c r="Q59" s="24">
        <v>271</v>
      </c>
      <c r="R59" s="24" t="s">
        <v>57</v>
      </c>
      <c r="S59" s="62">
        <v>1</v>
      </c>
      <c r="T59" s="24">
        <v>2024</v>
      </c>
      <c r="U59" s="24">
        <f t="shared" si="0"/>
        <v>0</v>
      </c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62">
        <f>V59/'Festività&amp;Chiusure'!H$2</f>
        <v>0</v>
      </c>
      <c r="AI59" s="62">
        <f>W59/'Festività&amp;Chiusure'!I$2</f>
        <v>0</v>
      </c>
      <c r="AJ59" s="62">
        <f>X59/'Festività&amp;Chiusure'!J$2</f>
        <v>0</v>
      </c>
      <c r="AK59" s="62">
        <f>Y59/'Festività&amp;Chiusure'!K$2</f>
        <v>0</v>
      </c>
      <c r="AL59" s="62">
        <f>Z59/'Festività&amp;Chiusure'!L$2</f>
        <v>0</v>
      </c>
      <c r="AM59" s="62">
        <f>AA59/'Festività&amp;Chiusure'!M$2</f>
        <v>0</v>
      </c>
      <c r="AN59" s="62">
        <f>AB59/'Festività&amp;Chiusure'!N$2</f>
        <v>0</v>
      </c>
      <c r="AO59" s="62">
        <f>AC59/'Festività&amp;Chiusure'!O$2</f>
        <v>0</v>
      </c>
      <c r="AP59" s="62">
        <f>AD59/'Festività&amp;Chiusure'!P$2</f>
        <v>0</v>
      </c>
      <c r="AQ59" s="62">
        <f>AE59/'Festività&amp;Chiusure'!Q$2</f>
        <v>0</v>
      </c>
      <c r="AR59" s="62">
        <f>AF59/'Festività&amp;Chiusure'!R$2</f>
        <v>0</v>
      </c>
      <c r="AS59" s="62">
        <f>AG59/'Festività&amp;Chiusure'!S$2</f>
        <v>0</v>
      </c>
      <c r="AT59" s="46"/>
    </row>
    <row r="60" spans="1:46" ht="14.45" hidden="1">
      <c r="A60" s="24" t="s">
        <v>45</v>
      </c>
      <c r="B60" s="24" t="s">
        <v>46</v>
      </c>
      <c r="C60" s="24"/>
      <c r="D60" s="24">
        <v>2024</v>
      </c>
      <c r="E60" s="61">
        <v>45413</v>
      </c>
      <c r="F60" s="61">
        <v>45565</v>
      </c>
      <c r="G60" s="24" t="s">
        <v>154</v>
      </c>
      <c r="H60" s="24" t="s">
        <v>154</v>
      </c>
      <c r="I60" s="24" t="s">
        <v>139</v>
      </c>
      <c r="J60" s="24" t="s">
        <v>155</v>
      </c>
      <c r="K60" s="24" t="s">
        <v>52</v>
      </c>
      <c r="L60" s="24" t="s">
        <v>141</v>
      </c>
      <c r="M60" s="24" t="s">
        <v>156</v>
      </c>
      <c r="N60" s="24" t="s">
        <v>157</v>
      </c>
      <c r="O60" s="24" t="s">
        <v>134</v>
      </c>
      <c r="P60" s="24">
        <v>310</v>
      </c>
      <c r="Q60" s="24">
        <v>271</v>
      </c>
      <c r="R60" s="24" t="s">
        <v>57</v>
      </c>
      <c r="S60" s="62">
        <v>1</v>
      </c>
      <c r="T60" s="24">
        <v>2024</v>
      </c>
      <c r="U60" s="24">
        <f t="shared" si="0"/>
        <v>0</v>
      </c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62">
        <f>V60/'Festività&amp;Chiusure'!H$2</f>
        <v>0</v>
      </c>
      <c r="AI60" s="62">
        <f>W60/'Festività&amp;Chiusure'!I$2</f>
        <v>0</v>
      </c>
      <c r="AJ60" s="62">
        <f>X60/'Festività&amp;Chiusure'!J$2</f>
        <v>0</v>
      </c>
      <c r="AK60" s="62">
        <f>Y60/'Festività&amp;Chiusure'!K$2</f>
        <v>0</v>
      </c>
      <c r="AL60" s="62">
        <f>Z60/'Festività&amp;Chiusure'!L$2</f>
        <v>0</v>
      </c>
      <c r="AM60" s="62">
        <f>AA60/'Festività&amp;Chiusure'!M$2</f>
        <v>0</v>
      </c>
      <c r="AN60" s="62">
        <f>AB60/'Festività&amp;Chiusure'!N$2</f>
        <v>0</v>
      </c>
      <c r="AO60" s="62">
        <f>AC60/'Festività&amp;Chiusure'!O$2</f>
        <v>0</v>
      </c>
      <c r="AP60" s="62">
        <f>AD60/'Festività&amp;Chiusure'!P$2</f>
        <v>0</v>
      </c>
      <c r="AQ60" s="62">
        <f>AE60/'Festività&amp;Chiusure'!Q$2</f>
        <v>0</v>
      </c>
      <c r="AR60" s="62">
        <f>AF60/'Festività&amp;Chiusure'!R$2</f>
        <v>0</v>
      </c>
      <c r="AS60" s="62">
        <f>AG60/'Festività&amp;Chiusure'!S$2</f>
        <v>0</v>
      </c>
    </row>
    <row r="61" spans="1:46" ht="14.45" hidden="1">
      <c r="A61" s="24" t="s">
        <v>45</v>
      </c>
      <c r="B61" s="24" t="s">
        <v>46</v>
      </c>
      <c r="C61" s="24"/>
      <c r="D61" s="24">
        <v>2024</v>
      </c>
      <c r="E61" s="61">
        <v>45413</v>
      </c>
      <c r="F61" s="61">
        <v>45565</v>
      </c>
      <c r="G61" s="24" t="s">
        <v>154</v>
      </c>
      <c r="H61" s="24" t="s">
        <v>154</v>
      </c>
      <c r="I61" s="24" t="s">
        <v>139</v>
      </c>
      <c r="J61" s="24" t="s">
        <v>155</v>
      </c>
      <c r="K61" s="24" t="s">
        <v>52</v>
      </c>
      <c r="L61" s="24" t="s">
        <v>141</v>
      </c>
      <c r="M61" s="24" t="s">
        <v>158</v>
      </c>
      <c r="N61" s="24" t="s">
        <v>128</v>
      </c>
      <c r="O61" s="24" t="s">
        <v>159</v>
      </c>
      <c r="P61" s="24">
        <v>310</v>
      </c>
      <c r="Q61" s="24">
        <v>271</v>
      </c>
      <c r="R61" s="24" t="s">
        <v>57</v>
      </c>
      <c r="S61" s="62">
        <v>1</v>
      </c>
      <c r="T61" s="24">
        <v>2024</v>
      </c>
      <c r="U61" s="24">
        <f t="shared" si="0"/>
        <v>3</v>
      </c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>
        <v>3</v>
      </c>
      <c r="AH61" s="62">
        <f>V61/'Festività&amp;Chiusure'!H$2</f>
        <v>0</v>
      </c>
      <c r="AI61" s="62">
        <f>W61/'Festività&amp;Chiusure'!I$2</f>
        <v>0</v>
      </c>
      <c r="AJ61" s="62">
        <f>X61/'Festività&amp;Chiusure'!J$2</f>
        <v>0</v>
      </c>
      <c r="AK61" s="62">
        <f>Y61/'Festività&amp;Chiusure'!K$2</f>
        <v>0</v>
      </c>
      <c r="AL61" s="62">
        <f>Z61/'Festività&amp;Chiusure'!L$2</f>
        <v>0</v>
      </c>
      <c r="AM61" s="62">
        <f>AA61/'Festività&amp;Chiusure'!M$2</f>
        <v>0</v>
      </c>
      <c r="AN61" s="62">
        <f>AB61/'Festività&amp;Chiusure'!N$2</f>
        <v>0</v>
      </c>
      <c r="AO61" s="62">
        <f>AC61/'Festività&amp;Chiusure'!O$2</f>
        <v>0</v>
      </c>
      <c r="AP61" s="62">
        <f>AD61/'Festività&amp;Chiusure'!P$2</f>
        <v>0</v>
      </c>
      <c r="AQ61" s="62">
        <f>AE61/'Festività&amp;Chiusure'!Q$2</f>
        <v>0</v>
      </c>
      <c r="AR61" s="62">
        <f>AF61/'Festività&amp;Chiusure'!R$2</f>
        <v>0</v>
      </c>
      <c r="AS61" s="62">
        <f>AG61/'Festività&amp;Chiusure'!S$2</f>
        <v>0.13636363636363635</v>
      </c>
    </row>
    <row r="62" spans="1:46" ht="14.45" hidden="1">
      <c r="A62" s="24" t="s">
        <v>45</v>
      </c>
      <c r="B62" s="24" t="s">
        <v>46</v>
      </c>
      <c r="C62" s="24"/>
      <c r="D62" s="24">
        <v>2024</v>
      </c>
      <c r="E62" s="61">
        <v>45413</v>
      </c>
      <c r="F62" s="61">
        <v>45565</v>
      </c>
      <c r="G62" s="24" t="s">
        <v>154</v>
      </c>
      <c r="H62" s="24" t="s">
        <v>154</v>
      </c>
      <c r="I62" s="24" t="s">
        <v>139</v>
      </c>
      <c r="J62" s="24" t="s">
        <v>155</v>
      </c>
      <c r="K62" s="24" t="s">
        <v>52</v>
      </c>
      <c r="L62" s="24" t="s">
        <v>141</v>
      </c>
      <c r="M62" s="24" t="s">
        <v>147</v>
      </c>
      <c r="N62" s="24" t="s">
        <v>55</v>
      </c>
      <c r="O62" s="24" t="s">
        <v>56</v>
      </c>
      <c r="P62" s="24">
        <v>310</v>
      </c>
      <c r="Q62" s="24">
        <v>271</v>
      </c>
      <c r="R62" s="24" t="s">
        <v>57</v>
      </c>
      <c r="S62" s="62">
        <v>1</v>
      </c>
      <c r="T62" s="24">
        <v>2024</v>
      </c>
      <c r="U62" s="24">
        <f t="shared" si="0"/>
        <v>3</v>
      </c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>
        <v>3</v>
      </c>
      <c r="AH62" s="62">
        <f>V62/'Festività&amp;Chiusure'!H$2</f>
        <v>0</v>
      </c>
      <c r="AI62" s="62">
        <f>W62/'Festività&amp;Chiusure'!I$2</f>
        <v>0</v>
      </c>
      <c r="AJ62" s="62">
        <f>X62/'Festività&amp;Chiusure'!J$2</f>
        <v>0</v>
      </c>
      <c r="AK62" s="62">
        <f>Y62/'Festività&amp;Chiusure'!K$2</f>
        <v>0</v>
      </c>
      <c r="AL62" s="62">
        <f>Z62/'Festività&amp;Chiusure'!L$2</f>
        <v>0</v>
      </c>
      <c r="AM62" s="62">
        <f>AA62/'Festività&amp;Chiusure'!M$2</f>
        <v>0</v>
      </c>
      <c r="AN62" s="62">
        <f>AB62/'Festività&amp;Chiusure'!N$2</f>
        <v>0</v>
      </c>
      <c r="AO62" s="62">
        <f>AC62/'Festività&amp;Chiusure'!O$2</f>
        <v>0</v>
      </c>
      <c r="AP62" s="62">
        <f>AD62/'Festività&amp;Chiusure'!P$2</f>
        <v>0</v>
      </c>
      <c r="AQ62" s="62">
        <f>AE62/'Festività&amp;Chiusure'!Q$2</f>
        <v>0</v>
      </c>
      <c r="AR62" s="62">
        <f>AF62/'Festività&amp;Chiusure'!R$2</f>
        <v>0</v>
      </c>
      <c r="AS62" s="62">
        <f>AG62/'Festività&amp;Chiusure'!S$2</f>
        <v>0.13636363636363635</v>
      </c>
    </row>
    <row r="63" spans="1:46" ht="14.45" hidden="1">
      <c r="A63" s="24" t="s">
        <v>45</v>
      </c>
      <c r="B63" s="24" t="s">
        <v>46</v>
      </c>
      <c r="C63" s="24"/>
      <c r="D63" s="24">
        <v>2024</v>
      </c>
      <c r="E63" s="61">
        <v>45413</v>
      </c>
      <c r="F63" s="61">
        <v>45565</v>
      </c>
      <c r="G63" s="24" t="s">
        <v>154</v>
      </c>
      <c r="H63" s="24" t="s">
        <v>154</v>
      </c>
      <c r="I63" s="24" t="s">
        <v>139</v>
      </c>
      <c r="J63" s="24" t="s">
        <v>155</v>
      </c>
      <c r="K63" s="24" t="s">
        <v>52</v>
      </c>
      <c r="L63" s="24" t="s">
        <v>141</v>
      </c>
      <c r="M63" s="24" t="s">
        <v>160</v>
      </c>
      <c r="N63" s="24" t="s">
        <v>55</v>
      </c>
      <c r="O63" s="24" t="s">
        <v>153</v>
      </c>
      <c r="P63" s="24">
        <v>310</v>
      </c>
      <c r="Q63" s="24">
        <v>271</v>
      </c>
      <c r="R63" s="24" t="s">
        <v>57</v>
      </c>
      <c r="S63" s="62">
        <v>1</v>
      </c>
      <c r="T63" s="24">
        <v>2024</v>
      </c>
      <c r="U63" s="24">
        <f t="shared" si="0"/>
        <v>0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62">
        <f>V63/'Festività&amp;Chiusure'!H$2</f>
        <v>0</v>
      </c>
      <c r="AI63" s="62">
        <f>W63/'Festività&amp;Chiusure'!I$2</f>
        <v>0</v>
      </c>
      <c r="AJ63" s="62">
        <f>X63/'Festività&amp;Chiusure'!J$2</f>
        <v>0</v>
      </c>
      <c r="AK63" s="62">
        <f>Y63/'Festività&amp;Chiusure'!K$2</f>
        <v>0</v>
      </c>
      <c r="AL63" s="62">
        <f>Z63/'Festività&amp;Chiusure'!L$2</f>
        <v>0</v>
      </c>
      <c r="AM63" s="62">
        <f>AA63/'Festività&amp;Chiusure'!M$2</f>
        <v>0</v>
      </c>
      <c r="AN63" s="62">
        <f>AB63/'Festività&amp;Chiusure'!N$2</f>
        <v>0</v>
      </c>
      <c r="AO63" s="62">
        <f>AC63/'Festività&amp;Chiusure'!O$2</f>
        <v>0</v>
      </c>
      <c r="AP63" s="62">
        <f>AD63/'Festività&amp;Chiusure'!P$2</f>
        <v>0</v>
      </c>
      <c r="AQ63" s="62">
        <f>AE63/'Festività&amp;Chiusure'!Q$2</f>
        <v>0</v>
      </c>
      <c r="AR63" s="62">
        <f>AF63/'Festività&amp;Chiusure'!R$2</f>
        <v>0</v>
      </c>
      <c r="AS63" s="62">
        <f>AG63/'Festività&amp;Chiusure'!S$2</f>
        <v>0</v>
      </c>
      <c r="AT63" s="46"/>
    </row>
    <row r="64" spans="1:46" ht="14.45" hidden="1">
      <c r="A64" s="24" t="s">
        <v>45</v>
      </c>
      <c r="B64" s="24" t="s">
        <v>46</v>
      </c>
      <c r="C64" s="24"/>
      <c r="D64" s="24">
        <v>2024</v>
      </c>
      <c r="E64" s="61">
        <v>45413</v>
      </c>
      <c r="F64" s="61">
        <v>45565</v>
      </c>
      <c r="G64" s="24" t="s">
        <v>154</v>
      </c>
      <c r="H64" s="24" t="s">
        <v>154</v>
      </c>
      <c r="I64" s="24" t="s">
        <v>139</v>
      </c>
      <c r="J64" s="24" t="s">
        <v>155</v>
      </c>
      <c r="K64" s="24" t="s">
        <v>52</v>
      </c>
      <c r="L64" s="24" t="s">
        <v>141</v>
      </c>
      <c r="M64" s="24" t="s">
        <v>161</v>
      </c>
      <c r="N64" s="24" t="s">
        <v>157</v>
      </c>
      <c r="O64" s="24" t="s">
        <v>134</v>
      </c>
      <c r="P64" s="24">
        <v>310</v>
      </c>
      <c r="Q64" s="24">
        <v>271</v>
      </c>
      <c r="R64" s="24" t="s">
        <v>57</v>
      </c>
      <c r="S64" s="62">
        <v>1</v>
      </c>
      <c r="T64" s="24">
        <v>2024</v>
      </c>
      <c r="U64" s="24">
        <f t="shared" si="0"/>
        <v>0</v>
      </c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62">
        <f>V64/'Festività&amp;Chiusure'!H$2</f>
        <v>0</v>
      </c>
      <c r="AI64" s="62">
        <f>W64/'Festività&amp;Chiusure'!I$2</f>
        <v>0</v>
      </c>
      <c r="AJ64" s="62">
        <f>X64/'Festività&amp;Chiusure'!J$2</f>
        <v>0</v>
      </c>
      <c r="AK64" s="62">
        <f>Y64/'Festività&amp;Chiusure'!K$2</f>
        <v>0</v>
      </c>
      <c r="AL64" s="62">
        <f>Z64/'Festività&amp;Chiusure'!L$2</f>
        <v>0</v>
      </c>
      <c r="AM64" s="62">
        <f>AA64/'Festività&amp;Chiusure'!M$2</f>
        <v>0</v>
      </c>
      <c r="AN64" s="62">
        <f>AB64/'Festività&amp;Chiusure'!N$2</f>
        <v>0</v>
      </c>
      <c r="AO64" s="62">
        <f>AC64/'Festività&amp;Chiusure'!O$2</f>
        <v>0</v>
      </c>
      <c r="AP64" s="62">
        <f>AD64/'Festività&amp;Chiusure'!P$2</f>
        <v>0</v>
      </c>
      <c r="AQ64" s="62">
        <f>AE64/'Festività&amp;Chiusure'!Q$2</f>
        <v>0</v>
      </c>
      <c r="AR64" s="62">
        <f>AF64/'Festività&amp;Chiusure'!R$2</f>
        <v>0</v>
      </c>
      <c r="AS64" s="62">
        <f>AG64/'Festività&amp;Chiusure'!S$2</f>
        <v>0</v>
      </c>
    </row>
    <row r="65" spans="1:46" ht="14.45" hidden="1">
      <c r="A65" s="24" t="s">
        <v>45</v>
      </c>
      <c r="B65" s="24" t="s">
        <v>46</v>
      </c>
      <c r="C65" s="24"/>
      <c r="D65" s="24">
        <v>2024</v>
      </c>
      <c r="E65" s="61">
        <v>45413</v>
      </c>
      <c r="F65" s="61">
        <v>45565</v>
      </c>
      <c r="G65" s="24" t="s">
        <v>154</v>
      </c>
      <c r="H65" s="24" t="s">
        <v>154</v>
      </c>
      <c r="I65" s="24" t="s">
        <v>139</v>
      </c>
      <c r="J65" s="24" t="s">
        <v>155</v>
      </c>
      <c r="K65" s="24" t="s">
        <v>52</v>
      </c>
      <c r="L65" s="24" t="s">
        <v>141</v>
      </c>
      <c r="M65" s="24" t="s">
        <v>148</v>
      </c>
      <c r="N65" s="24" t="s">
        <v>128</v>
      </c>
      <c r="O65" s="24" t="s">
        <v>149</v>
      </c>
      <c r="P65" s="24">
        <v>310</v>
      </c>
      <c r="Q65" s="24">
        <v>271</v>
      </c>
      <c r="R65" s="24" t="s">
        <v>57</v>
      </c>
      <c r="S65" s="62">
        <v>1</v>
      </c>
      <c r="T65" s="24">
        <v>2024</v>
      </c>
      <c r="U65" s="24">
        <f t="shared" si="0"/>
        <v>3</v>
      </c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>
        <v>3</v>
      </c>
      <c r="AH65" s="62">
        <f>V65/'Festività&amp;Chiusure'!H$2</f>
        <v>0</v>
      </c>
      <c r="AI65" s="62">
        <f>W65/'Festività&amp;Chiusure'!I$2</f>
        <v>0</v>
      </c>
      <c r="AJ65" s="62">
        <f>X65/'Festività&amp;Chiusure'!J$2</f>
        <v>0</v>
      </c>
      <c r="AK65" s="62">
        <f>Y65/'Festività&amp;Chiusure'!K$2</f>
        <v>0</v>
      </c>
      <c r="AL65" s="62">
        <f>Z65/'Festività&amp;Chiusure'!L$2</f>
        <v>0</v>
      </c>
      <c r="AM65" s="62">
        <f>AA65/'Festività&amp;Chiusure'!M$2</f>
        <v>0</v>
      </c>
      <c r="AN65" s="62">
        <f>AB65/'Festività&amp;Chiusure'!N$2</f>
        <v>0</v>
      </c>
      <c r="AO65" s="62">
        <f>AC65/'Festività&amp;Chiusure'!O$2</f>
        <v>0</v>
      </c>
      <c r="AP65" s="62">
        <f>AD65/'Festività&amp;Chiusure'!P$2</f>
        <v>0</v>
      </c>
      <c r="AQ65" s="62">
        <f>AE65/'Festività&amp;Chiusure'!Q$2</f>
        <v>0</v>
      </c>
      <c r="AR65" s="62">
        <f>AF65/'Festività&amp;Chiusure'!R$2</f>
        <v>0</v>
      </c>
      <c r="AS65" s="62">
        <f>AG65/'Festività&amp;Chiusure'!S$2</f>
        <v>0.13636363636363635</v>
      </c>
    </row>
    <row r="66" spans="1:46" ht="14.45" hidden="1">
      <c r="A66" s="24" t="s">
        <v>45</v>
      </c>
      <c r="B66" s="24" t="s">
        <v>46</v>
      </c>
      <c r="C66" s="24" t="s">
        <v>111</v>
      </c>
      <c r="D66" s="24">
        <v>2024</v>
      </c>
      <c r="E66" s="61">
        <v>45292</v>
      </c>
      <c r="F66" s="61">
        <v>45412</v>
      </c>
      <c r="G66" s="24" t="s">
        <v>162</v>
      </c>
      <c r="H66" s="24" t="s">
        <v>163</v>
      </c>
      <c r="I66" s="24" t="s">
        <v>139</v>
      </c>
      <c r="J66" s="24" t="s">
        <v>164</v>
      </c>
      <c r="K66" s="24" t="s">
        <v>52</v>
      </c>
      <c r="L66" s="24" t="s">
        <v>141</v>
      </c>
      <c r="M66" s="24" t="s">
        <v>165</v>
      </c>
      <c r="N66" s="24" t="s">
        <v>128</v>
      </c>
      <c r="O66" s="24" t="s">
        <v>159</v>
      </c>
      <c r="P66" s="24">
        <v>553</v>
      </c>
      <c r="Q66" s="24">
        <v>519</v>
      </c>
      <c r="R66" s="24" t="s">
        <v>57</v>
      </c>
      <c r="S66" s="62">
        <v>1</v>
      </c>
      <c r="T66" s="24">
        <v>2024</v>
      </c>
      <c r="U66" s="24">
        <f t="shared" si="0"/>
        <v>0</v>
      </c>
      <c r="V66" s="24">
        <v>17</v>
      </c>
      <c r="W66" s="24">
        <v>21</v>
      </c>
      <c r="X66" s="24">
        <v>2</v>
      </c>
      <c r="Y66" s="24">
        <v>11</v>
      </c>
      <c r="Z66" s="24"/>
      <c r="AA66" s="24"/>
      <c r="AB66" s="24"/>
      <c r="AC66" s="24"/>
      <c r="AD66" s="24"/>
      <c r="AE66" s="24"/>
      <c r="AF66" s="24"/>
      <c r="AG66" s="24"/>
      <c r="AH66" s="62">
        <f>V66/'Festività&amp;Chiusure'!H$2</f>
        <v>0.94444444444444442</v>
      </c>
      <c r="AI66" s="62">
        <f>W66/'Festività&amp;Chiusure'!I$2</f>
        <v>1.05</v>
      </c>
      <c r="AJ66" s="62">
        <f>X66/'Festività&amp;Chiusure'!J$2</f>
        <v>9.5238095238095233E-2</v>
      </c>
      <c r="AK66" s="62">
        <f>Y66/'Festività&amp;Chiusure'!K$2</f>
        <v>0.5</v>
      </c>
      <c r="AL66" s="62">
        <f>Z66/'Festività&amp;Chiusure'!L$2</f>
        <v>0</v>
      </c>
      <c r="AM66" s="62">
        <f>AA66/'Festività&amp;Chiusure'!M$2</f>
        <v>0</v>
      </c>
      <c r="AN66" s="62">
        <f>AB66/'Festività&amp;Chiusure'!N$2</f>
        <v>0</v>
      </c>
      <c r="AO66" s="62">
        <f>AC66/'Festività&amp;Chiusure'!O$2</f>
        <v>0</v>
      </c>
      <c r="AP66" s="62">
        <f>AD66/'Festività&amp;Chiusure'!P$2</f>
        <v>0</v>
      </c>
      <c r="AQ66" s="62">
        <f>AE66/'Festività&amp;Chiusure'!Q$2</f>
        <v>0</v>
      </c>
      <c r="AR66" s="62">
        <f>AF66/'Festività&amp;Chiusure'!R$2</f>
        <v>0</v>
      </c>
      <c r="AS66" s="62">
        <f>AG66/'Festività&amp;Chiusure'!S$2</f>
        <v>0</v>
      </c>
      <c r="AT66" s="51"/>
    </row>
    <row r="67" spans="1:46" ht="14.45" hidden="1">
      <c r="A67" s="24" t="s">
        <v>45</v>
      </c>
      <c r="B67" s="24" t="s">
        <v>46</v>
      </c>
      <c r="C67" s="24" t="s">
        <v>111</v>
      </c>
      <c r="D67" s="24">
        <v>2024</v>
      </c>
      <c r="E67" s="61">
        <v>45292</v>
      </c>
      <c r="F67" s="61">
        <v>45412</v>
      </c>
      <c r="G67" s="24" t="s">
        <v>162</v>
      </c>
      <c r="H67" s="24" t="s">
        <v>163</v>
      </c>
      <c r="I67" s="24" t="s">
        <v>139</v>
      </c>
      <c r="J67" s="24" t="s">
        <v>164</v>
      </c>
      <c r="K67" s="24" t="s">
        <v>52</v>
      </c>
      <c r="L67" s="24" t="s">
        <v>141</v>
      </c>
      <c r="M67" s="24" t="s">
        <v>141</v>
      </c>
      <c r="N67" s="24" t="s">
        <v>55</v>
      </c>
      <c r="O67" s="24" t="s">
        <v>146</v>
      </c>
      <c r="P67" s="24">
        <v>553</v>
      </c>
      <c r="Q67" s="24">
        <v>519</v>
      </c>
      <c r="R67" s="24" t="s">
        <v>57</v>
      </c>
      <c r="S67" s="62">
        <v>1</v>
      </c>
      <c r="T67" s="24">
        <v>2024</v>
      </c>
      <c r="U67" s="24">
        <f t="shared" ref="U67:U130" si="1">SUM(Z67:AG67)</f>
        <v>0</v>
      </c>
      <c r="V67" s="24">
        <v>18</v>
      </c>
      <c r="W67" s="24">
        <v>2</v>
      </c>
      <c r="X67" s="24">
        <v>2</v>
      </c>
      <c r="Y67" s="24">
        <v>19</v>
      </c>
      <c r="Z67" s="24"/>
      <c r="AA67" s="24"/>
      <c r="AB67" s="24"/>
      <c r="AC67" s="24"/>
      <c r="AD67" s="24"/>
      <c r="AE67" s="24"/>
      <c r="AF67" s="24"/>
      <c r="AG67" s="24"/>
      <c r="AH67" s="62">
        <f>V67/'Festività&amp;Chiusure'!H$2</f>
        <v>1</v>
      </c>
      <c r="AI67" s="62">
        <f>W67/'Festività&amp;Chiusure'!I$2</f>
        <v>0.1</v>
      </c>
      <c r="AJ67" s="62">
        <f>X67/'Festività&amp;Chiusure'!J$2</f>
        <v>9.5238095238095233E-2</v>
      </c>
      <c r="AK67" s="62">
        <f>Y67/'Festività&amp;Chiusure'!K$2</f>
        <v>0.86363636363636365</v>
      </c>
      <c r="AL67" s="62">
        <f>Z67/'Festività&amp;Chiusure'!L$2</f>
        <v>0</v>
      </c>
      <c r="AM67" s="62">
        <f>AA67/'Festività&amp;Chiusure'!M$2</f>
        <v>0</v>
      </c>
      <c r="AN67" s="62">
        <f>AB67/'Festività&amp;Chiusure'!N$2</f>
        <v>0</v>
      </c>
      <c r="AO67" s="62">
        <f>AC67/'Festività&amp;Chiusure'!O$2</f>
        <v>0</v>
      </c>
      <c r="AP67" s="62">
        <f>AD67/'Festività&amp;Chiusure'!P$2</f>
        <v>0</v>
      </c>
      <c r="AQ67" s="62">
        <f>AE67/'Festività&amp;Chiusure'!Q$2</f>
        <v>0</v>
      </c>
      <c r="AR67" s="62">
        <f>AF67/'Festività&amp;Chiusure'!R$2</f>
        <v>0</v>
      </c>
      <c r="AS67" s="62">
        <f>AG67/'Festività&amp;Chiusure'!S$2</f>
        <v>0</v>
      </c>
    </row>
    <row r="68" spans="1:46" ht="14.45" hidden="1">
      <c r="A68" s="24" t="s">
        <v>45</v>
      </c>
      <c r="B68" s="24" t="s">
        <v>46</v>
      </c>
      <c r="C68" s="24" t="s">
        <v>111</v>
      </c>
      <c r="D68" s="24">
        <v>2024</v>
      </c>
      <c r="E68" s="61">
        <v>45292</v>
      </c>
      <c r="F68" s="61">
        <v>45412</v>
      </c>
      <c r="G68" s="24" t="s">
        <v>162</v>
      </c>
      <c r="H68" s="24" t="s">
        <v>163</v>
      </c>
      <c r="I68" s="24" t="s">
        <v>139</v>
      </c>
      <c r="J68" s="24" t="s">
        <v>164</v>
      </c>
      <c r="K68" s="24" t="s">
        <v>52</v>
      </c>
      <c r="L68" s="24" t="s">
        <v>141</v>
      </c>
      <c r="M68" s="24" t="s">
        <v>166</v>
      </c>
      <c r="N68" s="24" t="s">
        <v>128</v>
      </c>
      <c r="O68" s="24" t="s">
        <v>149</v>
      </c>
      <c r="P68" s="24">
        <v>553</v>
      </c>
      <c r="Q68" s="24">
        <v>519</v>
      </c>
      <c r="R68" s="24" t="s">
        <v>57</v>
      </c>
      <c r="S68" s="62">
        <v>1</v>
      </c>
      <c r="T68" s="24">
        <v>2024</v>
      </c>
      <c r="U68" s="24">
        <f t="shared" si="1"/>
        <v>0</v>
      </c>
      <c r="V68" s="24"/>
      <c r="W68" s="24">
        <v>2.5</v>
      </c>
      <c r="X68" s="24">
        <v>1</v>
      </c>
      <c r="Y68" s="24">
        <v>1</v>
      </c>
      <c r="Z68" s="24"/>
      <c r="AA68" s="24"/>
      <c r="AB68" s="24"/>
      <c r="AC68" s="24"/>
      <c r="AD68" s="24"/>
      <c r="AE68" s="24"/>
      <c r="AF68" s="24"/>
      <c r="AG68" s="24"/>
      <c r="AH68" s="62">
        <f>V68/'Festività&amp;Chiusure'!H$2</f>
        <v>0</v>
      </c>
      <c r="AI68" s="62">
        <f>W68/'Festività&amp;Chiusure'!I$2</f>
        <v>0.125</v>
      </c>
      <c r="AJ68" s="62">
        <f>X68/'Festività&amp;Chiusure'!J$2</f>
        <v>4.7619047619047616E-2</v>
      </c>
      <c r="AK68" s="62">
        <f>Y68/'Festività&amp;Chiusure'!K$2</f>
        <v>4.5454545454545456E-2</v>
      </c>
      <c r="AL68" s="62">
        <f>Z68/'Festività&amp;Chiusure'!L$2</f>
        <v>0</v>
      </c>
      <c r="AM68" s="62">
        <f>AA68/'Festività&amp;Chiusure'!M$2</f>
        <v>0</v>
      </c>
      <c r="AN68" s="62">
        <f>AB68/'Festività&amp;Chiusure'!N$2</f>
        <v>0</v>
      </c>
      <c r="AO68" s="62">
        <f>AC68/'Festività&amp;Chiusure'!O$2</f>
        <v>0</v>
      </c>
      <c r="AP68" s="62">
        <f>AD68/'Festività&amp;Chiusure'!P$2</f>
        <v>0</v>
      </c>
      <c r="AQ68" s="62">
        <f>AE68/'Festività&amp;Chiusure'!Q$2</f>
        <v>0</v>
      </c>
      <c r="AR68" s="62">
        <f>AF68/'Festività&amp;Chiusure'!R$2</f>
        <v>0</v>
      </c>
      <c r="AS68" s="62">
        <f>AG68/'Festività&amp;Chiusure'!S$2</f>
        <v>0</v>
      </c>
    </row>
    <row r="69" spans="1:46" ht="14.45" hidden="1">
      <c r="A69" s="24" t="s">
        <v>45</v>
      </c>
      <c r="B69" s="24" t="s">
        <v>46</v>
      </c>
      <c r="C69" s="24" t="s">
        <v>111</v>
      </c>
      <c r="D69" s="24">
        <v>2024</v>
      </c>
      <c r="E69" s="61">
        <v>45292</v>
      </c>
      <c r="F69" s="61">
        <v>45412</v>
      </c>
      <c r="G69" s="24" t="s">
        <v>162</v>
      </c>
      <c r="H69" s="24" t="s">
        <v>163</v>
      </c>
      <c r="I69" s="24" t="s">
        <v>139</v>
      </c>
      <c r="J69" s="24" t="s">
        <v>164</v>
      </c>
      <c r="K69" s="24" t="s">
        <v>52</v>
      </c>
      <c r="L69" s="24" t="s">
        <v>141</v>
      </c>
      <c r="M69" s="24" t="s">
        <v>156</v>
      </c>
      <c r="N69" s="24" t="s">
        <v>157</v>
      </c>
      <c r="O69" s="24" t="s">
        <v>134</v>
      </c>
      <c r="P69" s="24">
        <v>553</v>
      </c>
      <c r="Q69" s="24">
        <v>519</v>
      </c>
      <c r="R69" s="24" t="s">
        <v>57</v>
      </c>
      <c r="S69" s="62">
        <v>1</v>
      </c>
      <c r="T69" s="24">
        <v>2024</v>
      </c>
      <c r="U69" s="24">
        <f t="shared" si="1"/>
        <v>0</v>
      </c>
      <c r="V69" s="24">
        <v>2</v>
      </c>
      <c r="W69" s="24">
        <v>5</v>
      </c>
      <c r="X69" s="24">
        <v>2</v>
      </c>
      <c r="Y69" s="24">
        <v>1</v>
      </c>
      <c r="Z69" s="24"/>
      <c r="AA69" s="24"/>
      <c r="AB69" s="24"/>
      <c r="AC69" s="24"/>
      <c r="AD69" s="24"/>
      <c r="AE69" s="24"/>
      <c r="AF69" s="24"/>
      <c r="AG69" s="24"/>
      <c r="AH69" s="62">
        <f>V69/'Festività&amp;Chiusure'!H$2</f>
        <v>0.1111111111111111</v>
      </c>
      <c r="AI69" s="62">
        <f>W69/'Festività&amp;Chiusure'!I$2</f>
        <v>0.25</v>
      </c>
      <c r="AJ69" s="62">
        <f>X69/'Festività&amp;Chiusure'!J$2</f>
        <v>9.5238095238095233E-2</v>
      </c>
      <c r="AK69" s="62">
        <f>Y69/'Festività&amp;Chiusure'!K$2</f>
        <v>4.5454545454545456E-2</v>
      </c>
      <c r="AL69" s="62">
        <f>Z69/'Festività&amp;Chiusure'!L$2</f>
        <v>0</v>
      </c>
      <c r="AM69" s="62">
        <f>AA69/'Festività&amp;Chiusure'!M$2</f>
        <v>0</v>
      </c>
      <c r="AN69" s="62">
        <f>AB69/'Festività&amp;Chiusure'!N$2</f>
        <v>0</v>
      </c>
      <c r="AO69" s="62">
        <f>AC69/'Festività&amp;Chiusure'!O$2</f>
        <v>0</v>
      </c>
      <c r="AP69" s="62">
        <f>AD69/'Festività&amp;Chiusure'!P$2</f>
        <v>0</v>
      </c>
      <c r="AQ69" s="62">
        <f>AE69/'Festività&amp;Chiusure'!Q$2</f>
        <v>0</v>
      </c>
      <c r="AR69" s="62">
        <f>AF69/'Festività&amp;Chiusure'!R$2</f>
        <v>0</v>
      </c>
      <c r="AS69" s="62">
        <f>AG69/'Festività&amp;Chiusure'!S$2</f>
        <v>0</v>
      </c>
    </row>
    <row r="70" spans="1:46" ht="14.45" hidden="1">
      <c r="A70" s="24" t="s">
        <v>45</v>
      </c>
      <c r="B70" s="24" t="s">
        <v>46</v>
      </c>
      <c r="C70" s="24" t="s">
        <v>111</v>
      </c>
      <c r="D70" s="24">
        <v>2024</v>
      </c>
      <c r="E70" s="61">
        <v>45292</v>
      </c>
      <c r="F70" s="61">
        <v>45412</v>
      </c>
      <c r="G70" s="24" t="s">
        <v>162</v>
      </c>
      <c r="H70" s="24" t="s">
        <v>163</v>
      </c>
      <c r="I70" s="24" t="s">
        <v>139</v>
      </c>
      <c r="J70" s="24" t="s">
        <v>164</v>
      </c>
      <c r="K70" s="24" t="s">
        <v>52</v>
      </c>
      <c r="L70" s="24" t="s">
        <v>141</v>
      </c>
      <c r="M70" s="24" t="s">
        <v>158</v>
      </c>
      <c r="N70" s="24" t="s">
        <v>128</v>
      </c>
      <c r="O70" s="24" t="s">
        <v>159</v>
      </c>
      <c r="P70" s="24">
        <v>553</v>
      </c>
      <c r="Q70" s="24">
        <v>519</v>
      </c>
      <c r="R70" s="24" t="s">
        <v>57</v>
      </c>
      <c r="S70" s="62">
        <v>1</v>
      </c>
      <c r="T70" s="24">
        <v>2024</v>
      </c>
      <c r="U70" s="24">
        <f t="shared" si="1"/>
        <v>0</v>
      </c>
      <c r="V70" s="24">
        <v>17</v>
      </c>
      <c r="W70" s="24">
        <v>19</v>
      </c>
      <c r="X70" s="24">
        <v>2</v>
      </c>
      <c r="Y70" s="24">
        <v>12</v>
      </c>
      <c r="Z70" s="24"/>
      <c r="AA70" s="24"/>
      <c r="AB70" s="24"/>
      <c r="AC70" s="24"/>
      <c r="AD70" s="24"/>
      <c r="AE70" s="24"/>
      <c r="AF70" s="24"/>
      <c r="AG70" s="24"/>
      <c r="AH70" s="62">
        <f>V70/'Festività&amp;Chiusure'!H$2</f>
        <v>0.94444444444444442</v>
      </c>
      <c r="AI70" s="62">
        <f>W70/'Festività&amp;Chiusure'!I$2</f>
        <v>0.95</v>
      </c>
      <c r="AJ70" s="62">
        <f>X70/'Festività&amp;Chiusure'!J$2</f>
        <v>9.5238095238095233E-2</v>
      </c>
      <c r="AK70" s="62">
        <f>Y70/'Festività&amp;Chiusure'!K$2</f>
        <v>0.54545454545454541</v>
      </c>
      <c r="AL70" s="62">
        <f>Z70/'Festività&amp;Chiusure'!L$2</f>
        <v>0</v>
      </c>
      <c r="AM70" s="62">
        <f>AA70/'Festività&amp;Chiusure'!M$2</f>
        <v>0</v>
      </c>
      <c r="AN70" s="62">
        <f>AB70/'Festività&amp;Chiusure'!N$2</f>
        <v>0</v>
      </c>
      <c r="AO70" s="62">
        <f>AC70/'Festività&amp;Chiusure'!O$2</f>
        <v>0</v>
      </c>
      <c r="AP70" s="62">
        <f>AD70/'Festività&amp;Chiusure'!P$2</f>
        <v>0</v>
      </c>
      <c r="AQ70" s="62">
        <f>AE70/'Festività&amp;Chiusure'!Q$2</f>
        <v>0</v>
      </c>
      <c r="AR70" s="62">
        <f>AF70/'Festività&amp;Chiusure'!R$2</f>
        <v>0</v>
      </c>
      <c r="AS70" s="62">
        <f>AG70/'Festività&amp;Chiusure'!S$2</f>
        <v>0</v>
      </c>
    </row>
    <row r="71" spans="1:46" ht="14.45" hidden="1">
      <c r="A71" s="24" t="s">
        <v>45</v>
      </c>
      <c r="B71" s="24" t="s">
        <v>46</v>
      </c>
      <c r="C71" s="24" t="s">
        <v>111</v>
      </c>
      <c r="D71" s="24">
        <v>2024</v>
      </c>
      <c r="E71" s="61">
        <v>45292</v>
      </c>
      <c r="F71" s="61">
        <v>45412</v>
      </c>
      <c r="G71" s="24" t="s">
        <v>162</v>
      </c>
      <c r="H71" s="24" t="s">
        <v>163</v>
      </c>
      <c r="I71" s="24" t="s">
        <v>139</v>
      </c>
      <c r="J71" s="24" t="s">
        <v>164</v>
      </c>
      <c r="K71" s="24" t="s">
        <v>52</v>
      </c>
      <c r="L71" s="24" t="s">
        <v>141</v>
      </c>
      <c r="M71" s="24" t="s">
        <v>147</v>
      </c>
      <c r="N71" s="24" t="s">
        <v>55</v>
      </c>
      <c r="O71" s="24" t="s">
        <v>153</v>
      </c>
      <c r="P71" s="24">
        <v>553</v>
      </c>
      <c r="Q71" s="24">
        <v>519</v>
      </c>
      <c r="R71" s="24" t="s">
        <v>57</v>
      </c>
      <c r="S71" s="62">
        <v>1</v>
      </c>
      <c r="T71" s="24">
        <v>2024</v>
      </c>
      <c r="U71" s="24">
        <f t="shared" si="1"/>
        <v>0</v>
      </c>
      <c r="V71" s="24">
        <v>6.5</v>
      </c>
      <c r="W71" s="24">
        <v>13</v>
      </c>
      <c r="X71" s="24">
        <v>2</v>
      </c>
      <c r="Y71" s="24">
        <v>16</v>
      </c>
      <c r="Z71" s="24"/>
      <c r="AA71" s="24"/>
      <c r="AB71" s="24"/>
      <c r="AC71" s="24"/>
      <c r="AD71" s="24"/>
      <c r="AE71" s="24"/>
      <c r="AF71" s="24"/>
      <c r="AG71" s="24"/>
      <c r="AH71" s="62">
        <f>V71/'Festività&amp;Chiusure'!H$2</f>
        <v>0.3611111111111111</v>
      </c>
      <c r="AI71" s="62">
        <f>W71/'Festività&amp;Chiusure'!I$2</f>
        <v>0.65</v>
      </c>
      <c r="AJ71" s="62">
        <f>X71/'Festività&amp;Chiusure'!J$2</f>
        <v>9.5238095238095233E-2</v>
      </c>
      <c r="AK71" s="62">
        <f>Y71/'Festività&amp;Chiusure'!K$2</f>
        <v>0.72727272727272729</v>
      </c>
      <c r="AL71" s="62">
        <f>Z71/'Festività&amp;Chiusure'!L$2</f>
        <v>0</v>
      </c>
      <c r="AM71" s="62">
        <f>AA71/'Festività&amp;Chiusure'!M$2</f>
        <v>0</v>
      </c>
      <c r="AN71" s="62">
        <f>AB71/'Festività&amp;Chiusure'!N$2</f>
        <v>0</v>
      </c>
      <c r="AO71" s="62">
        <f>AC71/'Festività&amp;Chiusure'!O$2</f>
        <v>0</v>
      </c>
      <c r="AP71" s="62">
        <f>AD71/'Festività&amp;Chiusure'!P$2</f>
        <v>0</v>
      </c>
      <c r="AQ71" s="62">
        <f>AE71/'Festività&amp;Chiusure'!Q$2</f>
        <v>0</v>
      </c>
      <c r="AR71" s="62">
        <f>AF71/'Festività&amp;Chiusure'!R$2</f>
        <v>0</v>
      </c>
      <c r="AS71" s="62">
        <f>AG71/'Festività&amp;Chiusure'!S$2</f>
        <v>0</v>
      </c>
    </row>
    <row r="72" spans="1:46" ht="14.45" hidden="1">
      <c r="A72" s="24" t="s">
        <v>45</v>
      </c>
      <c r="B72" s="24" t="s">
        <v>46</v>
      </c>
      <c r="C72" s="24" t="s">
        <v>111</v>
      </c>
      <c r="D72" s="24">
        <v>2024</v>
      </c>
      <c r="E72" s="61">
        <v>45292</v>
      </c>
      <c r="F72" s="61">
        <v>45412</v>
      </c>
      <c r="G72" s="24" t="s">
        <v>162</v>
      </c>
      <c r="H72" s="24" t="s">
        <v>163</v>
      </c>
      <c r="I72" s="24" t="s">
        <v>139</v>
      </c>
      <c r="J72" s="24" t="s">
        <v>164</v>
      </c>
      <c r="K72" s="24" t="s">
        <v>52</v>
      </c>
      <c r="L72" s="24" t="s">
        <v>141</v>
      </c>
      <c r="M72" s="24" t="s">
        <v>160</v>
      </c>
      <c r="N72" s="24" t="s">
        <v>55</v>
      </c>
      <c r="O72" s="24" t="s">
        <v>153</v>
      </c>
      <c r="P72" s="24">
        <v>553</v>
      </c>
      <c r="Q72" s="24">
        <v>519</v>
      </c>
      <c r="R72" s="24" t="s">
        <v>57</v>
      </c>
      <c r="S72" s="62">
        <v>1</v>
      </c>
      <c r="T72" s="24">
        <v>2024</v>
      </c>
      <c r="U72" s="24">
        <f t="shared" si="1"/>
        <v>0</v>
      </c>
      <c r="V72" s="24">
        <v>15</v>
      </c>
      <c r="W72" s="24">
        <v>16</v>
      </c>
      <c r="X72" s="24">
        <v>11</v>
      </c>
      <c r="Y72" s="24">
        <v>12</v>
      </c>
      <c r="Z72" s="24"/>
      <c r="AA72" s="24"/>
      <c r="AB72" s="24"/>
      <c r="AC72" s="24"/>
      <c r="AD72" s="24"/>
      <c r="AE72" s="24"/>
      <c r="AF72" s="24"/>
      <c r="AG72" s="24"/>
      <c r="AH72" s="62">
        <f>V72/'Festività&amp;Chiusure'!H$2</f>
        <v>0.83333333333333337</v>
      </c>
      <c r="AI72" s="62">
        <f>W72/'Festività&amp;Chiusure'!I$2</f>
        <v>0.8</v>
      </c>
      <c r="AJ72" s="62">
        <f>X72/'Festività&amp;Chiusure'!J$2</f>
        <v>0.52380952380952384</v>
      </c>
      <c r="AK72" s="62">
        <f>Y72/'Festività&amp;Chiusure'!K$2</f>
        <v>0.54545454545454541</v>
      </c>
      <c r="AL72" s="62">
        <f>Z72/'Festività&amp;Chiusure'!L$2</f>
        <v>0</v>
      </c>
      <c r="AM72" s="62">
        <f>AA72/'Festività&amp;Chiusure'!M$2</f>
        <v>0</v>
      </c>
      <c r="AN72" s="62">
        <f>AB72/'Festività&amp;Chiusure'!N$2</f>
        <v>0</v>
      </c>
      <c r="AO72" s="62">
        <f>AC72/'Festività&amp;Chiusure'!O$2</f>
        <v>0</v>
      </c>
      <c r="AP72" s="62">
        <f>AD72/'Festività&amp;Chiusure'!P$2</f>
        <v>0</v>
      </c>
      <c r="AQ72" s="62">
        <f>AE72/'Festività&amp;Chiusure'!Q$2</f>
        <v>0</v>
      </c>
      <c r="AR72" s="62">
        <f>AF72/'Festività&amp;Chiusure'!R$2</f>
        <v>0</v>
      </c>
      <c r="AS72" s="62">
        <f>AG72/'Festività&amp;Chiusure'!S$2</f>
        <v>0</v>
      </c>
    </row>
    <row r="73" spans="1:46" ht="14.45" hidden="1">
      <c r="A73" s="24" t="s">
        <v>45</v>
      </c>
      <c r="B73" s="24" t="s">
        <v>46</v>
      </c>
      <c r="C73" s="24" t="s">
        <v>111</v>
      </c>
      <c r="D73" s="24">
        <v>2024</v>
      </c>
      <c r="E73" s="61">
        <v>45292</v>
      </c>
      <c r="F73" s="61">
        <v>45412</v>
      </c>
      <c r="G73" s="24" t="s">
        <v>162</v>
      </c>
      <c r="H73" s="24" t="s">
        <v>163</v>
      </c>
      <c r="I73" s="24" t="s">
        <v>139</v>
      </c>
      <c r="J73" s="24" t="s">
        <v>164</v>
      </c>
      <c r="K73" s="24" t="s">
        <v>52</v>
      </c>
      <c r="L73" s="24" t="s">
        <v>141</v>
      </c>
      <c r="M73" s="24" t="s">
        <v>161</v>
      </c>
      <c r="N73" s="24" t="s">
        <v>157</v>
      </c>
      <c r="O73" s="24" t="s">
        <v>134</v>
      </c>
      <c r="P73" s="24">
        <v>553</v>
      </c>
      <c r="Q73" s="24">
        <v>519</v>
      </c>
      <c r="R73" s="24" t="s">
        <v>57</v>
      </c>
      <c r="S73" s="62">
        <v>1</v>
      </c>
      <c r="T73" s="24">
        <v>2024</v>
      </c>
      <c r="U73" s="24">
        <f t="shared" si="1"/>
        <v>0</v>
      </c>
      <c r="V73" s="24"/>
      <c r="W73" s="24">
        <v>3</v>
      </c>
      <c r="X73" s="24">
        <v>2</v>
      </c>
      <c r="Y73" s="24">
        <v>3</v>
      </c>
      <c r="Z73" s="24"/>
      <c r="AA73" s="24"/>
      <c r="AB73" s="24"/>
      <c r="AC73" s="24"/>
      <c r="AD73" s="24"/>
      <c r="AE73" s="24"/>
      <c r="AF73" s="24"/>
      <c r="AG73" s="24"/>
      <c r="AH73" s="62">
        <f>V73/'Festività&amp;Chiusure'!H$2</f>
        <v>0</v>
      </c>
      <c r="AI73" s="62">
        <f>W73/'Festività&amp;Chiusure'!I$2</f>
        <v>0.15</v>
      </c>
      <c r="AJ73" s="62">
        <f>X73/'Festività&amp;Chiusure'!J$2</f>
        <v>9.5238095238095233E-2</v>
      </c>
      <c r="AK73" s="62">
        <f>Y73/'Festività&amp;Chiusure'!K$2</f>
        <v>0.13636363636363635</v>
      </c>
      <c r="AL73" s="62">
        <f>Z73/'Festività&amp;Chiusure'!L$2</f>
        <v>0</v>
      </c>
      <c r="AM73" s="62">
        <f>AA73/'Festività&amp;Chiusure'!M$2</f>
        <v>0</v>
      </c>
      <c r="AN73" s="62">
        <f>AB73/'Festività&amp;Chiusure'!N$2</f>
        <v>0</v>
      </c>
      <c r="AO73" s="62">
        <f>AC73/'Festività&amp;Chiusure'!O$2</f>
        <v>0</v>
      </c>
      <c r="AP73" s="62">
        <f>AD73/'Festività&amp;Chiusure'!P$2</f>
        <v>0</v>
      </c>
      <c r="AQ73" s="62">
        <f>AE73/'Festività&amp;Chiusure'!Q$2</f>
        <v>0</v>
      </c>
      <c r="AR73" s="62">
        <f>AF73/'Festività&amp;Chiusure'!R$2</f>
        <v>0</v>
      </c>
      <c r="AS73" s="62">
        <f>AG73/'Festività&amp;Chiusure'!S$2</f>
        <v>0</v>
      </c>
    </row>
    <row r="74" spans="1:46" ht="14.45" hidden="1">
      <c r="A74" s="24" t="s">
        <v>45</v>
      </c>
      <c r="B74" s="24" t="s">
        <v>46</v>
      </c>
      <c r="C74" s="24" t="s">
        <v>111</v>
      </c>
      <c r="D74" s="24">
        <v>2024</v>
      </c>
      <c r="E74" s="61">
        <v>45292</v>
      </c>
      <c r="F74" s="61">
        <v>45412</v>
      </c>
      <c r="G74" s="24" t="s">
        <v>162</v>
      </c>
      <c r="H74" s="24" t="s">
        <v>163</v>
      </c>
      <c r="I74" s="24" t="s">
        <v>139</v>
      </c>
      <c r="J74" s="24" t="s">
        <v>164</v>
      </c>
      <c r="K74" s="24" t="s">
        <v>52</v>
      </c>
      <c r="L74" s="24" t="s">
        <v>141</v>
      </c>
      <c r="M74" s="24" t="s">
        <v>167</v>
      </c>
      <c r="N74" s="24" t="s">
        <v>128</v>
      </c>
      <c r="O74" s="24" t="s">
        <v>149</v>
      </c>
      <c r="P74" s="24">
        <v>553</v>
      </c>
      <c r="Q74" s="24">
        <v>519</v>
      </c>
      <c r="R74" s="24" t="s">
        <v>57</v>
      </c>
      <c r="S74" s="68">
        <v>1</v>
      </c>
      <c r="T74" s="24">
        <v>2024</v>
      </c>
      <c r="U74" s="24">
        <f t="shared" si="1"/>
        <v>0</v>
      </c>
      <c r="V74" s="24">
        <v>18</v>
      </c>
      <c r="W74" s="24">
        <v>2</v>
      </c>
      <c r="X74" s="24">
        <v>11</v>
      </c>
      <c r="Y74" s="24">
        <v>11</v>
      </c>
      <c r="Z74" s="24"/>
      <c r="AA74" s="24"/>
      <c r="AB74" s="24"/>
      <c r="AC74" s="24"/>
      <c r="AD74" s="24"/>
      <c r="AE74" s="24"/>
      <c r="AF74" s="24"/>
      <c r="AG74" s="24"/>
      <c r="AH74" s="62">
        <f>V74/'Festività&amp;Chiusure'!H$2</f>
        <v>1</v>
      </c>
      <c r="AI74" s="62">
        <f>W74/'Festività&amp;Chiusure'!I$2</f>
        <v>0.1</v>
      </c>
      <c r="AJ74" s="62">
        <f>X74/'Festività&amp;Chiusure'!J$2</f>
        <v>0.52380952380952384</v>
      </c>
      <c r="AK74" s="62">
        <f>Y74/'Festività&amp;Chiusure'!K$2</f>
        <v>0.5</v>
      </c>
      <c r="AL74" s="62">
        <f>Z74/'Festività&amp;Chiusure'!L$2</f>
        <v>0</v>
      </c>
      <c r="AM74" s="62">
        <f>AA74/'Festività&amp;Chiusure'!M$2</f>
        <v>0</v>
      </c>
      <c r="AN74" s="62">
        <f>AB74/'Festività&amp;Chiusure'!N$2</f>
        <v>0</v>
      </c>
      <c r="AO74" s="62">
        <f>AC74/'Festività&amp;Chiusure'!O$2</f>
        <v>0</v>
      </c>
      <c r="AP74" s="62">
        <f>AD74/'Festività&amp;Chiusure'!P$2</f>
        <v>0</v>
      </c>
      <c r="AQ74" s="62">
        <f>AE74/'Festività&amp;Chiusure'!Q$2</f>
        <v>0</v>
      </c>
      <c r="AR74" s="62">
        <f>AF74/'Festività&amp;Chiusure'!R$2</f>
        <v>0</v>
      </c>
      <c r="AS74" s="62">
        <f>AG74/'Festività&amp;Chiusure'!S$2</f>
        <v>0</v>
      </c>
    </row>
    <row r="75" spans="1:46" ht="14.45" hidden="1">
      <c r="A75" s="24" t="s">
        <v>45</v>
      </c>
      <c r="B75" s="24" t="s">
        <v>46</v>
      </c>
      <c r="C75" s="24" t="s">
        <v>111</v>
      </c>
      <c r="D75" s="24">
        <v>2024</v>
      </c>
      <c r="E75" s="61">
        <v>45292</v>
      </c>
      <c r="F75" s="61">
        <v>45412</v>
      </c>
      <c r="G75" s="24" t="s">
        <v>162</v>
      </c>
      <c r="H75" s="24" t="s">
        <v>163</v>
      </c>
      <c r="I75" s="24" t="s">
        <v>139</v>
      </c>
      <c r="J75" s="24" t="s">
        <v>164</v>
      </c>
      <c r="K75" s="24" t="s">
        <v>52</v>
      </c>
      <c r="L75" s="24" t="s">
        <v>141</v>
      </c>
      <c r="M75" s="24" t="s">
        <v>168</v>
      </c>
      <c r="N75" s="24" t="s">
        <v>55</v>
      </c>
      <c r="O75" s="24" t="s">
        <v>153</v>
      </c>
      <c r="P75" s="24">
        <v>553</v>
      </c>
      <c r="Q75" s="24">
        <v>519</v>
      </c>
      <c r="R75" s="24" t="s">
        <v>57</v>
      </c>
      <c r="S75" s="62">
        <v>1</v>
      </c>
      <c r="T75" s="24">
        <v>2024</v>
      </c>
      <c r="U75" s="24">
        <f t="shared" si="1"/>
        <v>0</v>
      </c>
      <c r="V75" s="24">
        <v>18</v>
      </c>
      <c r="W75" s="24">
        <v>21</v>
      </c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62">
        <f>V75/'Festività&amp;Chiusure'!H$2</f>
        <v>1</v>
      </c>
      <c r="AI75" s="62">
        <f>W75/'Festività&amp;Chiusure'!I$2</f>
        <v>1.05</v>
      </c>
      <c r="AJ75" s="62">
        <f>X75/'Festività&amp;Chiusure'!J$2</f>
        <v>0</v>
      </c>
      <c r="AK75" s="62">
        <f>Y75/'Festività&amp;Chiusure'!K$2</f>
        <v>0</v>
      </c>
      <c r="AL75" s="62">
        <f>Z75/'Festività&amp;Chiusure'!L$2</f>
        <v>0</v>
      </c>
      <c r="AM75" s="62">
        <f>AA75/'Festività&amp;Chiusure'!M$2</f>
        <v>0</v>
      </c>
      <c r="AN75" s="62">
        <f>AB75/'Festività&amp;Chiusure'!N$2</f>
        <v>0</v>
      </c>
      <c r="AO75" s="62">
        <f>AC75/'Festività&amp;Chiusure'!O$2</f>
        <v>0</v>
      </c>
      <c r="AP75" s="62">
        <f>AD75/'Festività&amp;Chiusure'!P$2</f>
        <v>0</v>
      </c>
      <c r="AQ75" s="62">
        <f>AE75/'Festività&amp;Chiusure'!Q$2</f>
        <v>0</v>
      </c>
      <c r="AR75" s="62">
        <f>AF75/'Festività&amp;Chiusure'!R$2</f>
        <v>0</v>
      </c>
      <c r="AS75" s="62">
        <f>AG75/'Festività&amp;Chiusure'!S$2</f>
        <v>0</v>
      </c>
    </row>
    <row r="76" spans="1:46" ht="14.45" hidden="1">
      <c r="A76" s="24" t="s">
        <v>45</v>
      </c>
      <c r="B76" s="24" t="s">
        <v>46</v>
      </c>
      <c r="C76" s="24" t="s">
        <v>111</v>
      </c>
      <c r="D76" s="24">
        <v>2024</v>
      </c>
      <c r="E76" s="61">
        <v>45292</v>
      </c>
      <c r="F76" s="61">
        <v>45412</v>
      </c>
      <c r="G76" s="24" t="s">
        <v>162</v>
      </c>
      <c r="H76" s="24" t="s">
        <v>163</v>
      </c>
      <c r="I76" s="24" t="s">
        <v>139</v>
      </c>
      <c r="J76" s="24" t="s">
        <v>164</v>
      </c>
      <c r="K76" s="24" t="s">
        <v>52</v>
      </c>
      <c r="L76" s="24" t="s">
        <v>141</v>
      </c>
      <c r="M76" s="24" t="s">
        <v>148</v>
      </c>
      <c r="N76" s="24" t="s">
        <v>128</v>
      </c>
      <c r="O76" s="24" t="s">
        <v>149</v>
      </c>
      <c r="P76" s="24">
        <v>553</v>
      </c>
      <c r="Q76" s="24">
        <v>519</v>
      </c>
      <c r="R76" s="24" t="s">
        <v>57</v>
      </c>
      <c r="S76" s="62">
        <v>1</v>
      </c>
      <c r="T76" s="24">
        <v>2024</v>
      </c>
      <c r="U76" s="24">
        <f t="shared" si="1"/>
        <v>0</v>
      </c>
      <c r="V76" s="24">
        <v>9</v>
      </c>
      <c r="W76" s="24">
        <v>21</v>
      </c>
      <c r="X76" s="24">
        <v>16</v>
      </c>
      <c r="Y76" s="24">
        <v>14</v>
      </c>
      <c r="Z76" s="24"/>
      <c r="AA76" s="24"/>
      <c r="AB76" s="24"/>
      <c r="AC76" s="24"/>
      <c r="AD76" s="24"/>
      <c r="AE76" s="24"/>
      <c r="AF76" s="24"/>
      <c r="AG76" s="24"/>
      <c r="AH76" s="62">
        <f>V76/'Festività&amp;Chiusure'!H$2</f>
        <v>0.5</v>
      </c>
      <c r="AI76" s="62">
        <f>W76/'Festività&amp;Chiusure'!I$2</f>
        <v>1.05</v>
      </c>
      <c r="AJ76" s="62">
        <f>X76/'Festività&amp;Chiusure'!J$2</f>
        <v>0.76190476190476186</v>
      </c>
      <c r="AK76" s="62">
        <f>Y76/'Festività&amp;Chiusure'!K$2</f>
        <v>0.63636363636363635</v>
      </c>
      <c r="AL76" s="62">
        <f>Z76/'Festività&amp;Chiusure'!L$2</f>
        <v>0</v>
      </c>
      <c r="AM76" s="62">
        <f>AA76/'Festività&amp;Chiusure'!M$2</f>
        <v>0</v>
      </c>
      <c r="AN76" s="62">
        <f>AB76/'Festività&amp;Chiusure'!N$2</f>
        <v>0</v>
      </c>
      <c r="AO76" s="62">
        <f>AC76/'Festività&amp;Chiusure'!O$2</f>
        <v>0</v>
      </c>
      <c r="AP76" s="62">
        <f>AD76/'Festività&amp;Chiusure'!P$2</f>
        <v>0</v>
      </c>
      <c r="AQ76" s="62">
        <f>AE76/'Festività&amp;Chiusure'!Q$2</f>
        <v>0</v>
      </c>
      <c r="AR76" s="62">
        <f>AF76/'Festività&amp;Chiusure'!R$2</f>
        <v>0</v>
      </c>
      <c r="AS76" s="62">
        <f>AG76/'Festività&amp;Chiusure'!S$2</f>
        <v>0</v>
      </c>
    </row>
    <row r="77" spans="1:46" ht="14.45" hidden="1">
      <c r="A77" s="24" t="s">
        <v>45</v>
      </c>
      <c r="B77" s="24" t="s">
        <v>46</v>
      </c>
      <c r="C77" s="24"/>
      <c r="D77" s="24">
        <v>2024</v>
      </c>
      <c r="E77" s="61">
        <v>45383</v>
      </c>
      <c r="F77" s="61">
        <v>45657</v>
      </c>
      <c r="G77" s="24" t="s">
        <v>169</v>
      </c>
      <c r="H77" s="24" t="s">
        <v>170</v>
      </c>
      <c r="I77" s="24" t="s">
        <v>171</v>
      </c>
      <c r="J77" s="24" t="s">
        <v>172</v>
      </c>
      <c r="K77" s="24" t="s">
        <v>52</v>
      </c>
      <c r="L77" s="24" t="s">
        <v>141</v>
      </c>
      <c r="M77" s="24" t="s">
        <v>173</v>
      </c>
      <c r="N77" s="24" t="s">
        <v>55</v>
      </c>
      <c r="O77" s="24" t="s">
        <v>56</v>
      </c>
      <c r="P77" s="24">
        <v>190</v>
      </c>
      <c r="Q77" s="24">
        <v>177</v>
      </c>
      <c r="R77" s="24" t="s">
        <v>57</v>
      </c>
      <c r="S77" s="62">
        <v>1</v>
      </c>
      <c r="T77" s="24">
        <v>2024</v>
      </c>
      <c r="U77" s="24">
        <f t="shared" si="1"/>
        <v>0</v>
      </c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62">
        <f>V77/'Festività&amp;Chiusure'!H$2</f>
        <v>0</v>
      </c>
      <c r="AI77" s="62">
        <f>W77/'Festività&amp;Chiusure'!I$2</f>
        <v>0</v>
      </c>
      <c r="AJ77" s="62">
        <f>X77/'Festività&amp;Chiusure'!J$2</f>
        <v>0</v>
      </c>
      <c r="AK77" s="62">
        <f>Y77/'Festività&amp;Chiusure'!K$2</f>
        <v>0</v>
      </c>
      <c r="AL77" s="62">
        <f>Z77/'Festività&amp;Chiusure'!L$2</f>
        <v>0</v>
      </c>
      <c r="AM77" s="62">
        <f>AA77/'Festività&amp;Chiusure'!M$2</f>
        <v>0</v>
      </c>
      <c r="AN77" s="62">
        <f>AB77/'Festività&amp;Chiusure'!N$2</f>
        <v>0</v>
      </c>
      <c r="AO77" s="62">
        <f>AC77/'Festività&amp;Chiusure'!O$2</f>
        <v>0</v>
      </c>
      <c r="AP77" s="62">
        <f>AD77/'Festività&amp;Chiusure'!P$2</f>
        <v>0</v>
      </c>
      <c r="AQ77" s="62">
        <f>AE77/'Festività&amp;Chiusure'!Q$2</f>
        <v>0</v>
      </c>
      <c r="AR77" s="62">
        <f>AF77/'Festività&amp;Chiusure'!R$2</f>
        <v>0</v>
      </c>
      <c r="AS77" s="62">
        <f>AG77/'Festività&amp;Chiusure'!S$2</f>
        <v>0</v>
      </c>
    </row>
    <row r="78" spans="1:46" ht="14.45" hidden="1">
      <c r="A78" s="24" t="s">
        <v>45</v>
      </c>
      <c r="B78" s="24" t="s">
        <v>46</v>
      </c>
      <c r="C78" s="24"/>
      <c r="D78" s="24">
        <v>2024</v>
      </c>
      <c r="E78" s="61">
        <v>45383</v>
      </c>
      <c r="F78" s="61">
        <v>45657</v>
      </c>
      <c r="G78" s="24" t="s">
        <v>169</v>
      </c>
      <c r="H78" s="24" t="s">
        <v>170</v>
      </c>
      <c r="I78" s="24" t="s">
        <v>171</v>
      </c>
      <c r="J78" s="24" t="s">
        <v>172</v>
      </c>
      <c r="K78" s="24" t="s">
        <v>52</v>
      </c>
      <c r="L78" s="24" t="s">
        <v>141</v>
      </c>
      <c r="M78" s="24" t="s">
        <v>141</v>
      </c>
      <c r="N78" s="24" t="s">
        <v>55</v>
      </c>
      <c r="O78" s="24" t="s">
        <v>146</v>
      </c>
      <c r="P78" s="24">
        <v>190</v>
      </c>
      <c r="Q78" s="24">
        <v>177</v>
      </c>
      <c r="R78" s="24" t="s">
        <v>57</v>
      </c>
      <c r="S78" s="62">
        <v>1</v>
      </c>
      <c r="T78" s="24">
        <v>2024</v>
      </c>
      <c r="U78" s="24">
        <f t="shared" si="1"/>
        <v>3</v>
      </c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>
        <v>3</v>
      </c>
      <c r="AH78" s="62">
        <f>V78/'Festività&amp;Chiusure'!H$2</f>
        <v>0</v>
      </c>
      <c r="AI78" s="62">
        <f>W78/'Festività&amp;Chiusure'!I$2</f>
        <v>0</v>
      </c>
      <c r="AJ78" s="62">
        <f>X78/'Festività&amp;Chiusure'!J$2</f>
        <v>0</v>
      </c>
      <c r="AK78" s="62">
        <f>Y78/'Festività&amp;Chiusure'!K$2</f>
        <v>0</v>
      </c>
      <c r="AL78" s="62">
        <f>Z78/'Festività&amp;Chiusure'!L$2</f>
        <v>0</v>
      </c>
      <c r="AM78" s="62">
        <f>AA78/'Festività&amp;Chiusure'!M$2</f>
        <v>0</v>
      </c>
      <c r="AN78" s="62">
        <f>AB78/'Festività&amp;Chiusure'!N$2</f>
        <v>0</v>
      </c>
      <c r="AO78" s="62">
        <f>AC78/'Festività&amp;Chiusure'!O$2</f>
        <v>0</v>
      </c>
      <c r="AP78" s="62">
        <f>AD78/'Festività&amp;Chiusure'!P$2</f>
        <v>0</v>
      </c>
      <c r="AQ78" s="62">
        <f>AE78/'Festività&amp;Chiusure'!Q$2</f>
        <v>0</v>
      </c>
      <c r="AR78" s="62">
        <f>AF78/'Festività&amp;Chiusure'!R$2</f>
        <v>0</v>
      </c>
      <c r="AS78" s="62">
        <f>AG78/'Festività&amp;Chiusure'!S$2</f>
        <v>0.13636363636363635</v>
      </c>
    </row>
    <row r="79" spans="1:46" ht="14.45" hidden="1">
      <c r="A79" s="24" t="s">
        <v>45</v>
      </c>
      <c r="B79" s="24" t="s">
        <v>46</v>
      </c>
      <c r="C79" s="24"/>
      <c r="D79" s="24">
        <v>2024</v>
      </c>
      <c r="E79" s="61">
        <v>45383</v>
      </c>
      <c r="F79" s="61">
        <v>45657</v>
      </c>
      <c r="G79" s="24" t="s">
        <v>169</v>
      </c>
      <c r="H79" s="24" t="s">
        <v>170</v>
      </c>
      <c r="I79" s="24" t="s">
        <v>171</v>
      </c>
      <c r="J79" s="24" t="s">
        <v>172</v>
      </c>
      <c r="K79" s="24" t="s">
        <v>52</v>
      </c>
      <c r="L79" s="24" t="s">
        <v>141</v>
      </c>
      <c r="M79" s="24" t="s">
        <v>141</v>
      </c>
      <c r="N79" s="24" t="s">
        <v>55</v>
      </c>
      <c r="O79" s="24" t="s">
        <v>56</v>
      </c>
      <c r="P79" s="24">
        <v>190</v>
      </c>
      <c r="Q79" s="24">
        <v>177</v>
      </c>
      <c r="R79" s="24" t="s">
        <v>57</v>
      </c>
      <c r="S79" s="62">
        <v>1</v>
      </c>
      <c r="T79" s="24">
        <v>2024</v>
      </c>
      <c r="U79" s="24">
        <f t="shared" si="1"/>
        <v>4</v>
      </c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>
        <v>4</v>
      </c>
      <c r="AH79" s="62">
        <f>V79/'Festività&amp;Chiusure'!H$2</f>
        <v>0</v>
      </c>
      <c r="AI79" s="62">
        <f>W79/'Festività&amp;Chiusure'!I$2</f>
        <v>0</v>
      </c>
      <c r="AJ79" s="62">
        <f>X79/'Festività&amp;Chiusure'!J$2</f>
        <v>0</v>
      </c>
      <c r="AK79" s="62">
        <f>Y79/'Festività&amp;Chiusure'!K$2</f>
        <v>0</v>
      </c>
      <c r="AL79" s="62">
        <f>Z79/'Festività&amp;Chiusure'!L$2</f>
        <v>0</v>
      </c>
      <c r="AM79" s="62">
        <f>AA79/'Festività&amp;Chiusure'!M$2</f>
        <v>0</v>
      </c>
      <c r="AN79" s="62">
        <f>AB79/'Festività&amp;Chiusure'!N$2</f>
        <v>0</v>
      </c>
      <c r="AO79" s="62">
        <f>AC79/'Festività&amp;Chiusure'!O$2</f>
        <v>0</v>
      </c>
      <c r="AP79" s="62">
        <f>AD79/'Festività&amp;Chiusure'!P$2</f>
        <v>0</v>
      </c>
      <c r="AQ79" s="62">
        <f>AE79/'Festività&amp;Chiusure'!Q$2</f>
        <v>0</v>
      </c>
      <c r="AR79" s="62">
        <f>AF79/'Festività&amp;Chiusure'!R$2</f>
        <v>0</v>
      </c>
      <c r="AS79" s="62">
        <f>AG79/'Festività&amp;Chiusure'!S$2</f>
        <v>0.18181818181818182</v>
      </c>
    </row>
    <row r="80" spans="1:46" ht="14.45" hidden="1">
      <c r="A80" s="24" t="s">
        <v>45</v>
      </c>
      <c r="B80" s="24" t="s">
        <v>46</v>
      </c>
      <c r="C80" s="24"/>
      <c r="D80" s="24">
        <v>2024</v>
      </c>
      <c r="E80" s="61">
        <v>45383</v>
      </c>
      <c r="F80" s="61">
        <v>45657</v>
      </c>
      <c r="G80" s="24" t="s">
        <v>169</v>
      </c>
      <c r="H80" s="24" t="s">
        <v>170</v>
      </c>
      <c r="I80" s="24" t="s">
        <v>171</v>
      </c>
      <c r="J80" s="24" t="s">
        <v>172</v>
      </c>
      <c r="K80" s="24" t="s">
        <v>52</v>
      </c>
      <c r="L80" s="24" t="s">
        <v>141</v>
      </c>
      <c r="M80" s="24" t="s">
        <v>174</v>
      </c>
      <c r="N80" s="24" t="s">
        <v>55</v>
      </c>
      <c r="O80" s="24" t="s">
        <v>56</v>
      </c>
      <c r="P80" s="24">
        <v>190</v>
      </c>
      <c r="Q80" s="24">
        <v>177</v>
      </c>
      <c r="R80" s="24" t="s">
        <v>57</v>
      </c>
      <c r="S80" s="62">
        <v>1</v>
      </c>
      <c r="T80" s="24">
        <v>2024</v>
      </c>
      <c r="U80" s="24">
        <f t="shared" si="1"/>
        <v>1</v>
      </c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>
        <v>1</v>
      </c>
      <c r="AH80" s="62">
        <f>V80/'Festività&amp;Chiusure'!H$2</f>
        <v>0</v>
      </c>
      <c r="AI80" s="62">
        <f>W80/'Festività&amp;Chiusure'!I$2</f>
        <v>0</v>
      </c>
      <c r="AJ80" s="62">
        <f>X80/'Festività&amp;Chiusure'!J$2</f>
        <v>0</v>
      </c>
      <c r="AK80" s="62">
        <f>Y80/'Festività&amp;Chiusure'!K$2</f>
        <v>0</v>
      </c>
      <c r="AL80" s="62">
        <f>Z80/'Festività&amp;Chiusure'!L$2</f>
        <v>0</v>
      </c>
      <c r="AM80" s="62">
        <f>AA80/'Festività&amp;Chiusure'!M$2</f>
        <v>0</v>
      </c>
      <c r="AN80" s="62">
        <f>AB80/'Festività&amp;Chiusure'!N$2</f>
        <v>0</v>
      </c>
      <c r="AO80" s="62">
        <f>AC80/'Festività&amp;Chiusure'!O$2</f>
        <v>0</v>
      </c>
      <c r="AP80" s="62">
        <f>AD80/'Festività&amp;Chiusure'!P$2</f>
        <v>0</v>
      </c>
      <c r="AQ80" s="62">
        <f>AE80/'Festività&amp;Chiusure'!Q$2</f>
        <v>0</v>
      </c>
      <c r="AR80" s="62">
        <f>AF80/'Festività&amp;Chiusure'!R$2</f>
        <v>0</v>
      </c>
      <c r="AS80" s="62">
        <f>AG80/'Festività&amp;Chiusure'!S$2</f>
        <v>4.5454545454545456E-2</v>
      </c>
    </row>
    <row r="81" spans="1:45" ht="14.45" hidden="1">
      <c r="A81" s="24" t="s">
        <v>45</v>
      </c>
      <c r="B81" s="24" t="s">
        <v>46</v>
      </c>
      <c r="C81" s="24"/>
      <c r="D81" s="24">
        <v>2024</v>
      </c>
      <c r="E81" s="61">
        <v>45383</v>
      </c>
      <c r="F81" s="61">
        <v>45657</v>
      </c>
      <c r="G81" s="24" t="s">
        <v>169</v>
      </c>
      <c r="H81" s="24" t="s">
        <v>170</v>
      </c>
      <c r="I81" s="24" t="s">
        <v>171</v>
      </c>
      <c r="J81" s="24" t="s">
        <v>172</v>
      </c>
      <c r="K81" s="24" t="s">
        <v>52</v>
      </c>
      <c r="L81" s="24" t="s">
        <v>141</v>
      </c>
      <c r="M81" s="24" t="s">
        <v>175</v>
      </c>
      <c r="N81" s="24" t="s">
        <v>176</v>
      </c>
      <c r="O81" s="24" t="s">
        <v>142</v>
      </c>
      <c r="P81" s="24">
        <v>190</v>
      </c>
      <c r="Q81" s="24">
        <v>177</v>
      </c>
      <c r="R81" s="24" t="s">
        <v>57</v>
      </c>
      <c r="S81" s="62">
        <v>1</v>
      </c>
      <c r="T81" s="24">
        <v>2024</v>
      </c>
      <c r="U81" s="24">
        <f t="shared" si="1"/>
        <v>3</v>
      </c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>
        <v>3</v>
      </c>
      <c r="AH81" s="62">
        <f>V81/'Festività&amp;Chiusure'!H$2</f>
        <v>0</v>
      </c>
      <c r="AI81" s="62">
        <f>W81/'Festività&amp;Chiusure'!I$2</f>
        <v>0</v>
      </c>
      <c r="AJ81" s="62">
        <f>X81/'Festività&amp;Chiusure'!J$2</f>
        <v>0</v>
      </c>
      <c r="AK81" s="62">
        <f>Y81/'Festività&amp;Chiusure'!K$2</f>
        <v>0</v>
      </c>
      <c r="AL81" s="62">
        <f>Z81/'Festività&amp;Chiusure'!L$2</f>
        <v>0</v>
      </c>
      <c r="AM81" s="62">
        <f>AA81/'Festività&amp;Chiusure'!M$2</f>
        <v>0</v>
      </c>
      <c r="AN81" s="62">
        <f>AB81/'Festività&amp;Chiusure'!N$2</f>
        <v>0</v>
      </c>
      <c r="AO81" s="62">
        <f>AC81/'Festività&amp;Chiusure'!O$2</f>
        <v>0</v>
      </c>
      <c r="AP81" s="62">
        <f>AD81/'Festività&amp;Chiusure'!P$2</f>
        <v>0</v>
      </c>
      <c r="AQ81" s="62">
        <f>AE81/'Festività&amp;Chiusure'!Q$2</f>
        <v>0</v>
      </c>
      <c r="AR81" s="62">
        <f>AF81/'Festività&amp;Chiusure'!R$2</f>
        <v>0</v>
      </c>
      <c r="AS81" s="62">
        <f>AG81/'Festività&amp;Chiusure'!S$2</f>
        <v>0.13636363636363635</v>
      </c>
    </row>
    <row r="82" spans="1:45" ht="14.45" hidden="1">
      <c r="A82" s="24" t="s">
        <v>45</v>
      </c>
      <c r="B82" s="24" t="s">
        <v>46</v>
      </c>
      <c r="C82" s="24"/>
      <c r="D82" s="24">
        <v>2024</v>
      </c>
      <c r="E82" s="61">
        <v>45383</v>
      </c>
      <c r="F82" s="61">
        <v>45657</v>
      </c>
      <c r="G82" s="24" t="s">
        <v>169</v>
      </c>
      <c r="H82" s="24" t="s">
        <v>170</v>
      </c>
      <c r="I82" s="24" t="s">
        <v>171</v>
      </c>
      <c r="J82" s="24" t="s">
        <v>172</v>
      </c>
      <c r="K82" s="24" t="s">
        <v>52</v>
      </c>
      <c r="L82" s="24" t="s">
        <v>141</v>
      </c>
      <c r="M82" s="24" t="s">
        <v>177</v>
      </c>
      <c r="N82" s="24" t="s">
        <v>59</v>
      </c>
      <c r="O82" s="24" t="s">
        <v>178</v>
      </c>
      <c r="P82" s="24">
        <v>190</v>
      </c>
      <c r="Q82" s="24">
        <v>177</v>
      </c>
      <c r="R82" s="24" t="s">
        <v>57</v>
      </c>
      <c r="S82" s="62">
        <v>1</v>
      </c>
      <c r="T82" s="24">
        <v>2024</v>
      </c>
      <c r="U82" s="24">
        <f t="shared" si="1"/>
        <v>1</v>
      </c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>
        <v>1</v>
      </c>
      <c r="AH82" s="62">
        <f>V82/'Festività&amp;Chiusure'!H$2</f>
        <v>0</v>
      </c>
      <c r="AI82" s="62">
        <f>W82/'Festività&amp;Chiusure'!I$2</f>
        <v>0</v>
      </c>
      <c r="AJ82" s="62">
        <f>X82/'Festività&amp;Chiusure'!J$2</f>
        <v>0</v>
      </c>
      <c r="AK82" s="62">
        <f>Y82/'Festività&amp;Chiusure'!K$2</f>
        <v>0</v>
      </c>
      <c r="AL82" s="62">
        <f>Z82/'Festività&amp;Chiusure'!L$2</f>
        <v>0</v>
      </c>
      <c r="AM82" s="62">
        <f>AA82/'Festività&amp;Chiusure'!M$2</f>
        <v>0</v>
      </c>
      <c r="AN82" s="62">
        <f>AB82/'Festività&amp;Chiusure'!N$2</f>
        <v>0</v>
      </c>
      <c r="AO82" s="62">
        <f>AC82/'Festività&amp;Chiusure'!O$2</f>
        <v>0</v>
      </c>
      <c r="AP82" s="62">
        <f>AD82/'Festività&amp;Chiusure'!P$2</f>
        <v>0</v>
      </c>
      <c r="AQ82" s="62">
        <f>AE82/'Festività&amp;Chiusure'!Q$2</f>
        <v>0</v>
      </c>
      <c r="AR82" s="62">
        <f>AF82/'Festività&amp;Chiusure'!R$2</f>
        <v>0</v>
      </c>
      <c r="AS82" s="62">
        <f>AG82/'Festività&amp;Chiusure'!S$2</f>
        <v>4.5454545454545456E-2</v>
      </c>
    </row>
    <row r="83" spans="1:45" ht="14.45" hidden="1">
      <c r="A83" s="24" t="s">
        <v>45</v>
      </c>
      <c r="B83" s="24" t="s">
        <v>46</v>
      </c>
      <c r="C83" s="24"/>
      <c r="D83" s="24">
        <v>2024</v>
      </c>
      <c r="E83" s="61">
        <v>45383</v>
      </c>
      <c r="F83" s="61">
        <v>45657</v>
      </c>
      <c r="G83" s="24" t="s">
        <v>169</v>
      </c>
      <c r="H83" s="24" t="s">
        <v>170</v>
      </c>
      <c r="I83" s="24" t="s">
        <v>171</v>
      </c>
      <c r="J83" s="24" t="s">
        <v>172</v>
      </c>
      <c r="K83" s="24" t="s">
        <v>52</v>
      </c>
      <c r="L83" s="24" t="s">
        <v>141</v>
      </c>
      <c r="M83" s="24" t="s">
        <v>179</v>
      </c>
      <c r="N83" s="24" t="s">
        <v>55</v>
      </c>
      <c r="O83" s="24" t="s">
        <v>134</v>
      </c>
      <c r="P83" s="24">
        <v>190</v>
      </c>
      <c r="Q83" s="24">
        <v>177</v>
      </c>
      <c r="R83" s="24" t="s">
        <v>57</v>
      </c>
      <c r="S83" s="62">
        <v>1</v>
      </c>
      <c r="T83" s="24">
        <v>2024</v>
      </c>
      <c r="U83" s="24">
        <f t="shared" si="1"/>
        <v>17</v>
      </c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>
        <v>17</v>
      </c>
      <c r="AH83" s="62">
        <f>V83/'Festività&amp;Chiusure'!H$2</f>
        <v>0</v>
      </c>
      <c r="AI83" s="62">
        <f>W83/'Festività&amp;Chiusure'!I$2</f>
        <v>0</v>
      </c>
      <c r="AJ83" s="62">
        <f>X83/'Festività&amp;Chiusure'!J$2</f>
        <v>0</v>
      </c>
      <c r="AK83" s="62">
        <f>Y83/'Festività&amp;Chiusure'!K$2</f>
        <v>0</v>
      </c>
      <c r="AL83" s="62">
        <f>Z83/'Festività&amp;Chiusure'!L$2</f>
        <v>0</v>
      </c>
      <c r="AM83" s="62">
        <f>AA83/'Festività&amp;Chiusure'!M$2</f>
        <v>0</v>
      </c>
      <c r="AN83" s="62">
        <f>AB83/'Festività&amp;Chiusure'!N$2</f>
        <v>0</v>
      </c>
      <c r="AO83" s="62">
        <f>AC83/'Festività&amp;Chiusure'!O$2</f>
        <v>0</v>
      </c>
      <c r="AP83" s="62">
        <f>AD83/'Festività&amp;Chiusure'!P$2</f>
        <v>0</v>
      </c>
      <c r="AQ83" s="62">
        <f>AE83/'Festività&amp;Chiusure'!Q$2</f>
        <v>0</v>
      </c>
      <c r="AR83" s="62">
        <f>AF83/'Festività&amp;Chiusure'!R$2</f>
        <v>0</v>
      </c>
      <c r="AS83" s="62">
        <f>AG83/'Festività&amp;Chiusure'!S$2</f>
        <v>0.77272727272727271</v>
      </c>
    </row>
    <row r="84" spans="1:45" ht="14.45" hidden="1">
      <c r="A84" s="24" t="s">
        <v>45</v>
      </c>
      <c r="B84" s="24" t="s">
        <v>46</v>
      </c>
      <c r="C84" s="24"/>
      <c r="D84" s="24">
        <v>2024</v>
      </c>
      <c r="E84" s="24"/>
      <c r="F84" s="24"/>
      <c r="G84" s="24" t="s">
        <v>180</v>
      </c>
      <c r="H84" s="24" t="s">
        <v>181</v>
      </c>
      <c r="I84" s="24" t="s">
        <v>182</v>
      </c>
      <c r="J84" s="24" t="s">
        <v>183</v>
      </c>
      <c r="K84" s="24" t="s">
        <v>52</v>
      </c>
      <c r="L84" s="24" t="s">
        <v>184</v>
      </c>
      <c r="M84" s="24" t="s">
        <v>185</v>
      </c>
      <c r="N84" s="24" t="s">
        <v>55</v>
      </c>
      <c r="O84" s="24" t="s">
        <v>186</v>
      </c>
      <c r="P84" s="24">
        <v>150</v>
      </c>
      <c r="Q84" s="24">
        <v>70</v>
      </c>
      <c r="R84" s="24" t="s">
        <v>93</v>
      </c>
      <c r="S84" s="62">
        <v>0.5</v>
      </c>
      <c r="T84" s="24">
        <v>2024</v>
      </c>
      <c r="U84" s="24">
        <f t="shared" si="1"/>
        <v>73</v>
      </c>
      <c r="V84" s="24"/>
      <c r="W84" s="24"/>
      <c r="X84" s="24"/>
      <c r="Y84" s="24"/>
      <c r="Z84" s="24"/>
      <c r="AA84" s="24">
        <v>6</v>
      </c>
      <c r="AB84" s="24">
        <v>5</v>
      </c>
      <c r="AC84" s="24"/>
      <c r="AD84" s="24">
        <v>14</v>
      </c>
      <c r="AE84" s="24">
        <v>17</v>
      </c>
      <c r="AF84" s="24">
        <v>17</v>
      </c>
      <c r="AG84" s="24">
        <v>14</v>
      </c>
      <c r="AH84" s="62">
        <f>V84/'Festività&amp;Chiusure'!H$2</f>
        <v>0</v>
      </c>
      <c r="AI84" s="62">
        <f>W84/'Festività&amp;Chiusure'!I$2</f>
        <v>0</v>
      </c>
      <c r="AJ84" s="62">
        <f>X84/'Festività&amp;Chiusure'!J$2</f>
        <v>0</v>
      </c>
      <c r="AK84" s="62">
        <f>Y84/'Festività&amp;Chiusure'!K$2</f>
        <v>0</v>
      </c>
      <c r="AL84" s="62">
        <f>Z84/'Festività&amp;Chiusure'!L$2</f>
        <v>0</v>
      </c>
      <c r="AM84" s="62">
        <f>AA84/'Festività&amp;Chiusure'!M$2</f>
        <v>0.3</v>
      </c>
      <c r="AN84" s="62">
        <f>AB84/'Festività&amp;Chiusure'!N$2</f>
        <v>0.21739130434782608</v>
      </c>
      <c r="AO84" s="62">
        <f>AC84/'Festività&amp;Chiusure'!O$2</f>
        <v>0</v>
      </c>
      <c r="AP84" s="62">
        <f>AD84/'Festività&amp;Chiusure'!P$2</f>
        <v>0.66666666666666663</v>
      </c>
      <c r="AQ84" s="62">
        <f>AE84/'Festività&amp;Chiusure'!Q$2</f>
        <v>0.73913043478260865</v>
      </c>
      <c r="AR84" s="62">
        <f>AF84/'Festività&amp;Chiusure'!R$2</f>
        <v>0.80952380952380953</v>
      </c>
      <c r="AS84" s="62">
        <f>AG84/'Festività&amp;Chiusure'!S$2</f>
        <v>0.63636363636363635</v>
      </c>
    </row>
    <row r="85" spans="1:45" ht="14.45" hidden="1">
      <c r="A85" s="24" t="s">
        <v>45</v>
      </c>
      <c r="B85" s="24" t="s">
        <v>46</v>
      </c>
      <c r="C85" s="24"/>
      <c r="D85" s="24">
        <v>2024</v>
      </c>
      <c r="E85" s="24"/>
      <c r="F85" s="24"/>
      <c r="G85" s="24" t="s">
        <v>180</v>
      </c>
      <c r="H85" s="24" t="s">
        <v>181</v>
      </c>
      <c r="I85" s="24" t="s">
        <v>182</v>
      </c>
      <c r="J85" s="24" t="s">
        <v>183</v>
      </c>
      <c r="K85" s="24" t="s">
        <v>52</v>
      </c>
      <c r="L85" s="24" t="s">
        <v>184</v>
      </c>
      <c r="M85" s="24" t="s">
        <v>187</v>
      </c>
      <c r="N85" s="24" t="s">
        <v>55</v>
      </c>
      <c r="O85" s="24" t="s">
        <v>186</v>
      </c>
      <c r="P85" s="24">
        <v>150</v>
      </c>
      <c r="Q85" s="24">
        <v>70</v>
      </c>
      <c r="R85" s="24" t="s">
        <v>93</v>
      </c>
      <c r="S85" s="62">
        <v>0.5</v>
      </c>
      <c r="T85" s="24">
        <v>2024</v>
      </c>
      <c r="U85" s="24">
        <f t="shared" si="1"/>
        <v>13</v>
      </c>
      <c r="V85" s="24"/>
      <c r="W85" s="24"/>
      <c r="X85" s="24"/>
      <c r="Y85" s="24"/>
      <c r="Z85" s="24"/>
      <c r="AA85" s="24"/>
      <c r="AB85" s="24"/>
      <c r="AC85" s="24"/>
      <c r="AD85" s="24">
        <v>4</v>
      </c>
      <c r="AE85" s="24">
        <v>4</v>
      </c>
      <c r="AF85" s="24">
        <v>4</v>
      </c>
      <c r="AG85" s="24">
        <v>1</v>
      </c>
      <c r="AH85" s="62">
        <f>V85/'Festività&amp;Chiusure'!H$2</f>
        <v>0</v>
      </c>
      <c r="AI85" s="62">
        <f>W85/'Festività&amp;Chiusure'!I$2</f>
        <v>0</v>
      </c>
      <c r="AJ85" s="62">
        <f>X85/'Festività&amp;Chiusure'!J$2</f>
        <v>0</v>
      </c>
      <c r="AK85" s="62">
        <f>Y85/'Festività&amp;Chiusure'!K$2</f>
        <v>0</v>
      </c>
      <c r="AL85" s="62">
        <f>Z85/'Festività&amp;Chiusure'!L$2</f>
        <v>0</v>
      </c>
      <c r="AM85" s="62">
        <f>AA85/'Festività&amp;Chiusure'!M$2</f>
        <v>0</v>
      </c>
      <c r="AN85" s="62">
        <f>AB85/'Festività&amp;Chiusure'!N$2</f>
        <v>0</v>
      </c>
      <c r="AO85" s="62">
        <f>AC85/'Festività&amp;Chiusure'!O$2</f>
        <v>0</v>
      </c>
      <c r="AP85" s="62">
        <f>AD85/'Festività&amp;Chiusure'!P$2</f>
        <v>0.19047619047619047</v>
      </c>
      <c r="AQ85" s="62">
        <f>AE85/'Festività&amp;Chiusure'!Q$2</f>
        <v>0.17391304347826086</v>
      </c>
      <c r="AR85" s="62">
        <f>AF85/'Festività&amp;Chiusure'!R$2</f>
        <v>0.19047619047619047</v>
      </c>
      <c r="AS85" s="62">
        <f>AG85/'Festività&amp;Chiusure'!S$2</f>
        <v>4.5454545454545456E-2</v>
      </c>
    </row>
    <row r="86" spans="1:45" ht="14.45" hidden="1">
      <c r="A86" s="24" t="s">
        <v>45</v>
      </c>
      <c r="B86" s="24" t="s">
        <v>46</v>
      </c>
      <c r="C86" s="24"/>
      <c r="D86" s="24">
        <v>2024</v>
      </c>
      <c r="E86" s="24"/>
      <c r="F86" s="24"/>
      <c r="G86" s="24" t="s">
        <v>180</v>
      </c>
      <c r="H86" s="24" t="s">
        <v>181</v>
      </c>
      <c r="I86" s="24" t="s">
        <v>182</v>
      </c>
      <c r="J86" s="24" t="s">
        <v>183</v>
      </c>
      <c r="K86" s="24" t="s">
        <v>52</v>
      </c>
      <c r="L86" s="24" t="s">
        <v>184</v>
      </c>
      <c r="M86" s="24" t="s">
        <v>188</v>
      </c>
      <c r="N86" s="24" t="s">
        <v>55</v>
      </c>
      <c r="O86" s="24" t="s">
        <v>146</v>
      </c>
      <c r="P86" s="24">
        <v>150</v>
      </c>
      <c r="Q86" s="24">
        <v>70</v>
      </c>
      <c r="R86" s="24" t="s">
        <v>93</v>
      </c>
      <c r="S86" s="62">
        <v>0.5</v>
      </c>
      <c r="T86" s="24">
        <v>2024</v>
      </c>
      <c r="U86" s="24">
        <f t="shared" si="1"/>
        <v>5</v>
      </c>
      <c r="V86" s="24"/>
      <c r="W86" s="24"/>
      <c r="X86" s="24"/>
      <c r="Y86" s="24"/>
      <c r="Z86" s="24"/>
      <c r="AA86" s="24"/>
      <c r="AB86" s="24">
        <v>1</v>
      </c>
      <c r="AC86" s="24"/>
      <c r="AD86" s="24">
        <v>3</v>
      </c>
      <c r="AE86" s="24">
        <v>1</v>
      </c>
      <c r="AF86" s="24"/>
      <c r="AG86" s="24"/>
      <c r="AH86" s="62">
        <f>V86/'Festività&amp;Chiusure'!H$2</f>
        <v>0</v>
      </c>
      <c r="AI86" s="62">
        <f>W86/'Festività&amp;Chiusure'!I$2</f>
        <v>0</v>
      </c>
      <c r="AJ86" s="62">
        <f>X86/'Festività&amp;Chiusure'!J$2</f>
        <v>0</v>
      </c>
      <c r="AK86" s="62">
        <f>Y86/'Festività&amp;Chiusure'!K$2</f>
        <v>0</v>
      </c>
      <c r="AL86" s="62">
        <f>Z86/'Festività&amp;Chiusure'!L$2</f>
        <v>0</v>
      </c>
      <c r="AM86" s="62">
        <f>AA86/'Festività&amp;Chiusure'!M$2</f>
        <v>0</v>
      </c>
      <c r="AN86" s="62">
        <f>AB86/'Festività&amp;Chiusure'!N$2</f>
        <v>4.3478260869565216E-2</v>
      </c>
      <c r="AO86" s="62">
        <f>AC86/'Festività&amp;Chiusure'!O$2</f>
        <v>0</v>
      </c>
      <c r="AP86" s="62">
        <f>AD86/'Festività&amp;Chiusure'!P$2</f>
        <v>0.14285714285714285</v>
      </c>
      <c r="AQ86" s="62">
        <f>AE86/'Festività&amp;Chiusure'!Q$2</f>
        <v>4.3478260869565216E-2</v>
      </c>
      <c r="AR86" s="62">
        <f>AF86/'Festività&amp;Chiusure'!R$2</f>
        <v>0</v>
      </c>
      <c r="AS86" s="62">
        <f>AG86/'Festività&amp;Chiusure'!S$2</f>
        <v>0</v>
      </c>
    </row>
    <row r="87" spans="1:45" ht="14.45" hidden="1">
      <c r="A87" s="24" t="s">
        <v>45</v>
      </c>
      <c r="B87" s="24" t="s">
        <v>46</v>
      </c>
      <c r="C87" s="24"/>
      <c r="D87" s="24">
        <v>2024</v>
      </c>
      <c r="E87" s="24"/>
      <c r="F87" s="24"/>
      <c r="G87" s="24" t="s">
        <v>180</v>
      </c>
      <c r="H87" s="24" t="s">
        <v>181</v>
      </c>
      <c r="I87" s="24" t="s">
        <v>182</v>
      </c>
      <c r="J87" s="24" t="s">
        <v>183</v>
      </c>
      <c r="K87" s="24" t="s">
        <v>52</v>
      </c>
      <c r="L87" s="24" t="s">
        <v>184</v>
      </c>
      <c r="M87" s="24" t="s">
        <v>189</v>
      </c>
      <c r="N87" s="24" t="s">
        <v>55</v>
      </c>
      <c r="O87" s="24" t="s">
        <v>190</v>
      </c>
      <c r="P87" s="24">
        <v>150</v>
      </c>
      <c r="Q87" s="24">
        <v>70</v>
      </c>
      <c r="R87" s="24" t="s">
        <v>93</v>
      </c>
      <c r="S87" s="62">
        <v>0.5</v>
      </c>
      <c r="T87" s="24">
        <v>2024</v>
      </c>
      <c r="U87" s="24">
        <f t="shared" si="1"/>
        <v>22</v>
      </c>
      <c r="V87" s="24"/>
      <c r="W87" s="24"/>
      <c r="X87" s="24"/>
      <c r="Y87" s="24"/>
      <c r="Z87" s="24"/>
      <c r="AA87" s="24">
        <v>3</v>
      </c>
      <c r="AB87" s="24">
        <v>4</v>
      </c>
      <c r="AC87" s="24"/>
      <c r="AD87" s="24">
        <v>4</v>
      </c>
      <c r="AE87" s="24">
        <v>5</v>
      </c>
      <c r="AF87" s="24">
        <v>3</v>
      </c>
      <c r="AG87" s="24">
        <v>3</v>
      </c>
      <c r="AH87" s="62">
        <f>V87/'Festività&amp;Chiusure'!H$2</f>
        <v>0</v>
      </c>
      <c r="AI87" s="62">
        <f>W87/'Festività&amp;Chiusure'!I$2</f>
        <v>0</v>
      </c>
      <c r="AJ87" s="62">
        <f>X87/'Festività&amp;Chiusure'!J$2</f>
        <v>0</v>
      </c>
      <c r="AK87" s="62">
        <f>Y87/'Festività&amp;Chiusure'!K$2</f>
        <v>0</v>
      </c>
      <c r="AL87" s="62">
        <f>Z87/'Festività&amp;Chiusure'!L$2</f>
        <v>0</v>
      </c>
      <c r="AM87" s="62">
        <f>AA87/'Festività&amp;Chiusure'!M$2</f>
        <v>0.15</v>
      </c>
      <c r="AN87" s="62">
        <f>AB87/'Festività&amp;Chiusure'!N$2</f>
        <v>0.17391304347826086</v>
      </c>
      <c r="AO87" s="62">
        <f>AC87/'Festività&amp;Chiusure'!O$2</f>
        <v>0</v>
      </c>
      <c r="AP87" s="62">
        <f>AD87/'Festività&amp;Chiusure'!P$2</f>
        <v>0.19047619047619047</v>
      </c>
      <c r="AQ87" s="62">
        <f>AE87/'Festività&amp;Chiusure'!Q$2</f>
        <v>0.21739130434782608</v>
      </c>
      <c r="AR87" s="62">
        <f>AF87/'Festività&amp;Chiusure'!R$2</f>
        <v>0.14285714285714285</v>
      </c>
      <c r="AS87" s="62">
        <f>AG87/'Festività&amp;Chiusure'!S$2</f>
        <v>0.13636363636363635</v>
      </c>
    </row>
    <row r="88" spans="1:45" ht="14.45" hidden="1">
      <c r="A88" s="24" t="s">
        <v>45</v>
      </c>
      <c r="B88" s="24" t="s">
        <v>46</v>
      </c>
      <c r="C88" s="24"/>
      <c r="D88" s="24">
        <v>2024</v>
      </c>
      <c r="E88" s="24"/>
      <c r="F88" s="24"/>
      <c r="G88" s="24" t="s">
        <v>180</v>
      </c>
      <c r="H88" s="24" t="s">
        <v>181</v>
      </c>
      <c r="I88" s="24" t="s">
        <v>182</v>
      </c>
      <c r="J88" s="24" t="s">
        <v>183</v>
      </c>
      <c r="K88" s="24" t="s">
        <v>52</v>
      </c>
      <c r="L88" s="24" t="s">
        <v>184</v>
      </c>
      <c r="M88" s="24" t="s">
        <v>191</v>
      </c>
      <c r="N88" s="24" t="s">
        <v>55</v>
      </c>
      <c r="O88" s="24" t="s">
        <v>87</v>
      </c>
      <c r="P88" s="24">
        <v>150</v>
      </c>
      <c r="Q88" s="24">
        <v>70</v>
      </c>
      <c r="R88" s="24" t="s">
        <v>93</v>
      </c>
      <c r="S88" s="62">
        <v>0.5</v>
      </c>
      <c r="T88" s="24">
        <v>2024</v>
      </c>
      <c r="U88" s="24">
        <f t="shared" si="1"/>
        <v>14</v>
      </c>
      <c r="V88" s="24"/>
      <c r="W88" s="24"/>
      <c r="X88" s="24"/>
      <c r="Y88" s="24"/>
      <c r="Z88" s="24"/>
      <c r="AA88" s="24">
        <v>5</v>
      </c>
      <c r="AB88" s="24">
        <v>5</v>
      </c>
      <c r="AC88" s="24"/>
      <c r="AD88" s="24">
        <v>1</v>
      </c>
      <c r="AE88" s="24">
        <v>1</v>
      </c>
      <c r="AF88" s="24">
        <v>1</v>
      </c>
      <c r="AG88" s="24">
        <v>1</v>
      </c>
      <c r="AH88" s="62">
        <f>V88/'Festività&amp;Chiusure'!H$2</f>
        <v>0</v>
      </c>
      <c r="AI88" s="62">
        <f>W88/'Festività&amp;Chiusure'!I$2</f>
        <v>0</v>
      </c>
      <c r="AJ88" s="62">
        <f>X88/'Festività&amp;Chiusure'!J$2</f>
        <v>0</v>
      </c>
      <c r="AK88" s="62">
        <f>Y88/'Festività&amp;Chiusure'!K$2</f>
        <v>0</v>
      </c>
      <c r="AL88" s="62">
        <f>Z88/'Festività&amp;Chiusure'!L$2</f>
        <v>0</v>
      </c>
      <c r="AM88" s="62">
        <f>AA88/'Festività&amp;Chiusure'!M$2</f>
        <v>0.25</v>
      </c>
      <c r="AN88" s="62">
        <f>AB88/'Festività&amp;Chiusure'!N$2</f>
        <v>0.21739130434782608</v>
      </c>
      <c r="AO88" s="62">
        <f>AC88/'Festività&amp;Chiusure'!O$2</f>
        <v>0</v>
      </c>
      <c r="AP88" s="62">
        <f>AD88/'Festività&amp;Chiusure'!P$2</f>
        <v>4.7619047619047616E-2</v>
      </c>
      <c r="AQ88" s="62">
        <f>AE88/'Festività&amp;Chiusure'!Q$2</f>
        <v>4.3478260869565216E-2</v>
      </c>
      <c r="AR88" s="62">
        <f>AF88/'Festività&amp;Chiusure'!R$2</f>
        <v>4.7619047619047616E-2</v>
      </c>
      <c r="AS88" s="62">
        <f>AG88/'Festività&amp;Chiusure'!S$2</f>
        <v>4.5454545454545456E-2</v>
      </c>
    </row>
    <row r="89" spans="1:45" ht="14.45" hidden="1">
      <c r="A89" s="24" t="s">
        <v>45</v>
      </c>
      <c r="B89" s="24" t="s">
        <v>46</v>
      </c>
      <c r="C89" s="24"/>
      <c r="D89" s="24">
        <v>2024</v>
      </c>
      <c r="E89" s="24"/>
      <c r="F89" s="24"/>
      <c r="G89" s="24" t="s">
        <v>180</v>
      </c>
      <c r="H89" s="24" t="s">
        <v>181</v>
      </c>
      <c r="I89" s="24" t="s">
        <v>182</v>
      </c>
      <c r="J89" s="24" t="s">
        <v>183</v>
      </c>
      <c r="K89" s="24" t="s">
        <v>52</v>
      </c>
      <c r="L89" s="24" t="s">
        <v>184</v>
      </c>
      <c r="M89" s="24" t="s">
        <v>192</v>
      </c>
      <c r="N89" s="24" t="s">
        <v>55</v>
      </c>
      <c r="O89" s="24" t="s">
        <v>186</v>
      </c>
      <c r="P89" s="24">
        <v>150</v>
      </c>
      <c r="Q89" s="24">
        <v>70</v>
      </c>
      <c r="R89" s="24" t="s">
        <v>93</v>
      </c>
      <c r="S89" s="62">
        <v>0.5</v>
      </c>
      <c r="T89" s="24">
        <v>2024</v>
      </c>
      <c r="U89" s="24">
        <f t="shared" si="1"/>
        <v>23</v>
      </c>
      <c r="V89" s="24"/>
      <c r="W89" s="24"/>
      <c r="X89" s="24"/>
      <c r="Y89" s="24"/>
      <c r="Z89" s="24"/>
      <c r="AA89" s="24"/>
      <c r="AB89" s="24"/>
      <c r="AC89" s="24"/>
      <c r="AD89" s="24">
        <v>4</v>
      </c>
      <c r="AE89" s="24">
        <v>7</v>
      </c>
      <c r="AF89" s="24">
        <v>7</v>
      </c>
      <c r="AG89" s="24">
        <v>5</v>
      </c>
      <c r="AH89" s="62">
        <f>V89/'Festività&amp;Chiusure'!H$2</f>
        <v>0</v>
      </c>
      <c r="AI89" s="62">
        <f>W89/'Festività&amp;Chiusure'!I$2</f>
        <v>0</v>
      </c>
      <c r="AJ89" s="62">
        <f>X89/'Festività&amp;Chiusure'!J$2</f>
        <v>0</v>
      </c>
      <c r="AK89" s="62">
        <f>Y89/'Festività&amp;Chiusure'!K$2</f>
        <v>0</v>
      </c>
      <c r="AL89" s="62">
        <f>Z89/'Festività&amp;Chiusure'!L$2</f>
        <v>0</v>
      </c>
      <c r="AM89" s="62">
        <f>AA89/'Festività&amp;Chiusure'!M$2</f>
        <v>0</v>
      </c>
      <c r="AN89" s="62">
        <f>AB89/'Festività&amp;Chiusure'!N$2</f>
        <v>0</v>
      </c>
      <c r="AO89" s="62">
        <f>AC89/'Festività&amp;Chiusure'!O$2</f>
        <v>0</v>
      </c>
      <c r="AP89" s="62">
        <f>AD89/'Festività&amp;Chiusure'!P$2</f>
        <v>0.19047619047619047</v>
      </c>
      <c r="AQ89" s="62">
        <f>AE89/'Festività&amp;Chiusure'!Q$2</f>
        <v>0.30434782608695654</v>
      </c>
      <c r="AR89" s="62">
        <f>AF89/'Festività&amp;Chiusure'!R$2</f>
        <v>0.33333333333333331</v>
      </c>
      <c r="AS89" s="62">
        <f>AG89/'Festività&amp;Chiusure'!S$2</f>
        <v>0.22727272727272727</v>
      </c>
    </row>
    <row r="90" spans="1:45" ht="14.45" hidden="1">
      <c r="A90" s="24" t="s">
        <v>45</v>
      </c>
      <c r="B90" s="24" t="s">
        <v>46</v>
      </c>
      <c r="C90" s="24"/>
      <c r="D90" s="24">
        <v>2024</v>
      </c>
      <c r="E90" s="24"/>
      <c r="F90" s="24"/>
      <c r="G90" s="24" t="s">
        <v>62</v>
      </c>
      <c r="H90" s="24" t="s">
        <v>62</v>
      </c>
      <c r="I90" s="24" t="s">
        <v>182</v>
      </c>
      <c r="J90" s="24" t="s">
        <v>193</v>
      </c>
      <c r="K90" s="24" t="s">
        <v>52</v>
      </c>
      <c r="L90" s="24" t="s">
        <v>184</v>
      </c>
      <c r="M90" s="24" t="s">
        <v>185</v>
      </c>
      <c r="N90" s="24" t="s">
        <v>55</v>
      </c>
      <c r="O90" s="24" t="s">
        <v>186</v>
      </c>
      <c r="P90" s="24">
        <v>0</v>
      </c>
      <c r="Q90" s="24">
        <v>0</v>
      </c>
      <c r="R90" s="24" t="s">
        <v>84</v>
      </c>
      <c r="S90" s="62">
        <v>0</v>
      </c>
      <c r="T90" s="24">
        <v>2024</v>
      </c>
      <c r="U90" s="24">
        <f t="shared" si="1"/>
        <v>9</v>
      </c>
      <c r="V90" s="24"/>
      <c r="W90" s="24"/>
      <c r="X90" s="24"/>
      <c r="Y90" s="24"/>
      <c r="Z90" s="24"/>
      <c r="AA90" s="24"/>
      <c r="AB90" s="24"/>
      <c r="AC90" s="24"/>
      <c r="AD90" s="24"/>
      <c r="AE90" s="24">
        <v>3</v>
      </c>
      <c r="AF90" s="24">
        <v>3</v>
      </c>
      <c r="AG90" s="24">
        <v>3</v>
      </c>
      <c r="AH90" s="62">
        <f>V90/'Festività&amp;Chiusure'!H$2</f>
        <v>0</v>
      </c>
      <c r="AI90" s="62">
        <f>W90/'Festività&amp;Chiusure'!I$2</f>
        <v>0</v>
      </c>
      <c r="AJ90" s="62">
        <f>X90/'Festività&amp;Chiusure'!J$2</f>
        <v>0</v>
      </c>
      <c r="AK90" s="62">
        <f>Y90/'Festività&amp;Chiusure'!K$2</f>
        <v>0</v>
      </c>
      <c r="AL90" s="62">
        <f>Z90/'Festività&amp;Chiusure'!L$2</f>
        <v>0</v>
      </c>
      <c r="AM90" s="62">
        <f>AA90/'Festività&amp;Chiusure'!M$2</f>
        <v>0</v>
      </c>
      <c r="AN90" s="62">
        <f>AB90/'Festività&amp;Chiusure'!N$2</f>
        <v>0</v>
      </c>
      <c r="AO90" s="62">
        <f>AC90/'Festività&amp;Chiusure'!O$2</f>
        <v>0</v>
      </c>
      <c r="AP90" s="62">
        <f>AD90/'Festività&amp;Chiusure'!P$2</f>
        <v>0</v>
      </c>
      <c r="AQ90" s="62">
        <f>AE90/'Festività&amp;Chiusure'!Q$2</f>
        <v>0.13043478260869565</v>
      </c>
      <c r="AR90" s="62">
        <f>AF90/'Festività&amp;Chiusure'!R$2</f>
        <v>0.14285714285714285</v>
      </c>
      <c r="AS90" s="62">
        <f>AG90/'Festività&amp;Chiusure'!S$2</f>
        <v>0.13636363636363635</v>
      </c>
    </row>
    <row r="91" spans="1:45" ht="14.45" hidden="1">
      <c r="A91" s="24" t="s">
        <v>45</v>
      </c>
      <c r="B91" s="24" t="s">
        <v>46</v>
      </c>
      <c r="C91" s="24"/>
      <c r="D91" s="24">
        <v>2024</v>
      </c>
      <c r="E91" s="24"/>
      <c r="F91" s="24"/>
      <c r="G91" s="24" t="s">
        <v>62</v>
      </c>
      <c r="H91" s="24" t="s">
        <v>62</v>
      </c>
      <c r="I91" s="24" t="s">
        <v>182</v>
      </c>
      <c r="J91" s="24" t="s">
        <v>193</v>
      </c>
      <c r="K91" s="24" t="s">
        <v>52</v>
      </c>
      <c r="L91" s="24" t="s">
        <v>184</v>
      </c>
      <c r="M91" s="24" t="s">
        <v>187</v>
      </c>
      <c r="N91" s="24" t="s">
        <v>55</v>
      </c>
      <c r="O91" s="24" t="s">
        <v>186</v>
      </c>
      <c r="P91" s="24">
        <v>0</v>
      </c>
      <c r="Q91" s="24">
        <v>0</v>
      </c>
      <c r="R91" s="24" t="s">
        <v>84</v>
      </c>
      <c r="S91" s="62">
        <v>0</v>
      </c>
      <c r="T91" s="24">
        <v>2024</v>
      </c>
      <c r="U91" s="24">
        <f t="shared" si="1"/>
        <v>15</v>
      </c>
      <c r="V91" s="24"/>
      <c r="W91" s="24"/>
      <c r="X91" s="24"/>
      <c r="Y91" s="24"/>
      <c r="Z91" s="24"/>
      <c r="AA91" s="24"/>
      <c r="AB91" s="24"/>
      <c r="AC91" s="24"/>
      <c r="AD91" s="24"/>
      <c r="AE91" s="24">
        <v>5</v>
      </c>
      <c r="AF91" s="24">
        <v>5</v>
      </c>
      <c r="AG91" s="24">
        <v>5</v>
      </c>
      <c r="AH91" s="62">
        <f>V91/'Festività&amp;Chiusure'!H$2</f>
        <v>0</v>
      </c>
      <c r="AI91" s="62">
        <f>W91/'Festività&amp;Chiusure'!I$2</f>
        <v>0</v>
      </c>
      <c r="AJ91" s="62">
        <f>X91/'Festività&amp;Chiusure'!J$2</f>
        <v>0</v>
      </c>
      <c r="AK91" s="62">
        <f>Y91/'Festività&amp;Chiusure'!K$2</f>
        <v>0</v>
      </c>
      <c r="AL91" s="62">
        <f>Z91/'Festività&amp;Chiusure'!L$2</f>
        <v>0</v>
      </c>
      <c r="AM91" s="62">
        <f>AA91/'Festività&amp;Chiusure'!M$2</f>
        <v>0</v>
      </c>
      <c r="AN91" s="62">
        <f>AB91/'Festività&amp;Chiusure'!N$2</f>
        <v>0</v>
      </c>
      <c r="AO91" s="62">
        <f>AC91/'Festività&amp;Chiusure'!O$2</f>
        <v>0</v>
      </c>
      <c r="AP91" s="62">
        <f>AD91/'Festività&amp;Chiusure'!P$2</f>
        <v>0</v>
      </c>
      <c r="AQ91" s="62">
        <f>AE91/'Festività&amp;Chiusure'!Q$2</f>
        <v>0.21739130434782608</v>
      </c>
      <c r="AR91" s="62">
        <f>AF91/'Festività&amp;Chiusure'!R$2</f>
        <v>0.23809523809523808</v>
      </c>
      <c r="AS91" s="62">
        <f>AG91/'Festività&amp;Chiusure'!S$2</f>
        <v>0.22727272727272727</v>
      </c>
    </row>
    <row r="92" spans="1:45" ht="14.45" hidden="1">
      <c r="A92" s="24" t="s">
        <v>45</v>
      </c>
      <c r="B92" s="24" t="s">
        <v>46</v>
      </c>
      <c r="C92" s="24"/>
      <c r="D92" s="24">
        <v>2024</v>
      </c>
      <c r="E92" s="24"/>
      <c r="F92" s="24"/>
      <c r="G92" s="24" t="s">
        <v>62</v>
      </c>
      <c r="H92" s="24" t="s">
        <v>62</v>
      </c>
      <c r="I92" s="24" t="s">
        <v>182</v>
      </c>
      <c r="J92" s="24" t="s">
        <v>193</v>
      </c>
      <c r="K92" s="24" t="s">
        <v>52</v>
      </c>
      <c r="L92" s="24" t="s">
        <v>184</v>
      </c>
      <c r="M92" s="24" t="s">
        <v>189</v>
      </c>
      <c r="N92" s="24" t="s">
        <v>55</v>
      </c>
      <c r="O92" s="24" t="s">
        <v>190</v>
      </c>
      <c r="P92" s="24">
        <v>0</v>
      </c>
      <c r="Q92" s="24">
        <v>0</v>
      </c>
      <c r="R92" s="24" t="s">
        <v>84</v>
      </c>
      <c r="S92" s="62">
        <v>0</v>
      </c>
      <c r="T92" s="24">
        <v>2024</v>
      </c>
      <c r="U92" s="24">
        <f t="shared" si="1"/>
        <v>6</v>
      </c>
      <c r="V92" s="24"/>
      <c r="W92" s="24"/>
      <c r="X92" s="24"/>
      <c r="Y92" s="24"/>
      <c r="Z92" s="24"/>
      <c r="AA92" s="24"/>
      <c r="AB92" s="24"/>
      <c r="AC92" s="24"/>
      <c r="AD92" s="24"/>
      <c r="AE92" s="24">
        <v>2</v>
      </c>
      <c r="AF92" s="24">
        <v>2</v>
      </c>
      <c r="AG92" s="24">
        <v>2</v>
      </c>
      <c r="AH92" s="62">
        <f>V92/'Festività&amp;Chiusure'!H$2</f>
        <v>0</v>
      </c>
      <c r="AI92" s="62">
        <f>W92/'Festività&amp;Chiusure'!I$2</f>
        <v>0</v>
      </c>
      <c r="AJ92" s="62">
        <f>X92/'Festività&amp;Chiusure'!J$2</f>
        <v>0</v>
      </c>
      <c r="AK92" s="62">
        <f>Y92/'Festività&amp;Chiusure'!K$2</f>
        <v>0</v>
      </c>
      <c r="AL92" s="62">
        <f>Z92/'Festività&amp;Chiusure'!L$2</f>
        <v>0</v>
      </c>
      <c r="AM92" s="62">
        <f>AA92/'Festività&amp;Chiusure'!M$2</f>
        <v>0</v>
      </c>
      <c r="AN92" s="62">
        <f>AB92/'Festività&amp;Chiusure'!N$2</f>
        <v>0</v>
      </c>
      <c r="AO92" s="62">
        <f>AC92/'Festività&amp;Chiusure'!O$2</f>
        <v>0</v>
      </c>
      <c r="AP92" s="62">
        <f>AD92/'Festività&amp;Chiusure'!P$2</f>
        <v>0</v>
      </c>
      <c r="AQ92" s="62">
        <f>AE92/'Festività&amp;Chiusure'!Q$2</f>
        <v>8.6956521739130432E-2</v>
      </c>
      <c r="AR92" s="62">
        <f>AF92/'Festività&amp;Chiusure'!R$2</f>
        <v>9.5238095238095233E-2</v>
      </c>
      <c r="AS92" s="62">
        <f>AG92/'Festività&amp;Chiusure'!S$2</f>
        <v>9.0909090909090912E-2</v>
      </c>
    </row>
    <row r="93" spans="1:45" ht="14.45" hidden="1">
      <c r="A93" s="24" t="s">
        <v>45</v>
      </c>
      <c r="B93" s="24" t="s">
        <v>46</v>
      </c>
      <c r="C93" s="24"/>
      <c r="D93" s="24">
        <v>2024</v>
      </c>
      <c r="E93" s="24"/>
      <c r="F93" s="24"/>
      <c r="G93" s="24" t="s">
        <v>62</v>
      </c>
      <c r="H93" s="24" t="s">
        <v>62</v>
      </c>
      <c r="I93" s="24" t="s">
        <v>182</v>
      </c>
      <c r="J93" s="24" t="s">
        <v>193</v>
      </c>
      <c r="K93" s="24" t="s">
        <v>52</v>
      </c>
      <c r="L93" s="24" t="s">
        <v>184</v>
      </c>
      <c r="M93" s="24" t="s">
        <v>191</v>
      </c>
      <c r="N93" s="24" t="s">
        <v>55</v>
      </c>
      <c r="O93" s="24" t="s">
        <v>87</v>
      </c>
      <c r="P93" s="24">
        <v>0</v>
      </c>
      <c r="Q93" s="24">
        <v>0</v>
      </c>
      <c r="R93" s="24" t="s">
        <v>84</v>
      </c>
      <c r="S93" s="62">
        <v>0</v>
      </c>
      <c r="T93" s="24">
        <v>2024</v>
      </c>
      <c r="U93" s="24">
        <f t="shared" si="1"/>
        <v>9</v>
      </c>
      <c r="V93" s="24"/>
      <c r="W93" s="24"/>
      <c r="X93" s="24"/>
      <c r="Y93" s="24"/>
      <c r="Z93" s="24"/>
      <c r="AA93" s="24"/>
      <c r="AB93" s="24"/>
      <c r="AC93" s="24"/>
      <c r="AD93" s="24"/>
      <c r="AE93" s="24">
        <v>3</v>
      </c>
      <c r="AF93" s="24">
        <v>3</v>
      </c>
      <c r="AG93" s="24">
        <v>3</v>
      </c>
      <c r="AH93" s="62">
        <f>V93/'Festività&amp;Chiusure'!H$2</f>
        <v>0</v>
      </c>
      <c r="AI93" s="62">
        <f>W93/'Festività&amp;Chiusure'!I$2</f>
        <v>0</v>
      </c>
      <c r="AJ93" s="62">
        <f>X93/'Festività&amp;Chiusure'!J$2</f>
        <v>0</v>
      </c>
      <c r="AK93" s="62">
        <f>Y93/'Festività&amp;Chiusure'!K$2</f>
        <v>0</v>
      </c>
      <c r="AL93" s="62">
        <f>Z93/'Festività&amp;Chiusure'!L$2</f>
        <v>0</v>
      </c>
      <c r="AM93" s="62">
        <f>AA93/'Festività&amp;Chiusure'!M$2</f>
        <v>0</v>
      </c>
      <c r="AN93" s="62">
        <f>AB93/'Festività&amp;Chiusure'!N$2</f>
        <v>0</v>
      </c>
      <c r="AO93" s="62">
        <f>AC93/'Festività&amp;Chiusure'!O$2</f>
        <v>0</v>
      </c>
      <c r="AP93" s="62">
        <f>AD93/'Festività&amp;Chiusure'!P$2</f>
        <v>0</v>
      </c>
      <c r="AQ93" s="62">
        <f>AE93/'Festività&amp;Chiusure'!Q$2</f>
        <v>0.13043478260869565</v>
      </c>
      <c r="AR93" s="62">
        <f>AF93/'Festività&amp;Chiusure'!R$2</f>
        <v>0.14285714285714285</v>
      </c>
      <c r="AS93" s="62">
        <f>AG93/'Festività&amp;Chiusure'!S$2</f>
        <v>0.13636363636363635</v>
      </c>
    </row>
    <row r="94" spans="1:45" ht="14.45" hidden="1">
      <c r="A94" s="24" t="s">
        <v>45</v>
      </c>
      <c r="B94" s="24" t="s">
        <v>46</v>
      </c>
      <c r="C94" s="24"/>
      <c r="D94" s="24">
        <v>2024</v>
      </c>
      <c r="E94" s="24"/>
      <c r="F94" s="24"/>
      <c r="G94" s="24" t="s">
        <v>62</v>
      </c>
      <c r="H94" s="24" t="s">
        <v>62</v>
      </c>
      <c r="I94" s="24" t="s">
        <v>182</v>
      </c>
      <c r="J94" s="24" t="s">
        <v>193</v>
      </c>
      <c r="K94" s="24" t="s">
        <v>52</v>
      </c>
      <c r="L94" s="24" t="s">
        <v>184</v>
      </c>
      <c r="M94" s="24" t="s">
        <v>192</v>
      </c>
      <c r="N94" s="24" t="s">
        <v>55</v>
      </c>
      <c r="O94" s="24" t="s">
        <v>186</v>
      </c>
      <c r="P94" s="24">
        <v>0</v>
      </c>
      <c r="Q94" s="24">
        <v>0</v>
      </c>
      <c r="R94" s="24" t="s">
        <v>84</v>
      </c>
      <c r="S94" s="62">
        <v>0</v>
      </c>
      <c r="T94" s="24">
        <v>2024</v>
      </c>
      <c r="U94" s="24">
        <f t="shared" si="1"/>
        <v>15</v>
      </c>
      <c r="V94" s="24"/>
      <c r="W94" s="24"/>
      <c r="X94" s="24"/>
      <c r="Y94" s="24"/>
      <c r="Z94" s="24"/>
      <c r="AA94" s="24"/>
      <c r="AB94" s="24"/>
      <c r="AC94" s="24"/>
      <c r="AD94" s="24"/>
      <c r="AE94" s="24">
        <v>5</v>
      </c>
      <c r="AF94" s="24">
        <v>5</v>
      </c>
      <c r="AG94" s="24">
        <v>5</v>
      </c>
      <c r="AH94" s="62">
        <f>V94/'Festività&amp;Chiusure'!H$2</f>
        <v>0</v>
      </c>
      <c r="AI94" s="62">
        <f>W94/'Festività&amp;Chiusure'!I$2</f>
        <v>0</v>
      </c>
      <c r="AJ94" s="62">
        <f>X94/'Festività&amp;Chiusure'!J$2</f>
        <v>0</v>
      </c>
      <c r="AK94" s="62">
        <f>Y94/'Festività&amp;Chiusure'!K$2</f>
        <v>0</v>
      </c>
      <c r="AL94" s="62">
        <f>Z94/'Festività&amp;Chiusure'!L$2</f>
        <v>0</v>
      </c>
      <c r="AM94" s="62">
        <f>AA94/'Festività&amp;Chiusure'!M$2</f>
        <v>0</v>
      </c>
      <c r="AN94" s="62">
        <f>AB94/'Festività&amp;Chiusure'!N$2</f>
        <v>0</v>
      </c>
      <c r="AO94" s="62">
        <f>AC94/'Festività&amp;Chiusure'!O$2</f>
        <v>0</v>
      </c>
      <c r="AP94" s="62">
        <f>AD94/'Festività&amp;Chiusure'!P$2</f>
        <v>0</v>
      </c>
      <c r="AQ94" s="62">
        <f>AE94/'Festività&amp;Chiusure'!Q$2</f>
        <v>0.21739130434782608</v>
      </c>
      <c r="AR94" s="62">
        <f>AF94/'Festività&amp;Chiusure'!R$2</f>
        <v>0.23809523809523808</v>
      </c>
      <c r="AS94" s="62">
        <f>AG94/'Festività&amp;Chiusure'!S$2</f>
        <v>0.22727272727272727</v>
      </c>
    </row>
    <row r="95" spans="1:45" ht="14.45" hidden="1">
      <c r="A95" s="24" t="s">
        <v>45</v>
      </c>
      <c r="B95" s="24" t="s">
        <v>194</v>
      </c>
      <c r="C95" s="24" t="s">
        <v>195</v>
      </c>
      <c r="D95" s="24">
        <v>2024</v>
      </c>
      <c r="E95" s="61">
        <v>45292</v>
      </c>
      <c r="F95" s="61">
        <v>45657</v>
      </c>
      <c r="G95" s="24" t="s">
        <v>196</v>
      </c>
      <c r="H95" s="24" t="s">
        <v>197</v>
      </c>
      <c r="I95" s="24" t="s">
        <v>198</v>
      </c>
      <c r="J95" s="24" t="s">
        <v>199</v>
      </c>
      <c r="K95" s="24" t="s">
        <v>52</v>
      </c>
      <c r="L95" s="24" t="s">
        <v>200</v>
      </c>
      <c r="M95" s="24" t="s">
        <v>201</v>
      </c>
      <c r="N95" s="24" t="s">
        <v>55</v>
      </c>
      <c r="O95" s="24" t="s">
        <v>56</v>
      </c>
      <c r="P95" s="24">
        <v>0</v>
      </c>
      <c r="Q95" s="24">
        <v>0</v>
      </c>
      <c r="R95" s="24" t="s">
        <v>57</v>
      </c>
      <c r="S95" s="62">
        <v>0</v>
      </c>
      <c r="T95" s="24">
        <v>2024</v>
      </c>
      <c r="U95" s="24">
        <f t="shared" si="1"/>
        <v>24</v>
      </c>
      <c r="V95" s="24">
        <v>1</v>
      </c>
      <c r="W95" s="24">
        <v>1</v>
      </c>
      <c r="X95" s="24">
        <v>1</v>
      </c>
      <c r="Y95" s="24">
        <v>1</v>
      </c>
      <c r="Z95" s="24">
        <v>3</v>
      </c>
      <c r="AA95" s="24">
        <v>3</v>
      </c>
      <c r="AB95" s="24">
        <v>3</v>
      </c>
      <c r="AC95" s="24">
        <v>3</v>
      </c>
      <c r="AD95" s="24">
        <v>3</v>
      </c>
      <c r="AE95" s="24">
        <v>3</v>
      </c>
      <c r="AF95" s="24">
        <v>3</v>
      </c>
      <c r="AG95" s="24">
        <v>3</v>
      </c>
      <c r="AH95" s="62">
        <f>V95/'Festività&amp;Chiusure'!H$2</f>
        <v>5.5555555555555552E-2</v>
      </c>
      <c r="AI95" s="62">
        <f>W95/'Festività&amp;Chiusure'!I$2</f>
        <v>0.05</v>
      </c>
      <c r="AJ95" s="62">
        <f>X95/'Festività&amp;Chiusure'!J$2</f>
        <v>4.7619047619047616E-2</v>
      </c>
      <c r="AK95" s="62">
        <f>Y95/'Festività&amp;Chiusure'!K$2</f>
        <v>4.5454545454545456E-2</v>
      </c>
      <c r="AL95" s="62">
        <f>Z95/'Festività&amp;Chiusure'!L$2</f>
        <v>0.15</v>
      </c>
      <c r="AM95" s="62">
        <f>AA95/'Festività&amp;Chiusure'!M$2</f>
        <v>0.15</v>
      </c>
      <c r="AN95" s="62">
        <f>AB95/'Festività&amp;Chiusure'!N$2</f>
        <v>0.13043478260869565</v>
      </c>
      <c r="AO95" s="62">
        <f>AC95/'Festività&amp;Chiusure'!O$2</f>
        <v>0.25</v>
      </c>
      <c r="AP95" s="62">
        <f>AD95/'Festività&amp;Chiusure'!P$2</f>
        <v>0.14285714285714285</v>
      </c>
      <c r="AQ95" s="62">
        <f>AE95/'Festività&amp;Chiusure'!Q$2</f>
        <v>0.13043478260869565</v>
      </c>
      <c r="AR95" s="62">
        <f>AF95/'Festività&amp;Chiusure'!R$2</f>
        <v>0.14285714285714285</v>
      </c>
      <c r="AS95" s="62">
        <f>AG95/'Festività&amp;Chiusure'!S$2</f>
        <v>0.13636363636363635</v>
      </c>
    </row>
    <row r="96" spans="1:45" ht="14.45" hidden="1">
      <c r="A96" s="24" t="s">
        <v>45</v>
      </c>
      <c r="B96" s="24" t="s">
        <v>194</v>
      </c>
      <c r="C96" s="24" t="s">
        <v>195</v>
      </c>
      <c r="D96" s="24">
        <v>2024</v>
      </c>
      <c r="E96" s="61">
        <v>45292</v>
      </c>
      <c r="F96" s="61">
        <v>45657</v>
      </c>
      <c r="G96" s="24" t="s">
        <v>196</v>
      </c>
      <c r="H96" s="24" t="s">
        <v>197</v>
      </c>
      <c r="I96" s="24" t="s">
        <v>198</v>
      </c>
      <c r="J96" s="24" t="s">
        <v>199</v>
      </c>
      <c r="K96" s="24" t="s">
        <v>52</v>
      </c>
      <c r="L96" s="24" t="s">
        <v>200</v>
      </c>
      <c r="M96" s="24" t="s">
        <v>202</v>
      </c>
      <c r="N96" s="24" t="s">
        <v>55</v>
      </c>
      <c r="O96" s="24" t="s">
        <v>56</v>
      </c>
      <c r="P96" s="24">
        <v>0</v>
      </c>
      <c r="Q96" s="24">
        <v>0</v>
      </c>
      <c r="R96" s="24" t="s">
        <v>57</v>
      </c>
      <c r="S96" s="62">
        <v>0</v>
      </c>
      <c r="T96" s="24">
        <v>2024</v>
      </c>
      <c r="U96" s="24">
        <f t="shared" si="1"/>
        <v>8</v>
      </c>
      <c r="V96" s="24">
        <v>1</v>
      </c>
      <c r="W96" s="24">
        <v>1</v>
      </c>
      <c r="X96" s="24">
        <v>1</v>
      </c>
      <c r="Y96" s="24">
        <v>1</v>
      </c>
      <c r="Z96" s="24">
        <v>1</v>
      </c>
      <c r="AA96" s="24">
        <v>1</v>
      </c>
      <c r="AB96" s="24">
        <v>1</v>
      </c>
      <c r="AC96" s="24">
        <v>1</v>
      </c>
      <c r="AD96" s="24">
        <v>1</v>
      </c>
      <c r="AE96" s="24">
        <v>1</v>
      </c>
      <c r="AF96" s="24">
        <v>1</v>
      </c>
      <c r="AG96" s="24">
        <v>1</v>
      </c>
      <c r="AH96" s="62">
        <f>V96/'Festività&amp;Chiusure'!H$2</f>
        <v>5.5555555555555552E-2</v>
      </c>
      <c r="AI96" s="62">
        <f>W96/'Festività&amp;Chiusure'!I$2</f>
        <v>0.05</v>
      </c>
      <c r="AJ96" s="62">
        <f>X96/'Festività&amp;Chiusure'!J$2</f>
        <v>4.7619047619047616E-2</v>
      </c>
      <c r="AK96" s="62">
        <f>Y96/'Festività&amp;Chiusure'!K$2</f>
        <v>4.5454545454545456E-2</v>
      </c>
      <c r="AL96" s="62">
        <f>Z96/'Festività&amp;Chiusure'!L$2</f>
        <v>0.05</v>
      </c>
      <c r="AM96" s="62">
        <f>AA96/'Festività&amp;Chiusure'!M$2</f>
        <v>0.05</v>
      </c>
      <c r="AN96" s="62">
        <f>AB96/'Festività&amp;Chiusure'!N$2</f>
        <v>4.3478260869565216E-2</v>
      </c>
      <c r="AO96" s="62">
        <f>AC96/'Festività&amp;Chiusure'!O$2</f>
        <v>8.3333333333333329E-2</v>
      </c>
      <c r="AP96" s="62">
        <f>AD96/'Festività&amp;Chiusure'!P$2</f>
        <v>4.7619047619047616E-2</v>
      </c>
      <c r="AQ96" s="62">
        <f>AE96/'Festività&amp;Chiusure'!Q$2</f>
        <v>4.3478260869565216E-2</v>
      </c>
      <c r="AR96" s="62">
        <f>AF96/'Festività&amp;Chiusure'!R$2</f>
        <v>4.7619047619047616E-2</v>
      </c>
      <c r="AS96" s="62">
        <f>AG96/'Festività&amp;Chiusure'!S$2</f>
        <v>4.5454545454545456E-2</v>
      </c>
    </row>
    <row r="97" spans="1:45" ht="14.45" hidden="1">
      <c r="A97" s="24" t="s">
        <v>45</v>
      </c>
      <c r="B97" s="24" t="s">
        <v>194</v>
      </c>
      <c r="C97" s="24" t="s">
        <v>195</v>
      </c>
      <c r="D97" s="24">
        <v>2024</v>
      </c>
      <c r="E97" s="61">
        <v>45292</v>
      </c>
      <c r="F97" s="61">
        <v>45657</v>
      </c>
      <c r="G97" s="24" t="s">
        <v>196</v>
      </c>
      <c r="H97" s="24" t="s">
        <v>197</v>
      </c>
      <c r="I97" s="24" t="s">
        <v>198</v>
      </c>
      <c r="J97" s="24" t="s">
        <v>199</v>
      </c>
      <c r="K97" s="24" t="s">
        <v>52</v>
      </c>
      <c r="L97" s="24" t="s">
        <v>200</v>
      </c>
      <c r="M97" s="24" t="s">
        <v>203</v>
      </c>
      <c r="N97" s="24" t="s">
        <v>55</v>
      </c>
      <c r="O97" s="24" t="s">
        <v>56</v>
      </c>
      <c r="P97" s="24">
        <v>0</v>
      </c>
      <c r="Q97" s="24">
        <v>0</v>
      </c>
      <c r="R97" s="24" t="s">
        <v>93</v>
      </c>
      <c r="S97" s="62">
        <v>0</v>
      </c>
      <c r="T97" s="24">
        <v>2024</v>
      </c>
      <c r="U97" s="24">
        <f t="shared" si="1"/>
        <v>4</v>
      </c>
      <c r="V97" s="24">
        <v>0.5</v>
      </c>
      <c r="W97" s="24">
        <v>0.5</v>
      </c>
      <c r="X97" s="24">
        <v>0.5</v>
      </c>
      <c r="Y97" s="24">
        <v>0.5</v>
      </c>
      <c r="Z97" s="24">
        <v>0.5</v>
      </c>
      <c r="AA97" s="24">
        <v>0.5</v>
      </c>
      <c r="AB97" s="24">
        <v>0.5</v>
      </c>
      <c r="AC97" s="24">
        <v>0.5</v>
      </c>
      <c r="AD97" s="24">
        <v>0.5</v>
      </c>
      <c r="AE97" s="24">
        <v>0.5</v>
      </c>
      <c r="AF97" s="24">
        <v>1</v>
      </c>
      <c r="AG97" s="24"/>
      <c r="AH97" s="62">
        <f>V97/'Festività&amp;Chiusure'!H$2</f>
        <v>2.7777777777777776E-2</v>
      </c>
      <c r="AI97" s="62">
        <f>W97/'Festività&amp;Chiusure'!I$2</f>
        <v>2.5000000000000001E-2</v>
      </c>
      <c r="AJ97" s="62">
        <f>X97/'Festività&amp;Chiusure'!J$2</f>
        <v>2.3809523809523808E-2</v>
      </c>
      <c r="AK97" s="62">
        <f>Y97/'Festività&amp;Chiusure'!K$2</f>
        <v>2.2727272727272728E-2</v>
      </c>
      <c r="AL97" s="62">
        <f>Z97/'Festività&amp;Chiusure'!L$2</f>
        <v>2.5000000000000001E-2</v>
      </c>
      <c r="AM97" s="62">
        <f>AA97/'Festività&amp;Chiusure'!M$2</f>
        <v>2.5000000000000001E-2</v>
      </c>
      <c r="AN97" s="62">
        <f>AB97/'Festività&amp;Chiusure'!N$2</f>
        <v>2.1739130434782608E-2</v>
      </c>
      <c r="AO97" s="62">
        <f>AC97/'Festività&amp;Chiusure'!O$2</f>
        <v>4.1666666666666664E-2</v>
      </c>
      <c r="AP97" s="62">
        <f>AD97/'Festività&amp;Chiusure'!P$2</f>
        <v>2.3809523809523808E-2</v>
      </c>
      <c r="AQ97" s="62">
        <f>AE97/'Festività&amp;Chiusure'!Q$2</f>
        <v>2.1739130434782608E-2</v>
      </c>
      <c r="AR97" s="62">
        <f>AF97/'Festività&amp;Chiusure'!R$2</f>
        <v>4.7619047619047616E-2</v>
      </c>
      <c r="AS97" s="62">
        <f>AG97/'Festività&amp;Chiusure'!S$2</f>
        <v>0</v>
      </c>
    </row>
    <row r="98" spans="1:45" ht="14.45" hidden="1">
      <c r="A98" s="24" t="s">
        <v>45</v>
      </c>
      <c r="B98" s="24" t="s">
        <v>194</v>
      </c>
      <c r="C98" s="24" t="s">
        <v>195</v>
      </c>
      <c r="D98" s="24">
        <v>2024</v>
      </c>
      <c r="E98" s="61">
        <v>45292</v>
      </c>
      <c r="F98" s="61">
        <v>45657</v>
      </c>
      <c r="G98" s="24" t="s">
        <v>196</v>
      </c>
      <c r="H98" s="24" t="s">
        <v>197</v>
      </c>
      <c r="I98" s="24" t="s">
        <v>198</v>
      </c>
      <c r="J98" s="24" t="s">
        <v>199</v>
      </c>
      <c r="K98" s="24" t="s">
        <v>52</v>
      </c>
      <c r="L98" s="24" t="s">
        <v>200</v>
      </c>
      <c r="M98" s="24" t="s">
        <v>204</v>
      </c>
      <c r="N98" s="24" t="s">
        <v>176</v>
      </c>
      <c r="O98" s="24" t="s">
        <v>92</v>
      </c>
      <c r="P98" s="24">
        <v>0</v>
      </c>
      <c r="Q98" s="24">
        <v>0</v>
      </c>
      <c r="R98" s="24" t="s">
        <v>57</v>
      </c>
      <c r="S98" s="62">
        <v>0</v>
      </c>
      <c r="T98" s="24">
        <v>2024</v>
      </c>
      <c r="U98" s="24">
        <f t="shared" si="1"/>
        <v>8</v>
      </c>
      <c r="V98" s="24">
        <v>1</v>
      </c>
      <c r="W98" s="24">
        <v>1</v>
      </c>
      <c r="X98" s="24">
        <v>1</v>
      </c>
      <c r="Y98" s="24">
        <v>1</v>
      </c>
      <c r="Z98" s="24">
        <v>1</v>
      </c>
      <c r="AA98" s="24">
        <v>1</v>
      </c>
      <c r="AB98" s="24">
        <v>1</v>
      </c>
      <c r="AC98" s="24">
        <v>1</v>
      </c>
      <c r="AD98" s="24">
        <v>1</v>
      </c>
      <c r="AE98" s="24">
        <v>1</v>
      </c>
      <c r="AF98" s="24">
        <v>1</v>
      </c>
      <c r="AG98" s="24">
        <v>1</v>
      </c>
      <c r="AH98" s="62">
        <f>V98/'Festività&amp;Chiusure'!H$2</f>
        <v>5.5555555555555552E-2</v>
      </c>
      <c r="AI98" s="62">
        <f>W98/'Festività&amp;Chiusure'!I$2</f>
        <v>0.05</v>
      </c>
      <c r="AJ98" s="62">
        <f>X98/'Festività&amp;Chiusure'!J$2</f>
        <v>4.7619047619047616E-2</v>
      </c>
      <c r="AK98" s="62">
        <f>Y98/'Festività&amp;Chiusure'!K$2</f>
        <v>4.5454545454545456E-2</v>
      </c>
      <c r="AL98" s="62">
        <f>Z98/'Festività&amp;Chiusure'!L$2</f>
        <v>0.05</v>
      </c>
      <c r="AM98" s="62">
        <f>AA98/'Festività&amp;Chiusure'!M$2</f>
        <v>0.05</v>
      </c>
      <c r="AN98" s="62">
        <f>AB98/'Festività&amp;Chiusure'!N$2</f>
        <v>4.3478260869565216E-2</v>
      </c>
      <c r="AO98" s="62">
        <f>AC98/'Festività&amp;Chiusure'!O$2</f>
        <v>8.3333333333333329E-2</v>
      </c>
      <c r="AP98" s="62">
        <f>AD98/'Festività&amp;Chiusure'!P$2</f>
        <v>4.7619047619047616E-2</v>
      </c>
      <c r="AQ98" s="62">
        <f>AE98/'Festività&amp;Chiusure'!Q$2</f>
        <v>4.3478260869565216E-2</v>
      </c>
      <c r="AR98" s="62">
        <f>AF98/'Festività&amp;Chiusure'!R$2</f>
        <v>4.7619047619047616E-2</v>
      </c>
      <c r="AS98" s="62">
        <f>AG98/'Festività&amp;Chiusure'!S$2</f>
        <v>4.5454545454545456E-2</v>
      </c>
    </row>
    <row r="99" spans="1:45" ht="14.45" hidden="1">
      <c r="A99" s="24" t="s">
        <v>45</v>
      </c>
      <c r="B99" s="24" t="s">
        <v>194</v>
      </c>
      <c r="C99" s="24" t="s">
        <v>195</v>
      </c>
      <c r="D99" s="24">
        <v>2024</v>
      </c>
      <c r="E99" s="61">
        <v>45292</v>
      </c>
      <c r="F99" s="61">
        <v>45657</v>
      </c>
      <c r="G99" s="24" t="s">
        <v>196</v>
      </c>
      <c r="H99" s="24" t="s">
        <v>197</v>
      </c>
      <c r="I99" s="24" t="s">
        <v>198</v>
      </c>
      <c r="J99" s="24" t="s">
        <v>199</v>
      </c>
      <c r="K99" s="24" t="s">
        <v>52</v>
      </c>
      <c r="L99" s="24" t="s">
        <v>200</v>
      </c>
      <c r="M99" s="24" t="s">
        <v>205</v>
      </c>
      <c r="N99" s="24" t="s">
        <v>55</v>
      </c>
      <c r="O99" s="24" t="s">
        <v>56</v>
      </c>
      <c r="P99" s="24">
        <v>0</v>
      </c>
      <c r="Q99" s="24">
        <v>0</v>
      </c>
      <c r="R99" s="24" t="s">
        <v>57</v>
      </c>
      <c r="S99" s="62">
        <v>0</v>
      </c>
      <c r="T99" s="24">
        <v>2024</v>
      </c>
      <c r="U99" s="24">
        <f t="shared" si="1"/>
        <v>4</v>
      </c>
      <c r="V99" s="24">
        <v>0.5</v>
      </c>
      <c r="W99" s="24">
        <v>0.5</v>
      </c>
      <c r="X99" s="24">
        <v>0.5</v>
      </c>
      <c r="Y99" s="24">
        <v>0.5</v>
      </c>
      <c r="Z99" s="24">
        <v>0.5</v>
      </c>
      <c r="AA99" s="24">
        <v>0.5</v>
      </c>
      <c r="AB99" s="24">
        <v>0.5</v>
      </c>
      <c r="AC99" s="24">
        <v>0.5</v>
      </c>
      <c r="AD99" s="24">
        <v>0.5</v>
      </c>
      <c r="AE99" s="24">
        <v>0.5</v>
      </c>
      <c r="AF99" s="24">
        <v>0.5</v>
      </c>
      <c r="AG99" s="24">
        <v>0.5</v>
      </c>
      <c r="AH99" s="62">
        <f>V99/'Festività&amp;Chiusure'!H$2</f>
        <v>2.7777777777777776E-2</v>
      </c>
      <c r="AI99" s="62">
        <f>W99/'Festività&amp;Chiusure'!I$2</f>
        <v>2.5000000000000001E-2</v>
      </c>
      <c r="AJ99" s="62">
        <f>X99/'Festività&amp;Chiusure'!J$2</f>
        <v>2.3809523809523808E-2</v>
      </c>
      <c r="AK99" s="62">
        <f>Y99/'Festività&amp;Chiusure'!K$2</f>
        <v>2.2727272727272728E-2</v>
      </c>
      <c r="AL99" s="62">
        <f>Z99/'Festività&amp;Chiusure'!L$2</f>
        <v>2.5000000000000001E-2</v>
      </c>
      <c r="AM99" s="62">
        <f>AA99/'Festività&amp;Chiusure'!M$2</f>
        <v>2.5000000000000001E-2</v>
      </c>
      <c r="AN99" s="62">
        <f>AB99/'Festività&amp;Chiusure'!N$2</f>
        <v>2.1739130434782608E-2</v>
      </c>
      <c r="AO99" s="62">
        <f>AC99/'Festività&amp;Chiusure'!O$2</f>
        <v>4.1666666666666664E-2</v>
      </c>
      <c r="AP99" s="62">
        <f>AD99/'Festività&amp;Chiusure'!P$2</f>
        <v>2.3809523809523808E-2</v>
      </c>
      <c r="AQ99" s="62">
        <f>AE99/'Festività&amp;Chiusure'!Q$2</f>
        <v>2.1739130434782608E-2</v>
      </c>
      <c r="AR99" s="62">
        <f>AF99/'Festività&amp;Chiusure'!R$2</f>
        <v>2.3809523809523808E-2</v>
      </c>
      <c r="AS99" s="62">
        <f>AG99/'Festività&amp;Chiusure'!S$2</f>
        <v>2.2727272727272728E-2</v>
      </c>
    </row>
    <row r="100" spans="1:45" ht="14.45" hidden="1">
      <c r="A100" s="24" t="s">
        <v>45</v>
      </c>
      <c r="B100" s="24" t="s">
        <v>194</v>
      </c>
      <c r="C100" s="24"/>
      <c r="D100" s="24">
        <v>2024</v>
      </c>
      <c r="E100" s="24"/>
      <c r="F100" s="24"/>
      <c r="G100" s="24" t="s">
        <v>206</v>
      </c>
      <c r="H100" s="24" t="s">
        <v>206</v>
      </c>
      <c r="I100" s="24" t="s">
        <v>198</v>
      </c>
      <c r="J100" s="24" t="s">
        <v>207</v>
      </c>
      <c r="K100" s="24" t="s">
        <v>52</v>
      </c>
      <c r="L100" s="24" t="s">
        <v>200</v>
      </c>
      <c r="M100" s="24" t="s">
        <v>185</v>
      </c>
      <c r="N100" s="24" t="s">
        <v>55</v>
      </c>
      <c r="O100" s="24" t="s">
        <v>186</v>
      </c>
      <c r="P100" s="24">
        <v>110</v>
      </c>
      <c r="Q100" s="24">
        <v>0</v>
      </c>
      <c r="R100" s="24" t="s">
        <v>93</v>
      </c>
      <c r="S100" s="62">
        <v>0.75</v>
      </c>
      <c r="T100" s="24">
        <v>2024</v>
      </c>
      <c r="U100" s="24">
        <f t="shared" si="1"/>
        <v>19</v>
      </c>
      <c r="V100" s="24"/>
      <c r="W100" s="24"/>
      <c r="X100" s="24">
        <v>4</v>
      </c>
      <c r="Y100" s="24">
        <v>4</v>
      </c>
      <c r="Z100" s="24">
        <v>4</v>
      </c>
      <c r="AA100" s="24">
        <v>4</v>
      </c>
      <c r="AB100" s="24">
        <v>2</v>
      </c>
      <c r="AC100" s="24">
        <v>1</v>
      </c>
      <c r="AD100" s="24">
        <v>3</v>
      </c>
      <c r="AE100" s="24">
        <v>1</v>
      </c>
      <c r="AF100" s="24">
        <v>1</v>
      </c>
      <c r="AG100" s="24">
        <v>3</v>
      </c>
      <c r="AH100" s="62">
        <f>V100/'Festività&amp;Chiusure'!H$2</f>
        <v>0</v>
      </c>
      <c r="AI100" s="62">
        <f>W100/'Festività&amp;Chiusure'!I$2</f>
        <v>0</v>
      </c>
      <c r="AJ100" s="62">
        <f>X100/'Festività&amp;Chiusure'!J$2</f>
        <v>0.19047619047619047</v>
      </c>
      <c r="AK100" s="62">
        <f>Y100/'Festività&amp;Chiusure'!K$2</f>
        <v>0.18181818181818182</v>
      </c>
      <c r="AL100" s="62">
        <f>Z100/'Festività&amp;Chiusure'!L$2</f>
        <v>0.2</v>
      </c>
      <c r="AM100" s="62">
        <f>AA100/'Festività&amp;Chiusure'!M$2</f>
        <v>0.2</v>
      </c>
      <c r="AN100" s="62">
        <f>AB100/'Festività&amp;Chiusure'!N$2</f>
        <v>8.6956521739130432E-2</v>
      </c>
      <c r="AO100" s="62">
        <f>AC100/'Festività&amp;Chiusure'!O$2</f>
        <v>8.3333333333333329E-2</v>
      </c>
      <c r="AP100" s="62">
        <f>AD100/'Festività&amp;Chiusure'!P$2</f>
        <v>0.14285714285714285</v>
      </c>
      <c r="AQ100" s="62">
        <f>AE100/'Festività&amp;Chiusure'!Q$2</f>
        <v>4.3478260869565216E-2</v>
      </c>
      <c r="AR100" s="62">
        <f>AF100/'Festività&amp;Chiusure'!R$2</f>
        <v>4.7619047619047616E-2</v>
      </c>
      <c r="AS100" s="62">
        <f>AG100/'Festività&amp;Chiusure'!S$2</f>
        <v>0.13636363636363635</v>
      </c>
    </row>
    <row r="101" spans="1:45" ht="14.45" hidden="1">
      <c r="A101" s="24" t="s">
        <v>45</v>
      </c>
      <c r="B101" s="24" t="s">
        <v>194</v>
      </c>
      <c r="C101" s="24"/>
      <c r="D101" s="24">
        <v>2024</v>
      </c>
      <c r="E101" s="24"/>
      <c r="F101" s="24"/>
      <c r="G101" s="24" t="s">
        <v>206</v>
      </c>
      <c r="H101" s="24" t="s">
        <v>206</v>
      </c>
      <c r="I101" s="24" t="s">
        <v>198</v>
      </c>
      <c r="J101" s="24" t="s">
        <v>207</v>
      </c>
      <c r="K101" s="24" t="s">
        <v>52</v>
      </c>
      <c r="L101" s="24" t="s">
        <v>200</v>
      </c>
      <c r="M101" s="24" t="s">
        <v>188</v>
      </c>
      <c r="N101" s="24" t="s">
        <v>55</v>
      </c>
      <c r="O101" s="24" t="s">
        <v>146</v>
      </c>
      <c r="P101" s="24">
        <v>110</v>
      </c>
      <c r="Q101" s="24">
        <v>0</v>
      </c>
      <c r="R101" s="24" t="s">
        <v>93</v>
      </c>
      <c r="S101" s="62">
        <v>0.75</v>
      </c>
      <c r="T101" s="24">
        <v>2024</v>
      </c>
      <c r="U101" s="24">
        <f t="shared" si="1"/>
        <v>21</v>
      </c>
      <c r="V101" s="24"/>
      <c r="W101" s="24"/>
      <c r="X101" s="24">
        <v>2</v>
      </c>
      <c r="Y101" s="24">
        <v>2</v>
      </c>
      <c r="Z101" s="24">
        <v>2</v>
      </c>
      <c r="AA101" s="24">
        <v>3</v>
      </c>
      <c r="AB101" s="24">
        <v>2</v>
      </c>
      <c r="AC101" s="24">
        <v>2</v>
      </c>
      <c r="AD101" s="24">
        <v>3</v>
      </c>
      <c r="AE101" s="24">
        <v>3</v>
      </c>
      <c r="AF101" s="24">
        <v>3</v>
      </c>
      <c r="AG101" s="24">
        <v>3</v>
      </c>
      <c r="AH101" s="62">
        <f>V101/'Festività&amp;Chiusure'!H$2</f>
        <v>0</v>
      </c>
      <c r="AI101" s="62">
        <f>W101/'Festività&amp;Chiusure'!I$2</f>
        <v>0</v>
      </c>
      <c r="AJ101" s="62">
        <f>X101/'Festività&amp;Chiusure'!J$2</f>
        <v>9.5238095238095233E-2</v>
      </c>
      <c r="AK101" s="62">
        <f>Y101/'Festività&amp;Chiusure'!K$2</f>
        <v>9.0909090909090912E-2</v>
      </c>
      <c r="AL101" s="62">
        <f>Z101/'Festività&amp;Chiusure'!L$2</f>
        <v>0.1</v>
      </c>
      <c r="AM101" s="62">
        <f>AA101/'Festività&amp;Chiusure'!M$2</f>
        <v>0.15</v>
      </c>
      <c r="AN101" s="62">
        <f>AB101/'Festività&amp;Chiusure'!N$2</f>
        <v>8.6956521739130432E-2</v>
      </c>
      <c r="AO101" s="62">
        <f>AC101/'Festività&amp;Chiusure'!O$2</f>
        <v>0.16666666666666666</v>
      </c>
      <c r="AP101" s="62">
        <f>AD101/'Festività&amp;Chiusure'!P$2</f>
        <v>0.14285714285714285</v>
      </c>
      <c r="AQ101" s="62">
        <f>AE101/'Festività&amp;Chiusure'!Q$2</f>
        <v>0.13043478260869565</v>
      </c>
      <c r="AR101" s="62">
        <f>AF101/'Festività&amp;Chiusure'!R$2</f>
        <v>0.14285714285714285</v>
      </c>
      <c r="AS101" s="62">
        <f>AG101/'Festività&amp;Chiusure'!S$2</f>
        <v>0.13636363636363635</v>
      </c>
    </row>
    <row r="102" spans="1:45" ht="14.45" hidden="1">
      <c r="A102" s="24" t="s">
        <v>45</v>
      </c>
      <c r="B102" s="24" t="s">
        <v>194</v>
      </c>
      <c r="C102" s="24"/>
      <c r="D102" s="24">
        <v>2024</v>
      </c>
      <c r="E102" s="24"/>
      <c r="F102" s="24"/>
      <c r="G102" s="24" t="s">
        <v>206</v>
      </c>
      <c r="H102" s="24" t="s">
        <v>206</v>
      </c>
      <c r="I102" s="24" t="s">
        <v>198</v>
      </c>
      <c r="J102" s="24" t="s">
        <v>207</v>
      </c>
      <c r="K102" s="24" t="s">
        <v>52</v>
      </c>
      <c r="L102" s="24" t="s">
        <v>200</v>
      </c>
      <c r="M102" s="24" t="s">
        <v>189</v>
      </c>
      <c r="N102" s="24" t="s">
        <v>55</v>
      </c>
      <c r="O102" s="24" t="s">
        <v>208</v>
      </c>
      <c r="P102" s="24">
        <v>110</v>
      </c>
      <c r="Q102" s="24">
        <v>0</v>
      </c>
      <c r="R102" s="24" t="s">
        <v>93</v>
      </c>
      <c r="S102" s="62">
        <v>0.75</v>
      </c>
      <c r="T102" s="24">
        <v>2024</v>
      </c>
      <c r="U102" s="24">
        <f t="shared" si="1"/>
        <v>20</v>
      </c>
      <c r="V102" s="24"/>
      <c r="W102" s="24"/>
      <c r="X102" s="24">
        <v>1</v>
      </c>
      <c r="Y102" s="24">
        <v>1</v>
      </c>
      <c r="Z102" s="24">
        <v>2</v>
      </c>
      <c r="AA102" s="24">
        <v>2</v>
      </c>
      <c r="AB102" s="24">
        <v>2</v>
      </c>
      <c r="AC102" s="24">
        <v>2</v>
      </c>
      <c r="AD102" s="24">
        <v>3</v>
      </c>
      <c r="AE102" s="24">
        <v>3</v>
      </c>
      <c r="AF102" s="24">
        <v>3</v>
      </c>
      <c r="AG102" s="24">
        <v>3</v>
      </c>
      <c r="AH102" s="62">
        <f>V102/'Festività&amp;Chiusure'!H$2</f>
        <v>0</v>
      </c>
      <c r="AI102" s="62">
        <f>W102/'Festività&amp;Chiusure'!I$2</f>
        <v>0</v>
      </c>
      <c r="AJ102" s="62">
        <f>X102/'Festività&amp;Chiusure'!J$2</f>
        <v>4.7619047619047616E-2</v>
      </c>
      <c r="AK102" s="62">
        <f>Y102/'Festività&amp;Chiusure'!K$2</f>
        <v>4.5454545454545456E-2</v>
      </c>
      <c r="AL102" s="62">
        <f>Z102/'Festività&amp;Chiusure'!L$2</f>
        <v>0.1</v>
      </c>
      <c r="AM102" s="62">
        <f>AA102/'Festività&amp;Chiusure'!M$2</f>
        <v>0.1</v>
      </c>
      <c r="AN102" s="62">
        <f>AB102/'Festività&amp;Chiusure'!N$2</f>
        <v>8.6956521739130432E-2</v>
      </c>
      <c r="AO102" s="62">
        <f>AC102/'Festività&amp;Chiusure'!O$2</f>
        <v>0.16666666666666666</v>
      </c>
      <c r="AP102" s="62">
        <f>AD102/'Festività&amp;Chiusure'!P$2</f>
        <v>0.14285714285714285</v>
      </c>
      <c r="AQ102" s="62">
        <f>AE102/'Festività&amp;Chiusure'!Q$2</f>
        <v>0.13043478260869565</v>
      </c>
      <c r="AR102" s="62">
        <f>AF102/'Festività&amp;Chiusure'!R$2</f>
        <v>0.14285714285714285</v>
      </c>
      <c r="AS102" s="62">
        <f>AG102/'Festività&amp;Chiusure'!S$2</f>
        <v>0.13636363636363635</v>
      </c>
    </row>
    <row r="103" spans="1:45" ht="14.45" hidden="1">
      <c r="A103" s="24" t="s">
        <v>45</v>
      </c>
      <c r="B103" s="24" t="s">
        <v>194</v>
      </c>
      <c r="C103" s="24"/>
      <c r="D103" s="24">
        <v>2024</v>
      </c>
      <c r="E103" s="24"/>
      <c r="F103" s="24"/>
      <c r="G103" s="24" t="s">
        <v>206</v>
      </c>
      <c r="H103" s="24" t="s">
        <v>206</v>
      </c>
      <c r="I103" s="24" t="s">
        <v>198</v>
      </c>
      <c r="J103" s="24" t="s">
        <v>207</v>
      </c>
      <c r="K103" s="24" t="s">
        <v>52</v>
      </c>
      <c r="L103" s="24" t="s">
        <v>200</v>
      </c>
      <c r="M103" s="24" t="s">
        <v>160</v>
      </c>
      <c r="N103" s="24" t="s">
        <v>55</v>
      </c>
      <c r="O103" s="24" t="s">
        <v>153</v>
      </c>
      <c r="P103" s="24">
        <v>110</v>
      </c>
      <c r="Q103" s="24">
        <v>0</v>
      </c>
      <c r="R103" s="24" t="s">
        <v>93</v>
      </c>
      <c r="S103" s="62">
        <v>0.75</v>
      </c>
      <c r="T103" s="24">
        <v>2024</v>
      </c>
      <c r="U103" s="24">
        <f t="shared" si="1"/>
        <v>29</v>
      </c>
      <c r="V103" s="24"/>
      <c r="W103" s="24"/>
      <c r="X103" s="24">
        <v>4</v>
      </c>
      <c r="Y103" s="24">
        <v>4</v>
      </c>
      <c r="Z103" s="24">
        <v>5</v>
      </c>
      <c r="AA103" s="24">
        <v>8</v>
      </c>
      <c r="AB103" s="24">
        <v>9</v>
      </c>
      <c r="AC103" s="24">
        <v>3</v>
      </c>
      <c r="AD103" s="24">
        <v>1</v>
      </c>
      <c r="AE103" s="24">
        <v>1</v>
      </c>
      <c r="AF103" s="24">
        <v>1</v>
      </c>
      <c r="AG103" s="24">
        <v>1</v>
      </c>
      <c r="AH103" s="62">
        <f>V103/'Festività&amp;Chiusure'!H$2</f>
        <v>0</v>
      </c>
      <c r="AI103" s="62">
        <f>W103/'Festività&amp;Chiusure'!I$2</f>
        <v>0</v>
      </c>
      <c r="AJ103" s="62">
        <f>X103/'Festività&amp;Chiusure'!J$2</f>
        <v>0.19047619047619047</v>
      </c>
      <c r="AK103" s="62">
        <f>Y103/'Festività&amp;Chiusure'!K$2</f>
        <v>0.18181818181818182</v>
      </c>
      <c r="AL103" s="62">
        <f>Z103/'Festività&amp;Chiusure'!L$2</f>
        <v>0.25</v>
      </c>
      <c r="AM103" s="62">
        <f>AA103/'Festività&amp;Chiusure'!M$2</f>
        <v>0.4</v>
      </c>
      <c r="AN103" s="62">
        <f>AB103/'Festività&amp;Chiusure'!N$2</f>
        <v>0.39130434782608697</v>
      </c>
      <c r="AO103" s="62">
        <f>AC103/'Festività&amp;Chiusure'!O$2</f>
        <v>0.25</v>
      </c>
      <c r="AP103" s="62">
        <f>AD103/'Festività&amp;Chiusure'!P$2</f>
        <v>4.7619047619047616E-2</v>
      </c>
      <c r="AQ103" s="62">
        <f>AE103/'Festività&amp;Chiusure'!Q$2</f>
        <v>4.3478260869565216E-2</v>
      </c>
      <c r="AR103" s="62">
        <f>AF103/'Festività&amp;Chiusure'!R$2</f>
        <v>4.7619047619047616E-2</v>
      </c>
      <c r="AS103" s="62">
        <f>AG103/'Festività&amp;Chiusure'!S$2</f>
        <v>4.5454545454545456E-2</v>
      </c>
    </row>
    <row r="104" spans="1:45" ht="14.45" hidden="1">
      <c r="A104" s="24" t="s">
        <v>45</v>
      </c>
      <c r="B104" s="24" t="s">
        <v>194</v>
      </c>
      <c r="C104" s="24"/>
      <c r="D104" s="24">
        <v>2024</v>
      </c>
      <c r="E104" s="24"/>
      <c r="F104" s="24"/>
      <c r="G104" s="24" t="s">
        <v>206</v>
      </c>
      <c r="H104" s="24" t="s">
        <v>206</v>
      </c>
      <c r="I104" s="24" t="s">
        <v>198</v>
      </c>
      <c r="J104" s="24" t="s">
        <v>207</v>
      </c>
      <c r="K104" s="24" t="s">
        <v>52</v>
      </c>
      <c r="L104" s="24" t="s">
        <v>200</v>
      </c>
      <c r="M104" s="24" t="s">
        <v>191</v>
      </c>
      <c r="N104" s="24" t="s">
        <v>55</v>
      </c>
      <c r="O104" s="24" t="s">
        <v>87</v>
      </c>
      <c r="P104" s="24">
        <v>110</v>
      </c>
      <c r="Q104" s="24">
        <v>0</v>
      </c>
      <c r="R104" s="24" t="s">
        <v>93</v>
      </c>
      <c r="S104" s="62">
        <v>0.75</v>
      </c>
      <c r="T104" s="24">
        <v>2024</v>
      </c>
      <c r="U104" s="24">
        <f t="shared" si="1"/>
        <v>6</v>
      </c>
      <c r="V104" s="24"/>
      <c r="W104" s="24"/>
      <c r="X104" s="24"/>
      <c r="Y104" s="24"/>
      <c r="Z104" s="24"/>
      <c r="AA104" s="24">
        <v>1</v>
      </c>
      <c r="AB104" s="24">
        <v>1</v>
      </c>
      <c r="AC104" s="24"/>
      <c r="AD104" s="24">
        <v>1</v>
      </c>
      <c r="AE104" s="24">
        <v>1</v>
      </c>
      <c r="AF104" s="24">
        <v>1</v>
      </c>
      <c r="AG104" s="24">
        <v>1</v>
      </c>
      <c r="AH104" s="62">
        <f>V104/'Festività&amp;Chiusure'!H$2</f>
        <v>0</v>
      </c>
      <c r="AI104" s="62">
        <f>W104/'Festività&amp;Chiusure'!I$2</f>
        <v>0</v>
      </c>
      <c r="AJ104" s="62">
        <f>X104/'Festività&amp;Chiusure'!J$2</f>
        <v>0</v>
      </c>
      <c r="AK104" s="62">
        <f>Y104/'Festività&amp;Chiusure'!K$2</f>
        <v>0</v>
      </c>
      <c r="AL104" s="62">
        <f>Z104/'Festività&amp;Chiusure'!L$2</f>
        <v>0</v>
      </c>
      <c r="AM104" s="62">
        <f>AA104/'Festività&amp;Chiusure'!M$2</f>
        <v>0.05</v>
      </c>
      <c r="AN104" s="62">
        <f>AB104/'Festività&amp;Chiusure'!N$2</f>
        <v>4.3478260869565216E-2</v>
      </c>
      <c r="AO104" s="62">
        <f>AC104/'Festività&amp;Chiusure'!O$2</f>
        <v>0</v>
      </c>
      <c r="AP104" s="62">
        <f>AD104/'Festività&amp;Chiusure'!P$2</f>
        <v>4.7619047619047616E-2</v>
      </c>
      <c r="AQ104" s="62">
        <f>AE104/'Festività&amp;Chiusure'!Q$2</f>
        <v>4.3478260869565216E-2</v>
      </c>
      <c r="AR104" s="62">
        <f>AF104/'Festività&amp;Chiusure'!R$2</f>
        <v>4.7619047619047616E-2</v>
      </c>
      <c r="AS104" s="62">
        <f>AG104/'Festività&amp;Chiusure'!S$2</f>
        <v>4.5454545454545456E-2</v>
      </c>
    </row>
    <row r="105" spans="1:45" ht="14.45" hidden="1">
      <c r="A105" s="24" t="s">
        <v>45</v>
      </c>
      <c r="B105" s="24" t="s">
        <v>194</v>
      </c>
      <c r="C105" s="24"/>
      <c r="D105" s="24">
        <v>2024</v>
      </c>
      <c r="E105" s="24"/>
      <c r="F105" s="24"/>
      <c r="G105" s="24" t="s">
        <v>206</v>
      </c>
      <c r="H105" s="24" t="s">
        <v>206</v>
      </c>
      <c r="I105" s="24" t="s">
        <v>198</v>
      </c>
      <c r="J105" s="24" t="s">
        <v>207</v>
      </c>
      <c r="K105" s="24" t="s">
        <v>52</v>
      </c>
      <c r="L105" s="24" t="s">
        <v>200</v>
      </c>
      <c r="M105" s="24" t="s">
        <v>192</v>
      </c>
      <c r="N105" s="24" t="s">
        <v>55</v>
      </c>
      <c r="O105" s="24" t="s">
        <v>186</v>
      </c>
      <c r="P105" s="24">
        <v>110</v>
      </c>
      <c r="Q105" s="24">
        <v>0</v>
      </c>
      <c r="R105" s="24" t="s">
        <v>93</v>
      </c>
      <c r="S105" s="62">
        <v>0.75</v>
      </c>
      <c r="T105" s="24">
        <v>2024</v>
      </c>
      <c r="U105" s="24">
        <f t="shared" si="1"/>
        <v>19</v>
      </c>
      <c r="V105" s="24"/>
      <c r="W105" s="24"/>
      <c r="X105" s="24">
        <v>4</v>
      </c>
      <c r="Y105" s="24">
        <v>4</v>
      </c>
      <c r="Z105" s="24">
        <v>4</v>
      </c>
      <c r="AA105" s="24">
        <v>4</v>
      </c>
      <c r="AB105" s="24">
        <v>2</v>
      </c>
      <c r="AC105" s="24">
        <v>3</v>
      </c>
      <c r="AD105" s="24">
        <v>2</v>
      </c>
      <c r="AE105" s="24">
        <v>1</v>
      </c>
      <c r="AF105" s="24">
        <v>1</v>
      </c>
      <c r="AG105" s="24">
        <v>2</v>
      </c>
      <c r="AH105" s="62">
        <f>V105/'Festività&amp;Chiusure'!H$2</f>
        <v>0</v>
      </c>
      <c r="AI105" s="62">
        <f>W105/'Festività&amp;Chiusure'!I$2</f>
        <v>0</v>
      </c>
      <c r="AJ105" s="62">
        <f>X105/'Festività&amp;Chiusure'!J$2</f>
        <v>0.19047619047619047</v>
      </c>
      <c r="AK105" s="62">
        <f>Y105/'Festività&amp;Chiusure'!K$2</f>
        <v>0.18181818181818182</v>
      </c>
      <c r="AL105" s="62">
        <f>Z105/'Festività&amp;Chiusure'!L$2</f>
        <v>0.2</v>
      </c>
      <c r="AM105" s="62">
        <f>AA105/'Festività&amp;Chiusure'!M$2</f>
        <v>0.2</v>
      </c>
      <c r="AN105" s="62">
        <f>AB105/'Festività&amp;Chiusure'!N$2</f>
        <v>8.6956521739130432E-2</v>
      </c>
      <c r="AO105" s="62">
        <f>AC105/'Festività&amp;Chiusure'!O$2</f>
        <v>0.25</v>
      </c>
      <c r="AP105" s="62">
        <f>AD105/'Festività&amp;Chiusure'!P$2</f>
        <v>9.5238095238095233E-2</v>
      </c>
      <c r="AQ105" s="62">
        <f>AE105/'Festività&amp;Chiusure'!Q$2</f>
        <v>4.3478260869565216E-2</v>
      </c>
      <c r="AR105" s="62">
        <f>AF105/'Festività&amp;Chiusure'!R$2</f>
        <v>4.7619047619047616E-2</v>
      </c>
      <c r="AS105" s="62">
        <f>AG105/'Festività&amp;Chiusure'!S$2</f>
        <v>9.0909090909090912E-2</v>
      </c>
    </row>
    <row r="106" spans="1:45" ht="14.45" hidden="1">
      <c r="A106" s="24" t="s">
        <v>209</v>
      </c>
      <c r="B106" s="24" t="s">
        <v>210</v>
      </c>
      <c r="C106" s="24"/>
      <c r="D106" s="24">
        <v>2024</v>
      </c>
      <c r="E106" s="24"/>
      <c r="F106" s="24"/>
      <c r="G106" s="24" t="s">
        <v>62</v>
      </c>
      <c r="H106" s="24" t="s">
        <v>62</v>
      </c>
      <c r="I106" s="24" t="s">
        <v>211</v>
      </c>
      <c r="J106" s="24" t="s">
        <v>212</v>
      </c>
      <c r="K106" s="24" t="s">
        <v>52</v>
      </c>
      <c r="L106" s="24" t="s">
        <v>200</v>
      </c>
      <c r="M106" s="24" t="s">
        <v>185</v>
      </c>
      <c r="N106" s="24" t="s">
        <v>55</v>
      </c>
      <c r="O106" s="24" t="s">
        <v>186</v>
      </c>
      <c r="P106" s="24">
        <v>0</v>
      </c>
      <c r="Q106" s="24">
        <v>0</v>
      </c>
      <c r="R106" s="24" t="s">
        <v>84</v>
      </c>
      <c r="S106" s="62">
        <v>0</v>
      </c>
      <c r="T106" s="24">
        <v>2024</v>
      </c>
      <c r="U106" s="24">
        <f t="shared" si="1"/>
        <v>7</v>
      </c>
      <c r="V106" s="24"/>
      <c r="W106" s="24"/>
      <c r="X106" s="24"/>
      <c r="Y106" s="24"/>
      <c r="Z106" s="24">
        <v>2</v>
      </c>
      <c r="AA106" s="24">
        <v>3</v>
      </c>
      <c r="AB106" s="24">
        <v>2</v>
      </c>
      <c r="AC106" s="24"/>
      <c r="AD106" s="24"/>
      <c r="AE106" s="24"/>
      <c r="AF106" s="24"/>
      <c r="AG106" s="24"/>
      <c r="AH106" s="62">
        <f>V106/'Festività&amp;Chiusure'!H$2</f>
        <v>0</v>
      </c>
      <c r="AI106" s="62">
        <f>W106/'Festività&amp;Chiusure'!I$2</f>
        <v>0</v>
      </c>
      <c r="AJ106" s="62">
        <f>X106/'Festività&amp;Chiusure'!J$2</f>
        <v>0</v>
      </c>
      <c r="AK106" s="62">
        <f>Y106/'Festività&amp;Chiusure'!K$2</f>
        <v>0</v>
      </c>
      <c r="AL106" s="62">
        <f>Z106/'Festività&amp;Chiusure'!L$2</f>
        <v>0.1</v>
      </c>
      <c r="AM106" s="62">
        <f>AA106/'Festività&amp;Chiusure'!M$2</f>
        <v>0.15</v>
      </c>
      <c r="AN106" s="62">
        <f>AB106/'Festività&amp;Chiusure'!N$2</f>
        <v>8.6956521739130432E-2</v>
      </c>
      <c r="AO106" s="62">
        <f>AC106/'Festività&amp;Chiusure'!O$2</f>
        <v>0</v>
      </c>
      <c r="AP106" s="62">
        <f>AD106/'Festività&amp;Chiusure'!P$2</f>
        <v>0</v>
      </c>
      <c r="AQ106" s="62">
        <f>AE106/'Festività&amp;Chiusure'!Q$2</f>
        <v>0</v>
      </c>
      <c r="AR106" s="62">
        <f>AF106/'Festività&amp;Chiusure'!R$2</f>
        <v>0</v>
      </c>
      <c r="AS106" s="62">
        <f>AG106/'Festività&amp;Chiusure'!S$2</f>
        <v>0</v>
      </c>
    </row>
    <row r="107" spans="1:45" ht="14.45" hidden="1">
      <c r="A107" s="24" t="s">
        <v>209</v>
      </c>
      <c r="B107" s="24" t="s">
        <v>210</v>
      </c>
      <c r="C107" s="24"/>
      <c r="D107" s="24">
        <v>2024</v>
      </c>
      <c r="E107" s="24"/>
      <c r="F107" s="24"/>
      <c r="G107" s="24" t="s">
        <v>62</v>
      </c>
      <c r="H107" s="24" t="s">
        <v>62</v>
      </c>
      <c r="I107" s="24" t="s">
        <v>211</v>
      </c>
      <c r="J107" s="24" t="s">
        <v>212</v>
      </c>
      <c r="K107" s="24" t="s">
        <v>52</v>
      </c>
      <c r="L107" s="24" t="s">
        <v>200</v>
      </c>
      <c r="M107" s="24" t="s">
        <v>188</v>
      </c>
      <c r="N107" s="24" t="s">
        <v>55</v>
      </c>
      <c r="O107" s="24" t="s">
        <v>146</v>
      </c>
      <c r="P107" s="24">
        <v>0</v>
      </c>
      <c r="Q107" s="24">
        <v>0</v>
      </c>
      <c r="R107" s="24" t="s">
        <v>84</v>
      </c>
      <c r="S107" s="62">
        <v>0</v>
      </c>
      <c r="T107" s="24">
        <v>2024</v>
      </c>
      <c r="U107" s="24">
        <f t="shared" si="1"/>
        <v>0</v>
      </c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62">
        <f>V107/'Festività&amp;Chiusure'!H$2</f>
        <v>0</v>
      </c>
      <c r="AI107" s="62">
        <f>W107/'Festività&amp;Chiusure'!I$2</f>
        <v>0</v>
      </c>
      <c r="AJ107" s="62">
        <f>X107/'Festività&amp;Chiusure'!J$2</f>
        <v>0</v>
      </c>
      <c r="AK107" s="62">
        <f>Y107/'Festività&amp;Chiusure'!K$2</f>
        <v>0</v>
      </c>
      <c r="AL107" s="62">
        <f>Z107/'Festività&amp;Chiusure'!L$2</f>
        <v>0</v>
      </c>
      <c r="AM107" s="62">
        <f>AA107/'Festività&amp;Chiusure'!M$2</f>
        <v>0</v>
      </c>
      <c r="AN107" s="62">
        <f>AB107/'Festività&amp;Chiusure'!N$2</f>
        <v>0</v>
      </c>
      <c r="AO107" s="62">
        <f>AC107/'Festività&amp;Chiusure'!O$2</f>
        <v>0</v>
      </c>
      <c r="AP107" s="62">
        <f>AD107/'Festività&amp;Chiusure'!P$2</f>
        <v>0</v>
      </c>
      <c r="AQ107" s="62">
        <f>AE107/'Festività&amp;Chiusure'!Q$2</f>
        <v>0</v>
      </c>
      <c r="AR107" s="62">
        <f>AF107/'Festività&amp;Chiusure'!R$2</f>
        <v>0</v>
      </c>
      <c r="AS107" s="62">
        <f>AG107/'Festività&amp;Chiusure'!S$2</f>
        <v>0</v>
      </c>
    </row>
    <row r="108" spans="1:45" ht="14.45" hidden="1">
      <c r="A108" s="24" t="s">
        <v>209</v>
      </c>
      <c r="B108" s="24" t="s">
        <v>210</v>
      </c>
      <c r="C108" s="24"/>
      <c r="D108" s="24">
        <v>2024</v>
      </c>
      <c r="E108" s="24"/>
      <c r="F108" s="24"/>
      <c r="G108" s="24" t="s">
        <v>62</v>
      </c>
      <c r="H108" s="24" t="s">
        <v>62</v>
      </c>
      <c r="I108" s="24" t="s">
        <v>211</v>
      </c>
      <c r="J108" s="24" t="s">
        <v>212</v>
      </c>
      <c r="K108" s="24" t="s">
        <v>52</v>
      </c>
      <c r="L108" s="24" t="s">
        <v>200</v>
      </c>
      <c r="M108" s="24" t="s">
        <v>189</v>
      </c>
      <c r="N108" s="24" t="s">
        <v>55</v>
      </c>
      <c r="O108" s="24" t="s">
        <v>92</v>
      </c>
      <c r="P108" s="24">
        <v>0</v>
      </c>
      <c r="Q108" s="24">
        <v>0</v>
      </c>
      <c r="R108" s="24" t="s">
        <v>84</v>
      </c>
      <c r="S108" s="62">
        <v>0</v>
      </c>
      <c r="T108" s="24">
        <v>2024</v>
      </c>
      <c r="U108" s="24">
        <f t="shared" si="1"/>
        <v>3</v>
      </c>
      <c r="V108" s="24"/>
      <c r="W108" s="24"/>
      <c r="X108" s="24"/>
      <c r="Y108" s="24"/>
      <c r="Z108" s="24">
        <v>1</v>
      </c>
      <c r="AA108" s="24">
        <v>1</v>
      </c>
      <c r="AB108" s="24">
        <v>1</v>
      </c>
      <c r="AC108" s="24"/>
      <c r="AD108" s="24"/>
      <c r="AE108" s="24"/>
      <c r="AF108" s="24"/>
      <c r="AG108" s="24"/>
      <c r="AH108" s="62">
        <f>V108/'Festività&amp;Chiusure'!H$2</f>
        <v>0</v>
      </c>
      <c r="AI108" s="62">
        <f>W108/'Festività&amp;Chiusure'!I$2</f>
        <v>0</v>
      </c>
      <c r="AJ108" s="62">
        <f>X108/'Festività&amp;Chiusure'!J$2</f>
        <v>0</v>
      </c>
      <c r="AK108" s="62">
        <f>Y108/'Festività&amp;Chiusure'!K$2</f>
        <v>0</v>
      </c>
      <c r="AL108" s="62">
        <f>Z108/'Festività&amp;Chiusure'!L$2</f>
        <v>0.05</v>
      </c>
      <c r="AM108" s="62">
        <f>AA108/'Festività&amp;Chiusure'!M$2</f>
        <v>0.05</v>
      </c>
      <c r="AN108" s="62">
        <f>AB108/'Festività&amp;Chiusure'!N$2</f>
        <v>4.3478260869565216E-2</v>
      </c>
      <c r="AO108" s="62">
        <f>AC108/'Festività&amp;Chiusure'!O$2</f>
        <v>0</v>
      </c>
      <c r="AP108" s="62">
        <f>AD108/'Festività&amp;Chiusure'!P$2</f>
        <v>0</v>
      </c>
      <c r="AQ108" s="62">
        <f>AE108/'Festività&amp;Chiusure'!Q$2</f>
        <v>0</v>
      </c>
      <c r="AR108" s="62">
        <f>AF108/'Festività&amp;Chiusure'!R$2</f>
        <v>0</v>
      </c>
      <c r="AS108" s="62">
        <f>AG108/'Festività&amp;Chiusure'!S$2</f>
        <v>0</v>
      </c>
    </row>
    <row r="109" spans="1:45" ht="14.45" hidden="1">
      <c r="A109" s="24" t="s">
        <v>209</v>
      </c>
      <c r="B109" s="24" t="s">
        <v>210</v>
      </c>
      <c r="C109" s="24"/>
      <c r="D109" s="24">
        <v>2024</v>
      </c>
      <c r="E109" s="24"/>
      <c r="F109" s="24"/>
      <c r="G109" s="24" t="s">
        <v>62</v>
      </c>
      <c r="H109" s="24" t="s">
        <v>62</v>
      </c>
      <c r="I109" s="24" t="s">
        <v>211</v>
      </c>
      <c r="J109" s="24" t="s">
        <v>212</v>
      </c>
      <c r="K109" s="24" t="s">
        <v>52</v>
      </c>
      <c r="L109" s="24" t="s">
        <v>200</v>
      </c>
      <c r="M109" s="24" t="s">
        <v>160</v>
      </c>
      <c r="N109" s="24" t="s">
        <v>55</v>
      </c>
      <c r="O109" s="24" t="s">
        <v>153</v>
      </c>
      <c r="P109" s="24">
        <v>0</v>
      </c>
      <c r="Q109" s="24">
        <v>0</v>
      </c>
      <c r="R109" s="24" t="s">
        <v>84</v>
      </c>
      <c r="S109" s="62">
        <v>0</v>
      </c>
      <c r="T109" s="24">
        <v>2024</v>
      </c>
      <c r="U109" s="24">
        <f t="shared" si="1"/>
        <v>0</v>
      </c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62">
        <f>V109/'Festività&amp;Chiusure'!H$2</f>
        <v>0</v>
      </c>
      <c r="AI109" s="62">
        <f>W109/'Festività&amp;Chiusure'!I$2</f>
        <v>0</v>
      </c>
      <c r="AJ109" s="62">
        <f>X109/'Festività&amp;Chiusure'!J$2</f>
        <v>0</v>
      </c>
      <c r="AK109" s="62">
        <f>Y109/'Festività&amp;Chiusure'!K$2</f>
        <v>0</v>
      </c>
      <c r="AL109" s="62">
        <f>Z109/'Festività&amp;Chiusure'!L$2</f>
        <v>0</v>
      </c>
      <c r="AM109" s="62">
        <f>AA109/'Festività&amp;Chiusure'!M$2</f>
        <v>0</v>
      </c>
      <c r="AN109" s="62">
        <f>AB109/'Festività&amp;Chiusure'!N$2</f>
        <v>0</v>
      </c>
      <c r="AO109" s="62">
        <f>AC109/'Festività&amp;Chiusure'!O$2</f>
        <v>0</v>
      </c>
      <c r="AP109" s="62">
        <f>AD109/'Festività&amp;Chiusure'!P$2</f>
        <v>0</v>
      </c>
      <c r="AQ109" s="62">
        <f>AE109/'Festività&amp;Chiusure'!Q$2</f>
        <v>0</v>
      </c>
      <c r="AR109" s="62">
        <f>AF109/'Festività&amp;Chiusure'!R$2</f>
        <v>0</v>
      </c>
      <c r="AS109" s="62">
        <f>AG109/'Festività&amp;Chiusure'!S$2</f>
        <v>0</v>
      </c>
    </row>
    <row r="110" spans="1:45" ht="14.45" hidden="1">
      <c r="A110" s="24" t="s">
        <v>209</v>
      </c>
      <c r="B110" s="24" t="s">
        <v>210</v>
      </c>
      <c r="C110" s="24"/>
      <c r="D110" s="24">
        <v>2024</v>
      </c>
      <c r="E110" s="24"/>
      <c r="F110" s="24"/>
      <c r="G110" s="24" t="s">
        <v>62</v>
      </c>
      <c r="H110" s="24" t="s">
        <v>62</v>
      </c>
      <c r="I110" s="24" t="s">
        <v>211</v>
      </c>
      <c r="J110" s="24" t="s">
        <v>212</v>
      </c>
      <c r="K110" s="24" t="s">
        <v>52</v>
      </c>
      <c r="L110" s="24" t="s">
        <v>200</v>
      </c>
      <c r="M110" s="24" t="s">
        <v>191</v>
      </c>
      <c r="N110" s="24" t="s">
        <v>55</v>
      </c>
      <c r="O110" s="24" t="s">
        <v>87</v>
      </c>
      <c r="P110" s="24">
        <v>0</v>
      </c>
      <c r="Q110" s="24">
        <v>0</v>
      </c>
      <c r="R110" s="24" t="s">
        <v>84</v>
      </c>
      <c r="S110" s="62">
        <v>0</v>
      </c>
      <c r="T110" s="24">
        <v>2024</v>
      </c>
      <c r="U110" s="24">
        <f t="shared" si="1"/>
        <v>2</v>
      </c>
      <c r="V110" s="24"/>
      <c r="W110" s="24"/>
      <c r="X110" s="24"/>
      <c r="Y110" s="24"/>
      <c r="Z110" s="24"/>
      <c r="AA110" s="24">
        <v>1</v>
      </c>
      <c r="AB110" s="24">
        <v>1</v>
      </c>
      <c r="AC110" s="24"/>
      <c r="AD110" s="24"/>
      <c r="AE110" s="24"/>
      <c r="AF110" s="24"/>
      <c r="AG110" s="24"/>
      <c r="AH110" s="62">
        <f>V110/'Festività&amp;Chiusure'!H$2</f>
        <v>0</v>
      </c>
      <c r="AI110" s="62">
        <f>W110/'Festività&amp;Chiusure'!I$2</f>
        <v>0</v>
      </c>
      <c r="AJ110" s="62">
        <f>X110/'Festività&amp;Chiusure'!J$2</f>
        <v>0</v>
      </c>
      <c r="AK110" s="62">
        <f>Y110/'Festività&amp;Chiusure'!K$2</f>
        <v>0</v>
      </c>
      <c r="AL110" s="62">
        <f>Z110/'Festività&amp;Chiusure'!L$2</f>
        <v>0</v>
      </c>
      <c r="AM110" s="62">
        <f>AA110/'Festività&amp;Chiusure'!M$2</f>
        <v>0.05</v>
      </c>
      <c r="AN110" s="62">
        <f>AB110/'Festività&amp;Chiusure'!N$2</f>
        <v>4.3478260869565216E-2</v>
      </c>
      <c r="AO110" s="62">
        <f>AC110/'Festività&amp;Chiusure'!O$2</f>
        <v>0</v>
      </c>
      <c r="AP110" s="62">
        <f>AD110/'Festività&amp;Chiusure'!P$2</f>
        <v>0</v>
      </c>
      <c r="AQ110" s="62">
        <f>AE110/'Festività&amp;Chiusure'!Q$2</f>
        <v>0</v>
      </c>
      <c r="AR110" s="62">
        <f>AF110/'Festività&amp;Chiusure'!R$2</f>
        <v>0</v>
      </c>
      <c r="AS110" s="62">
        <f>AG110/'Festività&amp;Chiusure'!S$2</f>
        <v>0</v>
      </c>
    </row>
    <row r="111" spans="1:45" ht="14.45" hidden="1">
      <c r="A111" s="24" t="s">
        <v>209</v>
      </c>
      <c r="B111" s="24" t="s">
        <v>210</v>
      </c>
      <c r="C111" s="24"/>
      <c r="D111" s="24">
        <v>2024</v>
      </c>
      <c r="E111" s="24"/>
      <c r="F111" s="24"/>
      <c r="G111" s="24" t="s">
        <v>62</v>
      </c>
      <c r="H111" s="24" t="s">
        <v>62</v>
      </c>
      <c r="I111" s="24" t="s">
        <v>211</v>
      </c>
      <c r="J111" s="24" t="s">
        <v>212</v>
      </c>
      <c r="K111" s="24" t="s">
        <v>52</v>
      </c>
      <c r="L111" s="24" t="s">
        <v>200</v>
      </c>
      <c r="M111" s="24" t="s">
        <v>192</v>
      </c>
      <c r="N111" s="24" t="s">
        <v>55</v>
      </c>
      <c r="O111" s="24" t="s">
        <v>186</v>
      </c>
      <c r="P111" s="24">
        <v>0</v>
      </c>
      <c r="Q111" s="24">
        <v>0</v>
      </c>
      <c r="R111" s="24" t="s">
        <v>84</v>
      </c>
      <c r="S111" s="62">
        <v>0</v>
      </c>
      <c r="T111" s="24">
        <v>2024</v>
      </c>
      <c r="U111" s="24">
        <f t="shared" si="1"/>
        <v>7</v>
      </c>
      <c r="V111" s="24"/>
      <c r="W111" s="24"/>
      <c r="X111" s="24"/>
      <c r="Y111" s="24"/>
      <c r="Z111" s="24">
        <v>4</v>
      </c>
      <c r="AA111" s="24">
        <v>2</v>
      </c>
      <c r="AB111" s="24">
        <v>1</v>
      </c>
      <c r="AC111" s="24"/>
      <c r="AD111" s="24"/>
      <c r="AE111" s="24"/>
      <c r="AF111" s="24"/>
      <c r="AG111" s="24"/>
      <c r="AH111" s="62">
        <f>V111/'Festività&amp;Chiusure'!H$2</f>
        <v>0</v>
      </c>
      <c r="AI111" s="62">
        <f>W111/'Festività&amp;Chiusure'!I$2</f>
        <v>0</v>
      </c>
      <c r="AJ111" s="62">
        <f>X111/'Festività&amp;Chiusure'!J$2</f>
        <v>0</v>
      </c>
      <c r="AK111" s="62">
        <f>Y111/'Festività&amp;Chiusure'!K$2</f>
        <v>0</v>
      </c>
      <c r="AL111" s="62">
        <f>Z111/'Festività&amp;Chiusure'!L$2</f>
        <v>0.2</v>
      </c>
      <c r="AM111" s="62">
        <f>AA111/'Festività&amp;Chiusure'!M$2</f>
        <v>0.1</v>
      </c>
      <c r="AN111" s="62">
        <f>AB111/'Festività&amp;Chiusure'!N$2</f>
        <v>4.3478260869565216E-2</v>
      </c>
      <c r="AO111" s="62">
        <f>AC111/'Festività&amp;Chiusure'!O$2</f>
        <v>0</v>
      </c>
      <c r="AP111" s="62">
        <f>AD111/'Festività&amp;Chiusure'!P$2</f>
        <v>0</v>
      </c>
      <c r="AQ111" s="62">
        <f>AE111/'Festività&amp;Chiusure'!Q$2</f>
        <v>0</v>
      </c>
      <c r="AR111" s="62">
        <f>AF111/'Festività&amp;Chiusure'!R$2</f>
        <v>0</v>
      </c>
      <c r="AS111" s="62">
        <f>AG111/'Festività&amp;Chiusure'!S$2</f>
        <v>0</v>
      </c>
    </row>
    <row r="112" spans="1:45" ht="15.6" hidden="1">
      <c r="A112" s="24" t="s">
        <v>60</v>
      </c>
      <c r="B112" s="24" t="s">
        <v>61</v>
      </c>
      <c r="C112" s="24"/>
      <c r="D112" s="24">
        <v>2024</v>
      </c>
      <c r="E112" s="24"/>
      <c r="F112" s="24"/>
      <c r="G112" s="24" t="s">
        <v>62</v>
      </c>
      <c r="H112" s="24" t="s">
        <v>63</v>
      </c>
      <c r="I112" s="71" t="s">
        <v>64</v>
      </c>
      <c r="J112" s="24" t="s">
        <v>213</v>
      </c>
      <c r="K112" s="71" t="s">
        <v>66</v>
      </c>
      <c r="L112" s="24" t="s">
        <v>174</v>
      </c>
      <c r="M112" s="24" t="s">
        <v>201</v>
      </c>
      <c r="N112" s="24" t="s">
        <v>55</v>
      </c>
      <c r="O112" s="24" t="s">
        <v>92</v>
      </c>
      <c r="P112" s="24">
        <v>0</v>
      </c>
      <c r="Q112" s="24">
        <v>0</v>
      </c>
      <c r="R112" s="24"/>
      <c r="S112" s="62">
        <v>0</v>
      </c>
      <c r="T112" s="24">
        <v>2024</v>
      </c>
      <c r="U112" s="24">
        <f t="shared" si="1"/>
        <v>12</v>
      </c>
      <c r="V112" s="24"/>
      <c r="W112" s="24"/>
      <c r="X112" s="24"/>
      <c r="Y112" s="24"/>
      <c r="Z112" s="24"/>
      <c r="AA112" s="24">
        <v>2</v>
      </c>
      <c r="AB112" s="24">
        <v>2</v>
      </c>
      <c r="AC112" s="24"/>
      <c r="AD112" s="24">
        <v>2</v>
      </c>
      <c r="AE112" s="24">
        <v>2</v>
      </c>
      <c r="AF112" s="24">
        <v>2</v>
      </c>
      <c r="AG112" s="24">
        <v>2</v>
      </c>
      <c r="AH112" s="62">
        <f>V112/'Festività&amp;Chiusure'!H$2</f>
        <v>0</v>
      </c>
      <c r="AI112" s="62">
        <f>W112/'Festività&amp;Chiusure'!I$2</f>
        <v>0</v>
      </c>
      <c r="AJ112" s="62">
        <f>X112/'Festività&amp;Chiusure'!J$2</f>
        <v>0</v>
      </c>
      <c r="AK112" s="62">
        <f>Y112/'Festività&amp;Chiusure'!K$2</f>
        <v>0</v>
      </c>
      <c r="AL112" s="62">
        <f>Z112/'Festività&amp;Chiusure'!L$2</f>
        <v>0</v>
      </c>
      <c r="AM112" s="62">
        <f>AA112/'Festività&amp;Chiusure'!M$2</f>
        <v>0.1</v>
      </c>
      <c r="AN112" s="62">
        <f>AB112/'Festività&amp;Chiusure'!N$2</f>
        <v>8.6956521739130432E-2</v>
      </c>
      <c r="AO112" s="62">
        <f>AC112/'Festività&amp;Chiusure'!O$2</f>
        <v>0</v>
      </c>
      <c r="AP112" s="62">
        <f>AD112/'Festività&amp;Chiusure'!P$2</f>
        <v>9.5238095238095233E-2</v>
      </c>
      <c r="AQ112" s="62">
        <f>AE112/'Festività&amp;Chiusure'!Q$2</f>
        <v>8.6956521739130432E-2</v>
      </c>
      <c r="AR112" s="62">
        <f>AF112/'Festività&amp;Chiusure'!R$2</f>
        <v>9.5238095238095233E-2</v>
      </c>
      <c r="AS112" s="62">
        <f>AG112/'Festività&amp;Chiusure'!S$2</f>
        <v>9.0909090909090912E-2</v>
      </c>
    </row>
    <row r="113" spans="1:45" ht="15.6" hidden="1">
      <c r="A113" s="24" t="s">
        <v>60</v>
      </c>
      <c r="B113" s="24" t="s">
        <v>61</v>
      </c>
      <c r="C113" s="24"/>
      <c r="D113" s="24">
        <v>2024</v>
      </c>
      <c r="E113" s="24"/>
      <c r="F113" s="24"/>
      <c r="G113" s="24" t="s">
        <v>62</v>
      </c>
      <c r="H113" s="24" t="s">
        <v>63</v>
      </c>
      <c r="I113" s="71" t="s">
        <v>64</v>
      </c>
      <c r="J113" s="24" t="s">
        <v>213</v>
      </c>
      <c r="K113" s="71" t="s">
        <v>66</v>
      </c>
      <c r="L113" s="24" t="s">
        <v>174</v>
      </c>
      <c r="M113" s="24" t="s">
        <v>141</v>
      </c>
      <c r="N113" s="24" t="s">
        <v>55</v>
      </c>
      <c r="O113" s="24" t="s">
        <v>92</v>
      </c>
      <c r="P113" s="24">
        <v>0</v>
      </c>
      <c r="Q113" s="24">
        <v>0</v>
      </c>
      <c r="R113" s="24"/>
      <c r="S113" s="62">
        <v>0</v>
      </c>
      <c r="T113" s="24">
        <v>2024</v>
      </c>
      <c r="U113" s="24">
        <f t="shared" si="1"/>
        <v>12</v>
      </c>
      <c r="V113" s="24"/>
      <c r="W113" s="24"/>
      <c r="X113" s="24"/>
      <c r="Y113" s="24"/>
      <c r="Z113" s="24"/>
      <c r="AA113" s="24">
        <v>2</v>
      </c>
      <c r="AB113" s="24">
        <v>2</v>
      </c>
      <c r="AC113" s="24"/>
      <c r="AD113" s="24">
        <v>2</v>
      </c>
      <c r="AE113" s="24">
        <v>2</v>
      </c>
      <c r="AF113" s="24">
        <v>2</v>
      </c>
      <c r="AG113" s="24">
        <v>2</v>
      </c>
      <c r="AH113" s="62">
        <f>V113/'Festività&amp;Chiusure'!H$2</f>
        <v>0</v>
      </c>
      <c r="AI113" s="62">
        <f>W113/'Festività&amp;Chiusure'!I$2</f>
        <v>0</v>
      </c>
      <c r="AJ113" s="62">
        <f>X113/'Festività&amp;Chiusure'!J$2</f>
        <v>0</v>
      </c>
      <c r="AK113" s="62">
        <f>Y113/'Festività&amp;Chiusure'!K$2</f>
        <v>0</v>
      </c>
      <c r="AL113" s="62">
        <f>Z113/'Festività&amp;Chiusure'!L$2</f>
        <v>0</v>
      </c>
      <c r="AM113" s="62">
        <f>AA113/'Festività&amp;Chiusure'!M$2</f>
        <v>0.1</v>
      </c>
      <c r="AN113" s="62">
        <f>AB113/'Festività&amp;Chiusure'!N$2</f>
        <v>8.6956521739130432E-2</v>
      </c>
      <c r="AO113" s="62">
        <f>AC113/'Festività&amp;Chiusure'!O$2</f>
        <v>0</v>
      </c>
      <c r="AP113" s="62">
        <f>AD113/'Festività&amp;Chiusure'!P$2</f>
        <v>9.5238095238095233E-2</v>
      </c>
      <c r="AQ113" s="62">
        <f>AE113/'Festività&amp;Chiusure'!Q$2</f>
        <v>8.6956521739130432E-2</v>
      </c>
      <c r="AR113" s="62">
        <f>AF113/'Festività&amp;Chiusure'!R$2</f>
        <v>9.5238095238095233E-2</v>
      </c>
      <c r="AS113" s="62">
        <f>AG113/'Festività&amp;Chiusure'!S$2</f>
        <v>9.0909090909090912E-2</v>
      </c>
    </row>
    <row r="114" spans="1:45" ht="15.6" hidden="1">
      <c r="A114" s="24" t="s">
        <v>60</v>
      </c>
      <c r="B114" s="24" t="s">
        <v>61</v>
      </c>
      <c r="C114" s="24"/>
      <c r="D114" s="24">
        <v>2024</v>
      </c>
      <c r="E114" s="24"/>
      <c r="F114" s="24"/>
      <c r="G114" s="24" t="s">
        <v>62</v>
      </c>
      <c r="H114" s="24" t="s">
        <v>63</v>
      </c>
      <c r="I114" s="71" t="s">
        <v>64</v>
      </c>
      <c r="J114" s="24" t="s">
        <v>213</v>
      </c>
      <c r="K114" s="71" t="s">
        <v>66</v>
      </c>
      <c r="L114" s="24" t="s">
        <v>174</v>
      </c>
      <c r="M114" s="24" t="s">
        <v>214</v>
      </c>
      <c r="N114" s="24" t="s">
        <v>55</v>
      </c>
      <c r="O114" s="24" t="s">
        <v>92</v>
      </c>
      <c r="P114" s="24">
        <v>0</v>
      </c>
      <c r="Q114" s="24">
        <v>0</v>
      </c>
      <c r="R114" s="24"/>
      <c r="S114" s="62">
        <v>0</v>
      </c>
      <c r="T114" s="24">
        <v>2024</v>
      </c>
      <c r="U114" s="24">
        <f t="shared" si="1"/>
        <v>12</v>
      </c>
      <c r="V114" s="24"/>
      <c r="W114" s="24"/>
      <c r="X114" s="24"/>
      <c r="Y114" s="24"/>
      <c r="Z114" s="24"/>
      <c r="AA114" s="24">
        <v>2</v>
      </c>
      <c r="AB114" s="24">
        <v>2</v>
      </c>
      <c r="AC114" s="24"/>
      <c r="AD114" s="24">
        <v>2</v>
      </c>
      <c r="AE114" s="24">
        <v>2</v>
      </c>
      <c r="AF114" s="24">
        <v>2</v>
      </c>
      <c r="AG114" s="24">
        <v>2</v>
      </c>
      <c r="AH114" s="62">
        <f>V114/'Festività&amp;Chiusure'!H$2</f>
        <v>0</v>
      </c>
      <c r="AI114" s="62">
        <f>W114/'Festività&amp;Chiusure'!I$2</f>
        <v>0</v>
      </c>
      <c r="AJ114" s="62">
        <f>X114/'Festività&amp;Chiusure'!J$2</f>
        <v>0</v>
      </c>
      <c r="AK114" s="62">
        <f>Y114/'Festività&amp;Chiusure'!K$2</f>
        <v>0</v>
      </c>
      <c r="AL114" s="62">
        <f>Z114/'Festività&amp;Chiusure'!L$2</f>
        <v>0</v>
      </c>
      <c r="AM114" s="62">
        <f>AA114/'Festività&amp;Chiusure'!M$2</f>
        <v>0.1</v>
      </c>
      <c r="AN114" s="62">
        <f>AB114/'Festività&amp;Chiusure'!N$2</f>
        <v>8.6956521739130432E-2</v>
      </c>
      <c r="AO114" s="62">
        <f>AC114/'Festività&amp;Chiusure'!O$2</f>
        <v>0</v>
      </c>
      <c r="AP114" s="62">
        <f>AD114/'Festività&amp;Chiusure'!P$2</f>
        <v>9.5238095238095233E-2</v>
      </c>
      <c r="AQ114" s="62">
        <f>AE114/'Festività&amp;Chiusure'!Q$2</f>
        <v>8.6956521739130432E-2</v>
      </c>
      <c r="AR114" s="62">
        <f>AF114/'Festività&amp;Chiusure'!R$2</f>
        <v>9.5238095238095233E-2</v>
      </c>
      <c r="AS114" s="62">
        <f>AG114/'Festività&amp;Chiusure'!S$2</f>
        <v>9.0909090909090912E-2</v>
      </c>
    </row>
    <row r="115" spans="1:45" ht="15.6" hidden="1">
      <c r="A115" s="24" t="s">
        <v>60</v>
      </c>
      <c r="B115" s="24" t="s">
        <v>61</v>
      </c>
      <c r="C115" s="24"/>
      <c r="D115" s="24">
        <v>2024</v>
      </c>
      <c r="E115" s="24"/>
      <c r="F115" s="24"/>
      <c r="G115" s="24" t="s">
        <v>62</v>
      </c>
      <c r="H115" s="24" t="s">
        <v>63</v>
      </c>
      <c r="I115" s="71" t="s">
        <v>64</v>
      </c>
      <c r="J115" s="24" t="s">
        <v>213</v>
      </c>
      <c r="K115" s="71" t="s">
        <v>66</v>
      </c>
      <c r="L115" s="24" t="s">
        <v>174</v>
      </c>
      <c r="M115" s="24" t="s">
        <v>174</v>
      </c>
      <c r="N115" s="24" t="s">
        <v>55</v>
      </c>
      <c r="O115" s="24" t="s">
        <v>92</v>
      </c>
      <c r="P115" s="24">
        <v>0</v>
      </c>
      <c r="Q115" s="24">
        <v>0</v>
      </c>
      <c r="R115" s="24"/>
      <c r="S115" s="62">
        <v>0</v>
      </c>
      <c r="T115" s="24">
        <v>2024</v>
      </c>
      <c r="U115" s="24">
        <f t="shared" si="1"/>
        <v>12</v>
      </c>
      <c r="V115" s="24"/>
      <c r="W115" s="24"/>
      <c r="X115" s="24"/>
      <c r="Y115" s="24"/>
      <c r="Z115" s="24"/>
      <c r="AA115" s="24">
        <v>2</v>
      </c>
      <c r="AB115" s="24">
        <v>2</v>
      </c>
      <c r="AC115" s="24"/>
      <c r="AD115" s="24">
        <v>2</v>
      </c>
      <c r="AE115" s="24">
        <v>2</v>
      </c>
      <c r="AF115" s="24">
        <v>2</v>
      </c>
      <c r="AG115" s="24">
        <v>2</v>
      </c>
      <c r="AH115" s="62">
        <f>V115/'Festività&amp;Chiusure'!H$2</f>
        <v>0</v>
      </c>
      <c r="AI115" s="62">
        <f>W115/'Festività&amp;Chiusure'!I$2</f>
        <v>0</v>
      </c>
      <c r="AJ115" s="62">
        <f>X115/'Festività&amp;Chiusure'!J$2</f>
        <v>0</v>
      </c>
      <c r="AK115" s="62">
        <f>Y115/'Festività&amp;Chiusure'!K$2</f>
        <v>0</v>
      </c>
      <c r="AL115" s="62">
        <f>Z115/'Festività&amp;Chiusure'!L$2</f>
        <v>0</v>
      </c>
      <c r="AM115" s="62">
        <f>AA115/'Festività&amp;Chiusure'!M$2</f>
        <v>0.1</v>
      </c>
      <c r="AN115" s="62">
        <f>AB115/'Festività&amp;Chiusure'!N$2</f>
        <v>8.6956521739130432E-2</v>
      </c>
      <c r="AO115" s="62">
        <f>AC115/'Festività&amp;Chiusure'!O$2</f>
        <v>0</v>
      </c>
      <c r="AP115" s="62">
        <f>AD115/'Festività&amp;Chiusure'!P$2</f>
        <v>9.5238095238095233E-2</v>
      </c>
      <c r="AQ115" s="62">
        <f>AE115/'Festività&amp;Chiusure'!Q$2</f>
        <v>8.6956521739130432E-2</v>
      </c>
      <c r="AR115" s="62">
        <f>AF115/'Festività&amp;Chiusure'!R$2</f>
        <v>9.5238095238095233E-2</v>
      </c>
      <c r="AS115" s="62">
        <f>AG115/'Festività&amp;Chiusure'!S$2</f>
        <v>9.0909090909090912E-2</v>
      </c>
    </row>
    <row r="116" spans="1:45" ht="15.6" hidden="1">
      <c r="A116" s="24" t="s">
        <v>60</v>
      </c>
      <c r="B116" s="24" t="s">
        <v>61</v>
      </c>
      <c r="C116" s="24"/>
      <c r="D116" s="24">
        <v>2024</v>
      </c>
      <c r="E116" s="24"/>
      <c r="F116" s="24"/>
      <c r="G116" s="24" t="s">
        <v>62</v>
      </c>
      <c r="H116" s="24" t="s">
        <v>63</v>
      </c>
      <c r="I116" s="71" t="s">
        <v>64</v>
      </c>
      <c r="J116" s="24" t="s">
        <v>213</v>
      </c>
      <c r="K116" s="71" t="s">
        <v>66</v>
      </c>
      <c r="L116" s="24" t="s">
        <v>174</v>
      </c>
      <c r="M116" s="24" t="s">
        <v>179</v>
      </c>
      <c r="N116" s="24" t="s">
        <v>55</v>
      </c>
      <c r="O116" s="24" t="s">
        <v>92</v>
      </c>
      <c r="P116" s="24">
        <v>0</v>
      </c>
      <c r="Q116" s="24">
        <v>0</v>
      </c>
      <c r="R116" s="24"/>
      <c r="S116" s="62">
        <v>0</v>
      </c>
      <c r="T116" s="24">
        <v>2024</v>
      </c>
      <c r="U116" s="24">
        <f t="shared" si="1"/>
        <v>12</v>
      </c>
      <c r="V116" s="24"/>
      <c r="W116" s="24"/>
      <c r="X116" s="24"/>
      <c r="Y116" s="24"/>
      <c r="Z116" s="24"/>
      <c r="AA116" s="24">
        <v>2</v>
      </c>
      <c r="AB116" s="24">
        <v>2</v>
      </c>
      <c r="AC116" s="24"/>
      <c r="AD116" s="24">
        <v>2</v>
      </c>
      <c r="AE116" s="24">
        <v>2</v>
      </c>
      <c r="AF116" s="24">
        <v>2</v>
      </c>
      <c r="AG116" s="24">
        <v>2</v>
      </c>
      <c r="AH116" s="62">
        <f>V116/'Festività&amp;Chiusure'!H$2</f>
        <v>0</v>
      </c>
      <c r="AI116" s="62">
        <f>W116/'Festività&amp;Chiusure'!I$2</f>
        <v>0</v>
      </c>
      <c r="AJ116" s="62">
        <f>X116/'Festività&amp;Chiusure'!J$2</f>
        <v>0</v>
      </c>
      <c r="AK116" s="62">
        <f>Y116/'Festività&amp;Chiusure'!K$2</f>
        <v>0</v>
      </c>
      <c r="AL116" s="62">
        <f>Z116/'Festività&amp;Chiusure'!L$2</f>
        <v>0</v>
      </c>
      <c r="AM116" s="62">
        <f>AA116/'Festività&amp;Chiusure'!M$2</f>
        <v>0.1</v>
      </c>
      <c r="AN116" s="62">
        <f>AB116/'Festività&amp;Chiusure'!N$2</f>
        <v>8.6956521739130432E-2</v>
      </c>
      <c r="AO116" s="62">
        <f>AC116/'Festività&amp;Chiusure'!O$2</f>
        <v>0</v>
      </c>
      <c r="AP116" s="62">
        <f>AD116/'Festività&amp;Chiusure'!P$2</f>
        <v>9.5238095238095233E-2</v>
      </c>
      <c r="AQ116" s="62">
        <f>AE116/'Festività&amp;Chiusure'!Q$2</f>
        <v>8.6956521739130432E-2</v>
      </c>
      <c r="AR116" s="62">
        <f>AF116/'Festività&amp;Chiusure'!R$2</f>
        <v>9.5238095238095233E-2</v>
      </c>
      <c r="AS116" s="62">
        <f>AG116/'Festività&amp;Chiusure'!S$2</f>
        <v>9.0909090909090912E-2</v>
      </c>
    </row>
    <row r="117" spans="1:45" ht="15.6" hidden="1">
      <c r="A117" s="24" t="s">
        <v>60</v>
      </c>
      <c r="B117" s="24" t="s">
        <v>61</v>
      </c>
      <c r="C117" s="24"/>
      <c r="D117" s="24">
        <v>2024</v>
      </c>
      <c r="E117" s="24"/>
      <c r="F117" s="24"/>
      <c r="G117" s="24" t="s">
        <v>62</v>
      </c>
      <c r="H117" s="24" t="s">
        <v>63</v>
      </c>
      <c r="I117" s="71" t="s">
        <v>64</v>
      </c>
      <c r="J117" s="24" t="s">
        <v>213</v>
      </c>
      <c r="K117" s="71" t="s">
        <v>66</v>
      </c>
      <c r="L117" s="24" t="s">
        <v>174</v>
      </c>
      <c r="M117" s="24" t="s">
        <v>179</v>
      </c>
      <c r="N117" s="24" t="s">
        <v>55</v>
      </c>
      <c r="O117" s="24" t="s">
        <v>215</v>
      </c>
      <c r="P117" s="24">
        <v>0</v>
      </c>
      <c r="Q117" s="24">
        <v>0</v>
      </c>
      <c r="R117" s="24"/>
      <c r="S117" s="62">
        <v>0</v>
      </c>
      <c r="T117" s="24">
        <v>2024</v>
      </c>
      <c r="U117" s="24">
        <f t="shared" si="1"/>
        <v>4</v>
      </c>
      <c r="V117" s="24"/>
      <c r="W117" s="24"/>
      <c r="X117" s="24"/>
      <c r="Y117" s="24"/>
      <c r="Z117" s="24"/>
      <c r="AA117" s="24">
        <v>2</v>
      </c>
      <c r="AB117" s="24">
        <v>2</v>
      </c>
      <c r="AC117" s="24"/>
      <c r="AD117" s="24"/>
      <c r="AE117" s="24"/>
      <c r="AF117" s="24"/>
      <c r="AG117" s="24"/>
      <c r="AH117" s="62">
        <f>V117/'Festività&amp;Chiusure'!H$2</f>
        <v>0</v>
      </c>
      <c r="AI117" s="62">
        <f>W117/'Festività&amp;Chiusure'!I$2</f>
        <v>0</v>
      </c>
      <c r="AJ117" s="62">
        <f>X117/'Festività&amp;Chiusure'!J$2</f>
        <v>0</v>
      </c>
      <c r="AK117" s="62">
        <f>Y117/'Festività&amp;Chiusure'!K$2</f>
        <v>0</v>
      </c>
      <c r="AL117" s="62">
        <f>Z117/'Festività&amp;Chiusure'!L$2</f>
        <v>0</v>
      </c>
      <c r="AM117" s="62">
        <f>AA117/'Festività&amp;Chiusure'!M$2</f>
        <v>0.1</v>
      </c>
      <c r="AN117" s="62">
        <f>AB117/'Festività&amp;Chiusure'!N$2</f>
        <v>8.6956521739130432E-2</v>
      </c>
      <c r="AO117" s="62">
        <f>AC117/'Festività&amp;Chiusure'!O$2</f>
        <v>0</v>
      </c>
      <c r="AP117" s="62">
        <f>AD117/'Festività&amp;Chiusure'!P$2</f>
        <v>0</v>
      </c>
      <c r="AQ117" s="62">
        <f>AE117/'Festività&amp;Chiusure'!Q$2</f>
        <v>0</v>
      </c>
      <c r="AR117" s="62">
        <f>AF117/'Festività&amp;Chiusure'!R$2</f>
        <v>0</v>
      </c>
      <c r="AS117" s="62">
        <f>AG117/'Festività&amp;Chiusure'!S$2</f>
        <v>0</v>
      </c>
    </row>
    <row r="118" spans="1:45" ht="15.6" hidden="1">
      <c r="A118" s="24" t="s">
        <v>60</v>
      </c>
      <c r="B118" s="24" t="s">
        <v>61</v>
      </c>
      <c r="C118" s="24"/>
      <c r="D118" s="24">
        <v>2024</v>
      </c>
      <c r="E118" s="24"/>
      <c r="F118" s="24"/>
      <c r="G118" s="24" t="s">
        <v>62</v>
      </c>
      <c r="H118" s="24" t="s">
        <v>63</v>
      </c>
      <c r="I118" s="71" t="s">
        <v>64</v>
      </c>
      <c r="J118" s="24" t="s">
        <v>213</v>
      </c>
      <c r="K118" s="71" t="s">
        <v>66</v>
      </c>
      <c r="L118" s="24" t="s">
        <v>174</v>
      </c>
      <c r="M118" s="24" t="s">
        <v>203</v>
      </c>
      <c r="N118" s="24" t="s">
        <v>55</v>
      </c>
      <c r="O118" s="24" t="s">
        <v>92</v>
      </c>
      <c r="P118" s="24">
        <v>0</v>
      </c>
      <c r="Q118" s="24">
        <v>0</v>
      </c>
      <c r="R118" s="24"/>
      <c r="S118" s="62">
        <v>0</v>
      </c>
      <c r="T118" s="24">
        <v>2024</v>
      </c>
      <c r="U118" s="24">
        <f t="shared" si="1"/>
        <v>8</v>
      </c>
      <c r="V118" s="24"/>
      <c r="W118" s="24"/>
      <c r="X118" s="24"/>
      <c r="Y118" s="24"/>
      <c r="Z118" s="24"/>
      <c r="AA118" s="24">
        <v>2</v>
      </c>
      <c r="AB118" s="24">
        <v>2</v>
      </c>
      <c r="AC118" s="24"/>
      <c r="AD118" s="24">
        <v>2</v>
      </c>
      <c r="AE118" s="24">
        <v>2</v>
      </c>
      <c r="AF118" s="24"/>
      <c r="AG118" s="24"/>
      <c r="AH118" s="62">
        <f>V118/'Festività&amp;Chiusure'!H$2</f>
        <v>0</v>
      </c>
      <c r="AI118" s="62">
        <f>W118/'Festività&amp;Chiusure'!I$2</f>
        <v>0</v>
      </c>
      <c r="AJ118" s="62">
        <f>X118/'Festività&amp;Chiusure'!J$2</f>
        <v>0</v>
      </c>
      <c r="AK118" s="62">
        <f>Y118/'Festività&amp;Chiusure'!K$2</f>
        <v>0</v>
      </c>
      <c r="AL118" s="62">
        <f>Z118/'Festività&amp;Chiusure'!L$2</f>
        <v>0</v>
      </c>
      <c r="AM118" s="62">
        <f>AA118/'Festività&amp;Chiusure'!M$2</f>
        <v>0.1</v>
      </c>
      <c r="AN118" s="62">
        <f>AB118/'Festività&amp;Chiusure'!N$2</f>
        <v>8.6956521739130432E-2</v>
      </c>
      <c r="AO118" s="62">
        <f>AC118/'Festività&amp;Chiusure'!O$2</f>
        <v>0</v>
      </c>
      <c r="AP118" s="62">
        <f>AD118/'Festività&amp;Chiusure'!P$2</f>
        <v>9.5238095238095233E-2</v>
      </c>
      <c r="AQ118" s="62">
        <f>AE118/'Festività&amp;Chiusure'!Q$2</f>
        <v>8.6956521739130432E-2</v>
      </c>
      <c r="AR118" s="62">
        <f>AF118/'Festività&amp;Chiusure'!R$2</f>
        <v>0</v>
      </c>
      <c r="AS118" s="62">
        <f>AG118/'Festività&amp;Chiusure'!S$2</f>
        <v>0</v>
      </c>
    </row>
    <row r="119" spans="1:45" ht="15.6" hidden="1">
      <c r="A119" s="24" t="s">
        <v>60</v>
      </c>
      <c r="B119" s="24" t="s">
        <v>61</v>
      </c>
      <c r="C119" s="24"/>
      <c r="D119" s="24">
        <v>2024</v>
      </c>
      <c r="E119" s="24"/>
      <c r="F119" s="24"/>
      <c r="G119" s="24" t="s">
        <v>62</v>
      </c>
      <c r="H119" s="24" t="s">
        <v>63</v>
      </c>
      <c r="I119" s="71" t="s">
        <v>64</v>
      </c>
      <c r="J119" s="24" t="s">
        <v>213</v>
      </c>
      <c r="K119" s="24" t="s">
        <v>66</v>
      </c>
      <c r="L119" s="24" t="s">
        <v>174</v>
      </c>
      <c r="M119" s="24" t="s">
        <v>147</v>
      </c>
      <c r="N119" s="24" t="s">
        <v>55</v>
      </c>
      <c r="O119" s="24" t="s">
        <v>92</v>
      </c>
      <c r="P119" s="24">
        <v>0</v>
      </c>
      <c r="Q119" s="24">
        <v>0</v>
      </c>
      <c r="R119" s="24"/>
      <c r="S119" s="62">
        <v>0</v>
      </c>
      <c r="T119" s="24">
        <v>2024</v>
      </c>
      <c r="U119" s="24">
        <f t="shared" si="1"/>
        <v>12</v>
      </c>
      <c r="V119" s="24"/>
      <c r="W119" s="24"/>
      <c r="X119" s="24"/>
      <c r="Y119" s="24"/>
      <c r="Z119" s="24"/>
      <c r="AA119" s="24">
        <v>2</v>
      </c>
      <c r="AB119" s="24">
        <v>2</v>
      </c>
      <c r="AC119" s="24"/>
      <c r="AD119" s="24">
        <v>2</v>
      </c>
      <c r="AE119" s="24">
        <v>2</v>
      </c>
      <c r="AF119" s="24">
        <v>2</v>
      </c>
      <c r="AG119" s="24">
        <v>2</v>
      </c>
      <c r="AH119" s="62">
        <f>V119/'Festività&amp;Chiusure'!H$2</f>
        <v>0</v>
      </c>
      <c r="AI119" s="62">
        <f>W119/'Festività&amp;Chiusure'!I$2</f>
        <v>0</v>
      </c>
      <c r="AJ119" s="62">
        <f>X119/'Festività&amp;Chiusure'!J$2</f>
        <v>0</v>
      </c>
      <c r="AK119" s="62">
        <f>Y119/'Festività&amp;Chiusure'!K$2</f>
        <v>0</v>
      </c>
      <c r="AL119" s="62">
        <f>Z119/'Festività&amp;Chiusure'!L$2</f>
        <v>0</v>
      </c>
      <c r="AM119" s="62">
        <f>AA119/'Festività&amp;Chiusure'!M$2</f>
        <v>0.1</v>
      </c>
      <c r="AN119" s="62">
        <f>AB119/'Festività&amp;Chiusure'!N$2</f>
        <v>8.6956521739130432E-2</v>
      </c>
      <c r="AO119" s="62">
        <f>AC119/'Festività&amp;Chiusure'!O$2</f>
        <v>0</v>
      </c>
      <c r="AP119" s="62">
        <f>AD119/'Festività&amp;Chiusure'!P$2</f>
        <v>9.5238095238095233E-2</v>
      </c>
      <c r="AQ119" s="62">
        <f>AE119/'Festività&amp;Chiusure'!Q$2</f>
        <v>8.6956521739130432E-2</v>
      </c>
      <c r="AR119" s="62">
        <f>AF119/'Festività&amp;Chiusure'!R$2</f>
        <v>9.5238095238095233E-2</v>
      </c>
      <c r="AS119" s="62">
        <f>AG119/'Festività&amp;Chiusure'!S$2</f>
        <v>9.0909090909090912E-2</v>
      </c>
    </row>
    <row r="120" spans="1:45" ht="15.6" hidden="1">
      <c r="A120" s="24" t="s">
        <v>60</v>
      </c>
      <c r="B120" s="24" t="s">
        <v>61</v>
      </c>
      <c r="C120" s="24"/>
      <c r="D120" s="24">
        <v>2024</v>
      </c>
      <c r="E120" s="24"/>
      <c r="F120" s="24"/>
      <c r="G120" s="24" t="s">
        <v>62</v>
      </c>
      <c r="H120" s="24" t="s">
        <v>63</v>
      </c>
      <c r="I120" s="71" t="s">
        <v>64</v>
      </c>
      <c r="J120" s="24" t="s">
        <v>213</v>
      </c>
      <c r="K120" s="24" t="s">
        <v>66</v>
      </c>
      <c r="L120" s="24" t="s">
        <v>174</v>
      </c>
      <c r="M120" s="24" t="s">
        <v>160</v>
      </c>
      <c r="N120" s="24" t="s">
        <v>55</v>
      </c>
      <c r="O120" s="24" t="s">
        <v>92</v>
      </c>
      <c r="P120" s="24">
        <v>0</v>
      </c>
      <c r="Q120" s="24">
        <v>0</v>
      </c>
      <c r="R120" s="24"/>
      <c r="S120" s="62">
        <v>0</v>
      </c>
      <c r="T120" s="24">
        <v>2024</v>
      </c>
      <c r="U120" s="24">
        <f t="shared" si="1"/>
        <v>12</v>
      </c>
      <c r="V120" s="24"/>
      <c r="W120" s="24"/>
      <c r="X120" s="24"/>
      <c r="Y120" s="24"/>
      <c r="Z120" s="24"/>
      <c r="AA120" s="24">
        <v>2</v>
      </c>
      <c r="AB120" s="24">
        <v>2</v>
      </c>
      <c r="AC120" s="24"/>
      <c r="AD120" s="24">
        <v>2</v>
      </c>
      <c r="AE120" s="24">
        <v>2</v>
      </c>
      <c r="AF120" s="24">
        <v>2</v>
      </c>
      <c r="AG120" s="24">
        <v>2</v>
      </c>
      <c r="AH120" s="62">
        <f>V120/'Festività&amp;Chiusure'!H$2</f>
        <v>0</v>
      </c>
      <c r="AI120" s="62">
        <f>W120/'Festività&amp;Chiusure'!I$2</f>
        <v>0</v>
      </c>
      <c r="AJ120" s="62">
        <f>X120/'Festività&amp;Chiusure'!J$2</f>
        <v>0</v>
      </c>
      <c r="AK120" s="62">
        <f>Y120/'Festività&amp;Chiusure'!K$2</f>
        <v>0</v>
      </c>
      <c r="AL120" s="62">
        <f>Z120/'Festività&amp;Chiusure'!L$2</f>
        <v>0</v>
      </c>
      <c r="AM120" s="62">
        <f>AA120/'Festività&amp;Chiusure'!M$2</f>
        <v>0.1</v>
      </c>
      <c r="AN120" s="62">
        <f>AB120/'Festività&amp;Chiusure'!N$2</f>
        <v>8.6956521739130432E-2</v>
      </c>
      <c r="AO120" s="62">
        <f>AC120/'Festività&amp;Chiusure'!O$2</f>
        <v>0</v>
      </c>
      <c r="AP120" s="62">
        <f>AD120/'Festività&amp;Chiusure'!P$2</f>
        <v>9.5238095238095233E-2</v>
      </c>
      <c r="AQ120" s="62">
        <f>AE120/'Festività&amp;Chiusure'!Q$2</f>
        <v>8.6956521739130432E-2</v>
      </c>
      <c r="AR120" s="62">
        <f>AF120/'Festività&amp;Chiusure'!R$2</f>
        <v>9.5238095238095233E-2</v>
      </c>
      <c r="AS120" s="62">
        <f>AG120/'Festività&amp;Chiusure'!S$2</f>
        <v>9.0909090909090912E-2</v>
      </c>
    </row>
    <row r="121" spans="1:45" ht="15.6" hidden="1">
      <c r="A121" s="24" t="s">
        <v>60</v>
      </c>
      <c r="B121" s="24" t="s">
        <v>61</v>
      </c>
      <c r="C121" s="24"/>
      <c r="D121" s="24">
        <v>2024</v>
      </c>
      <c r="E121" s="24"/>
      <c r="F121" s="24"/>
      <c r="G121" s="24" t="s">
        <v>62</v>
      </c>
      <c r="H121" s="24" t="s">
        <v>63</v>
      </c>
      <c r="I121" s="71" t="s">
        <v>64</v>
      </c>
      <c r="J121" s="24" t="s">
        <v>213</v>
      </c>
      <c r="K121" s="24" t="s">
        <v>66</v>
      </c>
      <c r="L121" s="24" t="s">
        <v>174</v>
      </c>
      <c r="M121" s="24" t="s">
        <v>205</v>
      </c>
      <c r="N121" s="24" t="s">
        <v>55</v>
      </c>
      <c r="O121" s="24" t="s">
        <v>92</v>
      </c>
      <c r="P121" s="24">
        <v>0</v>
      </c>
      <c r="Q121" s="24">
        <v>0</v>
      </c>
      <c r="R121" s="24"/>
      <c r="S121" s="62">
        <v>0</v>
      </c>
      <c r="T121" s="24">
        <v>2024</v>
      </c>
      <c r="U121" s="24">
        <f t="shared" si="1"/>
        <v>12</v>
      </c>
      <c r="V121" s="24"/>
      <c r="W121" s="24"/>
      <c r="X121" s="24"/>
      <c r="Y121" s="24"/>
      <c r="Z121" s="24"/>
      <c r="AA121" s="24">
        <v>2</v>
      </c>
      <c r="AB121" s="24">
        <v>2</v>
      </c>
      <c r="AC121" s="24"/>
      <c r="AD121" s="24">
        <v>2</v>
      </c>
      <c r="AE121" s="24">
        <v>2</v>
      </c>
      <c r="AF121" s="24">
        <v>2</v>
      </c>
      <c r="AG121" s="24">
        <v>2</v>
      </c>
      <c r="AH121" s="62">
        <f>V121/'Festività&amp;Chiusure'!H$2</f>
        <v>0</v>
      </c>
      <c r="AI121" s="62">
        <f>W121/'Festività&amp;Chiusure'!I$2</f>
        <v>0</v>
      </c>
      <c r="AJ121" s="62">
        <f>X121/'Festività&amp;Chiusure'!J$2</f>
        <v>0</v>
      </c>
      <c r="AK121" s="62">
        <f>Y121/'Festività&amp;Chiusure'!K$2</f>
        <v>0</v>
      </c>
      <c r="AL121" s="62">
        <f>Z121/'Festività&amp;Chiusure'!L$2</f>
        <v>0</v>
      </c>
      <c r="AM121" s="62">
        <f>AA121/'Festività&amp;Chiusure'!M$2</f>
        <v>0.1</v>
      </c>
      <c r="AN121" s="62">
        <f>AB121/'Festività&amp;Chiusure'!N$2</f>
        <v>8.6956521739130432E-2</v>
      </c>
      <c r="AO121" s="62">
        <f>AC121/'Festività&amp;Chiusure'!O$2</f>
        <v>0</v>
      </c>
      <c r="AP121" s="62">
        <f>AD121/'Festività&amp;Chiusure'!P$2</f>
        <v>9.5238095238095233E-2</v>
      </c>
      <c r="AQ121" s="62">
        <f>AE121/'Festività&amp;Chiusure'!Q$2</f>
        <v>8.6956521739130432E-2</v>
      </c>
      <c r="AR121" s="62">
        <f>AF121/'Festività&amp;Chiusure'!R$2</f>
        <v>9.5238095238095233E-2</v>
      </c>
      <c r="AS121" s="62">
        <f>AG121/'Festività&amp;Chiusure'!S$2</f>
        <v>9.0909090909090912E-2</v>
      </c>
    </row>
    <row r="122" spans="1:45" ht="15.6" hidden="1">
      <c r="A122" s="24" t="s">
        <v>60</v>
      </c>
      <c r="B122" s="24" t="s">
        <v>61</v>
      </c>
      <c r="C122" s="24"/>
      <c r="D122" s="24">
        <v>2024</v>
      </c>
      <c r="E122" s="24"/>
      <c r="F122" s="24"/>
      <c r="G122" s="24" t="s">
        <v>62</v>
      </c>
      <c r="H122" s="24" t="s">
        <v>63</v>
      </c>
      <c r="I122" s="71" t="s">
        <v>64</v>
      </c>
      <c r="J122" s="24" t="s">
        <v>213</v>
      </c>
      <c r="K122" s="24" t="s">
        <v>66</v>
      </c>
      <c r="L122" s="24" t="s">
        <v>174</v>
      </c>
      <c r="M122" s="24" t="s">
        <v>216</v>
      </c>
      <c r="N122" s="24" t="s">
        <v>55</v>
      </c>
      <c r="O122" s="24" t="s">
        <v>92</v>
      </c>
      <c r="P122" s="24">
        <v>0</v>
      </c>
      <c r="Q122" s="24">
        <v>0</v>
      </c>
      <c r="R122" s="24"/>
      <c r="S122" s="62">
        <v>0</v>
      </c>
      <c r="T122" s="24">
        <v>2024</v>
      </c>
      <c r="U122" s="24">
        <f t="shared" si="1"/>
        <v>12</v>
      </c>
      <c r="V122" s="24"/>
      <c r="W122" s="24"/>
      <c r="X122" s="24"/>
      <c r="Y122" s="24"/>
      <c r="Z122" s="24"/>
      <c r="AA122" s="24">
        <v>2</v>
      </c>
      <c r="AB122" s="24">
        <v>2</v>
      </c>
      <c r="AC122" s="24"/>
      <c r="AD122" s="24">
        <v>2</v>
      </c>
      <c r="AE122" s="24">
        <v>2</v>
      </c>
      <c r="AF122" s="24">
        <v>2</v>
      </c>
      <c r="AG122" s="24">
        <v>2</v>
      </c>
      <c r="AH122" s="62">
        <f>V122/'Festività&amp;Chiusure'!H$2</f>
        <v>0</v>
      </c>
      <c r="AI122" s="62">
        <f>W122/'Festività&amp;Chiusure'!I$2</f>
        <v>0</v>
      </c>
      <c r="AJ122" s="62">
        <f>X122/'Festività&amp;Chiusure'!J$2</f>
        <v>0</v>
      </c>
      <c r="AK122" s="62">
        <f>Y122/'Festività&amp;Chiusure'!K$2</f>
        <v>0</v>
      </c>
      <c r="AL122" s="62">
        <f>Z122/'Festività&amp;Chiusure'!L$2</f>
        <v>0</v>
      </c>
      <c r="AM122" s="62">
        <f>AA122/'Festività&amp;Chiusure'!M$2</f>
        <v>0.1</v>
      </c>
      <c r="AN122" s="62">
        <f>AB122/'Festività&amp;Chiusure'!N$2</f>
        <v>8.6956521739130432E-2</v>
      </c>
      <c r="AO122" s="62">
        <f>AC122/'Festività&amp;Chiusure'!O$2</f>
        <v>0</v>
      </c>
      <c r="AP122" s="62">
        <f>AD122/'Festività&amp;Chiusure'!P$2</f>
        <v>9.5238095238095233E-2</v>
      </c>
      <c r="AQ122" s="62">
        <f>AE122/'Festività&amp;Chiusure'!Q$2</f>
        <v>8.6956521739130432E-2</v>
      </c>
      <c r="AR122" s="62">
        <f>AF122/'Festività&amp;Chiusure'!R$2</f>
        <v>9.5238095238095233E-2</v>
      </c>
      <c r="AS122" s="62">
        <f>AG122/'Festività&amp;Chiusure'!S$2</f>
        <v>9.0909090909090912E-2</v>
      </c>
    </row>
    <row r="123" spans="1:45" ht="15.6" hidden="1">
      <c r="A123" s="24" t="s">
        <v>60</v>
      </c>
      <c r="B123" s="24" t="s">
        <v>61</v>
      </c>
      <c r="C123" s="24"/>
      <c r="D123" s="24">
        <v>2024</v>
      </c>
      <c r="E123" s="24"/>
      <c r="F123" s="24"/>
      <c r="G123" s="24" t="s">
        <v>62</v>
      </c>
      <c r="H123" s="24" t="s">
        <v>63</v>
      </c>
      <c r="I123" s="71" t="s">
        <v>64</v>
      </c>
      <c r="J123" s="24" t="s">
        <v>213</v>
      </c>
      <c r="K123" s="24" t="s">
        <v>66</v>
      </c>
      <c r="L123" s="24" t="s">
        <v>174</v>
      </c>
      <c r="M123" s="24" t="s">
        <v>217</v>
      </c>
      <c r="N123" s="24" t="s">
        <v>55</v>
      </c>
      <c r="O123" s="24" t="s">
        <v>92</v>
      </c>
      <c r="P123" s="24">
        <v>0</v>
      </c>
      <c r="Q123" s="24">
        <v>0</v>
      </c>
      <c r="R123" s="24"/>
      <c r="S123" s="62">
        <v>0</v>
      </c>
      <c r="T123" s="24">
        <v>2024</v>
      </c>
      <c r="U123" s="24">
        <f t="shared" si="1"/>
        <v>12</v>
      </c>
      <c r="V123" s="24"/>
      <c r="W123" s="24"/>
      <c r="X123" s="24"/>
      <c r="Y123" s="24"/>
      <c r="Z123" s="24"/>
      <c r="AA123" s="24">
        <v>2</v>
      </c>
      <c r="AB123" s="24">
        <v>2</v>
      </c>
      <c r="AC123" s="24"/>
      <c r="AD123" s="24">
        <v>2</v>
      </c>
      <c r="AE123" s="24">
        <v>2</v>
      </c>
      <c r="AF123" s="24">
        <v>2</v>
      </c>
      <c r="AG123" s="24">
        <v>2</v>
      </c>
      <c r="AH123" s="62">
        <f>V123/'Festività&amp;Chiusure'!H$2</f>
        <v>0</v>
      </c>
      <c r="AI123" s="62">
        <f>W123/'Festività&amp;Chiusure'!I$2</f>
        <v>0</v>
      </c>
      <c r="AJ123" s="62">
        <f>X123/'Festività&amp;Chiusure'!J$2</f>
        <v>0</v>
      </c>
      <c r="AK123" s="62">
        <f>Y123/'Festività&amp;Chiusure'!K$2</f>
        <v>0</v>
      </c>
      <c r="AL123" s="62">
        <f>Z123/'Festività&amp;Chiusure'!L$2</f>
        <v>0</v>
      </c>
      <c r="AM123" s="62">
        <f>AA123/'Festività&amp;Chiusure'!M$2</f>
        <v>0.1</v>
      </c>
      <c r="AN123" s="62">
        <f>AB123/'Festività&amp;Chiusure'!N$2</f>
        <v>8.6956521739130432E-2</v>
      </c>
      <c r="AO123" s="62">
        <f>AC123/'Festività&amp;Chiusure'!O$2</f>
        <v>0</v>
      </c>
      <c r="AP123" s="62">
        <f>AD123/'Festività&amp;Chiusure'!P$2</f>
        <v>9.5238095238095233E-2</v>
      </c>
      <c r="AQ123" s="62">
        <f>AE123/'Festività&amp;Chiusure'!Q$2</f>
        <v>8.6956521739130432E-2</v>
      </c>
      <c r="AR123" s="62">
        <f>AF123/'Festività&amp;Chiusure'!R$2</f>
        <v>9.5238095238095233E-2</v>
      </c>
      <c r="AS123" s="62">
        <f>AG123/'Festività&amp;Chiusure'!S$2</f>
        <v>9.0909090909090912E-2</v>
      </c>
    </row>
    <row r="124" spans="1:45" ht="15.6" hidden="1">
      <c r="A124" s="24" t="s">
        <v>60</v>
      </c>
      <c r="B124" s="24" t="s">
        <v>61</v>
      </c>
      <c r="C124" s="24"/>
      <c r="D124" s="24">
        <v>2024</v>
      </c>
      <c r="E124" s="24"/>
      <c r="F124" s="24"/>
      <c r="G124" s="24" t="s">
        <v>62</v>
      </c>
      <c r="H124" s="24" t="s">
        <v>63</v>
      </c>
      <c r="I124" s="71" t="s">
        <v>64</v>
      </c>
      <c r="J124" s="24" t="s">
        <v>213</v>
      </c>
      <c r="K124" s="24" t="s">
        <v>66</v>
      </c>
      <c r="L124" s="24" t="s">
        <v>174</v>
      </c>
      <c r="M124" s="24" t="s">
        <v>218</v>
      </c>
      <c r="N124" s="24" t="s">
        <v>55</v>
      </c>
      <c r="O124" s="24" t="s">
        <v>92</v>
      </c>
      <c r="P124" s="24">
        <v>0</v>
      </c>
      <c r="Q124" s="24">
        <v>0</v>
      </c>
      <c r="R124" s="24"/>
      <c r="S124" s="62">
        <v>0</v>
      </c>
      <c r="T124" s="24">
        <v>2024</v>
      </c>
      <c r="U124" s="24">
        <f t="shared" si="1"/>
        <v>12</v>
      </c>
      <c r="V124" s="24"/>
      <c r="W124" s="24"/>
      <c r="X124" s="24"/>
      <c r="Y124" s="24"/>
      <c r="Z124" s="24"/>
      <c r="AA124" s="24">
        <v>2</v>
      </c>
      <c r="AB124" s="24">
        <v>2</v>
      </c>
      <c r="AC124" s="24"/>
      <c r="AD124" s="24">
        <v>2</v>
      </c>
      <c r="AE124" s="24">
        <v>2</v>
      </c>
      <c r="AF124" s="24">
        <v>2</v>
      </c>
      <c r="AG124" s="24">
        <v>2</v>
      </c>
      <c r="AH124" s="62">
        <f>V124/'Festività&amp;Chiusure'!H$2</f>
        <v>0</v>
      </c>
      <c r="AI124" s="62">
        <f>W124/'Festività&amp;Chiusure'!I$2</f>
        <v>0</v>
      </c>
      <c r="AJ124" s="62">
        <f>X124/'Festività&amp;Chiusure'!J$2</f>
        <v>0</v>
      </c>
      <c r="AK124" s="62">
        <f>Y124/'Festività&amp;Chiusure'!K$2</f>
        <v>0</v>
      </c>
      <c r="AL124" s="62">
        <f>Z124/'Festività&amp;Chiusure'!L$2</f>
        <v>0</v>
      </c>
      <c r="AM124" s="62">
        <f>AA124/'Festività&amp;Chiusure'!M$2</f>
        <v>0.1</v>
      </c>
      <c r="AN124" s="62">
        <f>AB124/'Festività&amp;Chiusure'!N$2</f>
        <v>8.6956521739130432E-2</v>
      </c>
      <c r="AO124" s="62">
        <f>AC124/'Festività&amp;Chiusure'!O$2</f>
        <v>0</v>
      </c>
      <c r="AP124" s="62">
        <f>AD124/'Festività&amp;Chiusure'!P$2</f>
        <v>9.5238095238095233E-2</v>
      </c>
      <c r="AQ124" s="62">
        <f>AE124/'Festività&amp;Chiusure'!Q$2</f>
        <v>8.6956521739130432E-2</v>
      </c>
      <c r="AR124" s="62">
        <f>AF124/'Festività&amp;Chiusure'!R$2</f>
        <v>9.5238095238095233E-2</v>
      </c>
      <c r="AS124" s="62">
        <f>AG124/'Festività&amp;Chiusure'!S$2</f>
        <v>9.0909090909090912E-2</v>
      </c>
    </row>
    <row r="125" spans="1:45" ht="15.6" hidden="1">
      <c r="A125" s="24" t="s">
        <v>60</v>
      </c>
      <c r="B125" s="24" t="s">
        <v>61</v>
      </c>
      <c r="C125" s="24"/>
      <c r="D125" s="24">
        <v>2024</v>
      </c>
      <c r="E125" s="24"/>
      <c r="F125" s="24"/>
      <c r="G125" s="24" t="s">
        <v>62</v>
      </c>
      <c r="H125" s="24" t="s">
        <v>63</v>
      </c>
      <c r="I125" s="71" t="s">
        <v>64</v>
      </c>
      <c r="J125" s="24" t="s">
        <v>213</v>
      </c>
      <c r="K125" s="24" t="s">
        <v>66</v>
      </c>
      <c r="L125" s="24" t="s">
        <v>174</v>
      </c>
      <c r="M125" s="24" t="s">
        <v>133</v>
      </c>
      <c r="N125" s="24" t="s">
        <v>55</v>
      </c>
      <c r="O125" s="24" t="s">
        <v>92</v>
      </c>
      <c r="P125" s="24">
        <v>0</v>
      </c>
      <c r="Q125" s="24">
        <v>0</v>
      </c>
      <c r="R125" s="24" t="s">
        <v>93</v>
      </c>
      <c r="S125" s="62">
        <v>0</v>
      </c>
      <c r="T125" s="24">
        <v>2024</v>
      </c>
      <c r="U125" s="24">
        <f t="shared" si="1"/>
        <v>12</v>
      </c>
      <c r="V125" s="24"/>
      <c r="W125" s="24"/>
      <c r="X125" s="24"/>
      <c r="Y125" s="24"/>
      <c r="Z125" s="24"/>
      <c r="AA125" s="24">
        <v>2</v>
      </c>
      <c r="AB125" s="24">
        <v>2</v>
      </c>
      <c r="AC125" s="24"/>
      <c r="AD125" s="24">
        <v>2</v>
      </c>
      <c r="AE125" s="24">
        <v>2</v>
      </c>
      <c r="AF125" s="24">
        <v>2</v>
      </c>
      <c r="AG125" s="24">
        <v>2</v>
      </c>
      <c r="AH125" s="62">
        <f>V125/'Festività&amp;Chiusure'!H$2</f>
        <v>0</v>
      </c>
      <c r="AI125" s="62">
        <f>W125/'Festività&amp;Chiusure'!I$2</f>
        <v>0</v>
      </c>
      <c r="AJ125" s="62">
        <f>X125/'Festività&amp;Chiusure'!J$2</f>
        <v>0</v>
      </c>
      <c r="AK125" s="62">
        <f>Y125/'Festività&amp;Chiusure'!K$2</f>
        <v>0</v>
      </c>
      <c r="AL125" s="62">
        <f>Z125/'Festività&amp;Chiusure'!L$2</f>
        <v>0</v>
      </c>
      <c r="AM125" s="62">
        <f>AA125/'Festività&amp;Chiusure'!M$2</f>
        <v>0.1</v>
      </c>
      <c r="AN125" s="62">
        <f>AB125/'Festività&amp;Chiusure'!N$2</f>
        <v>8.6956521739130432E-2</v>
      </c>
      <c r="AO125" s="62">
        <f>AC125/'Festività&amp;Chiusure'!O$2</f>
        <v>0</v>
      </c>
      <c r="AP125" s="62">
        <f>AD125/'Festività&amp;Chiusure'!P$2</f>
        <v>9.5238095238095233E-2</v>
      </c>
      <c r="AQ125" s="62">
        <f>AE125/'Festività&amp;Chiusure'!Q$2</f>
        <v>8.6956521739130432E-2</v>
      </c>
      <c r="AR125" s="62">
        <f>AF125/'Festività&amp;Chiusure'!R$2</f>
        <v>9.5238095238095233E-2</v>
      </c>
      <c r="AS125" s="62">
        <f>AG125/'Festività&amp;Chiusure'!S$2</f>
        <v>9.0909090909090912E-2</v>
      </c>
    </row>
    <row r="126" spans="1:45" ht="15.6" hidden="1">
      <c r="A126" s="24" t="s">
        <v>60</v>
      </c>
      <c r="B126" s="24" t="s">
        <v>61</v>
      </c>
      <c r="C126" s="24"/>
      <c r="D126" s="24">
        <v>2024</v>
      </c>
      <c r="E126" s="24"/>
      <c r="F126" s="24"/>
      <c r="G126" s="24" t="s">
        <v>62</v>
      </c>
      <c r="H126" s="24" t="s">
        <v>63</v>
      </c>
      <c r="I126" s="71" t="s">
        <v>64</v>
      </c>
      <c r="J126" s="24" t="s">
        <v>213</v>
      </c>
      <c r="K126" s="24" t="s">
        <v>66</v>
      </c>
      <c r="L126" s="24" t="s">
        <v>174</v>
      </c>
      <c r="M126" s="24" t="s">
        <v>219</v>
      </c>
      <c r="N126" s="24" t="s">
        <v>55</v>
      </c>
      <c r="O126" s="24" t="s">
        <v>142</v>
      </c>
      <c r="P126" s="24">
        <v>0</v>
      </c>
      <c r="Q126" s="24">
        <v>0</v>
      </c>
      <c r="R126" s="24"/>
      <c r="S126" s="62">
        <v>0</v>
      </c>
      <c r="T126" s="24">
        <v>2024</v>
      </c>
      <c r="U126" s="24">
        <f t="shared" si="1"/>
        <v>12</v>
      </c>
      <c r="V126" s="24"/>
      <c r="W126" s="24"/>
      <c r="X126" s="24"/>
      <c r="Y126" s="24"/>
      <c r="Z126" s="24"/>
      <c r="AA126" s="24">
        <v>2</v>
      </c>
      <c r="AB126" s="24">
        <v>2</v>
      </c>
      <c r="AC126" s="24"/>
      <c r="AD126" s="24">
        <v>2</v>
      </c>
      <c r="AE126" s="24">
        <v>2</v>
      </c>
      <c r="AF126" s="24">
        <v>2</v>
      </c>
      <c r="AG126" s="24">
        <v>2</v>
      </c>
      <c r="AH126" s="62">
        <f>V126/'Festività&amp;Chiusure'!H$2</f>
        <v>0</v>
      </c>
      <c r="AI126" s="62">
        <f>W126/'Festività&amp;Chiusure'!I$2</f>
        <v>0</v>
      </c>
      <c r="AJ126" s="62">
        <f>X126/'Festività&amp;Chiusure'!J$2</f>
        <v>0</v>
      </c>
      <c r="AK126" s="62">
        <f>Y126/'Festività&amp;Chiusure'!K$2</f>
        <v>0</v>
      </c>
      <c r="AL126" s="62">
        <f>Z126/'Festività&amp;Chiusure'!L$2</f>
        <v>0</v>
      </c>
      <c r="AM126" s="62">
        <f>AA126/'Festività&amp;Chiusure'!M$2</f>
        <v>0.1</v>
      </c>
      <c r="AN126" s="62">
        <f>AB126/'Festività&amp;Chiusure'!N$2</f>
        <v>8.6956521739130432E-2</v>
      </c>
      <c r="AO126" s="62">
        <f>AC126/'Festività&amp;Chiusure'!O$2</f>
        <v>0</v>
      </c>
      <c r="AP126" s="62">
        <f>AD126/'Festività&amp;Chiusure'!P$2</f>
        <v>9.5238095238095233E-2</v>
      </c>
      <c r="AQ126" s="62">
        <f>AE126/'Festività&amp;Chiusure'!Q$2</f>
        <v>8.6956521739130432E-2</v>
      </c>
      <c r="AR126" s="62">
        <f>AF126/'Festività&amp;Chiusure'!R$2</f>
        <v>9.5238095238095233E-2</v>
      </c>
      <c r="AS126" s="62">
        <f>AG126/'Festività&amp;Chiusure'!S$2</f>
        <v>9.0909090909090912E-2</v>
      </c>
    </row>
    <row r="127" spans="1:45" ht="15.6" hidden="1">
      <c r="A127" s="24" t="s">
        <v>60</v>
      </c>
      <c r="B127" s="24" t="s">
        <v>61</v>
      </c>
      <c r="C127" s="24"/>
      <c r="D127" s="24">
        <v>2024</v>
      </c>
      <c r="E127" s="24"/>
      <c r="F127" s="24"/>
      <c r="G127" s="24" t="s">
        <v>62</v>
      </c>
      <c r="H127" s="24" t="s">
        <v>63</v>
      </c>
      <c r="I127" s="71" t="s">
        <v>64</v>
      </c>
      <c r="J127" s="24" t="s">
        <v>213</v>
      </c>
      <c r="K127" s="24" t="s">
        <v>66</v>
      </c>
      <c r="L127" s="24" t="s">
        <v>174</v>
      </c>
      <c r="M127" s="24" t="s">
        <v>152</v>
      </c>
      <c r="N127" s="24" t="s">
        <v>55</v>
      </c>
      <c r="O127" s="24" t="s">
        <v>92</v>
      </c>
      <c r="P127" s="24">
        <v>0</v>
      </c>
      <c r="Q127" s="24">
        <v>0</v>
      </c>
      <c r="R127" s="24"/>
      <c r="S127" s="62">
        <v>0</v>
      </c>
      <c r="T127" s="24">
        <v>2024</v>
      </c>
      <c r="U127" s="24">
        <f t="shared" si="1"/>
        <v>12</v>
      </c>
      <c r="V127" s="24"/>
      <c r="W127" s="24"/>
      <c r="X127" s="24"/>
      <c r="Y127" s="24"/>
      <c r="Z127" s="24"/>
      <c r="AA127" s="24">
        <v>2</v>
      </c>
      <c r="AB127" s="24">
        <v>2</v>
      </c>
      <c r="AC127" s="24"/>
      <c r="AD127" s="24">
        <v>2</v>
      </c>
      <c r="AE127" s="24">
        <v>2</v>
      </c>
      <c r="AF127" s="24">
        <v>2</v>
      </c>
      <c r="AG127" s="24">
        <v>2</v>
      </c>
      <c r="AH127" s="62">
        <f>V127/'Festività&amp;Chiusure'!H$2</f>
        <v>0</v>
      </c>
      <c r="AI127" s="62">
        <f>W127/'Festività&amp;Chiusure'!I$2</f>
        <v>0</v>
      </c>
      <c r="AJ127" s="62">
        <f>X127/'Festività&amp;Chiusure'!J$2</f>
        <v>0</v>
      </c>
      <c r="AK127" s="62">
        <f>Y127/'Festività&amp;Chiusure'!K$2</f>
        <v>0</v>
      </c>
      <c r="AL127" s="62">
        <f>Z127/'Festività&amp;Chiusure'!L$2</f>
        <v>0</v>
      </c>
      <c r="AM127" s="62">
        <f>AA127/'Festività&amp;Chiusure'!M$2</f>
        <v>0.1</v>
      </c>
      <c r="AN127" s="62">
        <f>AB127/'Festività&amp;Chiusure'!N$2</f>
        <v>8.6956521739130432E-2</v>
      </c>
      <c r="AO127" s="62">
        <f>AC127/'Festività&amp;Chiusure'!O$2</f>
        <v>0</v>
      </c>
      <c r="AP127" s="62">
        <f>AD127/'Festività&amp;Chiusure'!P$2</f>
        <v>9.5238095238095233E-2</v>
      </c>
      <c r="AQ127" s="62">
        <f>AE127/'Festività&amp;Chiusure'!Q$2</f>
        <v>8.6956521739130432E-2</v>
      </c>
      <c r="AR127" s="62">
        <f>AF127/'Festività&amp;Chiusure'!R$2</f>
        <v>9.5238095238095233E-2</v>
      </c>
      <c r="AS127" s="62">
        <f>AG127/'Festività&amp;Chiusure'!S$2</f>
        <v>9.0909090909090912E-2</v>
      </c>
    </row>
    <row r="128" spans="1:45" ht="14.45" hidden="1">
      <c r="A128" s="24" t="s">
        <v>45</v>
      </c>
      <c r="B128" s="24" t="s">
        <v>46</v>
      </c>
      <c r="C128" s="24"/>
      <c r="D128" s="24">
        <v>2024</v>
      </c>
      <c r="E128" s="61">
        <v>45323</v>
      </c>
      <c r="F128" s="61">
        <v>45351</v>
      </c>
      <c r="G128" s="24" t="s">
        <v>220</v>
      </c>
      <c r="H128" s="24" t="s">
        <v>221</v>
      </c>
      <c r="I128" s="24" t="s">
        <v>171</v>
      </c>
      <c r="J128" s="24" t="s">
        <v>222</v>
      </c>
      <c r="K128" s="24" t="s">
        <v>52</v>
      </c>
      <c r="L128" s="24" t="s">
        <v>175</v>
      </c>
      <c r="M128" s="24" t="s">
        <v>174</v>
      </c>
      <c r="N128" s="24" t="s">
        <v>55</v>
      </c>
      <c r="O128" s="24" t="s">
        <v>153</v>
      </c>
      <c r="P128" s="24">
        <v>35</v>
      </c>
      <c r="Q128" s="24">
        <v>30</v>
      </c>
      <c r="R128" s="24" t="s">
        <v>57</v>
      </c>
      <c r="S128" s="62">
        <v>1</v>
      </c>
      <c r="T128" s="24">
        <v>2024</v>
      </c>
      <c r="U128" s="24">
        <f t="shared" si="1"/>
        <v>0</v>
      </c>
      <c r="V128" s="24"/>
      <c r="W128" s="24">
        <v>12</v>
      </c>
      <c r="X128" s="24"/>
      <c r="Y128" s="24">
        <v>5</v>
      </c>
      <c r="Z128" s="24"/>
      <c r="AA128" s="24"/>
      <c r="AB128" s="24"/>
      <c r="AC128" s="24"/>
      <c r="AD128" s="24"/>
      <c r="AE128" s="24"/>
      <c r="AF128" s="24"/>
      <c r="AG128" s="24"/>
      <c r="AH128" s="62">
        <f>V128/'Festività&amp;Chiusure'!H$2</f>
        <v>0</v>
      </c>
      <c r="AI128" s="62">
        <f>W128/'Festività&amp;Chiusure'!I$2</f>
        <v>0.6</v>
      </c>
      <c r="AJ128" s="62">
        <f>X128/'Festività&amp;Chiusure'!J$2</f>
        <v>0</v>
      </c>
      <c r="AK128" s="62">
        <f>Y128/'Festività&amp;Chiusure'!K$2</f>
        <v>0.22727272727272727</v>
      </c>
      <c r="AL128" s="62">
        <f>Z128/'Festività&amp;Chiusure'!L$2</f>
        <v>0</v>
      </c>
      <c r="AM128" s="62">
        <f>AA128/'Festività&amp;Chiusure'!M$2</f>
        <v>0</v>
      </c>
      <c r="AN128" s="62">
        <f>AB128/'Festività&amp;Chiusure'!N$2</f>
        <v>0</v>
      </c>
      <c r="AO128" s="62">
        <f>AC128/'Festività&amp;Chiusure'!O$2</f>
        <v>0</v>
      </c>
      <c r="AP128" s="62">
        <f>AD128/'Festività&amp;Chiusure'!P$2</f>
        <v>0</v>
      </c>
      <c r="AQ128" s="62">
        <f>AE128/'Festività&amp;Chiusure'!Q$2</f>
        <v>0</v>
      </c>
      <c r="AR128" s="62">
        <f>AF128/'Festività&amp;Chiusure'!R$2</f>
        <v>0</v>
      </c>
      <c r="AS128" s="62">
        <f>AG128/'Festività&amp;Chiusure'!S$2</f>
        <v>0</v>
      </c>
    </row>
    <row r="129" spans="1:45" ht="14.45" hidden="1">
      <c r="A129" s="24" t="s">
        <v>45</v>
      </c>
      <c r="B129" s="24" t="s">
        <v>46</v>
      </c>
      <c r="C129" s="24"/>
      <c r="D129" s="24">
        <v>2024</v>
      </c>
      <c r="E129" s="61">
        <v>45323</v>
      </c>
      <c r="F129" s="61">
        <v>45351</v>
      </c>
      <c r="G129" s="24" t="s">
        <v>220</v>
      </c>
      <c r="H129" s="24" t="s">
        <v>221</v>
      </c>
      <c r="I129" s="24" t="s">
        <v>171</v>
      </c>
      <c r="J129" s="24" t="s">
        <v>222</v>
      </c>
      <c r="K129" s="24" t="s">
        <v>52</v>
      </c>
      <c r="L129" s="24" t="s">
        <v>175</v>
      </c>
      <c r="M129" s="24" t="s">
        <v>175</v>
      </c>
      <c r="N129" s="24" t="s">
        <v>176</v>
      </c>
      <c r="O129" s="24" t="s">
        <v>92</v>
      </c>
      <c r="P129" s="24">
        <v>35</v>
      </c>
      <c r="Q129" s="24">
        <v>30</v>
      </c>
      <c r="R129" s="24" t="s">
        <v>57</v>
      </c>
      <c r="S129" s="62">
        <v>1</v>
      </c>
      <c r="T129" s="24">
        <v>2024</v>
      </c>
      <c r="U129" s="24">
        <f t="shared" si="1"/>
        <v>0</v>
      </c>
      <c r="V129" s="24"/>
      <c r="W129" s="24">
        <v>0.25</v>
      </c>
      <c r="X129" s="24">
        <v>0.25</v>
      </c>
      <c r="Y129" s="24">
        <v>0.25</v>
      </c>
      <c r="Z129" s="24"/>
      <c r="AA129" s="24"/>
      <c r="AB129" s="24"/>
      <c r="AC129" s="24"/>
      <c r="AD129" s="24"/>
      <c r="AE129" s="24"/>
      <c r="AF129" s="24"/>
      <c r="AG129" s="24"/>
      <c r="AH129" s="62">
        <f>V129/'Festività&amp;Chiusure'!H$2</f>
        <v>0</v>
      </c>
      <c r="AI129" s="62">
        <f>W129/'Festività&amp;Chiusure'!I$2</f>
        <v>1.2500000000000001E-2</v>
      </c>
      <c r="AJ129" s="62">
        <f>X129/'Festività&amp;Chiusure'!J$2</f>
        <v>1.1904761904761904E-2</v>
      </c>
      <c r="AK129" s="62">
        <f>Y129/'Festività&amp;Chiusure'!K$2</f>
        <v>1.1363636363636364E-2</v>
      </c>
      <c r="AL129" s="62">
        <f>Z129/'Festività&amp;Chiusure'!L$2</f>
        <v>0</v>
      </c>
      <c r="AM129" s="62">
        <f>AA129/'Festività&amp;Chiusure'!M$2</f>
        <v>0</v>
      </c>
      <c r="AN129" s="62">
        <f>AB129/'Festività&amp;Chiusure'!N$2</f>
        <v>0</v>
      </c>
      <c r="AO129" s="62">
        <f>AC129/'Festività&amp;Chiusure'!O$2</f>
        <v>0</v>
      </c>
      <c r="AP129" s="62">
        <f>AD129/'Festività&amp;Chiusure'!P$2</f>
        <v>0</v>
      </c>
      <c r="AQ129" s="62">
        <f>AE129/'Festività&amp;Chiusure'!Q$2</f>
        <v>0</v>
      </c>
      <c r="AR129" s="62">
        <f>AF129/'Festività&amp;Chiusure'!R$2</f>
        <v>0</v>
      </c>
      <c r="AS129" s="62">
        <f>AG129/'Festività&amp;Chiusure'!S$2</f>
        <v>0</v>
      </c>
    </row>
    <row r="130" spans="1:45" ht="14.45" hidden="1">
      <c r="A130" s="24" t="s">
        <v>45</v>
      </c>
      <c r="B130" s="24" t="s">
        <v>46</v>
      </c>
      <c r="C130" s="24"/>
      <c r="D130" s="24">
        <v>2024</v>
      </c>
      <c r="E130" s="61">
        <v>45323</v>
      </c>
      <c r="F130" s="61">
        <v>45351</v>
      </c>
      <c r="G130" s="24" t="s">
        <v>220</v>
      </c>
      <c r="H130" s="24" t="s">
        <v>221</v>
      </c>
      <c r="I130" s="24" t="s">
        <v>171</v>
      </c>
      <c r="J130" s="24" t="s">
        <v>222</v>
      </c>
      <c r="K130" s="24" t="s">
        <v>52</v>
      </c>
      <c r="L130" s="24" t="s">
        <v>175</v>
      </c>
      <c r="M130" s="24" t="s">
        <v>223</v>
      </c>
      <c r="N130" s="24" t="s">
        <v>55</v>
      </c>
      <c r="O130" s="24" t="s">
        <v>56</v>
      </c>
      <c r="P130" s="24">
        <v>35</v>
      </c>
      <c r="Q130" s="24">
        <v>30</v>
      </c>
      <c r="R130" s="24" t="s">
        <v>57</v>
      </c>
      <c r="S130" s="62">
        <v>1</v>
      </c>
      <c r="T130" s="24">
        <v>2024</v>
      </c>
      <c r="U130" s="24">
        <f t="shared" si="1"/>
        <v>0</v>
      </c>
      <c r="V130" s="24"/>
      <c r="W130" s="24">
        <v>1.5</v>
      </c>
      <c r="X130" s="24">
        <v>8</v>
      </c>
      <c r="Y130" s="24"/>
      <c r="Z130" s="24"/>
      <c r="AA130" s="24"/>
      <c r="AB130" s="24"/>
      <c r="AC130" s="24"/>
      <c r="AD130" s="24"/>
      <c r="AE130" s="24"/>
      <c r="AF130" s="24"/>
      <c r="AG130" s="24"/>
      <c r="AH130" s="62">
        <f>V130/'Festività&amp;Chiusure'!H$2</f>
        <v>0</v>
      </c>
      <c r="AI130" s="62">
        <f>W130/'Festività&amp;Chiusure'!I$2</f>
        <v>7.4999999999999997E-2</v>
      </c>
      <c r="AJ130" s="62">
        <f>X130/'Festività&amp;Chiusure'!J$2</f>
        <v>0.38095238095238093</v>
      </c>
      <c r="AK130" s="62">
        <f>Y130/'Festività&amp;Chiusure'!K$2</f>
        <v>0</v>
      </c>
      <c r="AL130" s="62">
        <f>Z130/'Festività&amp;Chiusure'!L$2</f>
        <v>0</v>
      </c>
      <c r="AM130" s="62">
        <f>AA130/'Festività&amp;Chiusure'!M$2</f>
        <v>0</v>
      </c>
      <c r="AN130" s="62">
        <f>AB130/'Festività&amp;Chiusure'!N$2</f>
        <v>0</v>
      </c>
      <c r="AO130" s="62">
        <f>AC130/'Festività&amp;Chiusure'!O$2</f>
        <v>0</v>
      </c>
      <c r="AP130" s="62">
        <f>AD130/'Festività&amp;Chiusure'!P$2</f>
        <v>0</v>
      </c>
      <c r="AQ130" s="62">
        <f>AE130/'Festività&amp;Chiusure'!Q$2</f>
        <v>0</v>
      </c>
      <c r="AR130" s="62">
        <f>AF130/'Festività&amp;Chiusure'!R$2</f>
        <v>0</v>
      </c>
      <c r="AS130" s="62">
        <f>AG130/'Festività&amp;Chiusure'!S$2</f>
        <v>0</v>
      </c>
    </row>
    <row r="131" spans="1:45" ht="14.45" hidden="1">
      <c r="A131" s="24" t="s">
        <v>45</v>
      </c>
      <c r="B131" s="24" t="s">
        <v>46</v>
      </c>
      <c r="C131" s="24"/>
      <c r="D131" s="24">
        <v>2024</v>
      </c>
      <c r="E131" s="61">
        <v>45323</v>
      </c>
      <c r="F131" s="61">
        <v>45351</v>
      </c>
      <c r="G131" s="24" t="s">
        <v>220</v>
      </c>
      <c r="H131" s="24" t="s">
        <v>221</v>
      </c>
      <c r="I131" s="24" t="s">
        <v>171</v>
      </c>
      <c r="J131" s="24" t="s">
        <v>222</v>
      </c>
      <c r="K131" s="24" t="s">
        <v>52</v>
      </c>
      <c r="L131" s="24" t="s">
        <v>175</v>
      </c>
      <c r="M131" s="24" t="s">
        <v>224</v>
      </c>
      <c r="N131" s="24" t="s">
        <v>55</v>
      </c>
      <c r="O131" s="24" t="s">
        <v>56</v>
      </c>
      <c r="P131" s="24">
        <v>35</v>
      </c>
      <c r="Q131" s="24">
        <v>30</v>
      </c>
      <c r="R131" s="24" t="s">
        <v>57</v>
      </c>
      <c r="S131" s="62">
        <v>1</v>
      </c>
      <c r="T131" s="24">
        <v>2024</v>
      </c>
      <c r="U131" s="24">
        <f t="shared" ref="U131:U194" si="2">SUM(Z131:AG131)</f>
        <v>0</v>
      </c>
      <c r="V131" s="24"/>
      <c r="W131" s="24"/>
      <c r="X131" s="24">
        <v>2.75</v>
      </c>
      <c r="Y131" s="24"/>
      <c r="Z131" s="24"/>
      <c r="AA131" s="24"/>
      <c r="AB131" s="24"/>
      <c r="AC131" s="24"/>
      <c r="AD131" s="24"/>
      <c r="AE131" s="24"/>
      <c r="AF131" s="24"/>
      <c r="AG131" s="24"/>
      <c r="AH131" s="62">
        <f>V131/'Festività&amp;Chiusure'!H$2</f>
        <v>0</v>
      </c>
      <c r="AI131" s="62">
        <f>W131/'Festività&amp;Chiusure'!I$2</f>
        <v>0</v>
      </c>
      <c r="AJ131" s="62">
        <f>X131/'Festività&amp;Chiusure'!J$2</f>
        <v>0.13095238095238096</v>
      </c>
      <c r="AK131" s="62">
        <f>Y131/'Festività&amp;Chiusure'!K$2</f>
        <v>0</v>
      </c>
      <c r="AL131" s="62">
        <f>Z131/'Festività&amp;Chiusure'!L$2</f>
        <v>0</v>
      </c>
      <c r="AM131" s="62">
        <f>AA131/'Festività&amp;Chiusure'!M$2</f>
        <v>0</v>
      </c>
      <c r="AN131" s="62">
        <f>AB131/'Festività&amp;Chiusure'!N$2</f>
        <v>0</v>
      </c>
      <c r="AO131" s="62">
        <f>AC131/'Festività&amp;Chiusure'!O$2</f>
        <v>0</v>
      </c>
      <c r="AP131" s="62">
        <f>AD131/'Festività&amp;Chiusure'!P$2</f>
        <v>0</v>
      </c>
      <c r="AQ131" s="62">
        <f>AE131/'Festività&amp;Chiusure'!Q$2</f>
        <v>0</v>
      </c>
      <c r="AR131" s="62">
        <f>AF131/'Festività&amp;Chiusure'!R$2</f>
        <v>0</v>
      </c>
      <c r="AS131" s="62">
        <f>AG131/'Festività&amp;Chiusure'!S$2</f>
        <v>0</v>
      </c>
    </row>
    <row r="132" spans="1:45" ht="14.25" hidden="1" customHeight="1">
      <c r="A132" s="24" t="s">
        <v>45</v>
      </c>
      <c r="B132" s="24" t="s">
        <v>46</v>
      </c>
      <c r="C132" s="24"/>
      <c r="D132" s="24">
        <v>2024</v>
      </c>
      <c r="E132" s="61">
        <v>45352</v>
      </c>
      <c r="F132" s="61">
        <v>45657</v>
      </c>
      <c r="G132" s="24" t="s">
        <v>225</v>
      </c>
      <c r="H132" s="24" t="s">
        <v>226</v>
      </c>
      <c r="I132" s="24" t="s">
        <v>171</v>
      </c>
      <c r="J132" s="24" t="s">
        <v>227</v>
      </c>
      <c r="K132" s="24" t="s">
        <v>52</v>
      </c>
      <c r="L132" s="24" t="s">
        <v>175</v>
      </c>
      <c r="M132" s="24" t="s">
        <v>174</v>
      </c>
      <c r="N132" s="24" t="s">
        <v>55</v>
      </c>
      <c r="O132" s="24" t="s">
        <v>56</v>
      </c>
      <c r="P132" s="24">
        <v>48</v>
      </c>
      <c r="Q132" s="24">
        <v>38</v>
      </c>
      <c r="R132" s="24" t="s">
        <v>57</v>
      </c>
      <c r="S132" s="62">
        <v>1</v>
      </c>
      <c r="T132" s="24">
        <v>2024</v>
      </c>
      <c r="U132" s="24">
        <f t="shared" si="2"/>
        <v>0</v>
      </c>
      <c r="V132" s="24">
        <v>1</v>
      </c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62">
        <f>V132/'Festività&amp;Chiusure'!H$2</f>
        <v>5.5555555555555552E-2</v>
      </c>
      <c r="AI132" s="62">
        <f>W132/'Festività&amp;Chiusure'!I$2</f>
        <v>0</v>
      </c>
      <c r="AJ132" s="62">
        <f>X132/'Festività&amp;Chiusure'!J$2</f>
        <v>0</v>
      </c>
      <c r="AK132" s="62">
        <f>Y132/'Festività&amp;Chiusure'!K$2</f>
        <v>0</v>
      </c>
      <c r="AL132" s="62">
        <f>Z132/'Festività&amp;Chiusure'!L$2</f>
        <v>0</v>
      </c>
      <c r="AM132" s="62">
        <f>AA132/'Festività&amp;Chiusure'!M$2</f>
        <v>0</v>
      </c>
      <c r="AN132" s="62">
        <f>AB132/'Festività&amp;Chiusure'!N$2</f>
        <v>0</v>
      </c>
      <c r="AO132" s="62">
        <f>AC132/'Festività&amp;Chiusure'!O$2</f>
        <v>0</v>
      </c>
      <c r="AP132" s="62">
        <f>AD132/'Festività&amp;Chiusure'!P$2</f>
        <v>0</v>
      </c>
      <c r="AQ132" s="62">
        <f>AE132/'Festività&amp;Chiusure'!Q$2</f>
        <v>0</v>
      </c>
      <c r="AR132" s="62">
        <f>AF132/'Festività&amp;Chiusure'!R$2</f>
        <v>0</v>
      </c>
      <c r="AS132" s="62">
        <f>AG132/'Festività&amp;Chiusure'!S$2</f>
        <v>0</v>
      </c>
    </row>
    <row r="133" spans="1:45" ht="14.45" hidden="1">
      <c r="A133" s="24" t="s">
        <v>45</v>
      </c>
      <c r="B133" s="24" t="s">
        <v>46</v>
      </c>
      <c r="C133" s="24"/>
      <c r="D133" s="24">
        <v>2024</v>
      </c>
      <c r="E133" s="61">
        <v>45352</v>
      </c>
      <c r="F133" s="61">
        <v>45412</v>
      </c>
      <c r="G133" s="24" t="s">
        <v>225</v>
      </c>
      <c r="H133" s="24" t="s">
        <v>226</v>
      </c>
      <c r="I133" s="24" t="s">
        <v>171</v>
      </c>
      <c r="J133" s="24" t="s">
        <v>227</v>
      </c>
      <c r="K133" s="24" t="s">
        <v>52</v>
      </c>
      <c r="L133" s="24" t="s">
        <v>175</v>
      </c>
      <c r="M133" s="24" t="s">
        <v>175</v>
      </c>
      <c r="N133" s="24" t="s">
        <v>176</v>
      </c>
      <c r="O133" s="24" t="s">
        <v>92</v>
      </c>
      <c r="P133" s="24">
        <v>48</v>
      </c>
      <c r="Q133" s="24">
        <v>38</v>
      </c>
      <c r="R133" s="24" t="s">
        <v>57</v>
      </c>
      <c r="S133" s="62">
        <v>1</v>
      </c>
      <c r="T133" s="24">
        <v>2024</v>
      </c>
      <c r="U133" s="24">
        <f t="shared" si="2"/>
        <v>0</v>
      </c>
      <c r="V133" s="24">
        <v>1</v>
      </c>
      <c r="W133" s="24">
        <v>1.5</v>
      </c>
      <c r="X133" s="24">
        <v>1.5</v>
      </c>
      <c r="Y133" s="24">
        <v>0.5</v>
      </c>
      <c r="Z133" s="24"/>
      <c r="AA133" s="24"/>
      <c r="AB133" s="24"/>
      <c r="AC133" s="24"/>
      <c r="AD133" s="24"/>
      <c r="AE133" s="24"/>
      <c r="AF133" s="24"/>
      <c r="AG133" s="24"/>
      <c r="AH133" s="62">
        <f>V133/'Festività&amp;Chiusure'!H$2</f>
        <v>5.5555555555555552E-2</v>
      </c>
      <c r="AI133" s="62">
        <f>W133/'Festività&amp;Chiusure'!I$2</f>
        <v>7.4999999999999997E-2</v>
      </c>
      <c r="AJ133" s="62">
        <f>X133/'Festività&amp;Chiusure'!J$2</f>
        <v>7.1428571428571425E-2</v>
      </c>
      <c r="AK133" s="62">
        <f>Y133/'Festività&amp;Chiusure'!K$2</f>
        <v>2.2727272727272728E-2</v>
      </c>
      <c r="AL133" s="62">
        <f>Z133/'Festività&amp;Chiusure'!L$2</f>
        <v>0</v>
      </c>
      <c r="AM133" s="62">
        <f>AA133/'Festività&amp;Chiusure'!M$2</f>
        <v>0</v>
      </c>
      <c r="AN133" s="62">
        <f>AB133/'Festività&amp;Chiusure'!N$2</f>
        <v>0</v>
      </c>
      <c r="AO133" s="62">
        <f>AC133/'Festività&amp;Chiusure'!O$2</f>
        <v>0</v>
      </c>
      <c r="AP133" s="62">
        <f>AD133/'Festività&amp;Chiusure'!P$2</f>
        <v>0</v>
      </c>
      <c r="AQ133" s="62">
        <f>AE133/'Festività&amp;Chiusure'!Q$2</f>
        <v>0</v>
      </c>
      <c r="AR133" s="62">
        <f>AF133/'Festività&amp;Chiusure'!R$2</f>
        <v>0</v>
      </c>
      <c r="AS133" s="62">
        <f>AG133/'Festività&amp;Chiusure'!S$2</f>
        <v>0</v>
      </c>
    </row>
    <row r="134" spans="1:45" ht="14.45" hidden="1">
      <c r="A134" s="24" t="s">
        <v>45</v>
      </c>
      <c r="B134" s="24" t="s">
        <v>46</v>
      </c>
      <c r="C134" s="24"/>
      <c r="D134" s="24">
        <v>2024</v>
      </c>
      <c r="E134" s="61">
        <v>45352</v>
      </c>
      <c r="F134" s="61">
        <v>45657</v>
      </c>
      <c r="G134" s="24" t="s">
        <v>225</v>
      </c>
      <c r="H134" s="24" t="s">
        <v>226</v>
      </c>
      <c r="I134" s="24" t="s">
        <v>171</v>
      </c>
      <c r="J134" s="24" t="s">
        <v>227</v>
      </c>
      <c r="K134" s="24" t="s">
        <v>52</v>
      </c>
      <c r="L134" s="24" t="s">
        <v>175</v>
      </c>
      <c r="M134" s="24" t="s">
        <v>228</v>
      </c>
      <c r="N134" s="24" t="s">
        <v>55</v>
      </c>
      <c r="O134" s="24" t="s">
        <v>56</v>
      </c>
      <c r="P134" s="24">
        <v>48</v>
      </c>
      <c r="Q134" s="24">
        <v>38</v>
      </c>
      <c r="R134" s="24" t="s">
        <v>57</v>
      </c>
      <c r="S134" s="62">
        <v>1</v>
      </c>
      <c r="T134" s="24">
        <v>2024</v>
      </c>
      <c r="U134" s="24">
        <f t="shared" si="2"/>
        <v>0</v>
      </c>
      <c r="V134" s="24">
        <v>5.5</v>
      </c>
      <c r="W134" s="24">
        <v>4.625</v>
      </c>
      <c r="X134" s="24">
        <v>3.25</v>
      </c>
      <c r="Y134" s="24"/>
      <c r="Z134" s="24"/>
      <c r="AA134" s="24"/>
      <c r="AB134" s="24"/>
      <c r="AC134" s="24"/>
      <c r="AD134" s="24"/>
      <c r="AE134" s="24"/>
      <c r="AF134" s="24"/>
      <c r="AG134" s="24"/>
      <c r="AH134" s="62">
        <f>V134/'Festività&amp;Chiusure'!H$2</f>
        <v>0.30555555555555558</v>
      </c>
      <c r="AI134" s="62">
        <f>W134/'Festività&amp;Chiusure'!I$2</f>
        <v>0.23125000000000001</v>
      </c>
      <c r="AJ134" s="62">
        <f>X134/'Festività&amp;Chiusure'!J$2</f>
        <v>0.15476190476190477</v>
      </c>
      <c r="AK134" s="62">
        <f>Y134/'Festività&amp;Chiusure'!K$2</f>
        <v>0</v>
      </c>
      <c r="AL134" s="62">
        <f>Z134/'Festività&amp;Chiusure'!L$2</f>
        <v>0</v>
      </c>
      <c r="AM134" s="62">
        <f>AA134/'Festività&amp;Chiusure'!M$2</f>
        <v>0</v>
      </c>
      <c r="AN134" s="62">
        <f>AB134/'Festività&amp;Chiusure'!N$2</f>
        <v>0</v>
      </c>
      <c r="AO134" s="62">
        <f>AC134/'Festività&amp;Chiusure'!O$2</f>
        <v>0</v>
      </c>
      <c r="AP134" s="62">
        <f>AD134/'Festività&amp;Chiusure'!P$2</f>
        <v>0</v>
      </c>
      <c r="AQ134" s="62">
        <f>AE134/'Festività&amp;Chiusure'!Q$2</f>
        <v>0</v>
      </c>
      <c r="AR134" s="62">
        <f>AF134/'Festività&amp;Chiusure'!R$2</f>
        <v>0</v>
      </c>
      <c r="AS134" s="62">
        <f>AG134/'Festività&amp;Chiusure'!S$2</f>
        <v>0</v>
      </c>
    </row>
    <row r="135" spans="1:45" ht="14.45" hidden="1">
      <c r="A135" s="24" t="s">
        <v>45</v>
      </c>
      <c r="B135" s="24" t="s">
        <v>46</v>
      </c>
      <c r="C135" s="24"/>
      <c r="D135" s="24">
        <v>2024</v>
      </c>
      <c r="E135" s="61">
        <v>45352</v>
      </c>
      <c r="F135" s="61">
        <v>45657</v>
      </c>
      <c r="G135" s="24" t="s">
        <v>225</v>
      </c>
      <c r="H135" s="24" t="s">
        <v>226</v>
      </c>
      <c r="I135" s="24" t="s">
        <v>171</v>
      </c>
      <c r="J135" s="24" t="s">
        <v>227</v>
      </c>
      <c r="K135" s="24" t="s">
        <v>52</v>
      </c>
      <c r="L135" s="24" t="s">
        <v>175</v>
      </c>
      <c r="M135" s="24" t="s">
        <v>229</v>
      </c>
      <c r="N135" s="24" t="s">
        <v>132</v>
      </c>
      <c r="O135" s="24" t="s">
        <v>56</v>
      </c>
      <c r="P135" s="24">
        <v>48</v>
      </c>
      <c r="Q135" s="24">
        <v>38</v>
      </c>
      <c r="R135" s="24" t="s">
        <v>57</v>
      </c>
      <c r="S135" s="62">
        <v>1</v>
      </c>
      <c r="T135" s="24">
        <v>2024</v>
      </c>
      <c r="U135" s="24">
        <f t="shared" si="2"/>
        <v>0</v>
      </c>
      <c r="V135" s="24"/>
      <c r="W135" s="24"/>
      <c r="X135" s="24">
        <v>2.875</v>
      </c>
      <c r="Y135" s="24"/>
      <c r="Z135" s="24"/>
      <c r="AA135" s="24"/>
      <c r="AB135" s="24"/>
      <c r="AC135" s="24"/>
      <c r="AD135" s="24"/>
      <c r="AE135" s="24"/>
      <c r="AF135" s="24"/>
      <c r="AG135" s="24"/>
      <c r="AH135" s="62">
        <f>V135/'Festività&amp;Chiusure'!H$2</f>
        <v>0</v>
      </c>
      <c r="AI135" s="62">
        <f>W135/'Festività&amp;Chiusure'!I$2</f>
        <v>0</v>
      </c>
      <c r="AJ135" s="62">
        <f>X135/'Festività&amp;Chiusure'!J$2</f>
        <v>0.13690476190476192</v>
      </c>
      <c r="AK135" s="62">
        <f>Y135/'Festività&amp;Chiusure'!K$2</f>
        <v>0</v>
      </c>
      <c r="AL135" s="62">
        <f>Z135/'Festività&amp;Chiusure'!L$2</f>
        <v>0</v>
      </c>
      <c r="AM135" s="62">
        <f>AA135/'Festività&amp;Chiusure'!M$2</f>
        <v>0</v>
      </c>
      <c r="AN135" s="62">
        <f>AB135/'Festività&amp;Chiusure'!N$2</f>
        <v>0</v>
      </c>
      <c r="AO135" s="62">
        <f>AC135/'Festività&amp;Chiusure'!O$2</f>
        <v>0</v>
      </c>
      <c r="AP135" s="62">
        <f>AD135/'Festività&amp;Chiusure'!P$2</f>
        <v>0</v>
      </c>
      <c r="AQ135" s="62">
        <f>AE135/'Festività&amp;Chiusure'!Q$2</f>
        <v>0</v>
      </c>
      <c r="AR135" s="62">
        <f>AF135/'Festività&amp;Chiusure'!R$2</f>
        <v>0</v>
      </c>
      <c r="AS135" s="62">
        <f>AG135/'Festività&amp;Chiusure'!S$2</f>
        <v>0</v>
      </c>
    </row>
    <row r="136" spans="1:45" ht="14.45" hidden="1">
      <c r="A136" s="24" t="s">
        <v>45</v>
      </c>
      <c r="B136" s="24" t="s">
        <v>46</v>
      </c>
      <c r="C136" s="24"/>
      <c r="D136" s="24">
        <v>2024</v>
      </c>
      <c r="E136" s="61">
        <v>45352</v>
      </c>
      <c r="F136" s="61">
        <v>45657</v>
      </c>
      <c r="G136" s="24" t="s">
        <v>225</v>
      </c>
      <c r="H136" s="24" t="s">
        <v>226</v>
      </c>
      <c r="I136" s="24" t="s">
        <v>171</v>
      </c>
      <c r="J136" s="24" t="s">
        <v>227</v>
      </c>
      <c r="K136" s="24" t="s">
        <v>52</v>
      </c>
      <c r="L136" s="24" t="s">
        <v>175</v>
      </c>
      <c r="M136" s="24" t="s">
        <v>223</v>
      </c>
      <c r="N136" s="24" t="s">
        <v>55</v>
      </c>
      <c r="O136" s="24" t="s">
        <v>56</v>
      </c>
      <c r="P136" s="24">
        <v>48</v>
      </c>
      <c r="Q136" s="24">
        <v>38</v>
      </c>
      <c r="R136" s="24" t="s">
        <v>57</v>
      </c>
      <c r="S136" s="62">
        <v>1</v>
      </c>
      <c r="T136" s="24">
        <v>2024</v>
      </c>
      <c r="U136" s="24">
        <f t="shared" si="2"/>
        <v>0</v>
      </c>
      <c r="V136" s="24">
        <v>0.5</v>
      </c>
      <c r="W136" s="24"/>
      <c r="X136" s="24"/>
      <c r="Y136" s="24">
        <v>1.3125</v>
      </c>
      <c r="Z136" s="24"/>
      <c r="AA136" s="24"/>
      <c r="AB136" s="24"/>
      <c r="AC136" s="24"/>
      <c r="AD136" s="24"/>
      <c r="AE136" s="24"/>
      <c r="AF136" s="24"/>
      <c r="AG136" s="24"/>
      <c r="AH136" s="62">
        <f>V136/'Festività&amp;Chiusure'!H$2</f>
        <v>2.7777777777777776E-2</v>
      </c>
      <c r="AI136" s="62">
        <f>W136/'Festività&amp;Chiusure'!I$2</f>
        <v>0</v>
      </c>
      <c r="AJ136" s="62">
        <f>X136/'Festività&amp;Chiusure'!J$2</f>
        <v>0</v>
      </c>
      <c r="AK136" s="62">
        <f>Y136/'Festività&amp;Chiusure'!K$2</f>
        <v>5.9659090909090912E-2</v>
      </c>
      <c r="AL136" s="62">
        <f>Z136/'Festività&amp;Chiusure'!L$2</f>
        <v>0</v>
      </c>
      <c r="AM136" s="62">
        <f>AA136/'Festività&amp;Chiusure'!M$2</f>
        <v>0</v>
      </c>
      <c r="AN136" s="62">
        <f>AB136/'Festività&amp;Chiusure'!N$2</f>
        <v>0</v>
      </c>
      <c r="AO136" s="62">
        <f>AC136/'Festività&amp;Chiusure'!O$2</f>
        <v>0</v>
      </c>
      <c r="AP136" s="62">
        <f>AD136/'Festività&amp;Chiusure'!P$2</f>
        <v>0</v>
      </c>
      <c r="AQ136" s="62">
        <f>AE136/'Festività&amp;Chiusure'!Q$2</f>
        <v>0</v>
      </c>
      <c r="AR136" s="62">
        <f>AF136/'Festività&amp;Chiusure'!R$2</f>
        <v>0</v>
      </c>
      <c r="AS136" s="62">
        <f>AG136/'Festività&amp;Chiusure'!S$2</f>
        <v>0</v>
      </c>
    </row>
    <row r="137" spans="1:45" ht="14.45" hidden="1">
      <c r="A137" s="24" t="s">
        <v>45</v>
      </c>
      <c r="B137" s="24" t="s">
        <v>46</v>
      </c>
      <c r="C137" s="24"/>
      <c r="D137" s="24">
        <v>2024</v>
      </c>
      <c r="E137" s="61">
        <v>45352</v>
      </c>
      <c r="F137" s="61">
        <v>45657</v>
      </c>
      <c r="G137" s="24" t="s">
        <v>225</v>
      </c>
      <c r="H137" s="24" t="s">
        <v>226</v>
      </c>
      <c r="I137" s="24" t="s">
        <v>171</v>
      </c>
      <c r="J137" s="24" t="s">
        <v>227</v>
      </c>
      <c r="K137" s="24" t="s">
        <v>52</v>
      </c>
      <c r="L137" s="24" t="s">
        <v>175</v>
      </c>
      <c r="M137" s="24" t="s">
        <v>230</v>
      </c>
      <c r="N137" s="24" t="s">
        <v>55</v>
      </c>
      <c r="O137" s="24" t="s">
        <v>56</v>
      </c>
      <c r="P137" s="24">
        <v>48</v>
      </c>
      <c r="Q137" s="24">
        <v>38</v>
      </c>
      <c r="R137" s="24" t="s">
        <v>57</v>
      </c>
      <c r="S137" s="62">
        <v>1</v>
      </c>
      <c r="T137" s="24">
        <v>2024</v>
      </c>
      <c r="U137" s="24">
        <f t="shared" si="2"/>
        <v>0</v>
      </c>
      <c r="V137" s="24"/>
      <c r="W137" s="24"/>
      <c r="X137" s="24">
        <v>9.625</v>
      </c>
      <c r="Y137" s="24">
        <v>3.5</v>
      </c>
      <c r="Z137" s="24"/>
      <c r="AA137" s="24"/>
      <c r="AB137" s="24"/>
      <c r="AC137" s="24"/>
      <c r="AD137" s="24"/>
      <c r="AE137" s="24"/>
      <c r="AF137" s="24"/>
      <c r="AG137" s="24"/>
      <c r="AH137" s="62">
        <f>V137/'Festività&amp;Chiusure'!H$2</f>
        <v>0</v>
      </c>
      <c r="AI137" s="62">
        <f>W137/'Festività&amp;Chiusure'!I$2</f>
        <v>0</v>
      </c>
      <c r="AJ137" s="62">
        <f>X137/'Festività&amp;Chiusure'!J$2</f>
        <v>0.45833333333333331</v>
      </c>
      <c r="AK137" s="62">
        <f>Y137/'Festività&amp;Chiusure'!K$2</f>
        <v>0.15909090909090909</v>
      </c>
      <c r="AL137" s="62">
        <f>Z137/'Festività&amp;Chiusure'!L$2</f>
        <v>0</v>
      </c>
      <c r="AM137" s="62">
        <f>AA137/'Festività&amp;Chiusure'!M$2</f>
        <v>0</v>
      </c>
      <c r="AN137" s="62">
        <f>AB137/'Festività&amp;Chiusure'!N$2</f>
        <v>0</v>
      </c>
      <c r="AO137" s="62">
        <f>AC137/'Festività&amp;Chiusure'!O$2</f>
        <v>0</v>
      </c>
      <c r="AP137" s="62">
        <f>AD137/'Festività&amp;Chiusure'!P$2</f>
        <v>0</v>
      </c>
      <c r="AQ137" s="62">
        <f>AE137/'Festività&amp;Chiusure'!Q$2</f>
        <v>0</v>
      </c>
      <c r="AR137" s="62">
        <f>AF137/'Festività&amp;Chiusure'!R$2</f>
        <v>0</v>
      </c>
      <c r="AS137" s="62">
        <f>AG137/'Festività&amp;Chiusure'!S$2</f>
        <v>0</v>
      </c>
    </row>
    <row r="138" spans="1:45" ht="14.45" hidden="1">
      <c r="A138" s="24" t="s">
        <v>45</v>
      </c>
      <c r="B138" s="24" t="s">
        <v>46</v>
      </c>
      <c r="C138" s="24"/>
      <c r="D138" s="24">
        <v>2024</v>
      </c>
      <c r="E138" s="61">
        <v>45352</v>
      </c>
      <c r="F138" s="61">
        <v>45657</v>
      </c>
      <c r="G138" s="24" t="s">
        <v>225</v>
      </c>
      <c r="H138" s="24" t="s">
        <v>226</v>
      </c>
      <c r="I138" s="24" t="s">
        <v>171</v>
      </c>
      <c r="J138" s="24" t="s">
        <v>227</v>
      </c>
      <c r="K138" s="24" t="s">
        <v>52</v>
      </c>
      <c r="L138" s="24" t="s">
        <v>175</v>
      </c>
      <c r="M138" s="24" t="s">
        <v>224</v>
      </c>
      <c r="N138" s="24" t="s">
        <v>55</v>
      </c>
      <c r="O138" s="24" t="s">
        <v>56</v>
      </c>
      <c r="P138" s="24">
        <v>48</v>
      </c>
      <c r="Q138" s="24">
        <v>38</v>
      </c>
      <c r="R138" s="24" t="s">
        <v>57</v>
      </c>
      <c r="S138" s="68">
        <v>1</v>
      </c>
      <c r="T138" s="24">
        <v>2024</v>
      </c>
      <c r="U138" s="24">
        <f t="shared" si="2"/>
        <v>0</v>
      </c>
      <c r="V138" s="24"/>
      <c r="W138" s="24"/>
      <c r="X138" s="24"/>
      <c r="Y138" s="24">
        <v>1.25</v>
      </c>
      <c r="Z138" s="24"/>
      <c r="AA138" s="24"/>
      <c r="AB138" s="24"/>
      <c r="AC138" s="24"/>
      <c r="AD138" s="24"/>
      <c r="AE138" s="24"/>
      <c r="AF138" s="24"/>
      <c r="AG138" s="24"/>
      <c r="AH138" s="62">
        <f>V138/'Festività&amp;Chiusure'!H$2</f>
        <v>0</v>
      </c>
      <c r="AI138" s="62">
        <f>W138/'Festività&amp;Chiusure'!I$2</f>
        <v>0</v>
      </c>
      <c r="AJ138" s="62">
        <f>X138/'Festività&amp;Chiusure'!J$2</f>
        <v>0</v>
      </c>
      <c r="AK138" s="62">
        <f>Y138/'Festività&amp;Chiusure'!K$2</f>
        <v>5.6818181818181816E-2</v>
      </c>
      <c r="AL138" s="62">
        <f>Z138/'Festività&amp;Chiusure'!L$2</f>
        <v>0</v>
      </c>
      <c r="AM138" s="62">
        <f>AA138/'Festività&amp;Chiusure'!M$2</f>
        <v>0</v>
      </c>
      <c r="AN138" s="62">
        <f>AB138/'Festività&amp;Chiusure'!N$2</f>
        <v>0</v>
      </c>
      <c r="AO138" s="62">
        <f>AC138/'Festività&amp;Chiusure'!O$2</f>
        <v>0</v>
      </c>
      <c r="AP138" s="62">
        <f>AD138/'Festività&amp;Chiusure'!P$2</f>
        <v>0</v>
      </c>
      <c r="AQ138" s="62">
        <f>AE138/'Festività&amp;Chiusure'!Q$2</f>
        <v>0</v>
      </c>
      <c r="AR138" s="62">
        <f>AF138/'Festività&amp;Chiusure'!R$2</f>
        <v>0</v>
      </c>
      <c r="AS138" s="62">
        <f>AG138/'Festività&amp;Chiusure'!S$2</f>
        <v>0</v>
      </c>
    </row>
    <row r="139" spans="1:45" ht="14.45" hidden="1">
      <c r="A139" s="24" t="s">
        <v>45</v>
      </c>
      <c r="B139" s="24" t="s">
        <v>46</v>
      </c>
      <c r="C139" s="24"/>
      <c r="D139" s="24">
        <v>2024</v>
      </c>
      <c r="E139" s="61">
        <v>45322</v>
      </c>
      <c r="F139" s="61">
        <v>45382</v>
      </c>
      <c r="G139" s="24" t="s">
        <v>231</v>
      </c>
      <c r="H139" s="24" t="s">
        <v>231</v>
      </c>
      <c r="I139" s="24" t="s">
        <v>171</v>
      </c>
      <c r="J139" s="24" t="s">
        <v>232</v>
      </c>
      <c r="K139" s="24" t="s">
        <v>52</v>
      </c>
      <c r="L139" s="24" t="s">
        <v>175</v>
      </c>
      <c r="M139" s="24" t="s">
        <v>175</v>
      </c>
      <c r="N139" s="24" t="s">
        <v>176</v>
      </c>
      <c r="O139" s="24" t="s">
        <v>92</v>
      </c>
      <c r="P139" s="24">
        <v>24</v>
      </c>
      <c r="Q139" s="24">
        <v>46</v>
      </c>
      <c r="R139" s="24" t="s">
        <v>57</v>
      </c>
      <c r="S139" s="62">
        <v>1</v>
      </c>
      <c r="T139" s="24">
        <v>2024</v>
      </c>
      <c r="U139" s="24">
        <f t="shared" si="2"/>
        <v>0</v>
      </c>
      <c r="V139" s="24">
        <v>0.25</v>
      </c>
      <c r="W139" s="24">
        <v>0.25</v>
      </c>
      <c r="X139" s="24">
        <v>0.25</v>
      </c>
      <c r="Y139" s="24">
        <v>0.25</v>
      </c>
      <c r="Z139" s="24"/>
      <c r="AA139" s="24"/>
      <c r="AB139" s="24"/>
      <c r="AC139" s="24"/>
      <c r="AD139" s="24"/>
      <c r="AE139" s="24"/>
      <c r="AF139" s="24"/>
      <c r="AG139" s="24"/>
      <c r="AH139" s="62">
        <f>V139/'Festività&amp;Chiusure'!H$2</f>
        <v>1.3888888888888888E-2</v>
      </c>
      <c r="AI139" s="62">
        <f>W139/'Festività&amp;Chiusure'!I$2</f>
        <v>1.2500000000000001E-2</v>
      </c>
      <c r="AJ139" s="62">
        <f>X139/'Festività&amp;Chiusure'!J$2</f>
        <v>1.1904761904761904E-2</v>
      </c>
      <c r="AK139" s="62">
        <f>Y139/'Festività&amp;Chiusure'!K$2</f>
        <v>1.1363636363636364E-2</v>
      </c>
      <c r="AL139" s="62">
        <f>Z139/'Festività&amp;Chiusure'!L$2</f>
        <v>0</v>
      </c>
      <c r="AM139" s="62">
        <f>AA139/'Festività&amp;Chiusure'!M$2</f>
        <v>0</v>
      </c>
      <c r="AN139" s="62">
        <f>AB139/'Festività&amp;Chiusure'!N$2</f>
        <v>0</v>
      </c>
      <c r="AO139" s="62">
        <f>AC139/'Festività&amp;Chiusure'!O$2</f>
        <v>0</v>
      </c>
      <c r="AP139" s="62">
        <f>AD139/'Festività&amp;Chiusure'!P$2</f>
        <v>0</v>
      </c>
      <c r="AQ139" s="62">
        <f>AE139/'Festività&amp;Chiusure'!Q$2</f>
        <v>0</v>
      </c>
      <c r="AR139" s="62">
        <f>AF139/'Festività&amp;Chiusure'!R$2</f>
        <v>0</v>
      </c>
      <c r="AS139" s="62">
        <f>AG139/'Festività&amp;Chiusure'!S$2</f>
        <v>0</v>
      </c>
    </row>
    <row r="140" spans="1:45" ht="14.45" hidden="1">
      <c r="A140" s="24" t="s">
        <v>45</v>
      </c>
      <c r="B140" s="24" t="s">
        <v>46</v>
      </c>
      <c r="C140" s="24"/>
      <c r="D140" s="24">
        <v>2024</v>
      </c>
      <c r="E140" s="61">
        <v>45322</v>
      </c>
      <c r="F140" s="61">
        <v>45382</v>
      </c>
      <c r="G140" s="24" t="s">
        <v>231</v>
      </c>
      <c r="H140" s="24" t="s">
        <v>231</v>
      </c>
      <c r="I140" s="24" t="s">
        <v>171</v>
      </c>
      <c r="J140" s="24" t="s">
        <v>232</v>
      </c>
      <c r="K140" s="24" t="s">
        <v>52</v>
      </c>
      <c r="L140" s="24" t="s">
        <v>175</v>
      </c>
      <c r="M140" s="24" t="s">
        <v>228</v>
      </c>
      <c r="N140" s="24" t="s">
        <v>55</v>
      </c>
      <c r="O140" s="24" t="s">
        <v>56</v>
      </c>
      <c r="P140" s="24">
        <v>24</v>
      </c>
      <c r="Q140" s="24">
        <v>46</v>
      </c>
      <c r="R140" s="24" t="s">
        <v>57</v>
      </c>
      <c r="S140" s="62">
        <v>1</v>
      </c>
      <c r="T140" s="24">
        <v>2024</v>
      </c>
      <c r="U140" s="24">
        <f t="shared" si="2"/>
        <v>0</v>
      </c>
      <c r="V140" s="24">
        <v>0.875</v>
      </c>
      <c r="W140" s="24">
        <v>8.75</v>
      </c>
      <c r="X140" s="24">
        <v>4.375</v>
      </c>
      <c r="Y140" s="24"/>
      <c r="Z140" s="24"/>
      <c r="AA140" s="24"/>
      <c r="AB140" s="24"/>
      <c r="AC140" s="24"/>
      <c r="AD140" s="24"/>
      <c r="AE140" s="24"/>
      <c r="AF140" s="24"/>
      <c r="AG140" s="24"/>
      <c r="AH140" s="62">
        <f>V140/'Festività&amp;Chiusure'!H$2</f>
        <v>4.8611111111111112E-2</v>
      </c>
      <c r="AI140" s="62">
        <f>W140/'Festività&amp;Chiusure'!I$2</f>
        <v>0.4375</v>
      </c>
      <c r="AJ140" s="62">
        <f>X140/'Festività&amp;Chiusure'!J$2</f>
        <v>0.20833333333333334</v>
      </c>
      <c r="AK140" s="62">
        <f>Y140/'Festività&amp;Chiusure'!K$2</f>
        <v>0</v>
      </c>
      <c r="AL140" s="62">
        <f>Z140/'Festività&amp;Chiusure'!L$2</f>
        <v>0</v>
      </c>
      <c r="AM140" s="62">
        <f>AA140/'Festività&amp;Chiusure'!M$2</f>
        <v>0</v>
      </c>
      <c r="AN140" s="62">
        <f>AB140/'Festività&amp;Chiusure'!N$2</f>
        <v>0</v>
      </c>
      <c r="AO140" s="62">
        <f>AC140/'Festività&amp;Chiusure'!O$2</f>
        <v>0</v>
      </c>
      <c r="AP140" s="62">
        <f>AD140/'Festività&amp;Chiusure'!P$2</f>
        <v>0</v>
      </c>
      <c r="AQ140" s="62">
        <f>AE140/'Festività&amp;Chiusure'!Q$2</f>
        <v>0</v>
      </c>
      <c r="AR140" s="62">
        <f>AF140/'Festività&amp;Chiusure'!R$2</f>
        <v>0</v>
      </c>
      <c r="AS140" s="62">
        <f>AG140/'Festività&amp;Chiusure'!S$2</f>
        <v>0</v>
      </c>
    </row>
    <row r="141" spans="1:45" ht="14.45" hidden="1">
      <c r="A141" s="24" t="s">
        <v>45</v>
      </c>
      <c r="B141" s="24" t="s">
        <v>46</v>
      </c>
      <c r="C141" s="24"/>
      <c r="D141" s="24">
        <v>2024</v>
      </c>
      <c r="E141" s="61">
        <v>45322</v>
      </c>
      <c r="F141" s="61">
        <v>45382</v>
      </c>
      <c r="G141" s="24" t="s">
        <v>231</v>
      </c>
      <c r="H141" s="24" t="s">
        <v>231</v>
      </c>
      <c r="I141" s="24" t="s">
        <v>171</v>
      </c>
      <c r="J141" s="24" t="s">
        <v>232</v>
      </c>
      <c r="K141" s="24" t="s">
        <v>52</v>
      </c>
      <c r="L141" s="24" t="s">
        <v>175</v>
      </c>
      <c r="M141" s="24" t="s">
        <v>223</v>
      </c>
      <c r="N141" s="24" t="s">
        <v>55</v>
      </c>
      <c r="O141" s="24" t="s">
        <v>56</v>
      </c>
      <c r="P141" s="24">
        <v>24</v>
      </c>
      <c r="Q141" s="24">
        <v>46</v>
      </c>
      <c r="R141" s="24" t="s">
        <v>57</v>
      </c>
      <c r="S141" s="62">
        <v>1</v>
      </c>
      <c r="T141" s="24">
        <v>2024</v>
      </c>
      <c r="U141" s="24">
        <f t="shared" si="2"/>
        <v>0</v>
      </c>
      <c r="V141" s="24">
        <v>1.8125</v>
      </c>
      <c r="W141" s="24">
        <v>1.5625</v>
      </c>
      <c r="X141" s="24">
        <v>4.9375</v>
      </c>
      <c r="Y141" s="24">
        <v>0.9375</v>
      </c>
      <c r="Z141" s="24"/>
      <c r="AA141" s="24"/>
      <c r="AB141" s="24"/>
      <c r="AC141" s="24"/>
      <c r="AD141" s="24"/>
      <c r="AE141" s="24"/>
      <c r="AF141" s="24"/>
      <c r="AG141" s="24"/>
      <c r="AH141" s="62">
        <f>V141/'Festività&amp;Chiusure'!H$2</f>
        <v>0.10069444444444445</v>
      </c>
      <c r="AI141" s="62">
        <f>W141/'Festività&amp;Chiusure'!I$2</f>
        <v>7.8125E-2</v>
      </c>
      <c r="AJ141" s="62">
        <f>X141/'Festività&amp;Chiusure'!J$2</f>
        <v>0.23511904761904762</v>
      </c>
      <c r="AK141" s="62">
        <f>Y141/'Festività&amp;Chiusure'!K$2</f>
        <v>4.261363636363636E-2</v>
      </c>
      <c r="AL141" s="62">
        <f>Z141/'Festività&amp;Chiusure'!L$2</f>
        <v>0</v>
      </c>
      <c r="AM141" s="62">
        <f>AA141/'Festività&amp;Chiusure'!M$2</f>
        <v>0</v>
      </c>
      <c r="AN141" s="62">
        <f>AB141/'Festività&amp;Chiusure'!N$2</f>
        <v>0</v>
      </c>
      <c r="AO141" s="62">
        <f>AC141/'Festività&amp;Chiusure'!O$2</f>
        <v>0</v>
      </c>
      <c r="AP141" s="62">
        <f>AD141/'Festività&amp;Chiusure'!P$2</f>
        <v>0</v>
      </c>
      <c r="AQ141" s="62">
        <f>AE141/'Festività&amp;Chiusure'!Q$2</f>
        <v>0</v>
      </c>
      <c r="AR141" s="62">
        <f>AF141/'Festività&amp;Chiusure'!R$2</f>
        <v>0</v>
      </c>
      <c r="AS141" s="62">
        <f>AG141/'Festività&amp;Chiusure'!S$2</f>
        <v>0</v>
      </c>
    </row>
    <row r="142" spans="1:45" ht="14.45" hidden="1">
      <c r="A142" s="24" t="s">
        <v>45</v>
      </c>
      <c r="B142" s="24" t="s">
        <v>46</v>
      </c>
      <c r="C142" s="24"/>
      <c r="D142" s="24">
        <v>2024</v>
      </c>
      <c r="E142" s="61">
        <v>45322</v>
      </c>
      <c r="F142" s="61">
        <v>45382</v>
      </c>
      <c r="G142" s="24" t="s">
        <v>231</v>
      </c>
      <c r="H142" s="24" t="s">
        <v>231</v>
      </c>
      <c r="I142" s="24" t="s">
        <v>171</v>
      </c>
      <c r="J142" s="24" t="s">
        <v>232</v>
      </c>
      <c r="K142" s="24" t="s">
        <v>52</v>
      </c>
      <c r="L142" s="24" t="s">
        <v>175</v>
      </c>
      <c r="M142" s="24" t="s">
        <v>230</v>
      </c>
      <c r="N142" s="24" t="s">
        <v>55</v>
      </c>
      <c r="O142" s="24" t="s">
        <v>56</v>
      </c>
      <c r="P142" s="24">
        <v>24</v>
      </c>
      <c r="Q142" s="24">
        <v>46</v>
      </c>
      <c r="R142" s="24" t="s">
        <v>57</v>
      </c>
      <c r="S142" s="62">
        <v>1</v>
      </c>
      <c r="T142" s="24">
        <v>2024</v>
      </c>
      <c r="U142" s="24">
        <f t="shared" si="2"/>
        <v>0</v>
      </c>
      <c r="V142" s="24"/>
      <c r="W142" s="24"/>
      <c r="X142" s="24">
        <v>3.5</v>
      </c>
      <c r="Y142" s="24">
        <v>11.125</v>
      </c>
      <c r="Z142" s="24"/>
      <c r="AA142" s="24"/>
      <c r="AB142" s="24"/>
      <c r="AC142" s="24"/>
      <c r="AD142" s="24"/>
      <c r="AE142" s="24"/>
      <c r="AF142" s="24"/>
      <c r="AG142" s="24"/>
      <c r="AH142" s="62">
        <f>V142/'Festività&amp;Chiusure'!H$2</f>
        <v>0</v>
      </c>
      <c r="AI142" s="62">
        <f>W142/'Festività&amp;Chiusure'!I$2</f>
        <v>0</v>
      </c>
      <c r="AJ142" s="62">
        <f>X142/'Festività&amp;Chiusure'!J$2</f>
        <v>0.16666666666666666</v>
      </c>
      <c r="AK142" s="62">
        <f>Y142/'Festività&amp;Chiusure'!K$2</f>
        <v>0.50568181818181823</v>
      </c>
      <c r="AL142" s="62">
        <f>Z142/'Festività&amp;Chiusure'!L$2</f>
        <v>0</v>
      </c>
      <c r="AM142" s="62">
        <f>AA142/'Festività&amp;Chiusure'!M$2</f>
        <v>0</v>
      </c>
      <c r="AN142" s="62">
        <f>AB142/'Festività&amp;Chiusure'!N$2</f>
        <v>0</v>
      </c>
      <c r="AO142" s="62">
        <f>AC142/'Festività&amp;Chiusure'!O$2</f>
        <v>0</v>
      </c>
      <c r="AP142" s="62">
        <f>AD142/'Festività&amp;Chiusure'!P$2</f>
        <v>0</v>
      </c>
      <c r="AQ142" s="62">
        <f>AE142/'Festività&amp;Chiusure'!Q$2</f>
        <v>0</v>
      </c>
      <c r="AR142" s="62">
        <f>AF142/'Festività&amp;Chiusure'!R$2</f>
        <v>0</v>
      </c>
      <c r="AS142" s="62">
        <f>AG142/'Festività&amp;Chiusure'!S$2</f>
        <v>0</v>
      </c>
    </row>
    <row r="143" spans="1:45" ht="14.45" hidden="1">
      <c r="A143" s="24" t="s">
        <v>45</v>
      </c>
      <c r="B143" s="24" t="s">
        <v>46</v>
      </c>
      <c r="C143" s="24"/>
      <c r="D143" s="24">
        <v>2024</v>
      </c>
      <c r="E143" s="61">
        <v>45322</v>
      </c>
      <c r="F143" s="61">
        <v>45382</v>
      </c>
      <c r="G143" s="24" t="s">
        <v>231</v>
      </c>
      <c r="H143" s="24" t="s">
        <v>231</v>
      </c>
      <c r="I143" s="24" t="s">
        <v>171</v>
      </c>
      <c r="J143" s="24" t="s">
        <v>232</v>
      </c>
      <c r="K143" s="24" t="s">
        <v>52</v>
      </c>
      <c r="L143" s="24" t="s">
        <v>175</v>
      </c>
      <c r="M143" s="24" t="s">
        <v>224</v>
      </c>
      <c r="N143" s="24" t="s">
        <v>55</v>
      </c>
      <c r="O143" s="24" t="s">
        <v>233</v>
      </c>
      <c r="P143" s="24">
        <v>24</v>
      </c>
      <c r="Q143" s="24">
        <v>46</v>
      </c>
      <c r="R143" s="24" t="s">
        <v>57</v>
      </c>
      <c r="S143" s="68">
        <v>1</v>
      </c>
      <c r="T143" s="24">
        <v>2024</v>
      </c>
      <c r="U143" s="24">
        <f t="shared" si="2"/>
        <v>0</v>
      </c>
      <c r="V143" s="24"/>
      <c r="W143" s="24"/>
      <c r="X143" s="24"/>
      <c r="Y143" s="24">
        <v>3.5</v>
      </c>
      <c r="Z143" s="24"/>
      <c r="AA143" s="24"/>
      <c r="AB143" s="24"/>
      <c r="AC143" s="24"/>
      <c r="AD143" s="24"/>
      <c r="AE143" s="24"/>
      <c r="AF143" s="24"/>
      <c r="AG143" s="24"/>
      <c r="AH143" s="62">
        <f>V143/'Festività&amp;Chiusure'!H$2</f>
        <v>0</v>
      </c>
      <c r="AI143" s="62">
        <f>W143/'Festività&amp;Chiusure'!I$2</f>
        <v>0</v>
      </c>
      <c r="AJ143" s="62">
        <f>X143/'Festività&amp;Chiusure'!J$2</f>
        <v>0</v>
      </c>
      <c r="AK143" s="62">
        <f>Y143/'Festività&amp;Chiusure'!K$2</f>
        <v>0.15909090909090909</v>
      </c>
      <c r="AL143" s="62">
        <f>Z143/'Festività&amp;Chiusure'!L$2</f>
        <v>0</v>
      </c>
      <c r="AM143" s="62">
        <f>AA143/'Festività&amp;Chiusure'!M$2</f>
        <v>0</v>
      </c>
      <c r="AN143" s="62">
        <f>AB143/'Festività&amp;Chiusure'!N$2</f>
        <v>0</v>
      </c>
      <c r="AO143" s="62">
        <f>AC143/'Festività&amp;Chiusure'!O$2</f>
        <v>0</v>
      </c>
      <c r="AP143" s="62">
        <f>AD143/'Festività&amp;Chiusure'!P$2</f>
        <v>0</v>
      </c>
      <c r="AQ143" s="62">
        <f>AE143/'Festività&amp;Chiusure'!Q$2</f>
        <v>0</v>
      </c>
      <c r="AR143" s="62">
        <f>AF143/'Festività&amp;Chiusure'!R$2</f>
        <v>0</v>
      </c>
      <c r="AS143" s="62">
        <f>AG143/'Festività&amp;Chiusure'!S$2</f>
        <v>0</v>
      </c>
    </row>
    <row r="144" spans="1:45" ht="14.45" hidden="1">
      <c r="A144" s="24" t="s">
        <v>45</v>
      </c>
      <c r="B144" s="24" t="s">
        <v>46</v>
      </c>
      <c r="C144" s="24"/>
      <c r="D144" s="24">
        <v>2024</v>
      </c>
      <c r="E144" s="61">
        <v>45257</v>
      </c>
      <c r="F144" s="61">
        <v>45382</v>
      </c>
      <c r="G144" s="24" t="s">
        <v>234</v>
      </c>
      <c r="H144" s="24" t="s">
        <v>235</v>
      </c>
      <c r="I144" s="24" t="s">
        <v>64</v>
      </c>
      <c r="J144" s="24" t="s">
        <v>236</v>
      </c>
      <c r="K144" s="24" t="s">
        <v>52</v>
      </c>
      <c r="L144" s="24" t="s">
        <v>175</v>
      </c>
      <c r="M144" s="24" t="s">
        <v>175</v>
      </c>
      <c r="N144" s="24" t="s">
        <v>176</v>
      </c>
      <c r="O144" s="24" t="s">
        <v>92</v>
      </c>
      <c r="P144" s="24">
        <v>45</v>
      </c>
      <c r="Q144" s="24">
        <v>65</v>
      </c>
      <c r="R144" s="24" t="s">
        <v>57</v>
      </c>
      <c r="S144" s="62">
        <v>1</v>
      </c>
      <c r="T144" s="24">
        <v>2024</v>
      </c>
      <c r="U144" s="24">
        <f t="shared" si="2"/>
        <v>1.25</v>
      </c>
      <c r="V144" s="24">
        <v>0.3125</v>
      </c>
      <c r="W144" s="24">
        <v>1.4375</v>
      </c>
      <c r="X144" s="24">
        <v>1</v>
      </c>
      <c r="Y144" s="24">
        <v>0.25</v>
      </c>
      <c r="Z144" s="24">
        <v>0.25</v>
      </c>
      <c r="AA144" s="24">
        <v>0.5</v>
      </c>
      <c r="AB144" s="24">
        <v>0.5</v>
      </c>
      <c r="AC144" s="24"/>
      <c r="AD144" s="24"/>
      <c r="AE144" s="24"/>
      <c r="AF144" s="24"/>
      <c r="AG144" s="24"/>
      <c r="AH144" s="62">
        <f>V144/'Festività&amp;Chiusure'!H$2</f>
        <v>1.7361111111111112E-2</v>
      </c>
      <c r="AI144" s="62">
        <f>W144/'Festività&amp;Chiusure'!I$2</f>
        <v>7.1874999999999994E-2</v>
      </c>
      <c r="AJ144" s="62">
        <f>X144/'Festività&amp;Chiusure'!J$2</f>
        <v>4.7619047619047616E-2</v>
      </c>
      <c r="AK144" s="62">
        <f>Y144/'Festività&amp;Chiusure'!K$2</f>
        <v>1.1363636363636364E-2</v>
      </c>
      <c r="AL144" s="62">
        <f>Z144/'Festività&amp;Chiusure'!L$2</f>
        <v>1.2500000000000001E-2</v>
      </c>
      <c r="AM144" s="62">
        <f>AA144/'Festività&amp;Chiusure'!M$2</f>
        <v>2.5000000000000001E-2</v>
      </c>
      <c r="AN144" s="62">
        <f>AB144/'Festività&amp;Chiusure'!N$2</f>
        <v>2.1739130434782608E-2</v>
      </c>
      <c r="AO144" s="62">
        <f>AC144/'Festività&amp;Chiusure'!O$2</f>
        <v>0</v>
      </c>
      <c r="AP144" s="62">
        <f>AD144/'Festività&amp;Chiusure'!P$2</f>
        <v>0</v>
      </c>
      <c r="AQ144" s="62">
        <f>AE144/'Festività&amp;Chiusure'!Q$2</f>
        <v>0</v>
      </c>
      <c r="AR144" s="62">
        <f>AF144/'Festività&amp;Chiusure'!R$2</f>
        <v>0</v>
      </c>
      <c r="AS144" s="62">
        <f>AG144/'Festività&amp;Chiusure'!S$2</f>
        <v>0</v>
      </c>
    </row>
    <row r="145" spans="1:45" ht="14.45" hidden="1">
      <c r="A145" s="24" t="s">
        <v>45</v>
      </c>
      <c r="B145" s="24" t="s">
        <v>46</v>
      </c>
      <c r="C145" s="24"/>
      <c r="D145" s="24">
        <v>2024</v>
      </c>
      <c r="E145" s="61">
        <v>45257</v>
      </c>
      <c r="F145" s="61">
        <v>45382</v>
      </c>
      <c r="G145" s="24" t="s">
        <v>234</v>
      </c>
      <c r="H145" s="24" t="s">
        <v>235</v>
      </c>
      <c r="I145" s="24" t="s">
        <v>64</v>
      </c>
      <c r="J145" s="24" t="s">
        <v>236</v>
      </c>
      <c r="K145" s="24" t="s">
        <v>52</v>
      </c>
      <c r="L145" s="24" t="s">
        <v>175</v>
      </c>
      <c r="M145" s="24" t="s">
        <v>131</v>
      </c>
      <c r="N145" s="24" t="s">
        <v>132</v>
      </c>
      <c r="O145" s="24" t="s">
        <v>153</v>
      </c>
      <c r="P145" s="24">
        <v>45</v>
      </c>
      <c r="Q145" s="24">
        <v>65</v>
      </c>
      <c r="R145" s="24" t="s">
        <v>57</v>
      </c>
      <c r="S145" s="62">
        <v>1</v>
      </c>
      <c r="T145" s="24">
        <v>2024</v>
      </c>
      <c r="U145" s="24">
        <f t="shared" si="2"/>
        <v>0</v>
      </c>
      <c r="V145" s="24">
        <v>13.875</v>
      </c>
      <c r="W145" s="24">
        <v>14.125</v>
      </c>
      <c r="X145" s="24">
        <v>8</v>
      </c>
      <c r="Y145" s="24">
        <v>7</v>
      </c>
      <c r="Z145" s="24"/>
      <c r="AA145" s="24"/>
      <c r="AB145" s="24"/>
      <c r="AC145" s="24"/>
      <c r="AD145" s="24"/>
      <c r="AE145" s="24"/>
      <c r="AF145" s="24"/>
      <c r="AG145" s="24"/>
      <c r="AH145" s="62">
        <f>V145/'Festività&amp;Chiusure'!H$2</f>
        <v>0.77083333333333337</v>
      </c>
      <c r="AI145" s="62">
        <f>W145/'Festività&amp;Chiusure'!I$2</f>
        <v>0.70625000000000004</v>
      </c>
      <c r="AJ145" s="62">
        <f>X145/'Festività&amp;Chiusure'!J$2</f>
        <v>0.38095238095238093</v>
      </c>
      <c r="AK145" s="62">
        <f>Y145/'Festività&amp;Chiusure'!K$2</f>
        <v>0.31818181818181818</v>
      </c>
      <c r="AL145" s="62">
        <f>Z145/'Festività&amp;Chiusure'!L$2</f>
        <v>0</v>
      </c>
      <c r="AM145" s="62">
        <f>AA145/'Festività&amp;Chiusure'!M$2</f>
        <v>0</v>
      </c>
      <c r="AN145" s="62">
        <f>AB145/'Festività&amp;Chiusure'!N$2</f>
        <v>0</v>
      </c>
      <c r="AO145" s="62">
        <f>AC145/'Festività&amp;Chiusure'!O$2</f>
        <v>0</v>
      </c>
      <c r="AP145" s="62">
        <f>AD145/'Festività&amp;Chiusure'!P$2</f>
        <v>0</v>
      </c>
      <c r="AQ145" s="62">
        <f>AE145/'Festività&amp;Chiusure'!Q$2</f>
        <v>0</v>
      </c>
      <c r="AR145" s="62">
        <f>AF145/'Festività&amp;Chiusure'!R$2</f>
        <v>0</v>
      </c>
      <c r="AS145" s="62">
        <f>AG145/'Festività&amp;Chiusure'!S$2</f>
        <v>0</v>
      </c>
    </row>
    <row r="146" spans="1:45" ht="14.45" hidden="1">
      <c r="A146" s="24" t="s">
        <v>45</v>
      </c>
      <c r="B146" s="24" t="s">
        <v>46</v>
      </c>
      <c r="C146" s="24"/>
      <c r="D146" s="24">
        <v>2024</v>
      </c>
      <c r="E146" s="61">
        <v>45257</v>
      </c>
      <c r="F146" s="61">
        <v>45382</v>
      </c>
      <c r="G146" s="24" t="s">
        <v>234</v>
      </c>
      <c r="H146" s="24" t="s">
        <v>235</v>
      </c>
      <c r="I146" s="24" t="s">
        <v>64</v>
      </c>
      <c r="J146" s="24" t="s">
        <v>236</v>
      </c>
      <c r="K146" s="24" t="s">
        <v>52</v>
      </c>
      <c r="L146" s="24" t="s">
        <v>175</v>
      </c>
      <c r="M146" s="24" t="s">
        <v>218</v>
      </c>
      <c r="N146" s="24" t="s">
        <v>55</v>
      </c>
      <c r="O146" s="24" t="s">
        <v>134</v>
      </c>
      <c r="P146" s="24">
        <v>45</v>
      </c>
      <c r="Q146" s="24">
        <v>65</v>
      </c>
      <c r="R146" s="24" t="s">
        <v>57</v>
      </c>
      <c r="S146" s="62">
        <v>1</v>
      </c>
      <c r="T146" s="24">
        <v>2024</v>
      </c>
      <c r="U146" s="24">
        <f t="shared" si="2"/>
        <v>2.125</v>
      </c>
      <c r="V146" s="24">
        <v>0.625</v>
      </c>
      <c r="W146" s="24">
        <v>3.6875</v>
      </c>
      <c r="X146" s="24">
        <v>3.59375</v>
      </c>
      <c r="Y146" s="24">
        <v>3.3962500000000002</v>
      </c>
      <c r="Z146" s="24">
        <v>1.625</v>
      </c>
      <c r="AA146" s="24"/>
      <c r="AB146" s="24">
        <v>0.5</v>
      </c>
      <c r="AC146" s="24"/>
      <c r="AD146" s="24"/>
      <c r="AE146" s="24"/>
      <c r="AF146" s="24"/>
      <c r="AG146" s="24"/>
      <c r="AH146" s="62">
        <f>V146/'Festività&amp;Chiusure'!H$2</f>
        <v>3.4722222222222224E-2</v>
      </c>
      <c r="AI146" s="62">
        <f>W146/'Festività&amp;Chiusure'!I$2</f>
        <v>0.18437500000000001</v>
      </c>
      <c r="AJ146" s="62">
        <f>X146/'Festività&amp;Chiusure'!J$2</f>
        <v>0.17113095238095238</v>
      </c>
      <c r="AK146" s="62">
        <f>Y146/'Festività&amp;Chiusure'!K$2</f>
        <v>0.15437500000000001</v>
      </c>
      <c r="AL146" s="62">
        <f>Z146/'Festività&amp;Chiusure'!L$2</f>
        <v>8.1250000000000003E-2</v>
      </c>
      <c r="AM146" s="62">
        <f>AA146/'Festività&amp;Chiusure'!M$2</f>
        <v>0</v>
      </c>
      <c r="AN146" s="62">
        <f>AB146/'Festività&amp;Chiusure'!N$2</f>
        <v>2.1739130434782608E-2</v>
      </c>
      <c r="AO146" s="62">
        <f>AC146/'Festività&amp;Chiusure'!O$2</f>
        <v>0</v>
      </c>
      <c r="AP146" s="62">
        <f>AD146/'Festività&amp;Chiusure'!P$2</f>
        <v>0</v>
      </c>
      <c r="AQ146" s="62">
        <f>AE146/'Festività&amp;Chiusure'!Q$2</f>
        <v>0</v>
      </c>
      <c r="AR146" s="62">
        <f>AF146/'Festività&amp;Chiusure'!R$2</f>
        <v>0</v>
      </c>
      <c r="AS146" s="62">
        <f>AG146/'Festività&amp;Chiusure'!S$2</f>
        <v>0</v>
      </c>
    </row>
    <row r="147" spans="1:45" ht="14.45" hidden="1">
      <c r="A147" s="24" t="s">
        <v>45</v>
      </c>
      <c r="B147" s="24" t="s">
        <v>46</v>
      </c>
      <c r="C147" s="24"/>
      <c r="D147" s="24">
        <v>2024</v>
      </c>
      <c r="E147" s="61">
        <v>45257</v>
      </c>
      <c r="F147" s="61">
        <v>45382</v>
      </c>
      <c r="G147" s="24" t="s">
        <v>234</v>
      </c>
      <c r="H147" s="24" t="s">
        <v>235</v>
      </c>
      <c r="I147" s="24" t="s">
        <v>64</v>
      </c>
      <c r="J147" s="24" t="s">
        <v>236</v>
      </c>
      <c r="K147" s="24" t="s">
        <v>52</v>
      </c>
      <c r="L147" s="24" t="s">
        <v>175</v>
      </c>
      <c r="M147" s="24" t="s">
        <v>237</v>
      </c>
      <c r="N147" s="24" t="s">
        <v>128</v>
      </c>
      <c r="O147" s="24" t="s">
        <v>72</v>
      </c>
      <c r="P147" s="24">
        <v>45</v>
      </c>
      <c r="Q147" s="24">
        <v>65</v>
      </c>
      <c r="R147" s="24" t="s">
        <v>57</v>
      </c>
      <c r="S147" s="62">
        <v>1</v>
      </c>
      <c r="T147" s="24">
        <v>2024</v>
      </c>
      <c r="U147" s="24">
        <f t="shared" si="2"/>
        <v>0</v>
      </c>
      <c r="V147" s="24">
        <v>2.7</v>
      </c>
      <c r="W147" s="24">
        <v>3.15</v>
      </c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62">
        <f>V147/'Festività&amp;Chiusure'!H$2</f>
        <v>0.15000000000000002</v>
      </c>
      <c r="AI147" s="62">
        <f>W147/'Festività&amp;Chiusure'!I$2</f>
        <v>0.1575</v>
      </c>
      <c r="AJ147" s="62">
        <f>X147/'Festività&amp;Chiusure'!J$2</f>
        <v>0</v>
      </c>
      <c r="AK147" s="62">
        <f>Y147/'Festività&amp;Chiusure'!K$2</f>
        <v>0</v>
      </c>
      <c r="AL147" s="62">
        <f>Z147/'Festività&amp;Chiusure'!L$2</f>
        <v>0</v>
      </c>
      <c r="AM147" s="62">
        <f>AA147/'Festività&amp;Chiusure'!M$2</f>
        <v>0</v>
      </c>
      <c r="AN147" s="62">
        <f>AB147/'Festività&amp;Chiusure'!N$2</f>
        <v>0</v>
      </c>
      <c r="AO147" s="62">
        <f>AC147/'Festività&amp;Chiusure'!O$2</f>
        <v>0</v>
      </c>
      <c r="AP147" s="62">
        <f>AD147/'Festività&amp;Chiusure'!P$2</f>
        <v>0</v>
      </c>
      <c r="AQ147" s="62">
        <f>AE147/'Festività&amp;Chiusure'!Q$2</f>
        <v>0</v>
      </c>
      <c r="AR147" s="62">
        <f>AF147/'Festività&amp;Chiusure'!R$2</f>
        <v>0</v>
      </c>
      <c r="AS147" s="62">
        <f>AG147/'Festività&amp;Chiusure'!S$2</f>
        <v>0</v>
      </c>
    </row>
    <row r="148" spans="1:45" ht="14.45" hidden="1">
      <c r="A148" s="24" t="s">
        <v>60</v>
      </c>
      <c r="B148" s="24" t="s">
        <v>61</v>
      </c>
      <c r="C148" s="24"/>
      <c r="D148" s="24">
        <v>2024</v>
      </c>
      <c r="E148" s="61">
        <v>45292</v>
      </c>
      <c r="F148" s="61">
        <v>45657</v>
      </c>
      <c r="G148" s="24" t="s">
        <v>62</v>
      </c>
      <c r="H148" s="24" t="s">
        <v>63</v>
      </c>
      <c r="I148" s="24" t="s">
        <v>64</v>
      </c>
      <c r="J148" s="24" t="s">
        <v>238</v>
      </c>
      <c r="K148" s="24"/>
      <c r="L148" s="24" t="s">
        <v>177</v>
      </c>
      <c r="M148" s="24" t="s">
        <v>177</v>
      </c>
      <c r="N148" s="24" t="s">
        <v>59</v>
      </c>
      <c r="O148" s="24"/>
      <c r="P148" s="24">
        <v>50</v>
      </c>
      <c r="Q148" s="24">
        <v>0</v>
      </c>
      <c r="R148" s="24"/>
      <c r="S148" s="62">
        <v>0</v>
      </c>
      <c r="T148" s="24">
        <v>2024</v>
      </c>
      <c r="U148" s="24">
        <f t="shared" si="2"/>
        <v>31</v>
      </c>
      <c r="V148" s="24">
        <v>3.6</v>
      </c>
      <c r="W148" s="24">
        <v>4.2</v>
      </c>
      <c r="X148" s="24">
        <v>4.2</v>
      </c>
      <c r="Y148" s="24">
        <v>3.8</v>
      </c>
      <c r="Z148" s="24">
        <v>4</v>
      </c>
      <c r="AA148" s="24">
        <v>6</v>
      </c>
      <c r="AB148" s="24">
        <v>5</v>
      </c>
      <c r="AC148" s="24"/>
      <c r="AD148" s="24">
        <v>4</v>
      </c>
      <c r="AE148" s="24">
        <v>4</v>
      </c>
      <c r="AF148" s="24">
        <v>4</v>
      </c>
      <c r="AG148" s="24">
        <v>4</v>
      </c>
      <c r="AH148" s="62">
        <f>V148/'Festività&amp;Chiusure'!H$2</f>
        <v>0.2</v>
      </c>
      <c r="AI148" s="62">
        <f>W148/'Festività&amp;Chiusure'!I$2</f>
        <v>0.21000000000000002</v>
      </c>
      <c r="AJ148" s="62">
        <f>X148/'Festività&amp;Chiusure'!J$2</f>
        <v>0.2</v>
      </c>
      <c r="AK148" s="62">
        <f>Y148/'Festività&amp;Chiusure'!K$2</f>
        <v>0.17272727272727273</v>
      </c>
      <c r="AL148" s="62">
        <f>Z148/'Festività&amp;Chiusure'!L$2</f>
        <v>0.2</v>
      </c>
      <c r="AM148" s="62">
        <f>AA148/'Festività&amp;Chiusure'!M$2</f>
        <v>0.3</v>
      </c>
      <c r="AN148" s="62">
        <f>AB148/'Festività&amp;Chiusure'!N$2</f>
        <v>0.21739130434782608</v>
      </c>
      <c r="AO148" s="62">
        <f>AC148/'Festività&amp;Chiusure'!O$2</f>
        <v>0</v>
      </c>
      <c r="AP148" s="62">
        <f>AD148/'Festività&amp;Chiusure'!P$2</f>
        <v>0.19047619047619047</v>
      </c>
      <c r="AQ148" s="62">
        <f>AE148/'Festività&amp;Chiusure'!Q$2</f>
        <v>0.17391304347826086</v>
      </c>
      <c r="AR148" s="62">
        <f>AF148/'Festività&amp;Chiusure'!R$2</f>
        <v>0.19047619047619047</v>
      </c>
      <c r="AS148" s="62">
        <f>AG148/'Festività&amp;Chiusure'!S$2</f>
        <v>0.18181818181818182</v>
      </c>
    </row>
    <row r="149" spans="1:45" ht="14.45" hidden="1">
      <c r="A149" s="24" t="s">
        <v>45</v>
      </c>
      <c r="B149" s="24" t="s">
        <v>46</v>
      </c>
      <c r="C149" s="24"/>
      <c r="D149" s="24"/>
      <c r="E149" s="24"/>
      <c r="F149" s="24"/>
      <c r="G149" s="24" t="s">
        <v>239</v>
      </c>
      <c r="H149" s="24" t="s">
        <v>240</v>
      </c>
      <c r="I149" s="24" t="s">
        <v>241</v>
      </c>
      <c r="J149" s="24" t="s">
        <v>242</v>
      </c>
      <c r="K149" s="24" t="s">
        <v>52</v>
      </c>
      <c r="L149" s="24" t="s">
        <v>243</v>
      </c>
      <c r="M149" s="24" t="s">
        <v>243</v>
      </c>
      <c r="N149" s="24" t="s">
        <v>55</v>
      </c>
      <c r="O149" s="24" t="s">
        <v>56</v>
      </c>
      <c r="P149" s="24">
        <v>0</v>
      </c>
      <c r="Q149" s="24">
        <v>0</v>
      </c>
      <c r="R149" s="24" t="s">
        <v>57</v>
      </c>
      <c r="S149" s="62">
        <v>1</v>
      </c>
      <c r="T149" s="24">
        <v>2024</v>
      </c>
      <c r="U149" s="24">
        <f t="shared" si="2"/>
        <v>0</v>
      </c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62">
        <f>V149/'Festività&amp;Chiusure'!H$2</f>
        <v>0</v>
      </c>
      <c r="AI149" s="62">
        <f>W149/'Festività&amp;Chiusure'!I$2</f>
        <v>0</v>
      </c>
      <c r="AJ149" s="62">
        <f>X149/'Festività&amp;Chiusure'!J$2</f>
        <v>0</v>
      </c>
      <c r="AK149" s="62">
        <f>Y149/'Festività&amp;Chiusure'!K$2</f>
        <v>0</v>
      </c>
      <c r="AL149" s="62">
        <f>Z149/'Festività&amp;Chiusure'!L$2</f>
        <v>0</v>
      </c>
      <c r="AM149" s="62">
        <f>AA149/'Festività&amp;Chiusure'!M$2</f>
        <v>0</v>
      </c>
      <c r="AN149" s="62">
        <f>AB149/'Festività&amp;Chiusure'!N$2</f>
        <v>0</v>
      </c>
      <c r="AO149" s="62">
        <f>AC149/'Festività&amp;Chiusure'!O$2</f>
        <v>0</v>
      </c>
      <c r="AP149" s="62">
        <f>AD149/'Festività&amp;Chiusure'!P$2</f>
        <v>0</v>
      </c>
      <c r="AQ149" s="62">
        <f>AE149/'Festività&amp;Chiusure'!Q$2</f>
        <v>0</v>
      </c>
      <c r="AR149" s="62">
        <f>AF149/'Festività&amp;Chiusure'!R$2</f>
        <v>0</v>
      </c>
      <c r="AS149" s="62">
        <f>AG149/'Festività&amp;Chiusure'!S$2</f>
        <v>0</v>
      </c>
    </row>
    <row r="150" spans="1:45" ht="14.45" hidden="1">
      <c r="A150" s="24" t="s">
        <v>45</v>
      </c>
      <c r="B150" s="24" t="s">
        <v>46</v>
      </c>
      <c r="C150" s="24"/>
      <c r="D150" s="24"/>
      <c r="E150" s="24"/>
      <c r="F150" s="24"/>
      <c r="G150" s="24" t="s">
        <v>239</v>
      </c>
      <c r="H150" s="24" t="s">
        <v>240</v>
      </c>
      <c r="I150" s="24" t="s">
        <v>241</v>
      </c>
      <c r="J150" s="24" t="s">
        <v>242</v>
      </c>
      <c r="K150" s="24" t="s">
        <v>52</v>
      </c>
      <c r="L150" s="24" t="s">
        <v>243</v>
      </c>
      <c r="M150" s="24" t="s">
        <v>244</v>
      </c>
      <c r="N150" s="24" t="s">
        <v>55</v>
      </c>
      <c r="O150" s="24" t="s">
        <v>56</v>
      </c>
      <c r="P150" s="24">
        <v>0</v>
      </c>
      <c r="Q150" s="24">
        <v>0</v>
      </c>
      <c r="R150" s="24" t="s">
        <v>57</v>
      </c>
      <c r="S150" s="62">
        <v>1</v>
      </c>
      <c r="T150" s="24">
        <v>2024</v>
      </c>
      <c r="U150" s="24">
        <f t="shared" si="2"/>
        <v>0</v>
      </c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62">
        <f>V150/'Festività&amp;Chiusure'!H$2</f>
        <v>0</v>
      </c>
      <c r="AI150" s="62">
        <f>W150/'Festività&amp;Chiusure'!I$2</f>
        <v>0</v>
      </c>
      <c r="AJ150" s="62">
        <f>X150/'Festività&amp;Chiusure'!J$2</f>
        <v>0</v>
      </c>
      <c r="AK150" s="62">
        <f>Y150/'Festività&amp;Chiusure'!K$2</f>
        <v>0</v>
      </c>
      <c r="AL150" s="62">
        <f>Z150/'Festività&amp;Chiusure'!L$2</f>
        <v>0</v>
      </c>
      <c r="AM150" s="62">
        <f>AA150/'Festività&amp;Chiusure'!M$2</f>
        <v>0</v>
      </c>
      <c r="AN150" s="62">
        <f>AB150/'Festività&amp;Chiusure'!N$2</f>
        <v>0</v>
      </c>
      <c r="AO150" s="62">
        <f>AC150/'Festività&amp;Chiusure'!O$2</f>
        <v>0</v>
      </c>
      <c r="AP150" s="62">
        <f>AD150/'Festività&amp;Chiusure'!P$2</f>
        <v>0</v>
      </c>
      <c r="AQ150" s="62">
        <f>AE150/'Festività&amp;Chiusure'!Q$2</f>
        <v>0</v>
      </c>
      <c r="AR150" s="62">
        <f>AF150/'Festività&amp;Chiusure'!R$2</f>
        <v>0</v>
      </c>
      <c r="AS150" s="62">
        <f>AG150/'Festività&amp;Chiusure'!S$2</f>
        <v>0</v>
      </c>
    </row>
    <row r="151" spans="1:45" ht="14.45" hidden="1">
      <c r="A151" s="24" t="s">
        <v>209</v>
      </c>
      <c r="B151" s="24" t="s">
        <v>210</v>
      </c>
      <c r="C151" s="24"/>
      <c r="D151" s="24">
        <v>2024</v>
      </c>
      <c r="E151" s="61">
        <v>45474</v>
      </c>
      <c r="F151" s="61">
        <v>45597</v>
      </c>
      <c r="G151" s="24" t="s">
        <v>62</v>
      </c>
      <c r="H151" s="24" t="s">
        <v>62</v>
      </c>
      <c r="I151" s="24" t="s">
        <v>245</v>
      </c>
      <c r="J151" s="24" t="s">
        <v>246</v>
      </c>
      <c r="K151" s="24" t="s">
        <v>247</v>
      </c>
      <c r="L151" s="24" t="s">
        <v>248</v>
      </c>
      <c r="M151" s="24" t="s">
        <v>189</v>
      </c>
      <c r="N151" s="24" t="s">
        <v>55</v>
      </c>
      <c r="O151" s="24" t="s">
        <v>92</v>
      </c>
      <c r="P151" s="24">
        <v>8</v>
      </c>
      <c r="Q151" s="24">
        <v>8</v>
      </c>
      <c r="R151" s="24" t="s">
        <v>84</v>
      </c>
      <c r="S151" s="62">
        <v>0</v>
      </c>
      <c r="T151" s="24">
        <v>2024</v>
      </c>
      <c r="U151" s="24">
        <f t="shared" si="2"/>
        <v>5</v>
      </c>
      <c r="V151" s="24"/>
      <c r="W151" s="24"/>
      <c r="X151" s="24"/>
      <c r="Y151" s="24"/>
      <c r="Z151" s="24"/>
      <c r="AA151" s="24"/>
      <c r="AB151" s="24">
        <v>1</v>
      </c>
      <c r="AC151" s="24">
        <v>1</v>
      </c>
      <c r="AD151" s="24">
        <v>2</v>
      </c>
      <c r="AE151" s="24">
        <v>1</v>
      </c>
      <c r="AF151" s="24"/>
      <c r="AG151" s="24"/>
      <c r="AH151" s="62">
        <f>V151/'Festività&amp;Chiusure'!H$2</f>
        <v>0</v>
      </c>
      <c r="AI151" s="62">
        <f>W151/'Festività&amp;Chiusure'!I$2</f>
        <v>0</v>
      </c>
      <c r="AJ151" s="62">
        <f>X151/'Festività&amp;Chiusure'!J$2</f>
        <v>0</v>
      </c>
      <c r="AK151" s="62">
        <f>Y151/'Festività&amp;Chiusure'!K$2</f>
        <v>0</v>
      </c>
      <c r="AL151" s="62">
        <f>Z151/'Festività&amp;Chiusure'!L$2</f>
        <v>0</v>
      </c>
      <c r="AM151" s="62">
        <f>AA151/'Festività&amp;Chiusure'!M$2</f>
        <v>0</v>
      </c>
      <c r="AN151" s="62">
        <f>AB151/'Festività&amp;Chiusure'!N$2</f>
        <v>4.3478260869565216E-2</v>
      </c>
      <c r="AO151" s="62">
        <f>AC151/'Festività&amp;Chiusure'!O$2</f>
        <v>8.3333333333333329E-2</v>
      </c>
      <c r="AP151" s="62">
        <f>AD151/'Festività&amp;Chiusure'!P$2</f>
        <v>9.5238095238095233E-2</v>
      </c>
      <c r="AQ151" s="62">
        <f>AE151/'Festività&amp;Chiusure'!Q$2</f>
        <v>4.3478260869565216E-2</v>
      </c>
      <c r="AR151" s="62">
        <f>AF151/'Festività&amp;Chiusure'!R$2</f>
        <v>0</v>
      </c>
      <c r="AS151" s="62">
        <f>AG151/'Festività&amp;Chiusure'!S$2</f>
        <v>0</v>
      </c>
    </row>
    <row r="152" spans="1:45" ht="14.45" hidden="1">
      <c r="A152" s="24" t="s">
        <v>209</v>
      </c>
      <c r="B152" s="24" t="s">
        <v>210</v>
      </c>
      <c r="C152" s="24"/>
      <c r="D152" s="24">
        <v>2024</v>
      </c>
      <c r="E152" s="61">
        <v>45474</v>
      </c>
      <c r="F152" s="61">
        <v>45597</v>
      </c>
      <c r="G152" s="24" t="s">
        <v>62</v>
      </c>
      <c r="H152" s="24" t="s">
        <v>62</v>
      </c>
      <c r="I152" s="24" t="s">
        <v>245</v>
      </c>
      <c r="J152" s="24" t="s">
        <v>246</v>
      </c>
      <c r="K152" s="24" t="s">
        <v>247</v>
      </c>
      <c r="L152" s="24" t="s">
        <v>248</v>
      </c>
      <c r="M152" s="24" t="s">
        <v>191</v>
      </c>
      <c r="N152" s="24" t="s">
        <v>55</v>
      </c>
      <c r="O152" s="24" t="s">
        <v>87</v>
      </c>
      <c r="P152" s="24">
        <v>8</v>
      </c>
      <c r="Q152" s="24">
        <v>8</v>
      </c>
      <c r="R152" s="24" t="s">
        <v>84</v>
      </c>
      <c r="S152" s="62">
        <v>0</v>
      </c>
      <c r="T152" s="24">
        <v>2024</v>
      </c>
      <c r="U152" s="24">
        <f t="shared" si="2"/>
        <v>5</v>
      </c>
      <c r="V152" s="24"/>
      <c r="W152" s="24"/>
      <c r="X152" s="24"/>
      <c r="Y152" s="24"/>
      <c r="Z152" s="24"/>
      <c r="AA152" s="24"/>
      <c r="AB152" s="24">
        <v>1</v>
      </c>
      <c r="AC152" s="24">
        <v>1</v>
      </c>
      <c r="AD152" s="24">
        <v>2</v>
      </c>
      <c r="AE152" s="24">
        <v>1</v>
      </c>
      <c r="AF152" s="24"/>
      <c r="AG152" s="24"/>
      <c r="AH152" s="62">
        <f>V152/'Festività&amp;Chiusure'!H$2</f>
        <v>0</v>
      </c>
      <c r="AI152" s="62">
        <f>W152/'Festività&amp;Chiusure'!I$2</f>
        <v>0</v>
      </c>
      <c r="AJ152" s="62">
        <f>X152/'Festività&amp;Chiusure'!J$2</f>
        <v>0</v>
      </c>
      <c r="AK152" s="62">
        <f>Y152/'Festività&amp;Chiusure'!K$2</f>
        <v>0</v>
      </c>
      <c r="AL152" s="62">
        <f>Z152/'Festività&amp;Chiusure'!L$2</f>
        <v>0</v>
      </c>
      <c r="AM152" s="62">
        <f>AA152/'Festività&amp;Chiusure'!M$2</f>
        <v>0</v>
      </c>
      <c r="AN152" s="62">
        <f>AB152/'Festività&amp;Chiusure'!N$2</f>
        <v>4.3478260869565216E-2</v>
      </c>
      <c r="AO152" s="62">
        <f>AC152/'Festività&amp;Chiusure'!O$2</f>
        <v>8.3333333333333329E-2</v>
      </c>
      <c r="AP152" s="62">
        <f>AD152/'Festività&amp;Chiusure'!P$2</f>
        <v>9.5238095238095233E-2</v>
      </c>
      <c r="AQ152" s="62">
        <f>AE152/'Festività&amp;Chiusure'!Q$2</f>
        <v>4.3478260869565216E-2</v>
      </c>
      <c r="AR152" s="62">
        <f>AF152/'Festività&amp;Chiusure'!R$2</f>
        <v>0</v>
      </c>
      <c r="AS152" s="62">
        <f>AG152/'Festività&amp;Chiusure'!S$2</f>
        <v>0</v>
      </c>
    </row>
    <row r="153" spans="1:45" ht="14.45" hidden="1">
      <c r="A153" s="24" t="s">
        <v>45</v>
      </c>
      <c r="B153" s="24" t="s">
        <v>194</v>
      </c>
      <c r="C153" s="24"/>
      <c r="D153" s="24">
        <v>2024</v>
      </c>
      <c r="E153" s="61">
        <v>45474</v>
      </c>
      <c r="F153" s="61">
        <v>45657</v>
      </c>
      <c r="G153" s="24" t="s">
        <v>249</v>
      </c>
      <c r="H153" s="24" t="s">
        <v>249</v>
      </c>
      <c r="I153" s="24" t="s">
        <v>50</v>
      </c>
      <c r="J153" s="24" t="s">
        <v>250</v>
      </c>
      <c r="K153" s="24" t="s">
        <v>251</v>
      </c>
      <c r="L153" s="24" t="s">
        <v>85</v>
      </c>
      <c r="M153" s="24" t="s">
        <v>85</v>
      </c>
      <c r="N153" s="24" t="s">
        <v>70</v>
      </c>
      <c r="O153" s="24" t="s">
        <v>92</v>
      </c>
      <c r="P153" s="24">
        <v>40</v>
      </c>
      <c r="Q153" s="24">
        <v>8</v>
      </c>
      <c r="R153" s="24" t="s">
        <v>93</v>
      </c>
      <c r="S153" s="62">
        <v>0.2</v>
      </c>
      <c r="T153" s="24">
        <v>2024</v>
      </c>
      <c r="U153" s="24">
        <f t="shared" si="2"/>
        <v>11</v>
      </c>
      <c r="V153" s="24"/>
      <c r="W153" s="24"/>
      <c r="X153" s="24"/>
      <c r="Y153" s="24"/>
      <c r="Z153" s="24"/>
      <c r="AA153" s="24"/>
      <c r="AB153" s="24">
        <v>2</v>
      </c>
      <c r="AC153" s="24">
        <v>1</v>
      </c>
      <c r="AD153" s="24">
        <v>1</v>
      </c>
      <c r="AE153" s="24">
        <v>4</v>
      </c>
      <c r="AF153" s="24">
        <v>1</v>
      </c>
      <c r="AG153" s="24">
        <v>2</v>
      </c>
      <c r="AH153" s="62">
        <f>V153/'Festività&amp;Chiusure'!H$2</f>
        <v>0</v>
      </c>
      <c r="AI153" s="62">
        <f>W153/'Festività&amp;Chiusure'!I$2</f>
        <v>0</v>
      </c>
      <c r="AJ153" s="62">
        <f>X153/'Festività&amp;Chiusure'!J$2</f>
        <v>0</v>
      </c>
      <c r="AK153" s="62">
        <f>Y153/'Festività&amp;Chiusure'!K$2</f>
        <v>0</v>
      </c>
      <c r="AL153" s="62">
        <f>Z153/'Festività&amp;Chiusure'!L$2</f>
        <v>0</v>
      </c>
      <c r="AM153" s="62">
        <f>AA153/'Festività&amp;Chiusure'!M$2</f>
        <v>0</v>
      </c>
      <c r="AN153" s="62">
        <f>AB153/'Festività&amp;Chiusure'!N$2</f>
        <v>8.6956521739130432E-2</v>
      </c>
      <c r="AO153" s="62">
        <f>AC153/'Festività&amp;Chiusure'!O$2</f>
        <v>8.3333333333333329E-2</v>
      </c>
      <c r="AP153" s="62">
        <f>AD153/'Festività&amp;Chiusure'!P$2</f>
        <v>4.7619047619047616E-2</v>
      </c>
      <c r="AQ153" s="62">
        <f>AE153/'Festività&amp;Chiusure'!Q$2</f>
        <v>0.17391304347826086</v>
      </c>
      <c r="AR153" s="62">
        <f>AF153/'Festività&amp;Chiusure'!R$2</f>
        <v>4.7619047619047616E-2</v>
      </c>
      <c r="AS153" s="62">
        <f>AG153/'Festività&amp;Chiusure'!S$2</f>
        <v>9.0909090909090912E-2</v>
      </c>
    </row>
    <row r="154" spans="1:45" ht="14.45" hidden="1">
      <c r="A154" s="24" t="s">
        <v>45</v>
      </c>
      <c r="B154" s="24" t="s">
        <v>194</v>
      </c>
      <c r="C154" s="24"/>
      <c r="D154" s="24">
        <v>2024</v>
      </c>
      <c r="E154" s="61">
        <v>45474</v>
      </c>
      <c r="F154" s="61">
        <v>45657</v>
      </c>
      <c r="G154" s="24" t="s">
        <v>249</v>
      </c>
      <c r="H154" s="24" t="s">
        <v>249</v>
      </c>
      <c r="I154" s="24" t="s">
        <v>50</v>
      </c>
      <c r="J154" s="24" t="s">
        <v>250</v>
      </c>
      <c r="K154" s="24" t="s">
        <v>251</v>
      </c>
      <c r="L154" s="24" t="s">
        <v>85</v>
      </c>
      <c r="M154" s="24" t="s">
        <v>252</v>
      </c>
      <c r="N154" s="24" t="s">
        <v>70</v>
      </c>
      <c r="O154" s="24" t="s">
        <v>56</v>
      </c>
      <c r="P154" s="24">
        <v>40</v>
      </c>
      <c r="Q154" s="24">
        <v>8</v>
      </c>
      <c r="R154" s="24" t="s">
        <v>93</v>
      </c>
      <c r="S154" s="62">
        <v>0.2</v>
      </c>
      <c r="T154" s="24">
        <v>2024</v>
      </c>
      <c r="U154" s="24">
        <f t="shared" si="2"/>
        <v>11</v>
      </c>
      <c r="V154" s="24"/>
      <c r="W154" s="24"/>
      <c r="X154" s="24"/>
      <c r="Y154" s="24"/>
      <c r="Z154" s="24"/>
      <c r="AA154" s="24"/>
      <c r="AB154" s="24">
        <v>2</v>
      </c>
      <c r="AC154" s="24">
        <v>1</v>
      </c>
      <c r="AD154" s="24">
        <v>1</v>
      </c>
      <c r="AE154" s="24">
        <v>4</v>
      </c>
      <c r="AF154" s="24">
        <v>1</v>
      </c>
      <c r="AG154" s="24">
        <v>2</v>
      </c>
      <c r="AH154" s="62">
        <f>V154/'Festività&amp;Chiusure'!H$2</f>
        <v>0</v>
      </c>
      <c r="AI154" s="62">
        <f>W154/'Festività&amp;Chiusure'!I$2</f>
        <v>0</v>
      </c>
      <c r="AJ154" s="62">
        <f>X154/'Festività&amp;Chiusure'!J$2</f>
        <v>0</v>
      </c>
      <c r="AK154" s="62">
        <f>Y154/'Festività&amp;Chiusure'!K$2</f>
        <v>0</v>
      </c>
      <c r="AL154" s="62">
        <f>Z154/'Festività&amp;Chiusure'!L$2</f>
        <v>0</v>
      </c>
      <c r="AM154" s="62">
        <f>AA154/'Festività&amp;Chiusure'!M$2</f>
        <v>0</v>
      </c>
      <c r="AN154" s="62">
        <f>AB154/'Festività&amp;Chiusure'!N$2</f>
        <v>8.6956521739130432E-2</v>
      </c>
      <c r="AO154" s="62">
        <f>AC154/'Festività&amp;Chiusure'!O$2</f>
        <v>8.3333333333333329E-2</v>
      </c>
      <c r="AP154" s="62">
        <f>AD154/'Festività&amp;Chiusure'!P$2</f>
        <v>4.7619047619047616E-2</v>
      </c>
      <c r="AQ154" s="62">
        <f>AE154/'Festività&amp;Chiusure'!Q$2</f>
        <v>0.17391304347826086</v>
      </c>
      <c r="AR154" s="62">
        <f>AF154/'Festività&amp;Chiusure'!R$2</f>
        <v>4.7619047619047616E-2</v>
      </c>
      <c r="AS154" s="62">
        <f>AG154/'Festività&amp;Chiusure'!S$2</f>
        <v>9.0909090909090912E-2</v>
      </c>
    </row>
    <row r="155" spans="1:45" ht="14.45" hidden="1">
      <c r="A155" s="24" t="s">
        <v>45</v>
      </c>
      <c r="B155" s="24" t="s">
        <v>194</v>
      </c>
      <c r="C155" s="24"/>
      <c r="D155" s="24">
        <v>2024</v>
      </c>
      <c r="E155" s="61">
        <v>45108</v>
      </c>
      <c r="F155" s="61">
        <v>45473</v>
      </c>
      <c r="G155" s="24" t="s">
        <v>253</v>
      </c>
      <c r="H155" s="24" t="s">
        <v>253</v>
      </c>
      <c r="I155" s="24" t="s">
        <v>50</v>
      </c>
      <c r="J155" s="24" t="s">
        <v>254</v>
      </c>
      <c r="K155" s="24" t="s">
        <v>254</v>
      </c>
      <c r="L155" s="24" t="s">
        <v>85</v>
      </c>
      <c r="M155" s="24" t="s">
        <v>85</v>
      </c>
      <c r="N155" s="24" t="s">
        <v>70</v>
      </c>
      <c r="O155" s="24" t="s">
        <v>72</v>
      </c>
      <c r="P155" s="24">
        <v>16</v>
      </c>
      <c r="Q155" s="24">
        <v>0</v>
      </c>
      <c r="R155" s="24" t="s">
        <v>93</v>
      </c>
      <c r="S155" s="62">
        <v>0</v>
      </c>
      <c r="T155" s="24">
        <v>2024</v>
      </c>
      <c r="U155" s="24">
        <f t="shared" si="2"/>
        <v>4</v>
      </c>
      <c r="V155" s="24">
        <v>1</v>
      </c>
      <c r="W155" s="24">
        <v>1</v>
      </c>
      <c r="X155" s="24">
        <v>1</v>
      </c>
      <c r="Y155" s="24">
        <v>1</v>
      </c>
      <c r="Z155" s="24">
        <v>2</v>
      </c>
      <c r="AA155" s="24">
        <v>2</v>
      </c>
      <c r="AB155" s="24"/>
      <c r="AC155" s="24"/>
      <c r="AD155" s="24"/>
      <c r="AE155" s="24"/>
      <c r="AF155" s="24"/>
      <c r="AG155" s="24"/>
      <c r="AH155" s="62">
        <f>V155/'Festività&amp;Chiusure'!H$2</f>
        <v>5.5555555555555552E-2</v>
      </c>
      <c r="AI155" s="62">
        <f>W155/'Festività&amp;Chiusure'!I$2</f>
        <v>0.05</v>
      </c>
      <c r="AJ155" s="62">
        <f>X155/'Festività&amp;Chiusure'!J$2</f>
        <v>4.7619047619047616E-2</v>
      </c>
      <c r="AK155" s="62">
        <f>Y155/'Festività&amp;Chiusure'!K$2</f>
        <v>4.5454545454545456E-2</v>
      </c>
      <c r="AL155" s="62">
        <f>Z155/'Festività&amp;Chiusure'!L$2</f>
        <v>0.1</v>
      </c>
      <c r="AM155" s="62">
        <f>AA155/'Festività&amp;Chiusure'!M$2</f>
        <v>0.1</v>
      </c>
      <c r="AN155" s="62">
        <f>AB155/'Festività&amp;Chiusure'!N$2</f>
        <v>0</v>
      </c>
      <c r="AO155" s="62">
        <f>AC155/'Festività&amp;Chiusure'!O$2</f>
        <v>0</v>
      </c>
      <c r="AP155" s="62">
        <f>AD155/'Festività&amp;Chiusure'!P$2</f>
        <v>0</v>
      </c>
      <c r="AQ155" s="62">
        <f>AE155/'Festività&amp;Chiusure'!Q$2</f>
        <v>0</v>
      </c>
      <c r="AR155" s="62">
        <f>AF155/'Festività&amp;Chiusure'!R$2</f>
        <v>0</v>
      </c>
      <c r="AS155" s="62">
        <f>AG155/'Festività&amp;Chiusure'!S$2</f>
        <v>0</v>
      </c>
    </row>
    <row r="156" spans="1:45" ht="14.45" hidden="1">
      <c r="A156" s="24" t="s">
        <v>45</v>
      </c>
      <c r="B156" s="24" t="s">
        <v>194</v>
      </c>
      <c r="C156" s="24"/>
      <c r="D156" s="24" t="s">
        <v>143</v>
      </c>
      <c r="E156" s="61">
        <v>45474</v>
      </c>
      <c r="F156" s="61">
        <v>45838</v>
      </c>
      <c r="G156" s="24" t="s">
        <v>253</v>
      </c>
      <c r="H156" s="24" t="s">
        <v>253</v>
      </c>
      <c r="I156" s="24" t="s">
        <v>50</v>
      </c>
      <c r="J156" s="24" t="s">
        <v>254</v>
      </c>
      <c r="K156" s="24" t="s">
        <v>254</v>
      </c>
      <c r="L156" s="24" t="s">
        <v>85</v>
      </c>
      <c r="M156" s="24" t="s">
        <v>85</v>
      </c>
      <c r="N156" s="24" t="s">
        <v>70</v>
      </c>
      <c r="O156" s="24" t="s">
        <v>72</v>
      </c>
      <c r="P156" s="24">
        <v>20</v>
      </c>
      <c r="Q156" s="24">
        <v>0</v>
      </c>
      <c r="R156" s="24" t="s">
        <v>93</v>
      </c>
      <c r="S156" s="62">
        <v>0</v>
      </c>
      <c r="T156" s="24">
        <v>2024</v>
      </c>
      <c r="U156" s="24">
        <f t="shared" si="2"/>
        <v>5</v>
      </c>
      <c r="V156" s="24"/>
      <c r="W156" s="24"/>
      <c r="X156" s="24"/>
      <c r="Y156" s="24"/>
      <c r="Z156" s="24"/>
      <c r="AA156" s="24"/>
      <c r="AB156" s="24">
        <v>1</v>
      </c>
      <c r="AC156" s="24"/>
      <c r="AD156" s="24">
        <v>1</v>
      </c>
      <c r="AE156" s="24">
        <v>1</v>
      </c>
      <c r="AF156" s="24">
        <v>1</v>
      </c>
      <c r="AG156" s="24">
        <v>1</v>
      </c>
      <c r="AH156" s="62">
        <f>V156/'Festività&amp;Chiusure'!H$2</f>
        <v>0</v>
      </c>
      <c r="AI156" s="62">
        <f>W156/'Festività&amp;Chiusure'!I$2</f>
        <v>0</v>
      </c>
      <c r="AJ156" s="62">
        <f>X156/'Festività&amp;Chiusure'!J$2</f>
        <v>0</v>
      </c>
      <c r="AK156" s="62">
        <f>Y156/'Festività&amp;Chiusure'!K$2</f>
        <v>0</v>
      </c>
      <c r="AL156" s="62">
        <f>Z156/'Festività&amp;Chiusure'!L$2</f>
        <v>0</v>
      </c>
      <c r="AM156" s="62">
        <f>AA156/'Festività&amp;Chiusure'!M$2</f>
        <v>0</v>
      </c>
      <c r="AN156" s="62">
        <f>AB156/'Festività&amp;Chiusure'!N$2</f>
        <v>4.3478260869565216E-2</v>
      </c>
      <c r="AO156" s="62">
        <f>AC156/'Festività&amp;Chiusure'!O$2</f>
        <v>0</v>
      </c>
      <c r="AP156" s="62">
        <f>AD156/'Festività&amp;Chiusure'!P$2</f>
        <v>4.7619047619047616E-2</v>
      </c>
      <c r="AQ156" s="62">
        <f>AE156/'Festività&amp;Chiusure'!Q$2</f>
        <v>4.3478260869565216E-2</v>
      </c>
      <c r="AR156" s="62">
        <f>AF156/'Festività&amp;Chiusure'!R$2</f>
        <v>4.7619047619047616E-2</v>
      </c>
      <c r="AS156" s="62">
        <f>AG156/'Festività&amp;Chiusure'!S$2</f>
        <v>4.5454545454545456E-2</v>
      </c>
    </row>
    <row r="157" spans="1:45" ht="14.45" hidden="1">
      <c r="A157" s="24" t="s">
        <v>45</v>
      </c>
      <c r="B157" s="24" t="s">
        <v>194</v>
      </c>
      <c r="C157" s="24"/>
      <c r="D157" s="24">
        <v>2024</v>
      </c>
      <c r="E157" s="61">
        <v>45108</v>
      </c>
      <c r="F157" s="61">
        <v>45473</v>
      </c>
      <c r="G157" s="24" t="s">
        <v>253</v>
      </c>
      <c r="H157" s="24" t="s">
        <v>253</v>
      </c>
      <c r="I157" s="24" t="s">
        <v>50</v>
      </c>
      <c r="J157" s="24" t="s">
        <v>254</v>
      </c>
      <c r="K157" s="24" t="s">
        <v>254</v>
      </c>
      <c r="L157" s="24" t="s">
        <v>85</v>
      </c>
      <c r="M157" s="24" t="s">
        <v>252</v>
      </c>
      <c r="N157" s="24" t="s">
        <v>70</v>
      </c>
      <c r="O157" s="24" t="s">
        <v>72</v>
      </c>
      <c r="P157" s="24">
        <v>16</v>
      </c>
      <c r="Q157" s="24">
        <v>0</v>
      </c>
      <c r="R157" s="24" t="s">
        <v>93</v>
      </c>
      <c r="S157" s="62">
        <v>0</v>
      </c>
      <c r="T157" s="24">
        <v>2024</v>
      </c>
      <c r="U157" s="24">
        <f t="shared" si="2"/>
        <v>4</v>
      </c>
      <c r="V157" s="24">
        <v>1</v>
      </c>
      <c r="W157" s="24">
        <v>1</v>
      </c>
      <c r="X157" s="24">
        <v>1</v>
      </c>
      <c r="Y157" s="24">
        <v>1</v>
      </c>
      <c r="Z157" s="24">
        <v>2</v>
      </c>
      <c r="AA157" s="24">
        <v>2</v>
      </c>
      <c r="AB157" s="24"/>
      <c r="AC157" s="24"/>
      <c r="AD157" s="24"/>
      <c r="AE157" s="24"/>
      <c r="AF157" s="24"/>
      <c r="AG157" s="24"/>
      <c r="AH157" s="62">
        <f>V157/'Festività&amp;Chiusure'!H$2</f>
        <v>5.5555555555555552E-2</v>
      </c>
      <c r="AI157" s="62">
        <f>W157/'Festività&amp;Chiusure'!I$2</f>
        <v>0.05</v>
      </c>
      <c r="AJ157" s="62">
        <f>X157/'Festività&amp;Chiusure'!J$2</f>
        <v>4.7619047619047616E-2</v>
      </c>
      <c r="AK157" s="62">
        <f>Y157/'Festività&amp;Chiusure'!K$2</f>
        <v>4.5454545454545456E-2</v>
      </c>
      <c r="AL157" s="62">
        <f>Z157/'Festività&amp;Chiusure'!L$2</f>
        <v>0.1</v>
      </c>
      <c r="AM157" s="62">
        <f>AA157/'Festività&amp;Chiusure'!M$2</f>
        <v>0.1</v>
      </c>
      <c r="AN157" s="62">
        <f>AB157/'Festività&amp;Chiusure'!N$2</f>
        <v>0</v>
      </c>
      <c r="AO157" s="62">
        <f>AC157/'Festività&amp;Chiusure'!O$2</f>
        <v>0</v>
      </c>
      <c r="AP157" s="62">
        <f>AD157/'Festività&amp;Chiusure'!P$2</f>
        <v>0</v>
      </c>
      <c r="AQ157" s="62">
        <f>AE157/'Festività&amp;Chiusure'!Q$2</f>
        <v>0</v>
      </c>
      <c r="AR157" s="62">
        <f>AF157/'Festività&amp;Chiusure'!R$2</f>
        <v>0</v>
      </c>
      <c r="AS157" s="62">
        <f>AG157/'Festività&amp;Chiusure'!S$2</f>
        <v>0</v>
      </c>
    </row>
    <row r="158" spans="1:45" ht="14.45" hidden="1">
      <c r="A158" s="24" t="s">
        <v>45</v>
      </c>
      <c r="B158" s="24" t="s">
        <v>194</v>
      </c>
      <c r="C158" s="24"/>
      <c r="D158" s="24" t="s">
        <v>143</v>
      </c>
      <c r="E158" s="61">
        <v>45474</v>
      </c>
      <c r="F158" s="61">
        <v>45838</v>
      </c>
      <c r="G158" s="24" t="s">
        <v>253</v>
      </c>
      <c r="H158" s="24" t="s">
        <v>253</v>
      </c>
      <c r="I158" s="24" t="s">
        <v>50</v>
      </c>
      <c r="J158" s="24" t="s">
        <v>254</v>
      </c>
      <c r="K158" s="24" t="s">
        <v>254</v>
      </c>
      <c r="L158" s="24" t="s">
        <v>85</v>
      </c>
      <c r="M158" s="24" t="s">
        <v>252</v>
      </c>
      <c r="N158" s="24" t="s">
        <v>70</v>
      </c>
      <c r="O158" s="24" t="s">
        <v>72</v>
      </c>
      <c r="P158" s="24">
        <v>20</v>
      </c>
      <c r="Q158" s="24">
        <v>0</v>
      </c>
      <c r="R158" s="24" t="s">
        <v>93</v>
      </c>
      <c r="S158" s="62">
        <v>0</v>
      </c>
      <c r="T158" s="24">
        <v>2024</v>
      </c>
      <c r="U158" s="24">
        <f t="shared" si="2"/>
        <v>5</v>
      </c>
      <c r="V158" s="24"/>
      <c r="W158" s="24"/>
      <c r="X158" s="24"/>
      <c r="Y158" s="24"/>
      <c r="Z158" s="24"/>
      <c r="AA158" s="24"/>
      <c r="AB158" s="24">
        <v>1</v>
      </c>
      <c r="AC158" s="24"/>
      <c r="AD158" s="24">
        <v>1</v>
      </c>
      <c r="AE158" s="24">
        <v>1</v>
      </c>
      <c r="AF158" s="24">
        <v>1</v>
      </c>
      <c r="AG158" s="24">
        <v>1</v>
      </c>
      <c r="AH158" s="62">
        <f>V158/'Festività&amp;Chiusure'!H$2</f>
        <v>0</v>
      </c>
      <c r="AI158" s="62">
        <f>W158/'Festività&amp;Chiusure'!I$2</f>
        <v>0</v>
      </c>
      <c r="AJ158" s="62">
        <f>X158/'Festività&amp;Chiusure'!J$2</f>
        <v>0</v>
      </c>
      <c r="AK158" s="62">
        <f>Y158/'Festività&amp;Chiusure'!K$2</f>
        <v>0</v>
      </c>
      <c r="AL158" s="62">
        <f>Z158/'Festività&amp;Chiusure'!L$2</f>
        <v>0</v>
      </c>
      <c r="AM158" s="62">
        <f>AA158/'Festività&amp;Chiusure'!M$2</f>
        <v>0</v>
      </c>
      <c r="AN158" s="62">
        <f>AB158/'Festività&amp;Chiusure'!N$2</f>
        <v>4.3478260869565216E-2</v>
      </c>
      <c r="AO158" s="62">
        <f>AC158/'Festività&amp;Chiusure'!O$2</f>
        <v>0</v>
      </c>
      <c r="AP158" s="62">
        <f>AD158/'Festività&amp;Chiusure'!P$2</f>
        <v>4.7619047619047616E-2</v>
      </c>
      <c r="AQ158" s="62">
        <f>AE158/'Festività&amp;Chiusure'!Q$2</f>
        <v>4.3478260869565216E-2</v>
      </c>
      <c r="AR158" s="62">
        <f>AF158/'Festività&amp;Chiusure'!R$2</f>
        <v>4.7619047619047616E-2</v>
      </c>
      <c r="AS158" s="62">
        <f>AG158/'Festività&amp;Chiusure'!S$2</f>
        <v>4.5454545454545456E-2</v>
      </c>
    </row>
    <row r="159" spans="1:45" ht="14.45" hidden="1">
      <c r="A159" s="24" t="s">
        <v>45</v>
      </c>
      <c r="B159" s="24" t="s">
        <v>194</v>
      </c>
      <c r="C159" s="24" t="s">
        <v>195</v>
      </c>
      <c r="D159" s="24">
        <v>2024</v>
      </c>
      <c r="E159" s="61">
        <v>45292</v>
      </c>
      <c r="F159" s="61">
        <v>45657</v>
      </c>
      <c r="G159" s="48" t="s">
        <v>255</v>
      </c>
      <c r="H159" s="48" t="s">
        <v>256</v>
      </c>
      <c r="I159" s="24" t="s">
        <v>257</v>
      </c>
      <c r="J159" s="48" t="s">
        <v>258</v>
      </c>
      <c r="K159" s="24" t="s">
        <v>52</v>
      </c>
      <c r="L159" s="24" t="s">
        <v>259</v>
      </c>
      <c r="M159" s="24" t="s">
        <v>175</v>
      </c>
      <c r="N159" s="24" t="s">
        <v>176</v>
      </c>
      <c r="O159" s="24" t="s">
        <v>260</v>
      </c>
      <c r="P159" s="24">
        <v>164</v>
      </c>
      <c r="Q159" s="24">
        <v>0</v>
      </c>
      <c r="R159" s="24" t="s">
        <v>93</v>
      </c>
      <c r="S159" s="62">
        <v>0</v>
      </c>
      <c r="T159" s="24">
        <v>2024</v>
      </c>
      <c r="U159" s="24">
        <f t="shared" si="2"/>
        <v>24.5</v>
      </c>
      <c r="V159" s="24"/>
      <c r="W159" s="24"/>
      <c r="X159" s="24"/>
      <c r="Y159" s="24"/>
      <c r="Z159" s="24"/>
      <c r="AA159" s="24"/>
      <c r="AB159" s="24"/>
      <c r="AC159" s="24"/>
      <c r="AD159" s="24">
        <v>0.5</v>
      </c>
      <c r="AE159" s="24">
        <v>8</v>
      </c>
      <c r="AF159" s="24">
        <v>8</v>
      </c>
      <c r="AG159" s="24">
        <v>8</v>
      </c>
      <c r="AH159" s="62">
        <f>V159/'Festività&amp;Chiusure'!H$2</f>
        <v>0</v>
      </c>
      <c r="AI159" s="62">
        <f>W159/'Festività&amp;Chiusure'!I$2</f>
        <v>0</v>
      </c>
      <c r="AJ159" s="62">
        <f>X159/'Festività&amp;Chiusure'!J$2</f>
        <v>0</v>
      </c>
      <c r="AK159" s="62">
        <f>Y159/'Festività&amp;Chiusure'!K$2</f>
        <v>0</v>
      </c>
      <c r="AL159" s="62">
        <f>Z159/'Festività&amp;Chiusure'!L$2</f>
        <v>0</v>
      </c>
      <c r="AM159" s="62">
        <f>AA159/'Festività&amp;Chiusure'!M$2</f>
        <v>0</v>
      </c>
      <c r="AN159" s="62">
        <f>AB159/'Festività&amp;Chiusure'!N$2</f>
        <v>0</v>
      </c>
      <c r="AO159" s="62">
        <f>AC159/'Festività&amp;Chiusure'!O$2</f>
        <v>0</v>
      </c>
      <c r="AP159" s="62">
        <f>AD159/'Festività&amp;Chiusure'!P$2</f>
        <v>2.3809523809523808E-2</v>
      </c>
      <c r="AQ159" s="62">
        <f>AE159/'Festività&amp;Chiusure'!Q$2</f>
        <v>0.34782608695652173</v>
      </c>
      <c r="AR159" s="62">
        <f>AF159/'Festività&amp;Chiusure'!R$2</f>
        <v>0.38095238095238093</v>
      </c>
      <c r="AS159" s="62">
        <f>AG159/'Festività&amp;Chiusure'!S$2</f>
        <v>0.36363636363636365</v>
      </c>
    </row>
    <row r="160" spans="1:45" ht="14.45" hidden="1">
      <c r="A160" s="24" t="s">
        <v>45</v>
      </c>
      <c r="B160" s="24" t="s">
        <v>194</v>
      </c>
      <c r="C160" s="24" t="s">
        <v>195</v>
      </c>
      <c r="D160" s="24">
        <v>2024</v>
      </c>
      <c r="E160" s="61">
        <v>45292</v>
      </c>
      <c r="F160" s="61">
        <v>45657</v>
      </c>
      <c r="G160" s="48" t="s">
        <v>255</v>
      </c>
      <c r="H160" s="48" t="s">
        <v>256</v>
      </c>
      <c r="I160" s="24" t="s">
        <v>257</v>
      </c>
      <c r="J160" s="48" t="s">
        <v>258</v>
      </c>
      <c r="K160" s="24" t="s">
        <v>52</v>
      </c>
      <c r="L160" s="24" t="s">
        <v>259</v>
      </c>
      <c r="M160" s="24" t="s">
        <v>261</v>
      </c>
      <c r="N160" s="24" t="s">
        <v>55</v>
      </c>
      <c r="O160" s="24" t="s">
        <v>142</v>
      </c>
      <c r="P160" s="24">
        <v>164</v>
      </c>
      <c r="Q160" s="24">
        <v>0</v>
      </c>
      <c r="R160" s="24" t="s">
        <v>93</v>
      </c>
      <c r="S160" s="62">
        <v>0</v>
      </c>
      <c r="T160" s="24">
        <v>2024</v>
      </c>
      <c r="U160" s="24">
        <f t="shared" si="2"/>
        <v>9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5</v>
      </c>
      <c r="AD160" s="24">
        <v>1</v>
      </c>
      <c r="AE160" s="24"/>
      <c r="AF160" s="24"/>
      <c r="AG160" s="24"/>
      <c r="AH160" s="62">
        <f>V160/'Festività&amp;Chiusure'!H$2</f>
        <v>5.5555555555555552E-2</v>
      </c>
      <c r="AI160" s="62">
        <f>W160/'Festività&amp;Chiusure'!I$2</f>
        <v>0.05</v>
      </c>
      <c r="AJ160" s="62">
        <f>X160/'Festività&amp;Chiusure'!J$2</f>
        <v>4.7619047619047616E-2</v>
      </c>
      <c r="AK160" s="62">
        <f>Y160/'Festività&amp;Chiusure'!K$2</f>
        <v>4.5454545454545456E-2</v>
      </c>
      <c r="AL160" s="62">
        <f>Z160/'Festività&amp;Chiusure'!L$2</f>
        <v>0.05</v>
      </c>
      <c r="AM160" s="62">
        <f>AA160/'Festività&amp;Chiusure'!M$2</f>
        <v>0.05</v>
      </c>
      <c r="AN160" s="62">
        <f>AB160/'Festività&amp;Chiusure'!N$2</f>
        <v>4.3478260869565216E-2</v>
      </c>
      <c r="AO160" s="62">
        <f>AC160/'Festività&amp;Chiusure'!O$2</f>
        <v>0.41666666666666669</v>
      </c>
      <c r="AP160" s="62">
        <f>AD160/'Festività&amp;Chiusure'!P$2</f>
        <v>4.7619047619047616E-2</v>
      </c>
      <c r="AQ160" s="62">
        <f>AE160/'Festività&amp;Chiusure'!Q$2</f>
        <v>0</v>
      </c>
      <c r="AR160" s="62">
        <f>AF160/'Festività&amp;Chiusure'!R$2</f>
        <v>0</v>
      </c>
      <c r="AS160" s="62">
        <f>AG160/'Festività&amp;Chiusure'!S$2</f>
        <v>0</v>
      </c>
    </row>
    <row r="161" spans="1:45" ht="14.45" hidden="1">
      <c r="A161" s="24" t="s">
        <v>262</v>
      </c>
      <c r="B161" s="24" t="s">
        <v>194</v>
      </c>
      <c r="C161" s="24" t="s">
        <v>195</v>
      </c>
      <c r="D161" s="24">
        <v>2024</v>
      </c>
      <c r="E161" s="61">
        <v>45505</v>
      </c>
      <c r="F161" s="61">
        <v>45657</v>
      </c>
      <c r="G161" s="24" t="s">
        <v>62</v>
      </c>
      <c r="H161" s="24" t="s">
        <v>263</v>
      </c>
      <c r="I161" s="24" t="s">
        <v>264</v>
      </c>
      <c r="J161" s="24" t="s">
        <v>265</v>
      </c>
      <c r="K161" s="24" t="s">
        <v>52</v>
      </c>
      <c r="L161" s="24" t="s">
        <v>259</v>
      </c>
      <c r="M161" s="24" t="s">
        <v>252</v>
      </c>
      <c r="N161" s="24" t="s">
        <v>70</v>
      </c>
      <c r="O161" s="24" t="s">
        <v>72</v>
      </c>
      <c r="P161" s="24">
        <v>220</v>
      </c>
      <c r="Q161" s="24">
        <v>0</v>
      </c>
      <c r="R161" s="24" t="s">
        <v>93</v>
      </c>
      <c r="S161" s="24">
        <v>0</v>
      </c>
      <c r="T161" s="24">
        <v>2024</v>
      </c>
      <c r="U161" s="24">
        <f t="shared" si="2"/>
        <v>38</v>
      </c>
      <c r="V161" s="24"/>
      <c r="W161" s="24"/>
      <c r="X161" s="24"/>
      <c r="Y161" s="24"/>
      <c r="Z161" s="24"/>
      <c r="AA161" s="24"/>
      <c r="AB161" s="24"/>
      <c r="AC161" s="24"/>
      <c r="AD161" s="24">
        <v>4</v>
      </c>
      <c r="AE161" s="24">
        <v>4</v>
      </c>
      <c r="AF161" s="24">
        <v>15</v>
      </c>
      <c r="AG161" s="24">
        <v>15</v>
      </c>
      <c r="AH161" s="62">
        <f>V161/'Festività&amp;Chiusure'!H$2</f>
        <v>0</v>
      </c>
      <c r="AI161" s="62">
        <f>W161/'Festività&amp;Chiusure'!I$2</f>
        <v>0</v>
      </c>
      <c r="AJ161" s="62">
        <f>X161/'Festività&amp;Chiusure'!J$2</f>
        <v>0</v>
      </c>
      <c r="AK161" s="62">
        <f>Y161/'Festività&amp;Chiusure'!K$2</f>
        <v>0</v>
      </c>
      <c r="AL161" s="62">
        <f>Z161/'Festività&amp;Chiusure'!L$2</f>
        <v>0</v>
      </c>
      <c r="AM161" s="62">
        <f>AA161/'Festività&amp;Chiusure'!M$2</f>
        <v>0</v>
      </c>
      <c r="AN161" s="62">
        <f>AB161/'Festività&amp;Chiusure'!N$2</f>
        <v>0</v>
      </c>
      <c r="AO161" s="62">
        <f>AC161/'Festività&amp;Chiusure'!O$2</f>
        <v>0</v>
      </c>
      <c r="AP161" s="62">
        <f>AD161/'Festività&amp;Chiusure'!P$2</f>
        <v>0.19047619047619047</v>
      </c>
      <c r="AQ161" s="62">
        <f>AE161/'Festività&amp;Chiusure'!Q$2</f>
        <v>0.17391304347826086</v>
      </c>
      <c r="AR161" s="62">
        <f>AF161/'Festività&amp;Chiusure'!R$2</f>
        <v>0.7142857142857143</v>
      </c>
      <c r="AS161" s="62">
        <f>AG161/'Festività&amp;Chiusure'!S$2</f>
        <v>0.68181818181818177</v>
      </c>
    </row>
    <row r="162" spans="1:45" ht="14.45" hidden="1">
      <c r="A162" s="24" t="s">
        <v>262</v>
      </c>
      <c r="B162" s="24" t="s">
        <v>194</v>
      </c>
      <c r="C162" s="24" t="s">
        <v>195</v>
      </c>
      <c r="D162" s="24">
        <v>2024</v>
      </c>
      <c r="E162" s="61">
        <v>45505</v>
      </c>
      <c r="F162" s="61">
        <v>45657</v>
      </c>
      <c r="G162" s="24" t="s">
        <v>62</v>
      </c>
      <c r="H162" s="24" t="s">
        <v>263</v>
      </c>
      <c r="I162" s="24" t="s">
        <v>264</v>
      </c>
      <c r="J162" s="24" t="s">
        <v>265</v>
      </c>
      <c r="K162" s="24" t="s">
        <v>52</v>
      </c>
      <c r="L162" s="24" t="s">
        <v>259</v>
      </c>
      <c r="M162" s="24" t="s">
        <v>266</v>
      </c>
      <c r="N162" s="24" t="s">
        <v>267</v>
      </c>
      <c r="O162" s="24" t="s">
        <v>268</v>
      </c>
      <c r="P162" s="24">
        <v>220</v>
      </c>
      <c r="Q162" s="24">
        <v>0</v>
      </c>
      <c r="R162" s="24" t="s">
        <v>93</v>
      </c>
      <c r="S162" s="24">
        <v>0</v>
      </c>
      <c r="T162" s="24">
        <v>2024</v>
      </c>
      <c r="U162" s="24">
        <f t="shared" si="2"/>
        <v>19</v>
      </c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>
        <v>2</v>
      </c>
      <c r="AG162" s="24">
        <v>17</v>
      </c>
      <c r="AH162" s="62">
        <f>V162/'Festività&amp;Chiusure'!H$2</f>
        <v>0</v>
      </c>
      <c r="AI162" s="62">
        <f>W162/'Festività&amp;Chiusure'!I$2</f>
        <v>0</v>
      </c>
      <c r="AJ162" s="62">
        <f>X162/'Festività&amp;Chiusure'!J$2</f>
        <v>0</v>
      </c>
      <c r="AK162" s="62">
        <f>Y162/'Festività&amp;Chiusure'!K$2</f>
        <v>0</v>
      </c>
      <c r="AL162" s="62">
        <f>Z162/'Festività&amp;Chiusure'!L$2</f>
        <v>0</v>
      </c>
      <c r="AM162" s="62">
        <f>AA162/'Festività&amp;Chiusure'!M$2</f>
        <v>0</v>
      </c>
      <c r="AN162" s="62">
        <f>AB162/'Festività&amp;Chiusure'!N$2</f>
        <v>0</v>
      </c>
      <c r="AO162" s="62">
        <f>AC162/'Festività&amp;Chiusure'!O$2</f>
        <v>0</v>
      </c>
      <c r="AP162" s="62">
        <f>AD162/'Festività&amp;Chiusure'!P$2</f>
        <v>0</v>
      </c>
      <c r="AQ162" s="62">
        <f>AE162/'Festività&amp;Chiusure'!Q$2</f>
        <v>0</v>
      </c>
      <c r="AR162" s="62">
        <f>AF162/'Festività&amp;Chiusure'!R$2</f>
        <v>9.5238095238095233E-2</v>
      </c>
      <c r="AS162" s="62">
        <f>AG162/'Festività&amp;Chiusure'!S$2</f>
        <v>0.77272727272727271</v>
      </c>
    </row>
    <row r="163" spans="1:45" ht="14.45" hidden="1">
      <c r="A163" s="24" t="s">
        <v>262</v>
      </c>
      <c r="B163" s="24" t="s">
        <v>194</v>
      </c>
      <c r="C163" s="24" t="s">
        <v>195</v>
      </c>
      <c r="D163" s="24">
        <v>2024</v>
      </c>
      <c r="E163" s="61">
        <v>45505</v>
      </c>
      <c r="F163" s="61">
        <v>45657</v>
      </c>
      <c r="G163" s="24" t="s">
        <v>62</v>
      </c>
      <c r="H163" s="24" t="s">
        <v>263</v>
      </c>
      <c r="I163" s="24" t="s">
        <v>264</v>
      </c>
      <c r="J163" s="24" t="s">
        <v>265</v>
      </c>
      <c r="K163" s="24" t="s">
        <v>52</v>
      </c>
      <c r="L163" s="24" t="s">
        <v>259</v>
      </c>
      <c r="M163" s="24" t="s">
        <v>269</v>
      </c>
      <c r="N163" s="24" t="s">
        <v>267</v>
      </c>
      <c r="O163" s="24" t="s">
        <v>268</v>
      </c>
      <c r="P163" s="24">
        <v>220</v>
      </c>
      <c r="Q163" s="24">
        <v>0</v>
      </c>
      <c r="R163" s="24" t="s">
        <v>93</v>
      </c>
      <c r="S163" s="24">
        <v>0</v>
      </c>
      <c r="T163" s="24">
        <v>2024</v>
      </c>
      <c r="U163" s="24">
        <f t="shared" si="2"/>
        <v>19</v>
      </c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>
        <v>2</v>
      </c>
      <c r="AG163" s="24">
        <v>17</v>
      </c>
      <c r="AH163" s="62">
        <f>V163/'Festività&amp;Chiusure'!H$2</f>
        <v>0</v>
      </c>
      <c r="AI163" s="62">
        <f>W163/'Festività&amp;Chiusure'!I$2</f>
        <v>0</v>
      </c>
      <c r="AJ163" s="62">
        <f>X163/'Festività&amp;Chiusure'!J$2</f>
        <v>0</v>
      </c>
      <c r="AK163" s="62">
        <f>Y163/'Festività&amp;Chiusure'!K$2</f>
        <v>0</v>
      </c>
      <c r="AL163" s="62">
        <f>Z163/'Festività&amp;Chiusure'!L$2</f>
        <v>0</v>
      </c>
      <c r="AM163" s="62">
        <f>AA163/'Festività&amp;Chiusure'!M$2</f>
        <v>0</v>
      </c>
      <c r="AN163" s="62">
        <f>AB163/'Festività&amp;Chiusure'!N$2</f>
        <v>0</v>
      </c>
      <c r="AO163" s="62">
        <f>AC163/'Festività&amp;Chiusure'!O$2</f>
        <v>0</v>
      </c>
      <c r="AP163" s="62">
        <f>AD163/'Festività&amp;Chiusure'!P$2</f>
        <v>0</v>
      </c>
      <c r="AQ163" s="62">
        <f>AE163/'Festività&amp;Chiusure'!Q$2</f>
        <v>0</v>
      </c>
      <c r="AR163" s="62">
        <f>AF163/'Festività&amp;Chiusure'!R$2</f>
        <v>9.5238095238095233E-2</v>
      </c>
      <c r="AS163" s="62">
        <f>AG163/'Festività&amp;Chiusure'!S$2</f>
        <v>0.77272727272727271</v>
      </c>
    </row>
    <row r="164" spans="1:45" ht="14.45" hidden="1">
      <c r="A164" s="24" t="s">
        <v>262</v>
      </c>
      <c r="B164" s="24" t="s">
        <v>194</v>
      </c>
      <c r="C164" s="24" t="s">
        <v>195</v>
      </c>
      <c r="D164" s="24">
        <v>2024</v>
      </c>
      <c r="E164" s="61">
        <v>45505</v>
      </c>
      <c r="F164" s="61">
        <v>45657</v>
      </c>
      <c r="G164" s="24" t="s">
        <v>62</v>
      </c>
      <c r="H164" s="24" t="s">
        <v>263</v>
      </c>
      <c r="I164" s="24" t="s">
        <v>264</v>
      </c>
      <c r="J164" s="24" t="s">
        <v>265</v>
      </c>
      <c r="K164" s="24" t="s">
        <v>52</v>
      </c>
      <c r="L164" s="24" t="s">
        <v>259</v>
      </c>
      <c r="M164" s="24" t="s">
        <v>270</v>
      </c>
      <c r="N164" s="24" t="s">
        <v>59</v>
      </c>
      <c r="O164" s="24" t="s">
        <v>72</v>
      </c>
      <c r="P164" s="24">
        <v>220</v>
      </c>
      <c r="Q164" s="24">
        <v>0</v>
      </c>
      <c r="R164" s="24" t="s">
        <v>93</v>
      </c>
      <c r="S164" s="24">
        <v>0</v>
      </c>
      <c r="T164" s="24">
        <v>2024</v>
      </c>
      <c r="U164" s="24">
        <f t="shared" si="2"/>
        <v>16</v>
      </c>
      <c r="V164" s="24"/>
      <c r="W164" s="24"/>
      <c r="X164" s="24"/>
      <c r="Y164" s="24"/>
      <c r="Z164" s="24"/>
      <c r="AA164" s="24"/>
      <c r="AB164" s="24"/>
      <c r="AC164" s="24"/>
      <c r="AD164" s="24">
        <v>4</v>
      </c>
      <c r="AE164" s="24">
        <v>4</v>
      </c>
      <c r="AF164" s="24">
        <v>4</v>
      </c>
      <c r="AG164" s="24">
        <v>4</v>
      </c>
      <c r="AH164" s="62">
        <f>V164/'Festività&amp;Chiusure'!H$2</f>
        <v>0</v>
      </c>
      <c r="AI164" s="62">
        <f>W164/'Festività&amp;Chiusure'!I$2</f>
        <v>0</v>
      </c>
      <c r="AJ164" s="62">
        <f>X164/'Festività&amp;Chiusure'!J$2</f>
        <v>0</v>
      </c>
      <c r="AK164" s="62">
        <f>Y164/'Festività&amp;Chiusure'!K$2</f>
        <v>0</v>
      </c>
      <c r="AL164" s="62">
        <f>Z164/'Festività&amp;Chiusure'!L$2</f>
        <v>0</v>
      </c>
      <c r="AM164" s="62">
        <f>AA164/'Festività&amp;Chiusure'!M$2</f>
        <v>0</v>
      </c>
      <c r="AN164" s="62">
        <f>AB164/'Festività&amp;Chiusure'!N$2</f>
        <v>0</v>
      </c>
      <c r="AO164" s="62">
        <f>AC164/'Festività&amp;Chiusure'!O$2</f>
        <v>0</v>
      </c>
      <c r="AP164" s="62">
        <f>AD164/'Festività&amp;Chiusure'!P$2</f>
        <v>0.19047619047619047</v>
      </c>
      <c r="AQ164" s="62">
        <f>AE164/'Festività&amp;Chiusure'!Q$2</f>
        <v>0.17391304347826086</v>
      </c>
      <c r="AR164" s="62">
        <f>AF164/'Festività&amp;Chiusure'!R$2</f>
        <v>0.19047619047619047</v>
      </c>
      <c r="AS164" s="62">
        <f>AG164/'Festività&amp;Chiusure'!S$2</f>
        <v>0.18181818181818182</v>
      </c>
    </row>
    <row r="165" spans="1:45" ht="14.45" hidden="1">
      <c r="A165" s="24" t="s">
        <v>209</v>
      </c>
      <c r="B165" s="24" t="s">
        <v>194</v>
      </c>
      <c r="C165" s="24"/>
      <c r="D165" s="24">
        <v>2025</v>
      </c>
      <c r="E165" s="61">
        <v>45658</v>
      </c>
      <c r="F165" s="61">
        <v>46022</v>
      </c>
      <c r="G165" s="24" t="s">
        <v>62</v>
      </c>
      <c r="H165" s="24" t="s">
        <v>62</v>
      </c>
      <c r="I165" s="24" t="s">
        <v>241</v>
      </c>
      <c r="J165" s="24" t="s">
        <v>271</v>
      </c>
      <c r="K165" s="24" t="s">
        <v>52</v>
      </c>
      <c r="L165" s="24" t="s">
        <v>272</v>
      </c>
      <c r="M165" s="24" t="s">
        <v>273</v>
      </c>
      <c r="N165" s="24" t="s">
        <v>55</v>
      </c>
      <c r="O165" s="24" t="s">
        <v>274</v>
      </c>
      <c r="P165" s="24">
        <v>620</v>
      </c>
      <c r="Q165" s="24">
        <v>0</v>
      </c>
      <c r="R165" s="24" t="s">
        <v>84</v>
      </c>
      <c r="S165" s="62">
        <v>0</v>
      </c>
      <c r="T165" s="24">
        <v>2024</v>
      </c>
      <c r="U165" s="24">
        <f t="shared" si="2"/>
        <v>7</v>
      </c>
      <c r="V165" s="64"/>
      <c r="W165" s="64"/>
      <c r="X165" s="64"/>
      <c r="Y165" s="24"/>
      <c r="Z165" s="24"/>
      <c r="AA165" s="64"/>
      <c r="AB165" s="64"/>
      <c r="AC165" s="64"/>
      <c r="AD165" s="64"/>
      <c r="AE165" s="64"/>
      <c r="AF165" s="64"/>
      <c r="AG165" s="64">
        <v>7</v>
      </c>
      <c r="AH165" s="62">
        <f>V165/'Festività&amp;Chiusure'!H$2</f>
        <v>0</v>
      </c>
      <c r="AI165" s="62">
        <f>W165/'Festività&amp;Chiusure'!I$2</f>
        <v>0</v>
      </c>
      <c r="AJ165" s="62">
        <f>X165/'Festività&amp;Chiusure'!J$2</f>
        <v>0</v>
      </c>
      <c r="AK165" s="62">
        <f>Y165/'Festività&amp;Chiusure'!K$2</f>
        <v>0</v>
      </c>
      <c r="AL165" s="62">
        <f>Z165/'Festività&amp;Chiusure'!L$2</f>
        <v>0</v>
      </c>
      <c r="AM165" s="62">
        <f>AA165/'Festività&amp;Chiusure'!M$2</f>
        <v>0</v>
      </c>
      <c r="AN165" s="62">
        <f>AB165/'Festività&amp;Chiusure'!N$2</f>
        <v>0</v>
      </c>
      <c r="AO165" s="62">
        <f>AC165/'Festività&amp;Chiusure'!O$2</f>
        <v>0</v>
      </c>
      <c r="AP165" s="62">
        <f>AD165/'Festività&amp;Chiusure'!P$2</f>
        <v>0</v>
      </c>
      <c r="AQ165" s="62">
        <f>AE165/'Festività&amp;Chiusure'!Q$2</f>
        <v>0</v>
      </c>
      <c r="AR165" s="62">
        <f>AF165/'Festività&amp;Chiusure'!R$2</f>
        <v>0</v>
      </c>
      <c r="AS165" s="62">
        <f>AG165/'Festività&amp;Chiusure'!S$2</f>
        <v>0.31818181818181818</v>
      </c>
    </row>
    <row r="166" spans="1:45" ht="14.45" hidden="1">
      <c r="A166" s="24" t="s">
        <v>209</v>
      </c>
      <c r="B166" s="24" t="s">
        <v>194</v>
      </c>
      <c r="C166" s="24"/>
      <c r="D166" s="24">
        <v>2025</v>
      </c>
      <c r="E166" s="61">
        <v>45658</v>
      </c>
      <c r="F166" s="61">
        <v>46022</v>
      </c>
      <c r="G166" s="24" t="s">
        <v>62</v>
      </c>
      <c r="H166" s="24" t="s">
        <v>62</v>
      </c>
      <c r="I166" s="24" t="s">
        <v>241</v>
      </c>
      <c r="J166" s="24" t="s">
        <v>271</v>
      </c>
      <c r="K166" s="24" t="s">
        <v>52</v>
      </c>
      <c r="L166" s="24" t="s">
        <v>272</v>
      </c>
      <c r="M166" s="24" t="s">
        <v>272</v>
      </c>
      <c r="N166" s="24" t="s">
        <v>59</v>
      </c>
      <c r="O166" s="24" t="s">
        <v>153</v>
      </c>
      <c r="P166" s="24">
        <v>620</v>
      </c>
      <c r="Q166" s="24">
        <v>0</v>
      </c>
      <c r="R166" s="24" t="s">
        <v>84</v>
      </c>
      <c r="S166" s="62">
        <v>0</v>
      </c>
      <c r="T166" s="24">
        <v>2024</v>
      </c>
      <c r="U166" s="24">
        <f t="shared" si="2"/>
        <v>4</v>
      </c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>
        <v>4</v>
      </c>
      <c r="AH166" s="62">
        <f>V166/'Festività&amp;Chiusure'!H$2</f>
        <v>0</v>
      </c>
      <c r="AI166" s="62">
        <f>W166/'Festività&amp;Chiusure'!I$2</f>
        <v>0</v>
      </c>
      <c r="AJ166" s="62">
        <f>X166/'Festività&amp;Chiusure'!J$2</f>
        <v>0</v>
      </c>
      <c r="AK166" s="62">
        <f>Y166/'Festività&amp;Chiusure'!K$2</f>
        <v>0</v>
      </c>
      <c r="AL166" s="62">
        <f>Z166/'Festività&amp;Chiusure'!L$2</f>
        <v>0</v>
      </c>
      <c r="AM166" s="62">
        <f>AA166/'Festività&amp;Chiusure'!M$2</f>
        <v>0</v>
      </c>
      <c r="AN166" s="62">
        <f>AB166/'Festività&amp;Chiusure'!N$2</f>
        <v>0</v>
      </c>
      <c r="AO166" s="62">
        <f>AC166/'Festività&amp;Chiusure'!O$2</f>
        <v>0</v>
      </c>
      <c r="AP166" s="62">
        <f>AD166/'Festività&amp;Chiusure'!P$2</f>
        <v>0</v>
      </c>
      <c r="AQ166" s="62">
        <f>AE166/'Festività&amp;Chiusure'!Q$2</f>
        <v>0</v>
      </c>
      <c r="AR166" s="62">
        <f>AF166/'Festività&amp;Chiusure'!R$2</f>
        <v>0</v>
      </c>
      <c r="AS166" s="62">
        <f>AG166/'Festività&amp;Chiusure'!S$2</f>
        <v>0.18181818181818182</v>
      </c>
    </row>
    <row r="167" spans="1:45" ht="14.45" hidden="1">
      <c r="A167" s="24" t="s">
        <v>209</v>
      </c>
      <c r="B167" s="24" t="s">
        <v>194</v>
      </c>
      <c r="C167" s="24"/>
      <c r="D167" s="24">
        <v>2025</v>
      </c>
      <c r="E167" s="61">
        <v>45658</v>
      </c>
      <c r="F167" s="61">
        <v>46022</v>
      </c>
      <c r="G167" s="24" t="s">
        <v>62</v>
      </c>
      <c r="H167" s="24" t="s">
        <v>62</v>
      </c>
      <c r="I167" s="24" t="s">
        <v>241</v>
      </c>
      <c r="J167" s="24" t="s">
        <v>271</v>
      </c>
      <c r="K167" s="24" t="s">
        <v>52</v>
      </c>
      <c r="L167" s="24" t="s">
        <v>272</v>
      </c>
      <c r="M167" s="24" t="s">
        <v>275</v>
      </c>
      <c r="N167" s="24" t="s">
        <v>55</v>
      </c>
      <c r="O167" s="24" t="s">
        <v>274</v>
      </c>
      <c r="P167" s="24">
        <v>620</v>
      </c>
      <c r="Q167" s="24">
        <v>0</v>
      </c>
      <c r="R167" s="24" t="s">
        <v>84</v>
      </c>
      <c r="S167" s="62">
        <v>0</v>
      </c>
      <c r="T167" s="24">
        <v>2024</v>
      </c>
      <c r="U167" s="24">
        <f t="shared" si="2"/>
        <v>9</v>
      </c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>
        <v>9</v>
      </c>
      <c r="AH167" s="62">
        <f>V167/'Festività&amp;Chiusure'!H$2</f>
        <v>0</v>
      </c>
      <c r="AI167" s="62">
        <f>W167/'Festività&amp;Chiusure'!I$2</f>
        <v>0</v>
      </c>
      <c r="AJ167" s="62">
        <f>X167/'Festività&amp;Chiusure'!J$2</f>
        <v>0</v>
      </c>
      <c r="AK167" s="62">
        <f>Y167/'Festività&amp;Chiusure'!K$2</f>
        <v>0</v>
      </c>
      <c r="AL167" s="62">
        <f>Z167/'Festività&amp;Chiusure'!L$2</f>
        <v>0</v>
      </c>
      <c r="AM167" s="62">
        <f>AA167/'Festività&amp;Chiusure'!M$2</f>
        <v>0</v>
      </c>
      <c r="AN167" s="62">
        <f>AB167/'Festività&amp;Chiusure'!N$2</f>
        <v>0</v>
      </c>
      <c r="AO167" s="62">
        <f>AC167/'Festività&amp;Chiusure'!O$2</f>
        <v>0</v>
      </c>
      <c r="AP167" s="62">
        <f>AD167/'Festività&amp;Chiusure'!P$2</f>
        <v>0</v>
      </c>
      <c r="AQ167" s="62">
        <f>AE167/'Festività&amp;Chiusure'!Q$2</f>
        <v>0</v>
      </c>
      <c r="AR167" s="62">
        <f>AF167/'Festività&amp;Chiusure'!R$2</f>
        <v>0</v>
      </c>
      <c r="AS167" s="62">
        <f>AG167/'Festività&amp;Chiusure'!S$2</f>
        <v>0.40909090909090912</v>
      </c>
    </row>
    <row r="168" spans="1:45" ht="14.45" hidden="1">
      <c r="A168" s="24" t="s">
        <v>209</v>
      </c>
      <c r="B168" s="24" t="s">
        <v>194</v>
      </c>
      <c r="C168" s="24"/>
      <c r="D168" s="24">
        <v>2025</v>
      </c>
      <c r="E168" s="61">
        <v>45658</v>
      </c>
      <c r="F168" s="61">
        <v>46022</v>
      </c>
      <c r="G168" s="24" t="s">
        <v>62</v>
      </c>
      <c r="H168" s="24" t="s">
        <v>62</v>
      </c>
      <c r="I168" s="24" t="s">
        <v>241</v>
      </c>
      <c r="J168" s="24" t="s">
        <v>271</v>
      </c>
      <c r="K168" s="24" t="s">
        <v>52</v>
      </c>
      <c r="L168" s="24" t="s">
        <v>272</v>
      </c>
      <c r="M168" s="24" t="s">
        <v>106</v>
      </c>
      <c r="N168" s="24" t="s">
        <v>55</v>
      </c>
      <c r="O168" s="24" t="s">
        <v>274</v>
      </c>
      <c r="P168" s="24">
        <v>620</v>
      </c>
      <c r="Q168" s="24">
        <v>0</v>
      </c>
      <c r="R168" s="24" t="s">
        <v>84</v>
      </c>
      <c r="S168" s="62">
        <v>0</v>
      </c>
      <c r="T168" s="24">
        <v>2024</v>
      </c>
      <c r="U168" s="24">
        <f t="shared" si="2"/>
        <v>6</v>
      </c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>
        <v>6</v>
      </c>
      <c r="AH168" s="62">
        <f>V168/'Festività&amp;Chiusure'!H$2</f>
        <v>0</v>
      </c>
      <c r="AI168" s="62">
        <f>W168/'Festività&amp;Chiusure'!I$2</f>
        <v>0</v>
      </c>
      <c r="AJ168" s="62">
        <f>X168/'Festività&amp;Chiusure'!J$2</f>
        <v>0</v>
      </c>
      <c r="AK168" s="62">
        <f>Y168/'Festività&amp;Chiusure'!K$2</f>
        <v>0</v>
      </c>
      <c r="AL168" s="62">
        <f>Z168/'Festività&amp;Chiusure'!L$2</f>
        <v>0</v>
      </c>
      <c r="AM168" s="62">
        <f>AA168/'Festività&amp;Chiusure'!M$2</f>
        <v>0</v>
      </c>
      <c r="AN168" s="62">
        <f>AB168/'Festività&amp;Chiusure'!N$2</f>
        <v>0</v>
      </c>
      <c r="AO168" s="62">
        <f>AC168/'Festività&amp;Chiusure'!O$2</f>
        <v>0</v>
      </c>
      <c r="AP168" s="62">
        <f>AD168/'Festività&amp;Chiusure'!P$2</f>
        <v>0</v>
      </c>
      <c r="AQ168" s="62">
        <f>AE168/'Festività&amp;Chiusure'!Q$2</f>
        <v>0</v>
      </c>
      <c r="AR168" s="62">
        <f>AF168/'Festività&amp;Chiusure'!R$2</f>
        <v>0</v>
      </c>
      <c r="AS168" s="62">
        <f>AG168/'Festività&amp;Chiusure'!S$2</f>
        <v>0.27272727272727271</v>
      </c>
    </row>
    <row r="169" spans="1:45" ht="14.45" hidden="1">
      <c r="A169" s="24" t="s">
        <v>45</v>
      </c>
      <c r="B169" s="24" t="s">
        <v>194</v>
      </c>
      <c r="C169" s="24"/>
      <c r="D169" s="24">
        <v>2024</v>
      </c>
      <c r="E169" s="61">
        <v>45413</v>
      </c>
      <c r="F169" s="61">
        <v>45657</v>
      </c>
      <c r="G169" s="24" t="s">
        <v>276</v>
      </c>
      <c r="H169" s="24" t="s">
        <v>276</v>
      </c>
      <c r="I169" s="24" t="s">
        <v>241</v>
      </c>
      <c r="J169" s="24" t="s">
        <v>277</v>
      </c>
      <c r="K169" s="24" t="s">
        <v>52</v>
      </c>
      <c r="L169" s="24" t="s">
        <v>272</v>
      </c>
      <c r="M169" s="24" t="s">
        <v>272</v>
      </c>
      <c r="N169" s="24" t="s">
        <v>59</v>
      </c>
      <c r="O169" s="24" t="s">
        <v>153</v>
      </c>
      <c r="P169" s="24">
        <v>70</v>
      </c>
      <c r="Q169" s="24">
        <v>36.25</v>
      </c>
      <c r="R169" s="24" t="s">
        <v>57</v>
      </c>
      <c r="S169" s="62">
        <v>1</v>
      </c>
      <c r="T169" s="24">
        <v>2024</v>
      </c>
      <c r="U169" s="24">
        <f t="shared" si="2"/>
        <v>16</v>
      </c>
      <c r="V169" s="24"/>
      <c r="W169" s="24"/>
      <c r="X169" s="24"/>
      <c r="Y169" s="24"/>
      <c r="Z169" s="24">
        <v>8</v>
      </c>
      <c r="AA169" s="24">
        <v>8</v>
      </c>
      <c r="AB169" s="24"/>
      <c r="AC169" s="24"/>
      <c r="AD169" s="24"/>
      <c r="AE169" s="24"/>
      <c r="AF169" s="24"/>
      <c r="AG169" s="24"/>
      <c r="AH169" s="62">
        <f>V169/'Festività&amp;Chiusure'!H$2</f>
        <v>0</v>
      </c>
      <c r="AI169" s="62">
        <f>W169/'Festività&amp;Chiusure'!I$2</f>
        <v>0</v>
      </c>
      <c r="AJ169" s="62">
        <f>X169/'Festività&amp;Chiusure'!J$2</f>
        <v>0</v>
      </c>
      <c r="AK169" s="62">
        <f>Y169/'Festività&amp;Chiusure'!K$2</f>
        <v>0</v>
      </c>
      <c r="AL169" s="62">
        <f>Z169/'Festività&amp;Chiusure'!L$2</f>
        <v>0.4</v>
      </c>
      <c r="AM169" s="62">
        <f>AA169/'Festività&amp;Chiusure'!M$2</f>
        <v>0.4</v>
      </c>
      <c r="AN169" s="62">
        <f>AB169/'Festività&amp;Chiusure'!N$2</f>
        <v>0</v>
      </c>
      <c r="AO169" s="62">
        <f>AC169/'Festività&amp;Chiusure'!O$2</f>
        <v>0</v>
      </c>
      <c r="AP169" s="62">
        <f>AD169/'Festività&amp;Chiusure'!P$2</f>
        <v>0</v>
      </c>
      <c r="AQ169" s="62">
        <f>AE169/'Festività&amp;Chiusure'!Q$2</f>
        <v>0</v>
      </c>
      <c r="AR169" s="62">
        <f>AF169/'Festività&amp;Chiusure'!R$2</f>
        <v>0</v>
      </c>
      <c r="AS169" s="62">
        <f>AG169/'Festività&amp;Chiusure'!S$2</f>
        <v>0</v>
      </c>
    </row>
    <row r="170" spans="1:45" ht="14.45" hidden="1">
      <c r="A170" s="24" t="s">
        <v>45</v>
      </c>
      <c r="B170" s="24" t="s">
        <v>194</v>
      </c>
      <c r="C170" s="24"/>
      <c r="D170" s="24">
        <v>2024</v>
      </c>
      <c r="E170" s="61">
        <v>45413</v>
      </c>
      <c r="F170" s="61">
        <v>45657</v>
      </c>
      <c r="G170" s="24" t="s">
        <v>276</v>
      </c>
      <c r="H170" s="24" t="s">
        <v>276</v>
      </c>
      <c r="I170" s="24" t="s">
        <v>241</v>
      </c>
      <c r="J170" s="24" t="s">
        <v>277</v>
      </c>
      <c r="K170" s="24" t="s">
        <v>52</v>
      </c>
      <c r="L170" s="24" t="s">
        <v>272</v>
      </c>
      <c r="M170" s="24" t="s">
        <v>275</v>
      </c>
      <c r="N170" s="24" t="s">
        <v>55</v>
      </c>
      <c r="O170" s="24" t="s">
        <v>153</v>
      </c>
      <c r="P170" s="24">
        <v>70</v>
      </c>
      <c r="Q170" s="24">
        <v>36.25</v>
      </c>
      <c r="R170" s="24" t="s">
        <v>57</v>
      </c>
      <c r="S170" s="62">
        <v>1</v>
      </c>
      <c r="T170" s="24">
        <v>2024</v>
      </c>
      <c r="U170" s="24">
        <f t="shared" si="2"/>
        <v>19</v>
      </c>
      <c r="V170" s="24"/>
      <c r="W170" s="24"/>
      <c r="X170" s="24"/>
      <c r="Y170" s="24"/>
      <c r="Z170" s="24">
        <v>18</v>
      </c>
      <c r="AA170" s="24">
        <v>1</v>
      </c>
      <c r="AB170" s="24"/>
      <c r="AC170" s="24"/>
      <c r="AD170" s="24"/>
      <c r="AE170" s="24"/>
      <c r="AF170" s="24"/>
      <c r="AG170" s="24"/>
      <c r="AH170" s="62">
        <f>V170/'Festività&amp;Chiusure'!H$2</f>
        <v>0</v>
      </c>
      <c r="AI170" s="62">
        <f>W170/'Festività&amp;Chiusure'!I$2</f>
        <v>0</v>
      </c>
      <c r="AJ170" s="62">
        <f>X170/'Festività&amp;Chiusure'!J$2</f>
        <v>0</v>
      </c>
      <c r="AK170" s="62">
        <f>Y170/'Festività&amp;Chiusure'!K$2</f>
        <v>0</v>
      </c>
      <c r="AL170" s="62">
        <f>Z170/'Festività&amp;Chiusure'!L$2</f>
        <v>0.9</v>
      </c>
      <c r="AM170" s="62">
        <f>AA170/'Festività&amp;Chiusure'!M$2</f>
        <v>0.05</v>
      </c>
      <c r="AN170" s="62">
        <f>AB170/'Festività&amp;Chiusure'!N$2</f>
        <v>0</v>
      </c>
      <c r="AO170" s="62">
        <f>AC170/'Festività&amp;Chiusure'!O$2</f>
        <v>0</v>
      </c>
      <c r="AP170" s="62">
        <f>AD170/'Festività&amp;Chiusure'!P$2</f>
        <v>0</v>
      </c>
      <c r="AQ170" s="62">
        <f>AE170/'Festività&amp;Chiusure'!Q$2</f>
        <v>0</v>
      </c>
      <c r="AR170" s="62">
        <f>AF170/'Festività&amp;Chiusure'!R$2</f>
        <v>0</v>
      </c>
      <c r="AS170" s="62">
        <f>AG170/'Festività&amp;Chiusure'!S$2</f>
        <v>0</v>
      </c>
    </row>
    <row r="171" spans="1:45" ht="14.45" hidden="1">
      <c r="A171" s="24" t="s">
        <v>45</v>
      </c>
      <c r="B171" s="24" t="s">
        <v>194</v>
      </c>
      <c r="C171" s="24"/>
      <c r="D171" s="24">
        <v>2024</v>
      </c>
      <c r="E171" s="61">
        <v>45413</v>
      </c>
      <c r="F171" s="61">
        <v>45657</v>
      </c>
      <c r="G171" s="24" t="s">
        <v>276</v>
      </c>
      <c r="H171" s="24" t="s">
        <v>276</v>
      </c>
      <c r="I171" s="24" t="s">
        <v>241</v>
      </c>
      <c r="J171" s="24" t="s">
        <v>277</v>
      </c>
      <c r="K171" s="24" t="s">
        <v>52</v>
      </c>
      <c r="L171" s="24" t="s">
        <v>272</v>
      </c>
      <c r="M171" s="24" t="s">
        <v>278</v>
      </c>
      <c r="N171" s="24" t="s">
        <v>55</v>
      </c>
      <c r="O171" s="24" t="s">
        <v>153</v>
      </c>
      <c r="P171" s="24">
        <v>70</v>
      </c>
      <c r="Q171" s="24">
        <v>36.25</v>
      </c>
      <c r="R171" s="24" t="s">
        <v>57</v>
      </c>
      <c r="S171" s="62">
        <v>1</v>
      </c>
      <c r="T171" s="24">
        <v>2024</v>
      </c>
      <c r="U171" s="24">
        <f t="shared" si="2"/>
        <v>3</v>
      </c>
      <c r="V171" s="24"/>
      <c r="W171" s="24"/>
      <c r="X171" s="24"/>
      <c r="Y171" s="24"/>
      <c r="Z171" s="24">
        <v>1</v>
      </c>
      <c r="AA171" s="24">
        <v>2</v>
      </c>
      <c r="AB171" s="24"/>
      <c r="AC171" s="24"/>
      <c r="AD171" s="24"/>
      <c r="AE171" s="24"/>
      <c r="AF171" s="24"/>
      <c r="AG171" s="24"/>
      <c r="AH171" s="62">
        <f>V171/'Festività&amp;Chiusure'!H$2</f>
        <v>0</v>
      </c>
      <c r="AI171" s="62">
        <f>W171/'Festività&amp;Chiusure'!I$2</f>
        <v>0</v>
      </c>
      <c r="AJ171" s="62">
        <f>X171/'Festività&amp;Chiusure'!J$2</f>
        <v>0</v>
      </c>
      <c r="AK171" s="62">
        <f>Y171/'Festività&amp;Chiusure'!K$2</f>
        <v>0</v>
      </c>
      <c r="AL171" s="62">
        <f>Z171/'Festività&amp;Chiusure'!L$2</f>
        <v>0.05</v>
      </c>
      <c r="AM171" s="62">
        <f>AA171/'Festività&amp;Chiusure'!M$2</f>
        <v>0.1</v>
      </c>
      <c r="AN171" s="62">
        <f>AB171/'Festività&amp;Chiusure'!N$2</f>
        <v>0</v>
      </c>
      <c r="AO171" s="62">
        <f>AC171/'Festività&amp;Chiusure'!O$2</f>
        <v>0</v>
      </c>
      <c r="AP171" s="62">
        <f>AD171/'Festività&amp;Chiusure'!P$2</f>
        <v>0</v>
      </c>
      <c r="AQ171" s="62">
        <f>AE171/'Festività&amp;Chiusure'!Q$2</f>
        <v>0</v>
      </c>
      <c r="AR171" s="62">
        <f>AF171/'Festività&amp;Chiusure'!R$2</f>
        <v>0</v>
      </c>
      <c r="AS171" s="62">
        <f>AG171/'Festività&amp;Chiusure'!S$2</f>
        <v>0</v>
      </c>
    </row>
    <row r="172" spans="1:45" ht="14.85" hidden="1" customHeight="1">
      <c r="A172" s="24" t="s">
        <v>45</v>
      </c>
      <c r="B172" s="24" t="s">
        <v>194</v>
      </c>
      <c r="C172" s="24"/>
      <c r="D172" s="24">
        <v>2024</v>
      </c>
      <c r="E172" s="61">
        <v>45413</v>
      </c>
      <c r="F172" s="61">
        <v>45657</v>
      </c>
      <c r="G172" s="24" t="s">
        <v>276</v>
      </c>
      <c r="H172" s="24" t="s">
        <v>276</v>
      </c>
      <c r="I172" s="24" t="s">
        <v>241</v>
      </c>
      <c r="J172" s="24" t="s">
        <v>277</v>
      </c>
      <c r="K172" s="24" t="s">
        <v>52</v>
      </c>
      <c r="L172" s="24" t="s">
        <v>272</v>
      </c>
      <c r="M172" s="24" t="s">
        <v>106</v>
      </c>
      <c r="N172" s="24" t="s">
        <v>55</v>
      </c>
      <c r="O172" s="24" t="s">
        <v>153</v>
      </c>
      <c r="P172" s="24">
        <v>70</v>
      </c>
      <c r="Q172" s="24">
        <v>36.25</v>
      </c>
      <c r="R172" s="24" t="s">
        <v>57</v>
      </c>
      <c r="S172" s="62">
        <v>1</v>
      </c>
      <c r="T172" s="24">
        <v>2024</v>
      </c>
      <c r="U172" s="24">
        <f t="shared" si="2"/>
        <v>17</v>
      </c>
      <c r="V172" s="24"/>
      <c r="W172" s="24"/>
      <c r="X172" s="24"/>
      <c r="Y172" s="24"/>
      <c r="Z172" s="24">
        <v>9</v>
      </c>
      <c r="AA172" s="24">
        <v>8</v>
      </c>
      <c r="AB172" s="24"/>
      <c r="AC172" s="24"/>
      <c r="AD172" s="24"/>
      <c r="AE172" s="24"/>
      <c r="AF172" s="24"/>
      <c r="AG172" s="24"/>
      <c r="AH172" s="62">
        <f>V172/'Festività&amp;Chiusure'!H$2</f>
        <v>0</v>
      </c>
      <c r="AI172" s="62">
        <f>W172/'Festività&amp;Chiusure'!I$2</f>
        <v>0</v>
      </c>
      <c r="AJ172" s="62">
        <f>X172/'Festività&amp;Chiusure'!J$2</f>
        <v>0</v>
      </c>
      <c r="AK172" s="62">
        <f>Y172/'Festività&amp;Chiusure'!K$2</f>
        <v>0</v>
      </c>
      <c r="AL172" s="62">
        <f>Z172/'Festività&amp;Chiusure'!L$2</f>
        <v>0.45</v>
      </c>
      <c r="AM172" s="62">
        <f>AA172/'Festività&amp;Chiusure'!M$2</f>
        <v>0.4</v>
      </c>
      <c r="AN172" s="62">
        <f>AB172/'Festività&amp;Chiusure'!N$2</f>
        <v>0</v>
      </c>
      <c r="AO172" s="62">
        <f>AC172/'Festività&amp;Chiusure'!O$2</f>
        <v>0</v>
      </c>
      <c r="AP172" s="62">
        <f>AD172/'Festività&amp;Chiusure'!P$2</f>
        <v>0</v>
      </c>
      <c r="AQ172" s="62">
        <f>AE172/'Festività&amp;Chiusure'!Q$2</f>
        <v>0</v>
      </c>
      <c r="AR172" s="62">
        <f>AF172/'Festività&amp;Chiusure'!R$2</f>
        <v>0</v>
      </c>
      <c r="AS172" s="62">
        <f>AG172/'Festività&amp;Chiusure'!S$2</f>
        <v>0</v>
      </c>
    </row>
    <row r="173" spans="1:45" ht="14.45" hidden="1">
      <c r="A173" s="24" t="s">
        <v>45</v>
      </c>
      <c r="B173" s="24" t="s">
        <v>194</v>
      </c>
      <c r="C173" s="24"/>
      <c r="D173" s="24">
        <v>2024</v>
      </c>
      <c r="E173" s="61">
        <v>45460</v>
      </c>
      <c r="F173" s="61">
        <v>45535</v>
      </c>
      <c r="G173" s="24" t="s">
        <v>279</v>
      </c>
      <c r="H173" s="24" t="s">
        <v>279</v>
      </c>
      <c r="I173" s="24" t="s">
        <v>241</v>
      </c>
      <c r="J173" s="24" t="s">
        <v>280</v>
      </c>
      <c r="K173" s="24" t="s">
        <v>52</v>
      </c>
      <c r="L173" s="24" t="s">
        <v>272</v>
      </c>
      <c r="M173" s="24" t="s">
        <v>173</v>
      </c>
      <c r="N173" s="24" t="s">
        <v>55</v>
      </c>
      <c r="O173" s="24" t="s">
        <v>153</v>
      </c>
      <c r="P173" s="24">
        <v>55</v>
      </c>
      <c r="Q173" s="24">
        <v>55</v>
      </c>
      <c r="R173" s="24" t="s">
        <v>57</v>
      </c>
      <c r="S173" s="62">
        <v>1</v>
      </c>
      <c r="T173" s="24">
        <v>2024</v>
      </c>
      <c r="U173" s="24">
        <f t="shared" si="2"/>
        <v>5</v>
      </c>
      <c r="V173" s="24"/>
      <c r="W173" s="24"/>
      <c r="X173" s="24"/>
      <c r="Y173" s="24"/>
      <c r="Z173" s="24"/>
      <c r="AA173" s="24">
        <v>3</v>
      </c>
      <c r="AB173" s="24">
        <v>2</v>
      </c>
      <c r="AC173" s="24"/>
      <c r="AD173" s="24"/>
      <c r="AE173" s="24"/>
      <c r="AF173" s="24"/>
      <c r="AG173" s="24"/>
      <c r="AH173" s="62">
        <f>V173/'Festività&amp;Chiusure'!H$2</f>
        <v>0</v>
      </c>
      <c r="AI173" s="62">
        <f>W173/'Festività&amp;Chiusure'!I$2</f>
        <v>0</v>
      </c>
      <c r="AJ173" s="62">
        <f>X173/'Festività&amp;Chiusure'!J$2</f>
        <v>0</v>
      </c>
      <c r="AK173" s="62">
        <f>Y173/'Festività&amp;Chiusure'!K$2</f>
        <v>0</v>
      </c>
      <c r="AL173" s="62">
        <f>Z173/'Festività&amp;Chiusure'!L$2</f>
        <v>0</v>
      </c>
      <c r="AM173" s="62">
        <f>AA173/'Festività&amp;Chiusure'!M$2</f>
        <v>0.15</v>
      </c>
      <c r="AN173" s="62">
        <f>AB173/'Festività&amp;Chiusure'!N$2</f>
        <v>8.6956521739130432E-2</v>
      </c>
      <c r="AO173" s="62">
        <f>AC173/'Festività&amp;Chiusure'!O$2</f>
        <v>0</v>
      </c>
      <c r="AP173" s="62">
        <f>AD173/'Festività&amp;Chiusure'!P$2</f>
        <v>0</v>
      </c>
      <c r="AQ173" s="62">
        <f>AE173/'Festività&amp;Chiusure'!Q$2</f>
        <v>0</v>
      </c>
      <c r="AR173" s="62">
        <f>AF173/'Festività&amp;Chiusure'!R$2</f>
        <v>0</v>
      </c>
      <c r="AS173" s="62">
        <f>AG173/'Festività&amp;Chiusure'!S$2</f>
        <v>0</v>
      </c>
    </row>
    <row r="174" spans="1:45" ht="14.45" hidden="1">
      <c r="A174" s="24" t="s">
        <v>45</v>
      </c>
      <c r="B174" s="24" t="s">
        <v>194</v>
      </c>
      <c r="C174" s="24"/>
      <c r="D174" s="24">
        <v>2024</v>
      </c>
      <c r="E174" s="61">
        <v>45460</v>
      </c>
      <c r="F174" s="61">
        <v>45535</v>
      </c>
      <c r="G174" s="24" t="s">
        <v>279</v>
      </c>
      <c r="H174" s="24" t="s">
        <v>279</v>
      </c>
      <c r="I174" s="24" t="s">
        <v>241</v>
      </c>
      <c r="J174" s="24" t="s">
        <v>280</v>
      </c>
      <c r="K174" s="24" t="s">
        <v>52</v>
      </c>
      <c r="L174" s="24" t="s">
        <v>272</v>
      </c>
      <c r="M174" s="24" t="s">
        <v>272</v>
      </c>
      <c r="N174" s="24" t="s">
        <v>59</v>
      </c>
      <c r="O174" s="24" t="s">
        <v>153</v>
      </c>
      <c r="P174" s="24">
        <v>55</v>
      </c>
      <c r="Q174" s="24">
        <v>55</v>
      </c>
      <c r="R174" s="24" t="s">
        <v>57</v>
      </c>
      <c r="S174" s="62">
        <v>1</v>
      </c>
      <c r="T174" s="24">
        <v>2024</v>
      </c>
      <c r="U174" s="24">
        <f t="shared" si="2"/>
        <v>5</v>
      </c>
      <c r="V174" s="24"/>
      <c r="W174" s="24"/>
      <c r="X174" s="24"/>
      <c r="Y174" s="24"/>
      <c r="Z174" s="24"/>
      <c r="AA174" s="24">
        <v>4</v>
      </c>
      <c r="AB174" s="24">
        <v>1</v>
      </c>
      <c r="AC174" s="24"/>
      <c r="AD174" s="24"/>
      <c r="AE174" s="24"/>
      <c r="AF174" s="24"/>
      <c r="AG174" s="24"/>
      <c r="AH174" s="62">
        <f>V174/'Festività&amp;Chiusure'!H$2</f>
        <v>0</v>
      </c>
      <c r="AI174" s="62">
        <f>W174/'Festività&amp;Chiusure'!I$2</f>
        <v>0</v>
      </c>
      <c r="AJ174" s="62">
        <f>X174/'Festività&amp;Chiusure'!J$2</f>
        <v>0</v>
      </c>
      <c r="AK174" s="62">
        <f>Y174/'Festività&amp;Chiusure'!K$2</f>
        <v>0</v>
      </c>
      <c r="AL174" s="62">
        <f>Z174/'Festività&amp;Chiusure'!L$2</f>
        <v>0</v>
      </c>
      <c r="AM174" s="62">
        <f>AA174/'Festività&amp;Chiusure'!M$2</f>
        <v>0.2</v>
      </c>
      <c r="AN174" s="62">
        <f>AB174/'Festività&amp;Chiusure'!N$2</f>
        <v>4.3478260869565216E-2</v>
      </c>
      <c r="AO174" s="62">
        <f>AC174/'Festività&amp;Chiusure'!O$2</f>
        <v>0</v>
      </c>
      <c r="AP174" s="62">
        <f>AD174/'Festività&amp;Chiusure'!P$2</f>
        <v>0</v>
      </c>
      <c r="AQ174" s="62">
        <f>AE174/'Festività&amp;Chiusure'!Q$2</f>
        <v>0</v>
      </c>
      <c r="AR174" s="62">
        <f>AF174/'Festività&amp;Chiusure'!R$2</f>
        <v>0</v>
      </c>
      <c r="AS174" s="62">
        <f>AG174/'Festività&amp;Chiusure'!S$2</f>
        <v>0</v>
      </c>
    </row>
    <row r="175" spans="1:45" ht="14.45" hidden="1">
      <c r="A175" s="24" t="s">
        <v>45</v>
      </c>
      <c r="B175" s="24" t="s">
        <v>194</v>
      </c>
      <c r="C175" s="24"/>
      <c r="D175" s="24">
        <v>2024</v>
      </c>
      <c r="E175" s="61">
        <v>45460</v>
      </c>
      <c r="F175" s="61">
        <v>45535</v>
      </c>
      <c r="G175" s="24" t="s">
        <v>279</v>
      </c>
      <c r="H175" s="24" t="s">
        <v>279</v>
      </c>
      <c r="I175" s="24" t="s">
        <v>241</v>
      </c>
      <c r="J175" s="24" t="s">
        <v>280</v>
      </c>
      <c r="K175" s="24" t="s">
        <v>52</v>
      </c>
      <c r="L175" s="24" t="s">
        <v>272</v>
      </c>
      <c r="M175" s="24" t="s">
        <v>275</v>
      </c>
      <c r="N175" s="24" t="s">
        <v>55</v>
      </c>
      <c r="O175" s="24" t="s">
        <v>153</v>
      </c>
      <c r="P175" s="24">
        <v>55</v>
      </c>
      <c r="Q175" s="24">
        <v>55</v>
      </c>
      <c r="R175" s="24" t="s">
        <v>57</v>
      </c>
      <c r="S175" s="62">
        <v>1</v>
      </c>
      <c r="T175" s="24">
        <v>2024</v>
      </c>
      <c r="U175" s="24">
        <f t="shared" si="2"/>
        <v>23</v>
      </c>
      <c r="V175" s="24"/>
      <c r="W175" s="24"/>
      <c r="X175" s="24"/>
      <c r="Y175" s="24"/>
      <c r="Z175" s="24"/>
      <c r="AA175" s="24">
        <v>8</v>
      </c>
      <c r="AB175" s="24">
        <v>15</v>
      </c>
      <c r="AC175" s="24"/>
      <c r="AD175" s="24"/>
      <c r="AE175" s="24"/>
      <c r="AF175" s="24"/>
      <c r="AG175" s="24"/>
      <c r="AH175" s="62">
        <f>V175/'Festività&amp;Chiusure'!H$2</f>
        <v>0</v>
      </c>
      <c r="AI175" s="62">
        <f>W175/'Festività&amp;Chiusure'!I$2</f>
        <v>0</v>
      </c>
      <c r="AJ175" s="62">
        <f>X175/'Festività&amp;Chiusure'!J$2</f>
        <v>0</v>
      </c>
      <c r="AK175" s="62">
        <f>Y175/'Festività&amp;Chiusure'!K$2</f>
        <v>0</v>
      </c>
      <c r="AL175" s="62">
        <f>Z175/'Festività&amp;Chiusure'!L$2</f>
        <v>0</v>
      </c>
      <c r="AM175" s="62">
        <f>AA175/'Festività&amp;Chiusure'!M$2</f>
        <v>0.4</v>
      </c>
      <c r="AN175" s="62">
        <f>AB175/'Festività&amp;Chiusure'!N$2</f>
        <v>0.65217391304347827</v>
      </c>
      <c r="AO175" s="62">
        <f>AC175/'Festività&amp;Chiusure'!O$2</f>
        <v>0</v>
      </c>
      <c r="AP175" s="62">
        <f>AD175/'Festività&amp;Chiusure'!P$2</f>
        <v>0</v>
      </c>
      <c r="AQ175" s="62">
        <f>AE175/'Festività&amp;Chiusure'!Q$2</f>
        <v>0</v>
      </c>
      <c r="AR175" s="62">
        <f>AF175/'Festività&amp;Chiusure'!R$2</f>
        <v>0</v>
      </c>
      <c r="AS175" s="62">
        <f>AG175/'Festività&amp;Chiusure'!S$2</f>
        <v>0</v>
      </c>
    </row>
    <row r="176" spans="1:45" ht="14.45" hidden="1">
      <c r="A176" s="24" t="s">
        <v>45</v>
      </c>
      <c r="B176" s="24" t="s">
        <v>194</v>
      </c>
      <c r="C176" s="24"/>
      <c r="D176" s="24">
        <v>2024</v>
      </c>
      <c r="E176" s="61">
        <v>45460</v>
      </c>
      <c r="F176" s="61">
        <v>45535</v>
      </c>
      <c r="G176" s="24" t="s">
        <v>279</v>
      </c>
      <c r="H176" s="24" t="s">
        <v>279</v>
      </c>
      <c r="I176" s="24" t="s">
        <v>241</v>
      </c>
      <c r="J176" s="24" t="s">
        <v>280</v>
      </c>
      <c r="K176" s="24" t="s">
        <v>52</v>
      </c>
      <c r="L176" s="24" t="s">
        <v>272</v>
      </c>
      <c r="M176" s="24" t="s">
        <v>278</v>
      </c>
      <c r="N176" s="24" t="s">
        <v>55</v>
      </c>
      <c r="O176" s="24" t="s">
        <v>153</v>
      </c>
      <c r="P176" s="24">
        <v>55</v>
      </c>
      <c r="Q176" s="24">
        <v>55</v>
      </c>
      <c r="R176" s="24" t="s">
        <v>57</v>
      </c>
      <c r="S176" s="62">
        <v>1</v>
      </c>
      <c r="T176" s="24">
        <v>2024</v>
      </c>
      <c r="U176" s="24">
        <f t="shared" si="2"/>
        <v>5</v>
      </c>
      <c r="V176" s="24"/>
      <c r="W176" s="24"/>
      <c r="X176" s="24"/>
      <c r="Y176" s="24"/>
      <c r="Z176" s="24"/>
      <c r="AA176" s="24">
        <v>3</v>
      </c>
      <c r="AB176" s="24">
        <v>2</v>
      </c>
      <c r="AC176" s="24"/>
      <c r="AD176" s="24"/>
      <c r="AE176" s="24"/>
      <c r="AF176" s="24"/>
      <c r="AG176" s="24"/>
      <c r="AH176" s="62">
        <f>V176/'Festività&amp;Chiusure'!H$2</f>
        <v>0</v>
      </c>
      <c r="AI176" s="62">
        <f>W176/'Festività&amp;Chiusure'!I$2</f>
        <v>0</v>
      </c>
      <c r="AJ176" s="62">
        <f>X176/'Festività&amp;Chiusure'!J$2</f>
        <v>0</v>
      </c>
      <c r="AK176" s="62">
        <f>Y176/'Festività&amp;Chiusure'!K$2</f>
        <v>0</v>
      </c>
      <c r="AL176" s="62">
        <f>Z176/'Festività&amp;Chiusure'!L$2</f>
        <v>0</v>
      </c>
      <c r="AM176" s="62">
        <f>AA176/'Festività&amp;Chiusure'!M$2</f>
        <v>0.15</v>
      </c>
      <c r="AN176" s="62">
        <f>AB176/'Festività&amp;Chiusure'!N$2</f>
        <v>8.6956521739130432E-2</v>
      </c>
      <c r="AO176" s="62">
        <f>AC176/'Festività&amp;Chiusure'!O$2</f>
        <v>0</v>
      </c>
      <c r="AP176" s="62">
        <f>AD176/'Festività&amp;Chiusure'!P$2</f>
        <v>0</v>
      </c>
      <c r="AQ176" s="62">
        <f>AE176/'Festività&amp;Chiusure'!Q$2</f>
        <v>0</v>
      </c>
      <c r="AR176" s="62">
        <f>AF176/'Festività&amp;Chiusure'!R$2</f>
        <v>0</v>
      </c>
      <c r="AS176" s="62">
        <f>AG176/'Festività&amp;Chiusure'!S$2</f>
        <v>0</v>
      </c>
    </row>
    <row r="177" spans="1:45" ht="14.45" hidden="1">
      <c r="A177" s="24" t="s">
        <v>45</v>
      </c>
      <c r="B177" s="24" t="s">
        <v>194</v>
      </c>
      <c r="C177" s="24"/>
      <c r="D177" s="24">
        <v>2024</v>
      </c>
      <c r="E177" s="61">
        <v>45460</v>
      </c>
      <c r="F177" s="61">
        <v>45535</v>
      </c>
      <c r="G177" s="24" t="s">
        <v>279</v>
      </c>
      <c r="H177" s="24" t="s">
        <v>279</v>
      </c>
      <c r="I177" s="24" t="s">
        <v>241</v>
      </c>
      <c r="J177" s="24" t="s">
        <v>280</v>
      </c>
      <c r="K177" s="24" t="s">
        <v>52</v>
      </c>
      <c r="L177" s="24" t="s">
        <v>272</v>
      </c>
      <c r="M177" s="24" t="s">
        <v>106</v>
      </c>
      <c r="N177" s="24" t="s">
        <v>55</v>
      </c>
      <c r="O177" s="24" t="s">
        <v>153</v>
      </c>
      <c r="P177" s="24">
        <v>55</v>
      </c>
      <c r="Q177" s="24">
        <v>55</v>
      </c>
      <c r="R177" s="24" t="s">
        <v>57</v>
      </c>
      <c r="S177" s="62">
        <v>1</v>
      </c>
      <c r="T177" s="24">
        <v>2024</v>
      </c>
      <c r="U177" s="24">
        <f t="shared" si="2"/>
        <v>24</v>
      </c>
      <c r="V177" s="24"/>
      <c r="W177" s="24"/>
      <c r="X177" s="24"/>
      <c r="Y177" s="24"/>
      <c r="Z177" s="24"/>
      <c r="AA177" s="63">
        <v>8</v>
      </c>
      <c r="AB177" s="63">
        <v>16</v>
      </c>
      <c r="AC177" s="24"/>
      <c r="AD177" s="24"/>
      <c r="AE177" s="24"/>
      <c r="AF177" s="24"/>
      <c r="AG177" s="24"/>
      <c r="AH177" s="62">
        <f>V177/'Festività&amp;Chiusure'!H$2</f>
        <v>0</v>
      </c>
      <c r="AI177" s="62">
        <f>W177/'Festività&amp;Chiusure'!I$2</f>
        <v>0</v>
      </c>
      <c r="AJ177" s="62">
        <f>X177/'Festività&amp;Chiusure'!J$2</f>
        <v>0</v>
      </c>
      <c r="AK177" s="62">
        <f>Y177/'Festività&amp;Chiusure'!K$2</f>
        <v>0</v>
      </c>
      <c r="AL177" s="62">
        <f>Z177/'Festività&amp;Chiusure'!L$2</f>
        <v>0</v>
      </c>
      <c r="AM177" s="62">
        <f>AA177/'Festività&amp;Chiusure'!M$2</f>
        <v>0.4</v>
      </c>
      <c r="AN177" s="62">
        <f>AB177/'Festività&amp;Chiusure'!N$2</f>
        <v>0.69565217391304346</v>
      </c>
      <c r="AO177" s="62">
        <f>AC177/'Festività&amp;Chiusure'!O$2</f>
        <v>0</v>
      </c>
      <c r="AP177" s="62">
        <f>AD177/'Festività&amp;Chiusure'!P$2</f>
        <v>0</v>
      </c>
      <c r="AQ177" s="62">
        <f>AE177/'Festività&amp;Chiusure'!Q$2</f>
        <v>0</v>
      </c>
      <c r="AR177" s="62">
        <f>AF177/'Festività&amp;Chiusure'!R$2</f>
        <v>0</v>
      </c>
      <c r="AS177" s="62">
        <f>AG177/'Festività&amp;Chiusure'!S$2</f>
        <v>0</v>
      </c>
    </row>
    <row r="178" spans="1:45" ht="14.45" hidden="1">
      <c r="A178" s="24" t="s">
        <v>45</v>
      </c>
      <c r="B178" s="24" t="s">
        <v>194</v>
      </c>
      <c r="C178" s="24"/>
      <c r="D178" s="24">
        <v>2024</v>
      </c>
      <c r="E178" s="61">
        <v>45536</v>
      </c>
      <c r="F178" s="61">
        <v>45657</v>
      </c>
      <c r="G178" s="24" t="s">
        <v>281</v>
      </c>
      <c r="H178" s="24" t="s">
        <v>281</v>
      </c>
      <c r="I178" s="24" t="s">
        <v>241</v>
      </c>
      <c r="J178" s="24" t="s">
        <v>282</v>
      </c>
      <c r="K178" s="24" t="s">
        <v>52</v>
      </c>
      <c r="L178" s="24" t="s">
        <v>272</v>
      </c>
      <c r="M178" s="64" t="s">
        <v>273</v>
      </c>
      <c r="N178" s="24" t="s">
        <v>55</v>
      </c>
      <c r="O178" s="24" t="s">
        <v>283</v>
      </c>
      <c r="P178" s="64">
        <v>56</v>
      </c>
      <c r="Q178" s="24">
        <v>47</v>
      </c>
      <c r="R178" s="24" t="s">
        <v>57</v>
      </c>
      <c r="S178" s="62">
        <v>1</v>
      </c>
      <c r="T178" s="24">
        <v>2024</v>
      </c>
      <c r="U178" s="24">
        <f t="shared" si="2"/>
        <v>19</v>
      </c>
      <c r="V178" s="24"/>
      <c r="W178" s="24"/>
      <c r="X178" s="24"/>
      <c r="Y178" s="24"/>
      <c r="Z178" s="24"/>
      <c r="AA178" s="24"/>
      <c r="AB178" s="24"/>
      <c r="AC178" s="64">
        <v>1</v>
      </c>
      <c r="AD178" s="64">
        <v>18</v>
      </c>
      <c r="AE178" s="24"/>
      <c r="AF178" s="24"/>
      <c r="AG178" s="24"/>
      <c r="AH178" s="62">
        <f>V178/'Festività&amp;Chiusure'!H$2</f>
        <v>0</v>
      </c>
      <c r="AI178" s="62">
        <f>W178/'Festività&amp;Chiusure'!I$2</f>
        <v>0</v>
      </c>
      <c r="AJ178" s="62">
        <f>X178/'Festività&amp;Chiusure'!J$2</f>
        <v>0</v>
      </c>
      <c r="AK178" s="62">
        <f>Y178/'Festività&amp;Chiusure'!K$2</f>
        <v>0</v>
      </c>
      <c r="AL178" s="62">
        <f>Z178/'Festività&amp;Chiusure'!L$2</f>
        <v>0</v>
      </c>
      <c r="AM178" s="62">
        <f>AA178/'Festività&amp;Chiusure'!M$2</f>
        <v>0</v>
      </c>
      <c r="AN178" s="62">
        <f>AB178/'Festività&amp;Chiusure'!N$2</f>
        <v>0</v>
      </c>
      <c r="AO178" s="62">
        <f>AC178/'Festività&amp;Chiusure'!O$2</f>
        <v>8.3333333333333329E-2</v>
      </c>
      <c r="AP178" s="62">
        <f>AD178/'Festività&amp;Chiusure'!P$2</f>
        <v>0.8571428571428571</v>
      </c>
      <c r="AQ178" s="62">
        <f>AE178/'Festività&amp;Chiusure'!Q$2</f>
        <v>0</v>
      </c>
      <c r="AR178" s="62">
        <f>AF178/'Festività&amp;Chiusure'!R$2</f>
        <v>0</v>
      </c>
      <c r="AS178" s="62">
        <f>AG178/'Festività&amp;Chiusure'!S$2</f>
        <v>0</v>
      </c>
    </row>
    <row r="179" spans="1:45" ht="14.45" hidden="1">
      <c r="A179" s="24" t="s">
        <v>45</v>
      </c>
      <c r="B179" s="24" t="s">
        <v>194</v>
      </c>
      <c r="C179" s="24"/>
      <c r="D179" s="24">
        <v>2024</v>
      </c>
      <c r="E179" s="61">
        <v>45536</v>
      </c>
      <c r="F179" s="61">
        <v>45657</v>
      </c>
      <c r="G179" s="24" t="s">
        <v>281</v>
      </c>
      <c r="H179" s="24" t="s">
        <v>281</v>
      </c>
      <c r="I179" s="24" t="s">
        <v>241</v>
      </c>
      <c r="J179" s="24" t="s">
        <v>282</v>
      </c>
      <c r="K179" s="24" t="s">
        <v>52</v>
      </c>
      <c r="L179" s="24" t="s">
        <v>272</v>
      </c>
      <c r="M179" s="24" t="s">
        <v>272</v>
      </c>
      <c r="N179" s="24" t="s">
        <v>59</v>
      </c>
      <c r="O179" s="24" t="s">
        <v>153</v>
      </c>
      <c r="P179" s="24">
        <v>56</v>
      </c>
      <c r="Q179" s="24">
        <v>47</v>
      </c>
      <c r="R179" s="24" t="s">
        <v>57</v>
      </c>
      <c r="S179" s="62">
        <v>1</v>
      </c>
      <c r="T179" s="24">
        <v>2024</v>
      </c>
      <c r="U179" s="24">
        <f t="shared" si="2"/>
        <v>2</v>
      </c>
      <c r="V179" s="24"/>
      <c r="W179" s="24"/>
      <c r="X179" s="24"/>
      <c r="Y179" s="24"/>
      <c r="Z179" s="24"/>
      <c r="AA179" s="24"/>
      <c r="AB179" s="24"/>
      <c r="AC179" s="24">
        <v>1</v>
      </c>
      <c r="AD179" s="24">
        <v>1</v>
      </c>
      <c r="AE179" s="24"/>
      <c r="AF179" s="24"/>
      <c r="AG179" s="24"/>
      <c r="AH179" s="62">
        <f>V179/'Festività&amp;Chiusure'!H$2</f>
        <v>0</v>
      </c>
      <c r="AI179" s="62">
        <f>W179/'Festività&amp;Chiusure'!I$2</f>
        <v>0</v>
      </c>
      <c r="AJ179" s="62">
        <f>X179/'Festività&amp;Chiusure'!J$2</f>
        <v>0</v>
      </c>
      <c r="AK179" s="62">
        <f>Y179/'Festività&amp;Chiusure'!K$2</f>
        <v>0</v>
      </c>
      <c r="AL179" s="62">
        <f>Z179/'Festività&amp;Chiusure'!L$2</f>
        <v>0</v>
      </c>
      <c r="AM179" s="62">
        <f>AA179/'Festività&amp;Chiusure'!M$2</f>
        <v>0</v>
      </c>
      <c r="AN179" s="62">
        <f>AB179/'Festività&amp;Chiusure'!N$2</f>
        <v>0</v>
      </c>
      <c r="AO179" s="62">
        <f>AC179/'Festività&amp;Chiusure'!O$2</f>
        <v>8.3333333333333329E-2</v>
      </c>
      <c r="AP179" s="62">
        <f>AD179/'Festività&amp;Chiusure'!P$2</f>
        <v>4.7619047619047616E-2</v>
      </c>
      <c r="AQ179" s="62">
        <f>AE179/'Festività&amp;Chiusure'!Q$2</f>
        <v>0</v>
      </c>
      <c r="AR179" s="62">
        <f>AF179/'Festività&amp;Chiusure'!R$2</f>
        <v>0</v>
      </c>
      <c r="AS179" s="62">
        <f>AG179/'Festività&amp;Chiusure'!S$2</f>
        <v>0</v>
      </c>
    </row>
    <row r="180" spans="1:45" ht="14.45" hidden="1">
      <c r="A180" s="24" t="s">
        <v>45</v>
      </c>
      <c r="B180" s="24" t="s">
        <v>194</v>
      </c>
      <c r="C180" s="24"/>
      <c r="D180" s="24">
        <v>2024</v>
      </c>
      <c r="E180" s="61">
        <v>45536</v>
      </c>
      <c r="F180" s="61">
        <v>45657</v>
      </c>
      <c r="G180" s="24" t="s">
        <v>281</v>
      </c>
      <c r="H180" s="24" t="s">
        <v>281</v>
      </c>
      <c r="I180" s="24" t="s">
        <v>241</v>
      </c>
      <c r="J180" s="24" t="s">
        <v>282</v>
      </c>
      <c r="K180" s="24" t="s">
        <v>52</v>
      </c>
      <c r="L180" s="24" t="s">
        <v>272</v>
      </c>
      <c r="M180" s="24" t="s">
        <v>275</v>
      </c>
      <c r="N180" s="24" t="s">
        <v>55</v>
      </c>
      <c r="O180" s="24" t="s">
        <v>283</v>
      </c>
      <c r="P180" s="24">
        <v>56</v>
      </c>
      <c r="Q180" s="24">
        <v>47</v>
      </c>
      <c r="R180" s="24" t="s">
        <v>57</v>
      </c>
      <c r="S180" s="62">
        <v>1</v>
      </c>
      <c r="T180" s="24">
        <v>2024</v>
      </c>
      <c r="U180" s="24">
        <f t="shared" si="2"/>
        <v>18</v>
      </c>
      <c r="V180" s="24"/>
      <c r="W180" s="24"/>
      <c r="X180" s="24"/>
      <c r="Y180" s="24"/>
      <c r="Z180" s="24"/>
      <c r="AA180" s="24"/>
      <c r="AB180" s="24"/>
      <c r="AC180" s="24">
        <v>3</v>
      </c>
      <c r="AD180" s="24">
        <v>15</v>
      </c>
      <c r="AE180" s="24"/>
      <c r="AF180" s="24"/>
      <c r="AG180" s="24"/>
      <c r="AH180" s="62">
        <f>V180/'Festività&amp;Chiusure'!H$2</f>
        <v>0</v>
      </c>
      <c r="AI180" s="62">
        <f>W180/'Festività&amp;Chiusure'!I$2</f>
        <v>0</v>
      </c>
      <c r="AJ180" s="62">
        <f>X180/'Festività&amp;Chiusure'!J$2</f>
        <v>0</v>
      </c>
      <c r="AK180" s="62">
        <f>Y180/'Festività&amp;Chiusure'!K$2</f>
        <v>0</v>
      </c>
      <c r="AL180" s="62">
        <f>Z180/'Festività&amp;Chiusure'!L$2</f>
        <v>0</v>
      </c>
      <c r="AM180" s="62">
        <f>AA180/'Festività&amp;Chiusure'!M$2</f>
        <v>0</v>
      </c>
      <c r="AN180" s="62">
        <f>AB180/'Festività&amp;Chiusure'!N$2</f>
        <v>0</v>
      </c>
      <c r="AO180" s="62">
        <f>AC180/'Festività&amp;Chiusure'!O$2</f>
        <v>0.25</v>
      </c>
      <c r="AP180" s="62">
        <f>AD180/'Festività&amp;Chiusure'!P$2</f>
        <v>0.7142857142857143</v>
      </c>
      <c r="AQ180" s="62">
        <f>AE180/'Festività&amp;Chiusure'!Q$2</f>
        <v>0</v>
      </c>
      <c r="AR180" s="62">
        <f>AF180/'Festività&amp;Chiusure'!R$2</f>
        <v>0</v>
      </c>
      <c r="AS180" s="62">
        <f>AG180/'Festività&amp;Chiusure'!S$2</f>
        <v>0</v>
      </c>
    </row>
    <row r="181" spans="1:45" ht="14.45" hidden="1">
      <c r="A181" s="24" t="s">
        <v>45</v>
      </c>
      <c r="B181" s="24" t="s">
        <v>194</v>
      </c>
      <c r="C181" s="24"/>
      <c r="D181" s="24">
        <v>2024</v>
      </c>
      <c r="E181" s="61">
        <v>45536</v>
      </c>
      <c r="F181" s="61">
        <v>45657</v>
      </c>
      <c r="G181" s="24" t="s">
        <v>281</v>
      </c>
      <c r="H181" s="24" t="s">
        <v>281</v>
      </c>
      <c r="I181" s="24" t="s">
        <v>241</v>
      </c>
      <c r="J181" s="24" t="s">
        <v>282</v>
      </c>
      <c r="K181" s="24" t="s">
        <v>52</v>
      </c>
      <c r="L181" s="24" t="s">
        <v>272</v>
      </c>
      <c r="M181" s="24" t="s">
        <v>106</v>
      </c>
      <c r="N181" s="24" t="s">
        <v>55</v>
      </c>
      <c r="O181" s="24" t="s">
        <v>283</v>
      </c>
      <c r="P181" s="24">
        <v>56</v>
      </c>
      <c r="Q181" s="24">
        <v>47</v>
      </c>
      <c r="R181" s="24" t="s">
        <v>57</v>
      </c>
      <c r="S181" s="62">
        <v>1</v>
      </c>
      <c r="T181" s="24">
        <v>2024</v>
      </c>
      <c r="U181" s="24">
        <f t="shared" si="2"/>
        <v>18</v>
      </c>
      <c r="V181" s="24"/>
      <c r="W181" s="24"/>
      <c r="X181" s="24"/>
      <c r="Y181" s="24"/>
      <c r="Z181" s="24"/>
      <c r="AA181" s="24"/>
      <c r="AB181" s="24"/>
      <c r="AC181" s="24">
        <v>1</v>
      </c>
      <c r="AD181" s="24">
        <v>17</v>
      </c>
      <c r="AE181" s="24"/>
      <c r="AF181" s="24"/>
      <c r="AG181" s="24"/>
      <c r="AH181" s="62">
        <f>V181/'Festività&amp;Chiusure'!H$2</f>
        <v>0</v>
      </c>
      <c r="AI181" s="62">
        <f>W181/'Festività&amp;Chiusure'!I$2</f>
        <v>0</v>
      </c>
      <c r="AJ181" s="62">
        <f>X181/'Festività&amp;Chiusure'!J$2</f>
        <v>0</v>
      </c>
      <c r="AK181" s="62">
        <f>Y181/'Festività&amp;Chiusure'!K$2</f>
        <v>0</v>
      </c>
      <c r="AL181" s="62">
        <f>Z181/'Festività&amp;Chiusure'!L$2</f>
        <v>0</v>
      </c>
      <c r="AM181" s="62">
        <f>AA181/'Festività&amp;Chiusure'!M$2</f>
        <v>0</v>
      </c>
      <c r="AN181" s="62">
        <f>AB181/'Festività&amp;Chiusure'!N$2</f>
        <v>0</v>
      </c>
      <c r="AO181" s="62">
        <f>AC181/'Festività&amp;Chiusure'!O$2</f>
        <v>8.3333333333333329E-2</v>
      </c>
      <c r="AP181" s="62">
        <f>AD181/'Festività&amp;Chiusure'!P$2</f>
        <v>0.80952380952380953</v>
      </c>
      <c r="AQ181" s="62">
        <f>AE181/'Festività&amp;Chiusure'!Q$2</f>
        <v>0</v>
      </c>
      <c r="AR181" s="62">
        <f>AF181/'Festività&amp;Chiusure'!R$2</f>
        <v>0</v>
      </c>
      <c r="AS181" s="62">
        <f>AG181/'Festività&amp;Chiusure'!S$2</f>
        <v>0</v>
      </c>
    </row>
    <row r="182" spans="1:45" ht="14.45" hidden="1">
      <c r="A182" s="24" t="s">
        <v>45</v>
      </c>
      <c r="B182" s="24" t="s">
        <v>194</v>
      </c>
      <c r="C182" s="24"/>
      <c r="D182" s="24">
        <v>2024</v>
      </c>
      <c r="E182" s="61">
        <v>45261</v>
      </c>
      <c r="F182" s="61">
        <v>45657</v>
      </c>
      <c r="G182" s="24" t="s">
        <v>284</v>
      </c>
      <c r="H182" s="24" t="s">
        <v>285</v>
      </c>
      <c r="I182" s="24" t="s">
        <v>241</v>
      </c>
      <c r="J182" s="24" t="s">
        <v>286</v>
      </c>
      <c r="K182" s="24" t="s">
        <v>52</v>
      </c>
      <c r="L182" s="24" t="s">
        <v>272</v>
      </c>
      <c r="M182" s="24" t="s">
        <v>272</v>
      </c>
      <c r="N182" s="24" t="s">
        <v>59</v>
      </c>
      <c r="O182" s="24" t="s">
        <v>153</v>
      </c>
      <c r="P182" s="24">
        <v>200</v>
      </c>
      <c r="Q182" s="24">
        <v>200</v>
      </c>
      <c r="R182" s="24" t="s">
        <v>57</v>
      </c>
      <c r="S182" s="62">
        <v>1</v>
      </c>
      <c r="T182" s="24">
        <v>2024</v>
      </c>
      <c r="U182" s="24">
        <f t="shared" si="2"/>
        <v>0</v>
      </c>
      <c r="V182" s="24">
        <v>2</v>
      </c>
      <c r="W182" s="24">
        <v>2</v>
      </c>
      <c r="X182" s="24">
        <v>2</v>
      </c>
      <c r="Y182" s="24">
        <v>16.149999999999999</v>
      </c>
      <c r="Z182" s="24"/>
      <c r="AA182" s="24"/>
      <c r="AB182" s="24"/>
      <c r="AC182" s="24"/>
      <c r="AD182" s="24"/>
      <c r="AE182" s="24"/>
      <c r="AF182" s="24"/>
      <c r="AG182" s="24"/>
      <c r="AH182" s="62">
        <f>V182/'Festività&amp;Chiusure'!H$2</f>
        <v>0.1111111111111111</v>
      </c>
      <c r="AI182" s="62">
        <f>W182/'Festività&amp;Chiusure'!I$2</f>
        <v>0.1</v>
      </c>
      <c r="AJ182" s="62">
        <f>X182/'Festività&amp;Chiusure'!J$2</f>
        <v>9.5238095238095233E-2</v>
      </c>
      <c r="AK182" s="62">
        <f>Y182/'Festività&amp;Chiusure'!K$2</f>
        <v>0.73409090909090902</v>
      </c>
      <c r="AL182" s="62">
        <f>Z182/'Festività&amp;Chiusure'!L$2</f>
        <v>0</v>
      </c>
      <c r="AM182" s="62">
        <f>AA182/'Festività&amp;Chiusure'!M$2</f>
        <v>0</v>
      </c>
      <c r="AN182" s="62">
        <f>AB182/'Festività&amp;Chiusure'!N$2</f>
        <v>0</v>
      </c>
      <c r="AO182" s="62">
        <f>AC182/'Festività&amp;Chiusure'!O$2</f>
        <v>0</v>
      </c>
      <c r="AP182" s="62">
        <f>AD182/'Festività&amp;Chiusure'!P$2</f>
        <v>0</v>
      </c>
      <c r="AQ182" s="62">
        <f>AE182/'Festività&amp;Chiusure'!Q$2</f>
        <v>0</v>
      </c>
      <c r="AR182" s="62">
        <f>AF182/'Festività&amp;Chiusure'!R$2</f>
        <v>0</v>
      </c>
      <c r="AS182" s="62">
        <f>AG182/'Festività&amp;Chiusure'!S$2</f>
        <v>0</v>
      </c>
    </row>
    <row r="183" spans="1:45" ht="14.45" hidden="1">
      <c r="A183" s="24" t="s">
        <v>45</v>
      </c>
      <c r="B183" s="24" t="s">
        <v>194</v>
      </c>
      <c r="C183" s="24"/>
      <c r="D183" s="24">
        <v>2024</v>
      </c>
      <c r="E183" s="61">
        <v>45261</v>
      </c>
      <c r="F183" s="61">
        <v>45657</v>
      </c>
      <c r="G183" s="24" t="s">
        <v>284</v>
      </c>
      <c r="H183" s="24" t="s">
        <v>285</v>
      </c>
      <c r="I183" s="24" t="s">
        <v>241</v>
      </c>
      <c r="J183" s="24" t="s">
        <v>286</v>
      </c>
      <c r="K183" s="24" t="s">
        <v>52</v>
      </c>
      <c r="L183" s="24" t="s">
        <v>272</v>
      </c>
      <c r="M183" s="24" t="s">
        <v>275</v>
      </c>
      <c r="N183" s="24" t="s">
        <v>55</v>
      </c>
      <c r="O183" s="24" t="s">
        <v>153</v>
      </c>
      <c r="P183" s="24">
        <v>200</v>
      </c>
      <c r="Q183" s="24">
        <v>200</v>
      </c>
      <c r="R183" s="24" t="s">
        <v>57</v>
      </c>
      <c r="S183" s="62">
        <v>1</v>
      </c>
      <c r="T183" s="24">
        <v>2024</v>
      </c>
      <c r="U183" s="24">
        <f t="shared" si="2"/>
        <v>0</v>
      </c>
      <c r="V183" s="24">
        <v>19</v>
      </c>
      <c r="W183" s="24">
        <v>19</v>
      </c>
      <c r="X183" s="24">
        <v>19</v>
      </c>
      <c r="Y183" s="24">
        <v>17</v>
      </c>
      <c r="Z183" s="24"/>
      <c r="AA183" s="24"/>
      <c r="AB183" s="24"/>
      <c r="AC183" s="24"/>
      <c r="AD183" s="24"/>
      <c r="AE183" s="24"/>
      <c r="AF183" s="24"/>
      <c r="AG183" s="24"/>
      <c r="AH183" s="62">
        <f>V183/'Festività&amp;Chiusure'!H$2</f>
        <v>1.0555555555555556</v>
      </c>
      <c r="AI183" s="62">
        <f>W183/'Festività&amp;Chiusure'!I$2</f>
        <v>0.95</v>
      </c>
      <c r="AJ183" s="62">
        <f>X183/'Festività&amp;Chiusure'!J$2</f>
        <v>0.90476190476190477</v>
      </c>
      <c r="AK183" s="62">
        <f>Y183/'Festività&amp;Chiusure'!K$2</f>
        <v>0.77272727272727271</v>
      </c>
      <c r="AL183" s="62">
        <f>Z183/'Festività&amp;Chiusure'!L$2</f>
        <v>0</v>
      </c>
      <c r="AM183" s="62">
        <f>AA183/'Festività&amp;Chiusure'!M$2</f>
        <v>0</v>
      </c>
      <c r="AN183" s="62">
        <f>AB183/'Festività&amp;Chiusure'!N$2</f>
        <v>0</v>
      </c>
      <c r="AO183" s="62">
        <f>AC183/'Festività&amp;Chiusure'!O$2</f>
        <v>0</v>
      </c>
      <c r="AP183" s="62">
        <f>AD183/'Festività&amp;Chiusure'!P$2</f>
        <v>0</v>
      </c>
      <c r="AQ183" s="62">
        <f>AE183/'Festività&amp;Chiusure'!Q$2</f>
        <v>0</v>
      </c>
      <c r="AR183" s="62">
        <f>AF183/'Festività&amp;Chiusure'!R$2</f>
        <v>0</v>
      </c>
      <c r="AS183" s="62">
        <f>AG183/'Festività&amp;Chiusure'!S$2</f>
        <v>0</v>
      </c>
    </row>
    <row r="184" spans="1:45" ht="14.45" hidden="1">
      <c r="A184" s="24" t="s">
        <v>45</v>
      </c>
      <c r="B184" s="24" t="s">
        <v>194</v>
      </c>
      <c r="C184" s="24"/>
      <c r="D184" s="24">
        <v>2024</v>
      </c>
      <c r="E184" s="61">
        <v>45261</v>
      </c>
      <c r="F184" s="61">
        <v>45657</v>
      </c>
      <c r="G184" s="24" t="s">
        <v>284</v>
      </c>
      <c r="H184" s="24" t="s">
        <v>285</v>
      </c>
      <c r="I184" s="24" t="s">
        <v>241</v>
      </c>
      <c r="J184" s="24" t="s">
        <v>286</v>
      </c>
      <c r="K184" s="24" t="s">
        <v>52</v>
      </c>
      <c r="L184" s="24" t="s">
        <v>272</v>
      </c>
      <c r="M184" s="24" t="s">
        <v>278</v>
      </c>
      <c r="N184" s="24" t="s">
        <v>55</v>
      </c>
      <c r="O184" s="24" t="s">
        <v>153</v>
      </c>
      <c r="P184" s="24">
        <v>200</v>
      </c>
      <c r="Q184" s="24">
        <v>200</v>
      </c>
      <c r="R184" s="24" t="s">
        <v>57</v>
      </c>
      <c r="S184" s="62">
        <v>1</v>
      </c>
      <c r="T184" s="24">
        <v>2024</v>
      </c>
      <c r="U184" s="24">
        <f t="shared" si="2"/>
        <v>5</v>
      </c>
      <c r="V184" s="24"/>
      <c r="W184" s="24"/>
      <c r="X184" s="24"/>
      <c r="Y184" s="24">
        <v>5</v>
      </c>
      <c r="Z184" s="24">
        <v>5</v>
      </c>
      <c r="AA184" s="24"/>
      <c r="AB184" s="24"/>
      <c r="AC184" s="24"/>
      <c r="AD184" s="24"/>
      <c r="AE184" s="24"/>
      <c r="AF184" s="24"/>
      <c r="AG184" s="24"/>
      <c r="AH184" s="62">
        <f>V184/'Festività&amp;Chiusure'!H$2</f>
        <v>0</v>
      </c>
      <c r="AI184" s="62">
        <f>W184/'Festività&amp;Chiusure'!I$2</f>
        <v>0</v>
      </c>
      <c r="AJ184" s="62">
        <f>X184/'Festività&amp;Chiusure'!J$2</f>
        <v>0</v>
      </c>
      <c r="AK184" s="62">
        <f>Y184/'Festività&amp;Chiusure'!K$2</f>
        <v>0.22727272727272727</v>
      </c>
      <c r="AL184" s="62">
        <f>Z184/'Festività&amp;Chiusure'!L$2</f>
        <v>0.25</v>
      </c>
      <c r="AM184" s="62">
        <f>AA184/'Festività&amp;Chiusure'!M$2</f>
        <v>0</v>
      </c>
      <c r="AN184" s="62">
        <f>AB184/'Festività&amp;Chiusure'!N$2</f>
        <v>0</v>
      </c>
      <c r="AO184" s="62">
        <f>AC184/'Festività&amp;Chiusure'!O$2</f>
        <v>0</v>
      </c>
      <c r="AP184" s="62">
        <f>AD184/'Festività&amp;Chiusure'!P$2</f>
        <v>0</v>
      </c>
      <c r="AQ184" s="62">
        <f>AE184/'Festività&amp;Chiusure'!Q$2</f>
        <v>0</v>
      </c>
      <c r="AR184" s="62">
        <f>AF184/'Festività&amp;Chiusure'!R$2</f>
        <v>0</v>
      </c>
      <c r="AS184" s="62">
        <f>AG184/'Festività&amp;Chiusure'!S$2</f>
        <v>0</v>
      </c>
    </row>
    <row r="185" spans="1:45" ht="14.45" hidden="1">
      <c r="A185" s="24" t="s">
        <v>45</v>
      </c>
      <c r="B185" s="24" t="s">
        <v>194</v>
      </c>
      <c r="C185" s="24"/>
      <c r="D185" s="24">
        <v>2024</v>
      </c>
      <c r="E185" s="61">
        <v>45261</v>
      </c>
      <c r="F185" s="61">
        <v>45657</v>
      </c>
      <c r="G185" s="24" t="s">
        <v>284</v>
      </c>
      <c r="H185" s="24" t="s">
        <v>285</v>
      </c>
      <c r="I185" s="24" t="s">
        <v>241</v>
      </c>
      <c r="J185" s="24" t="s">
        <v>286</v>
      </c>
      <c r="K185" s="24" t="s">
        <v>52</v>
      </c>
      <c r="L185" s="24" t="s">
        <v>272</v>
      </c>
      <c r="M185" s="24" t="s">
        <v>106</v>
      </c>
      <c r="N185" s="24" t="s">
        <v>55</v>
      </c>
      <c r="O185" s="24" t="s">
        <v>153</v>
      </c>
      <c r="P185" s="24">
        <v>200</v>
      </c>
      <c r="Q185" s="24">
        <v>200</v>
      </c>
      <c r="R185" s="24" t="s">
        <v>57</v>
      </c>
      <c r="S185" s="62">
        <v>1</v>
      </c>
      <c r="T185" s="24">
        <v>2024</v>
      </c>
      <c r="U185" s="24">
        <f t="shared" si="2"/>
        <v>9</v>
      </c>
      <c r="V185" s="24">
        <v>5</v>
      </c>
      <c r="W185" s="24"/>
      <c r="X185" s="24">
        <v>17</v>
      </c>
      <c r="Y185" s="24">
        <v>17</v>
      </c>
      <c r="Z185" s="24">
        <v>9</v>
      </c>
      <c r="AA185" s="24"/>
      <c r="AB185" s="24"/>
      <c r="AC185" s="24"/>
      <c r="AD185" s="24"/>
      <c r="AE185" s="24"/>
      <c r="AF185" s="24"/>
      <c r="AG185" s="24"/>
      <c r="AH185" s="62">
        <f>V185/'Festività&amp;Chiusure'!H$2</f>
        <v>0.27777777777777779</v>
      </c>
      <c r="AI185" s="62">
        <f>W185/'Festività&amp;Chiusure'!I$2</f>
        <v>0</v>
      </c>
      <c r="AJ185" s="62">
        <f>X185/'Festività&amp;Chiusure'!J$2</f>
        <v>0.80952380952380953</v>
      </c>
      <c r="AK185" s="62">
        <f>Y185/'Festività&amp;Chiusure'!K$2</f>
        <v>0.77272727272727271</v>
      </c>
      <c r="AL185" s="62">
        <f>Z185/'Festività&amp;Chiusure'!L$2</f>
        <v>0.45</v>
      </c>
      <c r="AM185" s="62">
        <f>AA185/'Festività&amp;Chiusure'!M$2</f>
        <v>0</v>
      </c>
      <c r="AN185" s="62">
        <f>AB185/'Festività&amp;Chiusure'!N$2</f>
        <v>0</v>
      </c>
      <c r="AO185" s="62">
        <f>AC185/'Festività&amp;Chiusure'!O$2</f>
        <v>0</v>
      </c>
      <c r="AP185" s="62">
        <f>AD185/'Festività&amp;Chiusure'!P$2</f>
        <v>0</v>
      </c>
      <c r="AQ185" s="62">
        <f>AE185/'Festività&amp;Chiusure'!Q$2</f>
        <v>0</v>
      </c>
      <c r="AR185" s="62">
        <f>AF185/'Festività&amp;Chiusure'!R$2</f>
        <v>0</v>
      </c>
      <c r="AS185" s="62">
        <f>AG185/'Festività&amp;Chiusure'!S$2</f>
        <v>0</v>
      </c>
    </row>
    <row r="186" spans="1:45" ht="14.45" hidden="1">
      <c r="A186" s="24" t="s">
        <v>45</v>
      </c>
      <c r="B186" s="24" t="s">
        <v>46</v>
      </c>
      <c r="C186" s="24" t="s">
        <v>195</v>
      </c>
      <c r="D186" s="24">
        <v>2024</v>
      </c>
      <c r="E186" s="61">
        <v>44562</v>
      </c>
      <c r="F186" s="61">
        <v>45443</v>
      </c>
      <c r="G186" s="24" t="s">
        <v>287</v>
      </c>
      <c r="H186" s="48" t="s">
        <v>288</v>
      </c>
      <c r="I186" s="24" t="s">
        <v>139</v>
      </c>
      <c r="J186" s="24" t="s">
        <v>289</v>
      </c>
      <c r="K186" s="24" t="s">
        <v>52</v>
      </c>
      <c r="L186" s="24" t="s">
        <v>272</v>
      </c>
      <c r="M186" s="24" t="s">
        <v>243</v>
      </c>
      <c r="N186" s="24" t="s">
        <v>55</v>
      </c>
      <c r="O186" s="24" t="s">
        <v>146</v>
      </c>
      <c r="P186" s="24">
        <v>188</v>
      </c>
      <c r="Q186" s="24">
        <v>180</v>
      </c>
      <c r="R186" s="24" t="s">
        <v>57</v>
      </c>
      <c r="S186" s="62">
        <v>0.96</v>
      </c>
      <c r="T186" s="24">
        <v>2024</v>
      </c>
      <c r="U186" s="24">
        <f t="shared" si="2"/>
        <v>56.5</v>
      </c>
      <c r="V186" s="24">
        <v>1.8</v>
      </c>
      <c r="W186" s="24">
        <v>8.5</v>
      </c>
      <c r="X186" s="24">
        <v>16</v>
      </c>
      <c r="Y186" s="24">
        <v>14.3</v>
      </c>
      <c r="Z186" s="24">
        <v>17</v>
      </c>
      <c r="AA186" s="24">
        <v>9</v>
      </c>
      <c r="AB186" s="24">
        <v>8</v>
      </c>
      <c r="AC186" s="24">
        <v>3.5</v>
      </c>
      <c r="AD186" s="24">
        <v>5</v>
      </c>
      <c r="AE186" s="24">
        <v>6</v>
      </c>
      <c r="AF186" s="24">
        <v>4</v>
      </c>
      <c r="AG186" s="24">
        <v>4</v>
      </c>
      <c r="AH186" s="62">
        <f>V186/'Festività&amp;Chiusure'!H$2</f>
        <v>0.1</v>
      </c>
      <c r="AI186" s="62">
        <f>W186/'Festività&amp;Chiusure'!I$2</f>
        <v>0.42499999999999999</v>
      </c>
      <c r="AJ186" s="62">
        <f>X186/'Festività&amp;Chiusure'!J$2</f>
        <v>0.76190476190476186</v>
      </c>
      <c r="AK186" s="62">
        <f>Y186/'Festività&amp;Chiusure'!K$2</f>
        <v>0.65</v>
      </c>
      <c r="AL186" s="62">
        <f>Z186/'Festività&amp;Chiusure'!L$2</f>
        <v>0.85</v>
      </c>
      <c r="AM186" s="62">
        <f>AA186/'Festività&amp;Chiusure'!M$2</f>
        <v>0.45</v>
      </c>
      <c r="AN186" s="62">
        <f>AB186/'Festività&amp;Chiusure'!N$2</f>
        <v>0.34782608695652173</v>
      </c>
      <c r="AO186" s="62">
        <f>AC186/'Festività&amp;Chiusure'!O$2</f>
        <v>0.29166666666666669</v>
      </c>
      <c r="AP186" s="62">
        <f>AD186/'Festività&amp;Chiusure'!P$2</f>
        <v>0.23809523809523808</v>
      </c>
      <c r="AQ186" s="62">
        <f>AE186/'Festività&amp;Chiusure'!Q$2</f>
        <v>0.2608695652173913</v>
      </c>
      <c r="AR186" s="62">
        <f>AF186/'Festività&amp;Chiusure'!R$2</f>
        <v>0.19047619047619047</v>
      </c>
      <c r="AS186" s="62">
        <f>AG186/'Festività&amp;Chiusure'!S$2</f>
        <v>0.18181818181818182</v>
      </c>
    </row>
    <row r="187" spans="1:45" ht="14.45" hidden="1">
      <c r="A187" s="24" t="s">
        <v>45</v>
      </c>
      <c r="B187" s="24" t="s">
        <v>46</v>
      </c>
      <c r="C187" s="24" t="s">
        <v>195</v>
      </c>
      <c r="D187" s="24">
        <v>2024</v>
      </c>
      <c r="E187" s="61">
        <v>44562</v>
      </c>
      <c r="F187" s="61">
        <v>45443</v>
      </c>
      <c r="G187" s="24" t="s">
        <v>290</v>
      </c>
      <c r="H187" s="48" t="s">
        <v>288</v>
      </c>
      <c r="I187" s="24" t="s">
        <v>139</v>
      </c>
      <c r="J187" s="24" t="s">
        <v>289</v>
      </c>
      <c r="K187" s="24" t="s">
        <v>52</v>
      </c>
      <c r="L187" s="24" t="s">
        <v>272</v>
      </c>
      <c r="M187" s="24" t="s">
        <v>272</v>
      </c>
      <c r="N187" s="24" t="s">
        <v>59</v>
      </c>
      <c r="O187" s="24" t="s">
        <v>153</v>
      </c>
      <c r="P187" s="24">
        <v>188</v>
      </c>
      <c r="Q187" s="24">
        <v>180</v>
      </c>
      <c r="R187" s="24" t="s">
        <v>57</v>
      </c>
      <c r="S187" s="62">
        <v>0.96</v>
      </c>
      <c r="T187" s="24">
        <v>2024</v>
      </c>
      <c r="U187" s="24">
        <f t="shared" si="2"/>
        <v>9</v>
      </c>
      <c r="V187" s="24"/>
      <c r="W187" s="24"/>
      <c r="X187" s="24"/>
      <c r="Y187" s="24"/>
      <c r="Z187" s="24"/>
      <c r="AA187" s="24"/>
      <c r="AB187" s="24"/>
      <c r="AC187" s="24"/>
      <c r="AD187" s="24">
        <v>2</v>
      </c>
      <c r="AE187" s="24">
        <v>3</v>
      </c>
      <c r="AF187" s="24">
        <v>2</v>
      </c>
      <c r="AG187" s="24">
        <v>2</v>
      </c>
      <c r="AH187" s="62">
        <f>V187/'Festività&amp;Chiusure'!H$2</f>
        <v>0</v>
      </c>
      <c r="AI187" s="62">
        <f>W187/'Festività&amp;Chiusure'!I$2</f>
        <v>0</v>
      </c>
      <c r="AJ187" s="62">
        <f>X187/'Festività&amp;Chiusure'!J$2</f>
        <v>0</v>
      </c>
      <c r="AK187" s="62">
        <f>Y187/'Festività&amp;Chiusure'!K$2</f>
        <v>0</v>
      </c>
      <c r="AL187" s="62">
        <f>Z187/'Festività&amp;Chiusure'!L$2</f>
        <v>0</v>
      </c>
      <c r="AM187" s="62">
        <f>AA187/'Festività&amp;Chiusure'!M$2</f>
        <v>0</v>
      </c>
      <c r="AN187" s="62">
        <f>AB187/'Festività&amp;Chiusure'!N$2</f>
        <v>0</v>
      </c>
      <c r="AO187" s="62">
        <f>AC187/'Festività&amp;Chiusure'!O$2</f>
        <v>0</v>
      </c>
      <c r="AP187" s="62">
        <f>AD187/'Festività&amp;Chiusure'!P$2</f>
        <v>9.5238095238095233E-2</v>
      </c>
      <c r="AQ187" s="62">
        <f>AE187/'Festività&amp;Chiusure'!Q$2</f>
        <v>0.13043478260869565</v>
      </c>
      <c r="AR187" s="62">
        <f>AF187/'Festività&amp;Chiusure'!R$2</f>
        <v>9.5238095238095233E-2</v>
      </c>
      <c r="AS187" s="62">
        <f>AG187/'Festività&amp;Chiusure'!S$2</f>
        <v>9.0909090909090912E-2</v>
      </c>
    </row>
    <row r="188" spans="1:45" ht="14.45" hidden="1">
      <c r="A188" s="24" t="s">
        <v>45</v>
      </c>
      <c r="B188" s="24" t="s">
        <v>46</v>
      </c>
      <c r="C188" s="24" t="s">
        <v>195</v>
      </c>
      <c r="D188" s="24">
        <v>2024</v>
      </c>
      <c r="E188" s="61">
        <v>44562</v>
      </c>
      <c r="F188" s="61">
        <v>45443</v>
      </c>
      <c r="G188" s="24" t="s">
        <v>291</v>
      </c>
      <c r="H188" s="48" t="s">
        <v>288</v>
      </c>
      <c r="I188" s="24" t="s">
        <v>139</v>
      </c>
      <c r="J188" s="24" t="s">
        <v>289</v>
      </c>
      <c r="K188" s="24" t="s">
        <v>52</v>
      </c>
      <c r="L188" s="24" t="s">
        <v>272</v>
      </c>
      <c r="M188" s="24" t="s">
        <v>244</v>
      </c>
      <c r="N188" s="24" t="s">
        <v>55</v>
      </c>
      <c r="O188" s="24" t="s">
        <v>56</v>
      </c>
      <c r="P188" s="24">
        <v>188</v>
      </c>
      <c r="Q188" s="24">
        <v>180</v>
      </c>
      <c r="R188" s="24" t="s">
        <v>57</v>
      </c>
      <c r="S188" s="62">
        <v>0.96</v>
      </c>
      <c r="T188" s="24">
        <v>2024</v>
      </c>
      <c r="U188" s="24">
        <f t="shared" si="2"/>
        <v>49.5</v>
      </c>
      <c r="V188" s="24"/>
      <c r="W188" s="24">
        <v>6.4</v>
      </c>
      <c r="X188" s="24">
        <v>17</v>
      </c>
      <c r="Y188" s="24">
        <v>11</v>
      </c>
      <c r="Z188" s="24">
        <v>13.5</v>
      </c>
      <c r="AA188" s="24">
        <v>15</v>
      </c>
      <c r="AB188" s="24">
        <v>6</v>
      </c>
      <c r="AC188" s="24"/>
      <c r="AD188" s="24">
        <v>4</v>
      </c>
      <c r="AE188" s="24">
        <v>4</v>
      </c>
      <c r="AF188" s="24">
        <v>3</v>
      </c>
      <c r="AG188" s="24">
        <v>4</v>
      </c>
      <c r="AH188" s="62">
        <f>V188/'Festività&amp;Chiusure'!H$2</f>
        <v>0</v>
      </c>
      <c r="AI188" s="62">
        <f>W188/'Festività&amp;Chiusure'!I$2</f>
        <v>0.32</v>
      </c>
      <c r="AJ188" s="62">
        <f>X188/'Festività&amp;Chiusure'!J$2</f>
        <v>0.80952380952380953</v>
      </c>
      <c r="AK188" s="62">
        <f>Y188/'Festività&amp;Chiusure'!K$2</f>
        <v>0.5</v>
      </c>
      <c r="AL188" s="62">
        <f>Z188/'Festività&amp;Chiusure'!L$2</f>
        <v>0.67500000000000004</v>
      </c>
      <c r="AM188" s="62">
        <f>AA188/'Festività&amp;Chiusure'!M$2</f>
        <v>0.75</v>
      </c>
      <c r="AN188" s="62">
        <f>AB188/'Festività&amp;Chiusure'!N$2</f>
        <v>0.2608695652173913</v>
      </c>
      <c r="AO188" s="62">
        <f>AC188/'Festività&amp;Chiusure'!O$2</f>
        <v>0</v>
      </c>
      <c r="AP188" s="62">
        <f>AD188/'Festività&amp;Chiusure'!P$2</f>
        <v>0.19047619047619047</v>
      </c>
      <c r="AQ188" s="62">
        <f>AE188/'Festività&amp;Chiusure'!Q$2</f>
        <v>0.17391304347826086</v>
      </c>
      <c r="AR188" s="62">
        <f>AF188/'Festività&amp;Chiusure'!R$2</f>
        <v>0.14285714285714285</v>
      </c>
      <c r="AS188" s="62">
        <f>AG188/'Festività&amp;Chiusure'!S$2</f>
        <v>0.18181818181818182</v>
      </c>
    </row>
    <row r="189" spans="1:45" ht="14.45" hidden="1">
      <c r="A189" s="24" t="s">
        <v>45</v>
      </c>
      <c r="B189" s="24" t="s">
        <v>46</v>
      </c>
      <c r="C189" s="24" t="s">
        <v>195</v>
      </c>
      <c r="D189" s="24">
        <v>2024</v>
      </c>
      <c r="E189" s="61">
        <v>44562</v>
      </c>
      <c r="F189" s="61">
        <v>45443</v>
      </c>
      <c r="G189" s="24" t="s">
        <v>291</v>
      </c>
      <c r="H189" s="48" t="s">
        <v>288</v>
      </c>
      <c r="I189" s="24" t="s">
        <v>139</v>
      </c>
      <c r="J189" s="24" t="s">
        <v>289</v>
      </c>
      <c r="K189" s="24" t="s">
        <v>52</v>
      </c>
      <c r="L189" s="24" t="s">
        <v>272</v>
      </c>
      <c r="M189" s="24" t="s">
        <v>133</v>
      </c>
      <c r="N189" s="24" t="s">
        <v>55</v>
      </c>
      <c r="O189" s="24" t="s">
        <v>146</v>
      </c>
      <c r="P189" s="24">
        <v>188</v>
      </c>
      <c r="Q189" s="24">
        <v>180</v>
      </c>
      <c r="R189" s="24" t="s">
        <v>57</v>
      </c>
      <c r="S189" s="62">
        <v>0.96</v>
      </c>
      <c r="T189" s="24">
        <v>2024</v>
      </c>
      <c r="U189" s="24">
        <f t="shared" si="2"/>
        <v>10</v>
      </c>
      <c r="V189" s="24"/>
      <c r="W189" s="24"/>
      <c r="X189" s="24"/>
      <c r="Y189" s="24"/>
      <c r="Z189" s="24"/>
      <c r="AA189" s="24">
        <v>7</v>
      </c>
      <c r="AB189" s="24">
        <v>3</v>
      </c>
      <c r="AC189" s="24"/>
      <c r="AD189" s="24"/>
      <c r="AE189" s="24"/>
      <c r="AF189" s="24"/>
      <c r="AG189" s="24"/>
      <c r="AH189" s="62">
        <f>V189/'Festività&amp;Chiusure'!H$2</f>
        <v>0</v>
      </c>
      <c r="AI189" s="62">
        <f>W189/'Festività&amp;Chiusure'!I$2</f>
        <v>0</v>
      </c>
      <c r="AJ189" s="62">
        <f>X189/'Festività&amp;Chiusure'!J$2</f>
        <v>0</v>
      </c>
      <c r="AK189" s="62">
        <f>Y189/'Festività&amp;Chiusure'!K$2</f>
        <v>0</v>
      </c>
      <c r="AL189" s="62">
        <f>Z189/'Festività&amp;Chiusure'!L$2</f>
        <v>0</v>
      </c>
      <c r="AM189" s="62">
        <f>AA189/'Festività&amp;Chiusure'!M$2</f>
        <v>0.35</v>
      </c>
      <c r="AN189" s="62">
        <f>AB189/'Festività&amp;Chiusure'!N$2</f>
        <v>0.13043478260869565</v>
      </c>
      <c r="AO189" s="62">
        <f>AC189/'Festività&amp;Chiusure'!O$2</f>
        <v>0</v>
      </c>
      <c r="AP189" s="62">
        <f>AD189/'Festività&amp;Chiusure'!P$2</f>
        <v>0</v>
      </c>
      <c r="AQ189" s="62">
        <f>AE189/'Festività&amp;Chiusure'!Q$2</f>
        <v>0</v>
      </c>
      <c r="AR189" s="62">
        <f>AF189/'Festività&amp;Chiusure'!R$2</f>
        <v>0</v>
      </c>
      <c r="AS189" s="62">
        <f>AG189/'Festività&amp;Chiusure'!S$2</f>
        <v>0</v>
      </c>
    </row>
    <row r="190" spans="1:45" ht="14.45" hidden="1">
      <c r="A190" s="24" t="s">
        <v>209</v>
      </c>
      <c r="B190" s="24" t="s">
        <v>46</v>
      </c>
      <c r="C190" s="24" t="s">
        <v>195</v>
      </c>
      <c r="D190" s="24">
        <v>2024</v>
      </c>
      <c r="E190" s="61">
        <v>45580</v>
      </c>
      <c r="F190" s="61">
        <v>45657</v>
      </c>
      <c r="G190" s="24" t="s">
        <v>62</v>
      </c>
      <c r="H190" s="24" t="s">
        <v>62</v>
      </c>
      <c r="I190" s="24" t="s">
        <v>139</v>
      </c>
      <c r="J190" s="24" t="s">
        <v>292</v>
      </c>
      <c r="K190" s="24" t="s">
        <v>52</v>
      </c>
      <c r="L190" s="24" t="s">
        <v>272</v>
      </c>
      <c r="M190" s="24" t="s">
        <v>243</v>
      </c>
      <c r="N190" s="24" t="s">
        <v>55</v>
      </c>
      <c r="O190" s="24" t="s">
        <v>146</v>
      </c>
      <c r="P190" s="24">
        <v>20</v>
      </c>
      <c r="Q190" s="24">
        <v>12</v>
      </c>
      <c r="R190" s="24" t="s">
        <v>57</v>
      </c>
      <c r="S190" s="62">
        <v>0.6</v>
      </c>
      <c r="T190" s="24">
        <v>2024</v>
      </c>
      <c r="U190" s="24">
        <f t="shared" si="2"/>
        <v>8</v>
      </c>
      <c r="V190" s="24"/>
      <c r="W190" s="24"/>
      <c r="X190" s="24"/>
      <c r="Y190" s="24"/>
      <c r="Z190" s="24"/>
      <c r="AA190" s="24"/>
      <c r="AB190" s="24"/>
      <c r="AC190" s="24"/>
      <c r="AD190" s="24"/>
      <c r="AE190" s="24">
        <v>4</v>
      </c>
      <c r="AF190" s="24">
        <v>4</v>
      </c>
      <c r="AG190" s="24"/>
      <c r="AH190" s="62">
        <f>V190/'Festività&amp;Chiusure'!H$2</f>
        <v>0</v>
      </c>
      <c r="AI190" s="62">
        <f>W190/'Festività&amp;Chiusure'!I$2</f>
        <v>0</v>
      </c>
      <c r="AJ190" s="62">
        <f>X190/'Festività&amp;Chiusure'!J$2</f>
        <v>0</v>
      </c>
      <c r="AK190" s="62">
        <f>Y190/'Festività&amp;Chiusure'!K$2</f>
        <v>0</v>
      </c>
      <c r="AL190" s="62">
        <f>Z190/'Festività&amp;Chiusure'!L$2</f>
        <v>0</v>
      </c>
      <c r="AM190" s="62">
        <f>AA190/'Festività&amp;Chiusure'!M$2</f>
        <v>0</v>
      </c>
      <c r="AN190" s="62">
        <f>AB190/'Festività&amp;Chiusure'!N$2</f>
        <v>0</v>
      </c>
      <c r="AO190" s="62">
        <f>AC190/'Festività&amp;Chiusure'!O$2</f>
        <v>0</v>
      </c>
      <c r="AP190" s="62">
        <f>AD190/'Festività&amp;Chiusure'!P$2</f>
        <v>0</v>
      </c>
      <c r="AQ190" s="62">
        <f>AE190/'Festività&amp;Chiusure'!Q$2</f>
        <v>0.17391304347826086</v>
      </c>
      <c r="AR190" s="62">
        <f>AF190/'Festività&amp;Chiusure'!R$2</f>
        <v>0.19047619047619047</v>
      </c>
      <c r="AS190" s="62">
        <f>AG190/'Festività&amp;Chiusure'!S$2</f>
        <v>0</v>
      </c>
    </row>
    <row r="191" spans="1:45" ht="14.45" hidden="1">
      <c r="A191" s="24" t="s">
        <v>209</v>
      </c>
      <c r="B191" s="24" t="s">
        <v>46</v>
      </c>
      <c r="C191" s="24" t="s">
        <v>195</v>
      </c>
      <c r="D191" s="24">
        <v>2024</v>
      </c>
      <c r="E191" s="61">
        <v>45580</v>
      </c>
      <c r="F191" s="61">
        <v>45657</v>
      </c>
      <c r="G191" s="24" t="s">
        <v>62</v>
      </c>
      <c r="H191" s="24" t="s">
        <v>62</v>
      </c>
      <c r="I191" s="24" t="s">
        <v>139</v>
      </c>
      <c r="J191" s="24" t="s">
        <v>292</v>
      </c>
      <c r="K191" s="24" t="s">
        <v>52</v>
      </c>
      <c r="L191" s="24" t="s">
        <v>272</v>
      </c>
      <c r="M191" s="24" t="s">
        <v>272</v>
      </c>
      <c r="N191" s="24" t="s">
        <v>59</v>
      </c>
      <c r="O191" s="24" t="s">
        <v>153</v>
      </c>
      <c r="P191" s="24">
        <v>20</v>
      </c>
      <c r="Q191" s="24">
        <v>12</v>
      </c>
      <c r="R191" s="24" t="s">
        <v>57</v>
      </c>
      <c r="S191" s="62">
        <v>0.6</v>
      </c>
      <c r="T191" s="24">
        <v>2024</v>
      </c>
      <c r="U191" s="24">
        <f t="shared" si="2"/>
        <v>2</v>
      </c>
      <c r="V191" s="24"/>
      <c r="W191" s="24"/>
      <c r="X191" s="24"/>
      <c r="Y191" s="24"/>
      <c r="Z191" s="24"/>
      <c r="AA191" s="24"/>
      <c r="AB191" s="24"/>
      <c r="AC191" s="24"/>
      <c r="AD191" s="24"/>
      <c r="AE191" s="24">
        <v>1</v>
      </c>
      <c r="AF191" s="24">
        <v>1</v>
      </c>
      <c r="AG191" s="24"/>
      <c r="AH191" s="62">
        <f>V191/'Festività&amp;Chiusure'!H$2</f>
        <v>0</v>
      </c>
      <c r="AI191" s="62">
        <f>W191/'Festività&amp;Chiusure'!I$2</f>
        <v>0</v>
      </c>
      <c r="AJ191" s="62">
        <f>X191/'Festività&amp;Chiusure'!J$2</f>
        <v>0</v>
      </c>
      <c r="AK191" s="62">
        <f>Y191/'Festività&amp;Chiusure'!K$2</f>
        <v>0</v>
      </c>
      <c r="AL191" s="62">
        <f>Z191/'Festività&amp;Chiusure'!L$2</f>
        <v>0</v>
      </c>
      <c r="AM191" s="62">
        <f>AA191/'Festività&amp;Chiusure'!M$2</f>
        <v>0</v>
      </c>
      <c r="AN191" s="62">
        <f>AB191/'Festività&amp;Chiusure'!N$2</f>
        <v>0</v>
      </c>
      <c r="AO191" s="62">
        <f>AC191/'Festività&amp;Chiusure'!O$2</f>
        <v>0</v>
      </c>
      <c r="AP191" s="62">
        <f>AD191/'Festività&amp;Chiusure'!P$2</f>
        <v>0</v>
      </c>
      <c r="AQ191" s="62">
        <f>AE191/'Festività&amp;Chiusure'!Q$2</f>
        <v>4.3478260869565216E-2</v>
      </c>
      <c r="AR191" s="62">
        <f>AF191/'Festività&amp;Chiusure'!R$2</f>
        <v>4.7619047619047616E-2</v>
      </c>
      <c r="AS191" s="62">
        <f>AG191/'Festività&amp;Chiusure'!S$2</f>
        <v>0</v>
      </c>
    </row>
    <row r="192" spans="1:45" ht="14.45" hidden="1">
      <c r="A192" s="24" t="s">
        <v>209</v>
      </c>
      <c r="B192" s="24" t="s">
        <v>46</v>
      </c>
      <c r="C192" s="24" t="s">
        <v>195</v>
      </c>
      <c r="D192" s="24">
        <v>2024</v>
      </c>
      <c r="E192" s="61">
        <v>45580</v>
      </c>
      <c r="F192" s="61">
        <v>45657</v>
      </c>
      <c r="G192" s="24" t="s">
        <v>62</v>
      </c>
      <c r="H192" s="24" t="s">
        <v>62</v>
      </c>
      <c r="I192" s="24" t="s">
        <v>139</v>
      </c>
      <c r="J192" s="24" t="s">
        <v>292</v>
      </c>
      <c r="K192" s="24" t="s">
        <v>52</v>
      </c>
      <c r="L192" s="24" t="s">
        <v>272</v>
      </c>
      <c r="M192" s="24" t="s">
        <v>244</v>
      </c>
      <c r="N192" s="24" t="s">
        <v>55</v>
      </c>
      <c r="O192" s="24" t="s">
        <v>56</v>
      </c>
      <c r="P192" s="24">
        <v>20</v>
      </c>
      <c r="Q192" s="24">
        <v>12</v>
      </c>
      <c r="R192" s="24" t="s">
        <v>57</v>
      </c>
      <c r="S192" s="62">
        <v>0.6</v>
      </c>
      <c r="T192" s="24">
        <v>2024</v>
      </c>
      <c r="U192" s="24">
        <f t="shared" si="2"/>
        <v>9</v>
      </c>
      <c r="V192" s="24"/>
      <c r="W192" s="24"/>
      <c r="X192" s="24"/>
      <c r="Y192" s="24"/>
      <c r="Z192" s="24"/>
      <c r="AA192" s="24"/>
      <c r="AB192" s="24"/>
      <c r="AC192" s="24"/>
      <c r="AD192" s="24"/>
      <c r="AE192" s="24">
        <v>5</v>
      </c>
      <c r="AF192" s="24">
        <v>4</v>
      </c>
      <c r="AG192" s="24"/>
      <c r="AH192" s="62">
        <f>V192/'Festività&amp;Chiusure'!H$2</f>
        <v>0</v>
      </c>
      <c r="AI192" s="62">
        <f>W192/'Festività&amp;Chiusure'!I$2</f>
        <v>0</v>
      </c>
      <c r="AJ192" s="62">
        <f>X192/'Festività&amp;Chiusure'!J$2</f>
        <v>0</v>
      </c>
      <c r="AK192" s="62">
        <f>Y192/'Festività&amp;Chiusure'!K$2</f>
        <v>0</v>
      </c>
      <c r="AL192" s="62">
        <f>Z192/'Festività&amp;Chiusure'!L$2</f>
        <v>0</v>
      </c>
      <c r="AM192" s="62">
        <f>AA192/'Festività&amp;Chiusure'!M$2</f>
        <v>0</v>
      </c>
      <c r="AN192" s="62">
        <f>AB192/'Festività&amp;Chiusure'!N$2</f>
        <v>0</v>
      </c>
      <c r="AO192" s="62">
        <f>AC192/'Festività&amp;Chiusure'!O$2</f>
        <v>0</v>
      </c>
      <c r="AP192" s="62">
        <f>AD192/'Festività&amp;Chiusure'!P$2</f>
        <v>0</v>
      </c>
      <c r="AQ192" s="62">
        <f>AE192/'Festività&amp;Chiusure'!Q$2</f>
        <v>0.21739130434782608</v>
      </c>
      <c r="AR192" s="62">
        <f>AF192/'Festività&amp;Chiusure'!R$2</f>
        <v>0.19047619047619047</v>
      </c>
      <c r="AS192" s="62">
        <f>AG192/'Festività&amp;Chiusure'!S$2</f>
        <v>0</v>
      </c>
    </row>
    <row r="193" spans="1:45" ht="14.45" hidden="1">
      <c r="A193" s="24" t="s">
        <v>45</v>
      </c>
      <c r="B193" s="24" t="s">
        <v>46</v>
      </c>
      <c r="C193" s="24" t="s">
        <v>195</v>
      </c>
      <c r="D193" s="24">
        <v>2024</v>
      </c>
      <c r="E193" s="61">
        <v>45383</v>
      </c>
      <c r="F193" s="61">
        <v>45657</v>
      </c>
      <c r="G193" s="24" t="s">
        <v>293</v>
      </c>
      <c r="H193" s="24" t="s">
        <v>294</v>
      </c>
      <c r="I193" s="24" t="s">
        <v>139</v>
      </c>
      <c r="J193" s="24" t="s">
        <v>295</v>
      </c>
      <c r="K193" s="24" t="s">
        <v>52</v>
      </c>
      <c r="L193" s="24" t="s">
        <v>272</v>
      </c>
      <c r="M193" s="24" t="s">
        <v>243</v>
      </c>
      <c r="N193" s="24" t="s">
        <v>55</v>
      </c>
      <c r="O193" s="24" t="s">
        <v>146</v>
      </c>
      <c r="P193" s="24">
        <v>133</v>
      </c>
      <c r="Q193" s="24">
        <v>88</v>
      </c>
      <c r="R193" s="24" t="s">
        <v>93</v>
      </c>
      <c r="S193" s="62">
        <v>0.66</v>
      </c>
      <c r="T193" s="24">
        <v>2024</v>
      </c>
      <c r="U193" s="24">
        <f t="shared" si="2"/>
        <v>50.45</v>
      </c>
      <c r="V193" s="24"/>
      <c r="W193" s="24"/>
      <c r="X193" s="24">
        <v>1.125</v>
      </c>
      <c r="Y193" s="24"/>
      <c r="Z193" s="24">
        <v>1.4</v>
      </c>
      <c r="AA193" s="24">
        <v>3</v>
      </c>
      <c r="AB193" s="24">
        <v>11</v>
      </c>
      <c r="AC193" s="24">
        <v>1.3</v>
      </c>
      <c r="AD193" s="24">
        <v>12.75</v>
      </c>
      <c r="AE193" s="24">
        <v>7</v>
      </c>
      <c r="AF193" s="24">
        <v>7</v>
      </c>
      <c r="AG193" s="24">
        <v>7</v>
      </c>
      <c r="AH193" s="62">
        <f>V193/'Festività&amp;Chiusure'!H$2</f>
        <v>0</v>
      </c>
      <c r="AI193" s="62">
        <f>W193/'Festività&amp;Chiusure'!I$2</f>
        <v>0</v>
      </c>
      <c r="AJ193" s="62">
        <f>X193/'Festività&amp;Chiusure'!J$2</f>
        <v>5.3571428571428568E-2</v>
      </c>
      <c r="AK193" s="62">
        <f>Y193/'Festività&amp;Chiusure'!K$2</f>
        <v>0</v>
      </c>
      <c r="AL193" s="62">
        <f>Z193/'Festività&amp;Chiusure'!L$2</f>
        <v>6.9999999999999993E-2</v>
      </c>
      <c r="AM193" s="62">
        <f>AA193/'Festività&amp;Chiusure'!M$2</f>
        <v>0.15</v>
      </c>
      <c r="AN193" s="62">
        <f>AB193/'Festività&amp;Chiusure'!N$2</f>
        <v>0.47826086956521741</v>
      </c>
      <c r="AO193" s="62">
        <f>AC193/'Festività&amp;Chiusure'!O$2</f>
        <v>0.10833333333333334</v>
      </c>
      <c r="AP193" s="62">
        <f>AD193/'Festività&amp;Chiusure'!P$2</f>
        <v>0.6071428571428571</v>
      </c>
      <c r="AQ193" s="62">
        <f>AE193/'Festività&amp;Chiusure'!Q$2</f>
        <v>0.30434782608695654</v>
      </c>
      <c r="AR193" s="62">
        <f>AF193/'Festività&amp;Chiusure'!R$2</f>
        <v>0.33333333333333331</v>
      </c>
      <c r="AS193" s="62">
        <f>AG193/'Festività&amp;Chiusure'!S$2</f>
        <v>0.31818181818181818</v>
      </c>
    </row>
    <row r="194" spans="1:45" ht="14.45" hidden="1">
      <c r="A194" s="24" t="s">
        <v>45</v>
      </c>
      <c r="B194" s="24" t="s">
        <v>46</v>
      </c>
      <c r="C194" s="24" t="s">
        <v>195</v>
      </c>
      <c r="D194" s="24">
        <v>2024</v>
      </c>
      <c r="E194" s="61">
        <v>45383</v>
      </c>
      <c r="F194" s="61">
        <v>45657</v>
      </c>
      <c r="G194" s="24" t="s">
        <v>293</v>
      </c>
      <c r="H194" s="24" t="s">
        <v>294</v>
      </c>
      <c r="I194" s="24" t="s">
        <v>139</v>
      </c>
      <c r="J194" s="24" t="s">
        <v>295</v>
      </c>
      <c r="K194" s="24" t="s">
        <v>52</v>
      </c>
      <c r="L194" s="24" t="s">
        <v>272</v>
      </c>
      <c r="M194" s="24" t="s">
        <v>272</v>
      </c>
      <c r="N194" s="24" t="s">
        <v>59</v>
      </c>
      <c r="O194" s="24" t="s">
        <v>146</v>
      </c>
      <c r="P194" s="24">
        <v>133</v>
      </c>
      <c r="Q194" s="24">
        <v>88</v>
      </c>
      <c r="R194" s="24" t="s">
        <v>93</v>
      </c>
      <c r="S194" s="62">
        <v>0.66</v>
      </c>
      <c r="T194" s="24">
        <v>2024</v>
      </c>
      <c r="U194" s="24">
        <f t="shared" si="2"/>
        <v>8</v>
      </c>
      <c r="V194" s="24"/>
      <c r="W194" s="24"/>
      <c r="X194" s="24"/>
      <c r="Y194" s="24"/>
      <c r="Z194" s="24"/>
      <c r="AA194" s="24"/>
      <c r="AB194" s="24"/>
      <c r="AC194" s="24"/>
      <c r="AD194" s="24">
        <v>2</v>
      </c>
      <c r="AE194" s="24">
        <v>2</v>
      </c>
      <c r="AF194" s="24">
        <v>2</v>
      </c>
      <c r="AG194" s="24">
        <v>2</v>
      </c>
      <c r="AH194" s="62">
        <f>V194/'Festività&amp;Chiusure'!H$2</f>
        <v>0</v>
      </c>
      <c r="AI194" s="62">
        <f>W194/'Festività&amp;Chiusure'!I$2</f>
        <v>0</v>
      </c>
      <c r="AJ194" s="62">
        <f>X194/'Festività&amp;Chiusure'!J$2</f>
        <v>0</v>
      </c>
      <c r="AK194" s="62">
        <f>Y194/'Festività&amp;Chiusure'!K$2</f>
        <v>0</v>
      </c>
      <c r="AL194" s="62">
        <f>Z194/'Festività&amp;Chiusure'!L$2</f>
        <v>0</v>
      </c>
      <c r="AM194" s="62">
        <f>AA194/'Festività&amp;Chiusure'!M$2</f>
        <v>0</v>
      </c>
      <c r="AN194" s="62">
        <f>AB194/'Festività&amp;Chiusure'!N$2</f>
        <v>0</v>
      </c>
      <c r="AO194" s="62">
        <f>AC194/'Festività&amp;Chiusure'!O$2</f>
        <v>0</v>
      </c>
      <c r="AP194" s="62">
        <f>AD194/'Festività&amp;Chiusure'!P$2</f>
        <v>9.5238095238095233E-2</v>
      </c>
      <c r="AQ194" s="62">
        <f>AE194/'Festività&amp;Chiusure'!Q$2</f>
        <v>8.6956521739130432E-2</v>
      </c>
      <c r="AR194" s="62">
        <f>AF194/'Festività&amp;Chiusure'!R$2</f>
        <v>9.5238095238095233E-2</v>
      </c>
      <c r="AS194" s="62">
        <f>AG194/'Festività&amp;Chiusure'!S$2</f>
        <v>9.0909090909090912E-2</v>
      </c>
    </row>
    <row r="195" spans="1:45" ht="14.45" hidden="1">
      <c r="A195" s="24" t="s">
        <v>45</v>
      </c>
      <c r="B195" s="24" t="s">
        <v>46</v>
      </c>
      <c r="C195" s="24" t="s">
        <v>195</v>
      </c>
      <c r="D195" s="24">
        <v>2024</v>
      </c>
      <c r="E195" s="61">
        <v>45383</v>
      </c>
      <c r="F195" s="61">
        <v>45657</v>
      </c>
      <c r="G195" s="24" t="s">
        <v>293</v>
      </c>
      <c r="H195" s="24" t="s">
        <v>294</v>
      </c>
      <c r="I195" s="24" t="s">
        <v>139</v>
      </c>
      <c r="J195" s="24" t="s">
        <v>295</v>
      </c>
      <c r="K195" s="24" t="s">
        <v>52</v>
      </c>
      <c r="L195" s="24" t="s">
        <v>272</v>
      </c>
      <c r="M195" s="24" t="s">
        <v>244</v>
      </c>
      <c r="N195" s="24" t="s">
        <v>55</v>
      </c>
      <c r="O195" s="24" t="s">
        <v>56</v>
      </c>
      <c r="P195" s="24">
        <v>133</v>
      </c>
      <c r="Q195" s="24">
        <v>88</v>
      </c>
      <c r="R195" s="24" t="s">
        <v>93</v>
      </c>
      <c r="S195" s="62">
        <v>0.66</v>
      </c>
      <c r="T195" s="24">
        <v>2024</v>
      </c>
      <c r="U195" s="24">
        <f t="shared" ref="U195:U258" si="3">SUM(Z195:AG195)</f>
        <v>31.6</v>
      </c>
      <c r="V195" s="24"/>
      <c r="W195" s="24"/>
      <c r="X195" s="24"/>
      <c r="Y195" s="24"/>
      <c r="Z195" s="24"/>
      <c r="AA195" s="24"/>
      <c r="AB195" s="24">
        <v>7</v>
      </c>
      <c r="AC195" s="24">
        <v>1.3</v>
      </c>
      <c r="AD195" s="24">
        <v>7.3</v>
      </c>
      <c r="AE195" s="24">
        <v>6</v>
      </c>
      <c r="AF195" s="24">
        <v>5</v>
      </c>
      <c r="AG195" s="24">
        <v>5</v>
      </c>
      <c r="AH195" s="62">
        <f>V195/'Festività&amp;Chiusure'!H$2</f>
        <v>0</v>
      </c>
      <c r="AI195" s="62">
        <f>W195/'Festività&amp;Chiusure'!I$2</f>
        <v>0</v>
      </c>
      <c r="AJ195" s="62">
        <f>X195/'Festività&amp;Chiusure'!J$2</f>
        <v>0</v>
      </c>
      <c r="AK195" s="62">
        <f>Y195/'Festività&amp;Chiusure'!K$2</f>
        <v>0</v>
      </c>
      <c r="AL195" s="62">
        <f>Z195/'Festività&amp;Chiusure'!L$2</f>
        <v>0</v>
      </c>
      <c r="AM195" s="62">
        <f>AA195/'Festività&amp;Chiusure'!M$2</f>
        <v>0</v>
      </c>
      <c r="AN195" s="62">
        <f>AB195/'Festività&amp;Chiusure'!N$2</f>
        <v>0.30434782608695654</v>
      </c>
      <c r="AO195" s="62">
        <f>AC195/'Festività&amp;Chiusure'!O$2</f>
        <v>0.10833333333333334</v>
      </c>
      <c r="AP195" s="62">
        <f>AD195/'Festività&amp;Chiusure'!P$2</f>
        <v>0.34761904761904761</v>
      </c>
      <c r="AQ195" s="62">
        <f>AE195/'Festività&amp;Chiusure'!Q$2</f>
        <v>0.2608695652173913</v>
      </c>
      <c r="AR195" s="62">
        <f>AF195/'Festività&amp;Chiusure'!R$2</f>
        <v>0.23809523809523808</v>
      </c>
      <c r="AS195" s="62">
        <f>AG195/'Festività&amp;Chiusure'!S$2</f>
        <v>0.22727272727272727</v>
      </c>
    </row>
    <row r="196" spans="1:45" ht="14.45" hidden="1">
      <c r="A196" s="24" t="s">
        <v>45</v>
      </c>
      <c r="B196" s="24" t="s">
        <v>46</v>
      </c>
      <c r="C196" s="24" t="s">
        <v>195</v>
      </c>
      <c r="D196" s="24">
        <v>2024</v>
      </c>
      <c r="E196" s="61">
        <v>44562</v>
      </c>
      <c r="F196" s="61">
        <v>45443</v>
      </c>
      <c r="G196" s="24" t="s">
        <v>296</v>
      </c>
      <c r="H196" s="24" t="s">
        <v>297</v>
      </c>
      <c r="I196" s="24" t="s">
        <v>139</v>
      </c>
      <c r="J196" s="24" t="s">
        <v>298</v>
      </c>
      <c r="K196" s="24" t="s">
        <v>52</v>
      </c>
      <c r="L196" s="24" t="s">
        <v>272</v>
      </c>
      <c r="M196" s="24" t="s">
        <v>243</v>
      </c>
      <c r="N196" s="24" t="s">
        <v>55</v>
      </c>
      <c r="O196" s="24" t="s">
        <v>146</v>
      </c>
      <c r="P196" s="24">
        <v>50</v>
      </c>
      <c r="Q196" s="24">
        <v>43.5</v>
      </c>
      <c r="R196" s="24" t="s">
        <v>93</v>
      </c>
      <c r="S196" s="62">
        <v>0.87</v>
      </c>
      <c r="T196" s="24">
        <v>2024</v>
      </c>
      <c r="U196" s="24">
        <f t="shared" si="3"/>
        <v>13.8</v>
      </c>
      <c r="V196" s="24"/>
      <c r="W196" s="24"/>
      <c r="X196" s="24"/>
      <c r="Y196" s="24">
        <v>1</v>
      </c>
      <c r="Z196" s="24">
        <v>0.25</v>
      </c>
      <c r="AA196" s="24">
        <v>0.5</v>
      </c>
      <c r="AB196" s="24">
        <v>2</v>
      </c>
      <c r="AC196" s="24">
        <v>0.25</v>
      </c>
      <c r="AD196" s="24">
        <v>1.8</v>
      </c>
      <c r="AE196" s="24">
        <v>3</v>
      </c>
      <c r="AF196" s="24">
        <v>3</v>
      </c>
      <c r="AG196" s="24">
        <v>3</v>
      </c>
      <c r="AH196" s="62">
        <f>V196/'Festività&amp;Chiusure'!H$2</f>
        <v>0</v>
      </c>
      <c r="AI196" s="62">
        <f>W196/'Festività&amp;Chiusure'!I$2</f>
        <v>0</v>
      </c>
      <c r="AJ196" s="62">
        <f>X196/'Festività&amp;Chiusure'!J$2</f>
        <v>0</v>
      </c>
      <c r="AK196" s="62">
        <f>Y196/'Festività&amp;Chiusure'!K$2</f>
        <v>4.5454545454545456E-2</v>
      </c>
      <c r="AL196" s="62">
        <f>Z196/'Festività&amp;Chiusure'!L$2</f>
        <v>1.2500000000000001E-2</v>
      </c>
      <c r="AM196" s="62">
        <f>AA196/'Festività&amp;Chiusure'!M$2</f>
        <v>2.5000000000000001E-2</v>
      </c>
      <c r="AN196" s="62">
        <f>AB196/'Festività&amp;Chiusure'!N$2</f>
        <v>8.6956521739130432E-2</v>
      </c>
      <c r="AO196" s="62">
        <f>AC196/'Festività&amp;Chiusure'!O$2</f>
        <v>2.0833333333333332E-2</v>
      </c>
      <c r="AP196" s="62">
        <f>AD196/'Festività&amp;Chiusure'!P$2</f>
        <v>8.5714285714285715E-2</v>
      </c>
      <c r="AQ196" s="62">
        <f>AE196/'Festività&amp;Chiusure'!Q$2</f>
        <v>0.13043478260869565</v>
      </c>
      <c r="AR196" s="62">
        <f>AF196/'Festività&amp;Chiusure'!R$2</f>
        <v>0.14285714285714285</v>
      </c>
      <c r="AS196" s="62">
        <f>AG196/'Festività&amp;Chiusure'!S$2</f>
        <v>0.13636363636363635</v>
      </c>
    </row>
    <row r="197" spans="1:45" ht="14.45" hidden="1">
      <c r="A197" s="24" t="s">
        <v>45</v>
      </c>
      <c r="B197" s="24" t="s">
        <v>46</v>
      </c>
      <c r="C197" s="24" t="s">
        <v>195</v>
      </c>
      <c r="D197" s="24">
        <v>2024</v>
      </c>
      <c r="E197" s="61">
        <v>44562</v>
      </c>
      <c r="F197" s="61">
        <v>45443</v>
      </c>
      <c r="G197" s="24" t="s">
        <v>296</v>
      </c>
      <c r="H197" s="24" t="s">
        <v>297</v>
      </c>
      <c r="I197" s="24" t="s">
        <v>139</v>
      </c>
      <c r="J197" s="24" t="s">
        <v>298</v>
      </c>
      <c r="K197" s="24" t="s">
        <v>52</v>
      </c>
      <c r="L197" s="24" t="s">
        <v>272</v>
      </c>
      <c r="M197" s="24" t="s">
        <v>272</v>
      </c>
      <c r="N197" s="24" t="s">
        <v>59</v>
      </c>
      <c r="O197" s="24" t="s">
        <v>153</v>
      </c>
      <c r="P197" s="24">
        <v>50</v>
      </c>
      <c r="Q197" s="24">
        <v>43.5</v>
      </c>
      <c r="R197" s="24" t="s">
        <v>93</v>
      </c>
      <c r="S197" s="62">
        <v>0.87</v>
      </c>
      <c r="T197" s="24">
        <v>2024</v>
      </c>
      <c r="U197" s="24">
        <f t="shared" si="3"/>
        <v>3</v>
      </c>
      <c r="V197" s="24"/>
      <c r="W197" s="24"/>
      <c r="X197" s="24"/>
      <c r="Y197" s="24"/>
      <c r="Z197" s="24"/>
      <c r="AA197" s="24"/>
      <c r="AB197" s="24"/>
      <c r="AC197" s="24"/>
      <c r="AD197" s="24"/>
      <c r="AE197" s="24">
        <v>1</v>
      </c>
      <c r="AF197" s="24">
        <v>1</v>
      </c>
      <c r="AG197" s="24">
        <v>1</v>
      </c>
      <c r="AH197" s="62">
        <f>V197/'Festività&amp;Chiusure'!H$2</f>
        <v>0</v>
      </c>
      <c r="AI197" s="62">
        <f>W197/'Festività&amp;Chiusure'!I$2</f>
        <v>0</v>
      </c>
      <c r="AJ197" s="62">
        <f>X197/'Festività&amp;Chiusure'!J$2</f>
        <v>0</v>
      </c>
      <c r="AK197" s="62">
        <f>Y197/'Festività&amp;Chiusure'!K$2</f>
        <v>0</v>
      </c>
      <c r="AL197" s="62">
        <f>Z197/'Festività&amp;Chiusure'!L$2</f>
        <v>0</v>
      </c>
      <c r="AM197" s="62">
        <f>AA197/'Festività&amp;Chiusure'!M$2</f>
        <v>0</v>
      </c>
      <c r="AN197" s="62">
        <f>AB197/'Festività&amp;Chiusure'!N$2</f>
        <v>0</v>
      </c>
      <c r="AO197" s="62">
        <f>AC197/'Festività&amp;Chiusure'!O$2</f>
        <v>0</v>
      </c>
      <c r="AP197" s="62">
        <f>AD197/'Festività&amp;Chiusure'!P$2</f>
        <v>0</v>
      </c>
      <c r="AQ197" s="62">
        <f>AE197/'Festività&amp;Chiusure'!Q$2</f>
        <v>4.3478260869565216E-2</v>
      </c>
      <c r="AR197" s="62">
        <f>AF197/'Festività&amp;Chiusure'!R$2</f>
        <v>4.7619047619047616E-2</v>
      </c>
      <c r="AS197" s="62">
        <f>AG197/'Festività&amp;Chiusure'!S$2</f>
        <v>4.5454545454545456E-2</v>
      </c>
    </row>
    <row r="198" spans="1:45" ht="14.45" hidden="1">
      <c r="A198" s="24" t="s">
        <v>45</v>
      </c>
      <c r="B198" s="24" t="s">
        <v>46</v>
      </c>
      <c r="C198" s="24" t="s">
        <v>195</v>
      </c>
      <c r="D198" s="24">
        <v>2024</v>
      </c>
      <c r="E198" s="61">
        <v>44562</v>
      </c>
      <c r="F198" s="61">
        <v>45443</v>
      </c>
      <c r="G198" s="24" t="s">
        <v>296</v>
      </c>
      <c r="H198" s="24" t="s">
        <v>297</v>
      </c>
      <c r="I198" s="24" t="s">
        <v>139</v>
      </c>
      <c r="J198" s="24" t="s">
        <v>298</v>
      </c>
      <c r="K198" s="24" t="s">
        <v>52</v>
      </c>
      <c r="L198" s="24" t="s">
        <v>272</v>
      </c>
      <c r="M198" s="24" t="s">
        <v>244</v>
      </c>
      <c r="N198" s="24" t="s">
        <v>55</v>
      </c>
      <c r="O198" s="24" t="s">
        <v>56</v>
      </c>
      <c r="P198" s="24">
        <v>50</v>
      </c>
      <c r="Q198" s="24">
        <v>43.5</v>
      </c>
      <c r="R198" s="24" t="s">
        <v>93</v>
      </c>
      <c r="S198" s="62">
        <v>0.87</v>
      </c>
      <c r="T198" s="24">
        <v>2024</v>
      </c>
      <c r="U198" s="24">
        <f t="shared" si="3"/>
        <v>29</v>
      </c>
      <c r="V198" s="24"/>
      <c r="W198" s="24"/>
      <c r="X198" s="24"/>
      <c r="Y198" s="24">
        <v>3</v>
      </c>
      <c r="Z198" s="24">
        <v>3</v>
      </c>
      <c r="AA198" s="24">
        <v>2.5</v>
      </c>
      <c r="AB198" s="24">
        <v>5</v>
      </c>
      <c r="AC198" s="24">
        <v>1.5</v>
      </c>
      <c r="AD198" s="24">
        <v>5</v>
      </c>
      <c r="AE198" s="24">
        <v>6</v>
      </c>
      <c r="AF198" s="24">
        <v>3</v>
      </c>
      <c r="AG198" s="24">
        <v>3</v>
      </c>
      <c r="AH198" s="62">
        <f>V198/'Festività&amp;Chiusure'!H$2</f>
        <v>0</v>
      </c>
      <c r="AI198" s="62">
        <f>W198/'Festività&amp;Chiusure'!I$2</f>
        <v>0</v>
      </c>
      <c r="AJ198" s="62">
        <f>X198/'Festività&amp;Chiusure'!J$2</f>
        <v>0</v>
      </c>
      <c r="AK198" s="62">
        <f>Y198/'Festività&amp;Chiusure'!K$2</f>
        <v>0.13636363636363635</v>
      </c>
      <c r="AL198" s="62">
        <f>Z198/'Festività&amp;Chiusure'!L$2</f>
        <v>0.15</v>
      </c>
      <c r="AM198" s="62">
        <f>AA198/'Festività&amp;Chiusure'!M$2</f>
        <v>0.125</v>
      </c>
      <c r="AN198" s="62">
        <f>AB198/'Festività&amp;Chiusure'!N$2</f>
        <v>0.21739130434782608</v>
      </c>
      <c r="AO198" s="62">
        <f>AC198/'Festività&amp;Chiusure'!O$2</f>
        <v>0.125</v>
      </c>
      <c r="AP198" s="62">
        <f>AD198/'Festività&amp;Chiusure'!P$2</f>
        <v>0.23809523809523808</v>
      </c>
      <c r="AQ198" s="62">
        <f>AE198/'Festività&amp;Chiusure'!Q$2</f>
        <v>0.2608695652173913</v>
      </c>
      <c r="AR198" s="62">
        <f>AF198/'Festività&amp;Chiusure'!R$2</f>
        <v>0.14285714285714285</v>
      </c>
      <c r="AS198" s="62">
        <f>AG198/'Festività&amp;Chiusure'!S$2</f>
        <v>0.13636363636363635</v>
      </c>
    </row>
    <row r="199" spans="1:45" ht="14.45" hidden="1">
      <c r="A199" s="24" t="s">
        <v>45</v>
      </c>
      <c r="B199" s="24" t="s">
        <v>194</v>
      </c>
      <c r="C199" s="24" t="s">
        <v>195</v>
      </c>
      <c r="D199" s="24">
        <v>2024</v>
      </c>
      <c r="E199" s="61">
        <v>45566</v>
      </c>
      <c r="F199" s="61">
        <v>45657</v>
      </c>
      <c r="G199" s="24" t="s">
        <v>299</v>
      </c>
      <c r="H199" s="24" t="s">
        <v>299</v>
      </c>
      <c r="I199" s="24" t="s">
        <v>241</v>
      </c>
      <c r="J199" s="24" t="s">
        <v>300</v>
      </c>
      <c r="K199" s="24" t="s">
        <v>52</v>
      </c>
      <c r="L199" s="24" t="s">
        <v>272</v>
      </c>
      <c r="M199" s="64" t="s">
        <v>273</v>
      </c>
      <c r="N199" s="24" t="s">
        <v>55</v>
      </c>
      <c r="O199" s="64" t="s">
        <v>97</v>
      </c>
      <c r="P199" s="64">
        <v>55</v>
      </c>
      <c r="Q199" s="24">
        <v>50</v>
      </c>
      <c r="R199" s="24" t="s">
        <v>93</v>
      </c>
      <c r="S199" s="62">
        <v>0.91</v>
      </c>
      <c r="T199" s="24">
        <v>2024</v>
      </c>
      <c r="U199" s="24">
        <f t="shared" si="3"/>
        <v>21</v>
      </c>
      <c r="V199" s="24"/>
      <c r="W199" s="24"/>
      <c r="X199" s="24"/>
      <c r="Y199" s="24"/>
      <c r="Z199" s="24"/>
      <c r="AA199" s="24"/>
      <c r="AB199" s="24"/>
      <c r="AC199" s="24"/>
      <c r="AD199" s="24"/>
      <c r="AE199" s="64">
        <v>21</v>
      </c>
      <c r="AF199" s="24"/>
      <c r="AG199" s="24"/>
      <c r="AH199" s="62">
        <f>V199/'Festività&amp;Chiusure'!H$2</f>
        <v>0</v>
      </c>
      <c r="AI199" s="62">
        <f>W199/'Festività&amp;Chiusure'!I$2</f>
        <v>0</v>
      </c>
      <c r="AJ199" s="62">
        <f>X199/'Festività&amp;Chiusure'!J$2</f>
        <v>0</v>
      </c>
      <c r="AK199" s="62">
        <f>Y199/'Festività&amp;Chiusure'!K$2</f>
        <v>0</v>
      </c>
      <c r="AL199" s="62">
        <f>Z199/'Festività&amp;Chiusure'!L$2</f>
        <v>0</v>
      </c>
      <c r="AM199" s="62">
        <f>AA199/'Festività&amp;Chiusure'!M$2</f>
        <v>0</v>
      </c>
      <c r="AN199" s="62">
        <f>AB199/'Festività&amp;Chiusure'!N$2</f>
        <v>0</v>
      </c>
      <c r="AO199" s="62">
        <f>AC199/'Festività&amp;Chiusure'!O$2</f>
        <v>0</v>
      </c>
      <c r="AP199" s="62">
        <f>AD199/'Festività&amp;Chiusure'!P$2</f>
        <v>0</v>
      </c>
      <c r="AQ199" s="62">
        <f>AE199/'Festività&amp;Chiusure'!Q$2</f>
        <v>0.91304347826086951</v>
      </c>
      <c r="AR199" s="62">
        <f>AF199/'Festività&amp;Chiusure'!R$2</f>
        <v>0</v>
      </c>
      <c r="AS199" s="62">
        <f>AG199/'Festività&amp;Chiusure'!S$2</f>
        <v>0</v>
      </c>
    </row>
    <row r="200" spans="1:45" ht="14.45" hidden="1">
      <c r="A200" s="24" t="s">
        <v>45</v>
      </c>
      <c r="B200" s="24" t="s">
        <v>194</v>
      </c>
      <c r="C200" s="24" t="s">
        <v>195</v>
      </c>
      <c r="D200" s="24">
        <v>2024</v>
      </c>
      <c r="E200" s="61">
        <v>45566</v>
      </c>
      <c r="F200" s="61">
        <v>45657</v>
      </c>
      <c r="G200" s="24" t="s">
        <v>299</v>
      </c>
      <c r="H200" s="24" t="s">
        <v>299</v>
      </c>
      <c r="I200" s="24" t="s">
        <v>241</v>
      </c>
      <c r="J200" s="24" t="s">
        <v>300</v>
      </c>
      <c r="K200" s="24" t="s">
        <v>52</v>
      </c>
      <c r="L200" s="24" t="s">
        <v>272</v>
      </c>
      <c r="M200" s="24" t="s">
        <v>272</v>
      </c>
      <c r="N200" s="24" t="s">
        <v>59</v>
      </c>
      <c r="O200" s="24" t="s">
        <v>92</v>
      </c>
      <c r="P200" s="24">
        <v>55</v>
      </c>
      <c r="Q200" s="24">
        <v>53</v>
      </c>
      <c r="R200" s="24" t="s">
        <v>57</v>
      </c>
      <c r="S200" s="62">
        <v>0.96</v>
      </c>
      <c r="T200" s="24">
        <v>2024</v>
      </c>
      <c r="U200" s="24">
        <f t="shared" si="3"/>
        <v>4</v>
      </c>
      <c r="V200" s="24"/>
      <c r="W200" s="24"/>
      <c r="X200" s="24"/>
      <c r="Y200" s="24"/>
      <c r="Z200" s="24"/>
      <c r="AA200" s="24"/>
      <c r="AB200" s="24"/>
      <c r="AC200" s="24"/>
      <c r="AD200" s="24"/>
      <c r="AE200" s="24">
        <v>4</v>
      </c>
      <c r="AF200" s="24"/>
      <c r="AG200" s="24"/>
      <c r="AH200" s="62">
        <f>V200/'Festività&amp;Chiusure'!H$2</f>
        <v>0</v>
      </c>
      <c r="AI200" s="62">
        <f>W200/'Festività&amp;Chiusure'!I$2</f>
        <v>0</v>
      </c>
      <c r="AJ200" s="62">
        <f>X200/'Festività&amp;Chiusure'!J$2</f>
        <v>0</v>
      </c>
      <c r="AK200" s="62">
        <f>Y200/'Festività&amp;Chiusure'!K$2</f>
        <v>0</v>
      </c>
      <c r="AL200" s="62">
        <f>Z200/'Festività&amp;Chiusure'!L$2</f>
        <v>0</v>
      </c>
      <c r="AM200" s="62">
        <f>AA200/'Festività&amp;Chiusure'!M$2</f>
        <v>0</v>
      </c>
      <c r="AN200" s="62">
        <f>AB200/'Festività&amp;Chiusure'!N$2</f>
        <v>0</v>
      </c>
      <c r="AO200" s="62">
        <f>AC200/'Festività&amp;Chiusure'!O$2</f>
        <v>0</v>
      </c>
      <c r="AP200" s="62">
        <f>AD200/'Festività&amp;Chiusure'!P$2</f>
        <v>0</v>
      </c>
      <c r="AQ200" s="62">
        <f>AE200/'Festività&amp;Chiusure'!Q$2</f>
        <v>0.17391304347826086</v>
      </c>
      <c r="AR200" s="62">
        <f>AF200/'Festività&amp;Chiusure'!R$2</f>
        <v>0</v>
      </c>
      <c r="AS200" s="62">
        <f>AG200/'Festività&amp;Chiusure'!S$2</f>
        <v>0</v>
      </c>
    </row>
    <row r="201" spans="1:45" ht="14.45" hidden="1">
      <c r="A201" s="24" t="s">
        <v>45</v>
      </c>
      <c r="B201" s="24" t="s">
        <v>194</v>
      </c>
      <c r="C201" s="24" t="s">
        <v>195</v>
      </c>
      <c r="D201" s="24">
        <v>2024</v>
      </c>
      <c r="E201" s="61">
        <v>45566</v>
      </c>
      <c r="F201" s="61">
        <v>45657</v>
      </c>
      <c r="G201" s="24" t="s">
        <v>299</v>
      </c>
      <c r="H201" s="24" t="s">
        <v>299</v>
      </c>
      <c r="I201" s="24" t="s">
        <v>241</v>
      </c>
      <c r="J201" s="24" t="s">
        <v>300</v>
      </c>
      <c r="K201" s="24" t="s">
        <v>52</v>
      </c>
      <c r="L201" s="24" t="s">
        <v>272</v>
      </c>
      <c r="M201" s="24" t="s">
        <v>272</v>
      </c>
      <c r="N201" s="24" t="s">
        <v>59</v>
      </c>
      <c r="O201" s="24" t="s">
        <v>56</v>
      </c>
      <c r="P201" s="24">
        <v>55</v>
      </c>
      <c r="Q201" s="24">
        <v>53</v>
      </c>
      <c r="R201" s="24" t="s">
        <v>57</v>
      </c>
      <c r="S201" s="62">
        <v>0.96</v>
      </c>
      <c r="T201" s="24">
        <v>2024</v>
      </c>
      <c r="U201" s="24">
        <f t="shared" si="3"/>
        <v>1</v>
      </c>
      <c r="V201" s="24"/>
      <c r="W201" s="24"/>
      <c r="X201" s="24"/>
      <c r="Y201" s="24"/>
      <c r="Z201" s="24"/>
      <c r="AA201" s="24"/>
      <c r="AB201" s="24"/>
      <c r="AC201" s="24"/>
      <c r="AD201" s="24"/>
      <c r="AE201" s="24">
        <v>1</v>
      </c>
      <c r="AF201" s="24"/>
      <c r="AG201" s="24"/>
      <c r="AH201" s="62">
        <f>V201/'Festività&amp;Chiusure'!H$2</f>
        <v>0</v>
      </c>
      <c r="AI201" s="62">
        <f>W201/'Festività&amp;Chiusure'!I$2</f>
        <v>0</v>
      </c>
      <c r="AJ201" s="62">
        <f>X201/'Festività&amp;Chiusure'!J$2</f>
        <v>0</v>
      </c>
      <c r="AK201" s="62">
        <f>Y201/'Festività&amp;Chiusure'!K$2</f>
        <v>0</v>
      </c>
      <c r="AL201" s="62">
        <f>Z201/'Festività&amp;Chiusure'!L$2</f>
        <v>0</v>
      </c>
      <c r="AM201" s="62">
        <f>AA201/'Festività&amp;Chiusure'!M$2</f>
        <v>0</v>
      </c>
      <c r="AN201" s="62">
        <f>AB201/'Festività&amp;Chiusure'!N$2</f>
        <v>0</v>
      </c>
      <c r="AO201" s="62">
        <f>AC201/'Festività&amp;Chiusure'!O$2</f>
        <v>0</v>
      </c>
      <c r="AP201" s="62">
        <f>AD201/'Festività&amp;Chiusure'!P$2</f>
        <v>0</v>
      </c>
      <c r="AQ201" s="62">
        <f>AE201/'Festività&amp;Chiusure'!Q$2</f>
        <v>4.3478260869565216E-2</v>
      </c>
      <c r="AR201" s="62">
        <f>AF201/'Festività&amp;Chiusure'!R$2</f>
        <v>0</v>
      </c>
      <c r="AS201" s="62">
        <f>AG201/'Festività&amp;Chiusure'!S$2</f>
        <v>0</v>
      </c>
    </row>
    <row r="202" spans="1:45" ht="14.45" hidden="1">
      <c r="A202" s="24" t="s">
        <v>45</v>
      </c>
      <c r="B202" s="24" t="s">
        <v>194</v>
      </c>
      <c r="C202" s="24" t="s">
        <v>195</v>
      </c>
      <c r="D202" s="24">
        <v>2024</v>
      </c>
      <c r="E202" s="61">
        <v>45566</v>
      </c>
      <c r="F202" s="61">
        <v>45657</v>
      </c>
      <c r="G202" s="24" t="s">
        <v>299</v>
      </c>
      <c r="H202" s="24" t="s">
        <v>299</v>
      </c>
      <c r="I202" s="24" t="s">
        <v>241</v>
      </c>
      <c r="J202" s="24" t="s">
        <v>300</v>
      </c>
      <c r="K202" s="24" t="s">
        <v>52</v>
      </c>
      <c r="L202" s="24" t="s">
        <v>272</v>
      </c>
      <c r="M202" s="24" t="s">
        <v>275</v>
      </c>
      <c r="N202" s="24" t="s">
        <v>55</v>
      </c>
      <c r="O202" s="24" t="s">
        <v>97</v>
      </c>
      <c r="P202" s="24">
        <v>55</v>
      </c>
      <c r="Q202" s="24">
        <v>53</v>
      </c>
      <c r="R202" s="24" t="s">
        <v>57</v>
      </c>
      <c r="S202" s="62">
        <v>0.96</v>
      </c>
      <c r="T202" s="24">
        <v>2024</v>
      </c>
      <c r="U202" s="24">
        <f t="shared" si="3"/>
        <v>16</v>
      </c>
      <c r="V202" s="24"/>
      <c r="W202" s="24"/>
      <c r="X202" s="24"/>
      <c r="Y202" s="24"/>
      <c r="Z202" s="24"/>
      <c r="AA202" s="24"/>
      <c r="AB202" s="24"/>
      <c r="AC202" s="24"/>
      <c r="AD202" s="24"/>
      <c r="AE202" s="24">
        <v>16</v>
      </c>
      <c r="AF202" s="24"/>
      <c r="AG202" s="24"/>
      <c r="AH202" s="62">
        <f>V202/'Festività&amp;Chiusure'!H$2</f>
        <v>0</v>
      </c>
      <c r="AI202" s="62">
        <f>W202/'Festività&amp;Chiusure'!I$2</f>
        <v>0</v>
      </c>
      <c r="AJ202" s="62">
        <f>X202/'Festività&amp;Chiusure'!J$2</f>
        <v>0</v>
      </c>
      <c r="AK202" s="62">
        <f>Y202/'Festività&amp;Chiusure'!K$2</f>
        <v>0</v>
      </c>
      <c r="AL202" s="62">
        <f>Z202/'Festività&amp;Chiusure'!L$2</f>
        <v>0</v>
      </c>
      <c r="AM202" s="62">
        <f>AA202/'Festività&amp;Chiusure'!M$2</f>
        <v>0</v>
      </c>
      <c r="AN202" s="62">
        <f>AB202/'Festività&amp;Chiusure'!N$2</f>
        <v>0</v>
      </c>
      <c r="AO202" s="62">
        <f>AC202/'Festività&amp;Chiusure'!O$2</f>
        <v>0</v>
      </c>
      <c r="AP202" s="62">
        <f>AD202/'Festività&amp;Chiusure'!P$2</f>
        <v>0</v>
      </c>
      <c r="AQ202" s="62">
        <f>AE202/'Festività&amp;Chiusure'!Q$2</f>
        <v>0.69565217391304346</v>
      </c>
      <c r="AR202" s="62">
        <f>AF202/'Festività&amp;Chiusure'!R$2</f>
        <v>0</v>
      </c>
      <c r="AS202" s="62">
        <f>AG202/'Festività&amp;Chiusure'!S$2</f>
        <v>0</v>
      </c>
    </row>
    <row r="203" spans="1:45" ht="14.45" hidden="1">
      <c r="A203" s="24" t="s">
        <v>45</v>
      </c>
      <c r="B203" s="24" t="s">
        <v>194</v>
      </c>
      <c r="C203" s="24" t="s">
        <v>195</v>
      </c>
      <c r="D203" s="24">
        <v>2024</v>
      </c>
      <c r="E203" s="61">
        <v>45566</v>
      </c>
      <c r="F203" s="61">
        <v>45657</v>
      </c>
      <c r="G203" s="24" t="s">
        <v>299</v>
      </c>
      <c r="H203" s="24" t="s">
        <v>299</v>
      </c>
      <c r="I203" s="24" t="s">
        <v>241</v>
      </c>
      <c r="J203" s="24" t="s">
        <v>300</v>
      </c>
      <c r="K203" s="24" t="s">
        <v>52</v>
      </c>
      <c r="L203" s="24" t="s">
        <v>272</v>
      </c>
      <c r="M203" s="24" t="s">
        <v>106</v>
      </c>
      <c r="N203" s="24" t="s">
        <v>55</v>
      </c>
      <c r="O203" s="24" t="s">
        <v>97</v>
      </c>
      <c r="P203" s="24">
        <v>55</v>
      </c>
      <c r="Q203" s="24">
        <v>53</v>
      </c>
      <c r="R203" s="24" t="s">
        <v>57</v>
      </c>
      <c r="S203" s="62">
        <v>0.96</v>
      </c>
      <c r="T203" s="24">
        <v>2024</v>
      </c>
      <c r="U203" s="24">
        <f t="shared" si="3"/>
        <v>1</v>
      </c>
      <c r="V203" s="24"/>
      <c r="W203" s="24"/>
      <c r="X203" s="24"/>
      <c r="Y203" s="24"/>
      <c r="Z203" s="24"/>
      <c r="AA203" s="24"/>
      <c r="AB203" s="24"/>
      <c r="AC203" s="24"/>
      <c r="AD203" s="24"/>
      <c r="AE203" s="24">
        <v>1</v>
      </c>
      <c r="AF203" s="24"/>
      <c r="AG203" s="24"/>
      <c r="AH203" s="62">
        <f>V203/'Festività&amp;Chiusure'!H$2</f>
        <v>0</v>
      </c>
      <c r="AI203" s="62">
        <f>W203/'Festività&amp;Chiusure'!I$2</f>
        <v>0</v>
      </c>
      <c r="AJ203" s="62">
        <f>X203/'Festività&amp;Chiusure'!J$2</f>
        <v>0</v>
      </c>
      <c r="AK203" s="62">
        <f>Y203/'Festività&amp;Chiusure'!K$2</f>
        <v>0</v>
      </c>
      <c r="AL203" s="62">
        <f>Z203/'Festività&amp;Chiusure'!L$2</f>
        <v>0</v>
      </c>
      <c r="AM203" s="62">
        <f>AA203/'Festività&amp;Chiusure'!M$2</f>
        <v>0</v>
      </c>
      <c r="AN203" s="62">
        <f>AB203/'Festività&amp;Chiusure'!N$2</f>
        <v>0</v>
      </c>
      <c r="AO203" s="62">
        <f>AC203/'Festività&amp;Chiusure'!O$2</f>
        <v>0</v>
      </c>
      <c r="AP203" s="62">
        <f>AD203/'Festività&amp;Chiusure'!P$2</f>
        <v>0</v>
      </c>
      <c r="AQ203" s="62">
        <f>AE203/'Festività&amp;Chiusure'!Q$2</f>
        <v>4.3478260869565216E-2</v>
      </c>
      <c r="AR203" s="62">
        <f>AF203/'Festività&amp;Chiusure'!R$2</f>
        <v>0</v>
      </c>
      <c r="AS203" s="62">
        <f>AG203/'Festività&amp;Chiusure'!S$2</f>
        <v>0</v>
      </c>
    </row>
    <row r="204" spans="1:45" ht="14.45" hidden="1">
      <c r="A204" s="24" t="s">
        <v>45</v>
      </c>
      <c r="B204" s="24" t="s">
        <v>194</v>
      </c>
      <c r="C204" s="24" t="s">
        <v>195</v>
      </c>
      <c r="D204" s="24">
        <v>2024</v>
      </c>
      <c r="E204" s="61">
        <v>45597</v>
      </c>
      <c r="F204" s="61">
        <v>45657</v>
      </c>
      <c r="G204" s="24" t="s">
        <v>301</v>
      </c>
      <c r="H204" s="24" t="s">
        <v>301</v>
      </c>
      <c r="I204" s="24" t="s">
        <v>241</v>
      </c>
      <c r="J204" s="24" t="s">
        <v>302</v>
      </c>
      <c r="K204" s="24" t="s">
        <v>52</v>
      </c>
      <c r="L204" s="24" t="s">
        <v>272</v>
      </c>
      <c r="M204" s="64" t="s">
        <v>273</v>
      </c>
      <c r="N204" s="24" t="s">
        <v>55</v>
      </c>
      <c r="O204" s="64" t="s">
        <v>97</v>
      </c>
      <c r="P204" s="64">
        <v>60</v>
      </c>
      <c r="Q204" s="24">
        <v>44</v>
      </c>
      <c r="R204" s="24" t="s">
        <v>93</v>
      </c>
      <c r="S204" s="62">
        <v>0.73</v>
      </c>
      <c r="T204" s="24">
        <v>2024</v>
      </c>
      <c r="U204" s="24">
        <f t="shared" si="3"/>
        <v>3</v>
      </c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64">
        <v>2</v>
      </c>
      <c r="AG204" s="24">
        <v>1</v>
      </c>
      <c r="AH204" s="62">
        <f>V204/'Festività&amp;Chiusure'!H$2</f>
        <v>0</v>
      </c>
      <c r="AI204" s="62">
        <f>W204/'Festività&amp;Chiusure'!I$2</f>
        <v>0</v>
      </c>
      <c r="AJ204" s="62">
        <f>X204/'Festività&amp;Chiusure'!J$2</f>
        <v>0</v>
      </c>
      <c r="AK204" s="62">
        <f>Y204/'Festività&amp;Chiusure'!K$2</f>
        <v>0</v>
      </c>
      <c r="AL204" s="62">
        <f>Z204/'Festività&amp;Chiusure'!L$2</f>
        <v>0</v>
      </c>
      <c r="AM204" s="62">
        <f>AA204/'Festività&amp;Chiusure'!M$2</f>
        <v>0</v>
      </c>
      <c r="AN204" s="62">
        <f>AB204/'Festività&amp;Chiusure'!N$2</f>
        <v>0</v>
      </c>
      <c r="AO204" s="62">
        <f>AC204/'Festività&amp;Chiusure'!O$2</f>
        <v>0</v>
      </c>
      <c r="AP204" s="62">
        <f>AD204/'Festività&amp;Chiusure'!P$2</f>
        <v>0</v>
      </c>
      <c r="AQ204" s="62">
        <f>AE204/'Festività&amp;Chiusure'!Q$2</f>
        <v>0</v>
      </c>
      <c r="AR204" s="62">
        <f>AF204/'Festività&amp;Chiusure'!R$2</f>
        <v>9.5238095238095233E-2</v>
      </c>
      <c r="AS204" s="62">
        <f>AG204/'Festività&amp;Chiusure'!S$2</f>
        <v>4.5454545454545456E-2</v>
      </c>
    </row>
    <row r="205" spans="1:45" ht="14.45" hidden="1">
      <c r="A205" s="24" t="s">
        <v>45</v>
      </c>
      <c r="B205" s="24" t="s">
        <v>194</v>
      </c>
      <c r="C205" s="24" t="s">
        <v>195</v>
      </c>
      <c r="D205" s="24">
        <v>2024</v>
      </c>
      <c r="E205" s="61">
        <v>45597</v>
      </c>
      <c r="F205" s="61">
        <v>45657</v>
      </c>
      <c r="G205" s="24" t="s">
        <v>301</v>
      </c>
      <c r="H205" s="24" t="s">
        <v>301</v>
      </c>
      <c r="I205" s="24" t="s">
        <v>241</v>
      </c>
      <c r="J205" s="24" t="s">
        <v>302</v>
      </c>
      <c r="K205" s="24" t="s">
        <v>52</v>
      </c>
      <c r="L205" s="24" t="s">
        <v>272</v>
      </c>
      <c r="M205" s="24" t="s">
        <v>272</v>
      </c>
      <c r="N205" s="24" t="s">
        <v>59</v>
      </c>
      <c r="O205" s="24" t="s">
        <v>92</v>
      </c>
      <c r="P205" s="24">
        <v>60</v>
      </c>
      <c r="Q205" s="24">
        <v>44</v>
      </c>
      <c r="R205" s="24" t="s">
        <v>93</v>
      </c>
      <c r="S205" s="62">
        <v>0.73</v>
      </c>
      <c r="T205" s="24">
        <v>2024</v>
      </c>
      <c r="U205" s="24">
        <f t="shared" si="3"/>
        <v>6</v>
      </c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>
        <v>4</v>
      </c>
      <c r="AG205" s="24">
        <v>2</v>
      </c>
      <c r="AH205" s="62">
        <f>V205/'Festività&amp;Chiusure'!H$2</f>
        <v>0</v>
      </c>
      <c r="AI205" s="62">
        <f>W205/'Festività&amp;Chiusure'!I$2</f>
        <v>0</v>
      </c>
      <c r="AJ205" s="62">
        <f>X205/'Festività&amp;Chiusure'!J$2</f>
        <v>0</v>
      </c>
      <c r="AK205" s="62">
        <f>Y205/'Festività&amp;Chiusure'!K$2</f>
        <v>0</v>
      </c>
      <c r="AL205" s="62">
        <f>Z205/'Festività&amp;Chiusure'!L$2</f>
        <v>0</v>
      </c>
      <c r="AM205" s="62">
        <f>AA205/'Festività&amp;Chiusure'!M$2</f>
        <v>0</v>
      </c>
      <c r="AN205" s="62">
        <f>AB205/'Festività&amp;Chiusure'!N$2</f>
        <v>0</v>
      </c>
      <c r="AO205" s="62">
        <f>AC205/'Festività&amp;Chiusure'!O$2</f>
        <v>0</v>
      </c>
      <c r="AP205" s="62">
        <f>AD205/'Festività&amp;Chiusure'!P$2</f>
        <v>0</v>
      </c>
      <c r="AQ205" s="62">
        <f>AE205/'Festività&amp;Chiusure'!Q$2</f>
        <v>0</v>
      </c>
      <c r="AR205" s="62">
        <f>AF205/'Festività&amp;Chiusure'!R$2</f>
        <v>0.19047619047619047</v>
      </c>
      <c r="AS205" s="62">
        <f>AG205/'Festività&amp;Chiusure'!S$2</f>
        <v>9.0909090909090912E-2</v>
      </c>
    </row>
    <row r="206" spans="1:45" ht="14.45" hidden="1">
      <c r="A206" s="24" t="s">
        <v>45</v>
      </c>
      <c r="B206" s="24" t="s">
        <v>194</v>
      </c>
      <c r="C206" s="24" t="s">
        <v>195</v>
      </c>
      <c r="D206" s="24">
        <v>2024</v>
      </c>
      <c r="E206" s="61">
        <v>45597</v>
      </c>
      <c r="F206" s="61">
        <v>45657</v>
      </c>
      <c r="G206" s="24" t="s">
        <v>301</v>
      </c>
      <c r="H206" s="24" t="s">
        <v>301</v>
      </c>
      <c r="I206" s="24" t="s">
        <v>241</v>
      </c>
      <c r="J206" s="24" t="s">
        <v>302</v>
      </c>
      <c r="K206" s="24" t="s">
        <v>52</v>
      </c>
      <c r="L206" s="24" t="s">
        <v>272</v>
      </c>
      <c r="M206" s="24" t="s">
        <v>272</v>
      </c>
      <c r="N206" s="24" t="s">
        <v>59</v>
      </c>
      <c r="O206" s="24" t="s">
        <v>56</v>
      </c>
      <c r="P206" s="24">
        <v>60</v>
      </c>
      <c r="Q206" s="24">
        <v>44</v>
      </c>
      <c r="R206" s="24" t="s">
        <v>93</v>
      </c>
      <c r="S206" s="62">
        <v>0.73</v>
      </c>
      <c r="T206" s="24">
        <v>2024</v>
      </c>
      <c r="U206" s="24">
        <f t="shared" si="3"/>
        <v>4</v>
      </c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>
        <v>1</v>
      </c>
      <c r="AG206" s="24">
        <v>3</v>
      </c>
      <c r="AH206" s="62">
        <f>V206/'Festività&amp;Chiusure'!H$2</f>
        <v>0</v>
      </c>
      <c r="AI206" s="62">
        <f>W206/'Festività&amp;Chiusure'!I$2</f>
        <v>0</v>
      </c>
      <c r="AJ206" s="62">
        <f>X206/'Festività&amp;Chiusure'!J$2</f>
        <v>0</v>
      </c>
      <c r="AK206" s="62">
        <f>Y206/'Festività&amp;Chiusure'!K$2</f>
        <v>0</v>
      </c>
      <c r="AL206" s="62">
        <f>Z206/'Festività&amp;Chiusure'!L$2</f>
        <v>0</v>
      </c>
      <c r="AM206" s="62">
        <f>AA206/'Festività&amp;Chiusure'!M$2</f>
        <v>0</v>
      </c>
      <c r="AN206" s="62">
        <f>AB206/'Festività&amp;Chiusure'!N$2</f>
        <v>0</v>
      </c>
      <c r="AO206" s="62">
        <f>AC206/'Festività&amp;Chiusure'!O$2</f>
        <v>0</v>
      </c>
      <c r="AP206" s="62">
        <f>AD206/'Festività&amp;Chiusure'!P$2</f>
        <v>0</v>
      </c>
      <c r="AQ206" s="62">
        <f>AE206/'Festività&amp;Chiusure'!Q$2</f>
        <v>0</v>
      </c>
      <c r="AR206" s="62">
        <f>AF206/'Festività&amp;Chiusure'!R$2</f>
        <v>4.7619047619047616E-2</v>
      </c>
      <c r="AS206" s="62">
        <f>AG206/'Festività&amp;Chiusure'!S$2</f>
        <v>0.13636363636363635</v>
      </c>
    </row>
    <row r="207" spans="1:45" ht="14.45" hidden="1">
      <c r="A207" s="24" t="s">
        <v>45</v>
      </c>
      <c r="B207" s="24" t="s">
        <v>194</v>
      </c>
      <c r="C207" s="24" t="s">
        <v>195</v>
      </c>
      <c r="D207" s="24">
        <v>2024</v>
      </c>
      <c r="E207" s="61">
        <v>45597</v>
      </c>
      <c r="F207" s="61">
        <v>45657</v>
      </c>
      <c r="G207" s="24" t="s">
        <v>301</v>
      </c>
      <c r="H207" s="24" t="s">
        <v>301</v>
      </c>
      <c r="I207" s="24" t="s">
        <v>241</v>
      </c>
      <c r="J207" s="24" t="s">
        <v>302</v>
      </c>
      <c r="K207" s="24" t="s">
        <v>52</v>
      </c>
      <c r="L207" s="24" t="s">
        <v>272</v>
      </c>
      <c r="M207" s="24" t="s">
        <v>275</v>
      </c>
      <c r="N207" s="24" t="s">
        <v>55</v>
      </c>
      <c r="O207" s="24" t="s">
        <v>97</v>
      </c>
      <c r="P207" s="24">
        <v>60</v>
      </c>
      <c r="Q207" s="24">
        <v>44</v>
      </c>
      <c r="R207" s="24" t="s">
        <v>93</v>
      </c>
      <c r="S207" s="62">
        <v>0.73</v>
      </c>
      <c r="T207" s="24">
        <v>2024</v>
      </c>
      <c r="U207" s="24">
        <f t="shared" si="3"/>
        <v>20</v>
      </c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>
        <v>14</v>
      </c>
      <c r="AG207" s="24">
        <v>6</v>
      </c>
      <c r="AH207" s="62">
        <f>V207/'Festività&amp;Chiusure'!H$2</f>
        <v>0</v>
      </c>
      <c r="AI207" s="62">
        <f>W207/'Festività&amp;Chiusure'!I$2</f>
        <v>0</v>
      </c>
      <c r="AJ207" s="62">
        <f>X207/'Festività&amp;Chiusure'!J$2</f>
        <v>0</v>
      </c>
      <c r="AK207" s="62">
        <f>Y207/'Festività&amp;Chiusure'!K$2</f>
        <v>0</v>
      </c>
      <c r="AL207" s="62">
        <f>Z207/'Festività&amp;Chiusure'!L$2</f>
        <v>0</v>
      </c>
      <c r="AM207" s="62">
        <f>AA207/'Festività&amp;Chiusure'!M$2</f>
        <v>0</v>
      </c>
      <c r="AN207" s="62">
        <f>AB207/'Festività&amp;Chiusure'!N$2</f>
        <v>0</v>
      </c>
      <c r="AO207" s="62">
        <f>AC207/'Festività&amp;Chiusure'!O$2</f>
        <v>0</v>
      </c>
      <c r="AP207" s="62">
        <f>AD207/'Festività&amp;Chiusure'!P$2</f>
        <v>0</v>
      </c>
      <c r="AQ207" s="62">
        <f>AE207/'Festività&amp;Chiusure'!Q$2</f>
        <v>0</v>
      </c>
      <c r="AR207" s="62">
        <f>AF207/'Festività&amp;Chiusure'!R$2</f>
        <v>0.66666666666666663</v>
      </c>
      <c r="AS207" s="62">
        <f>AG207/'Festività&amp;Chiusure'!S$2</f>
        <v>0.27272727272727271</v>
      </c>
    </row>
    <row r="208" spans="1:45" ht="14.45" hidden="1">
      <c r="A208" s="24" t="s">
        <v>45</v>
      </c>
      <c r="B208" s="24" t="s">
        <v>194</v>
      </c>
      <c r="C208" s="24" t="s">
        <v>195</v>
      </c>
      <c r="D208" s="24">
        <v>2024</v>
      </c>
      <c r="E208" s="61">
        <v>45597</v>
      </c>
      <c r="F208" s="61">
        <v>45657</v>
      </c>
      <c r="G208" s="24" t="s">
        <v>301</v>
      </c>
      <c r="H208" s="24" t="s">
        <v>301</v>
      </c>
      <c r="I208" s="24" t="s">
        <v>241</v>
      </c>
      <c r="J208" s="24" t="s">
        <v>302</v>
      </c>
      <c r="K208" s="24" t="s">
        <v>52</v>
      </c>
      <c r="L208" s="24" t="s">
        <v>272</v>
      </c>
      <c r="M208" s="24" t="s">
        <v>106</v>
      </c>
      <c r="N208" s="24" t="s">
        <v>55</v>
      </c>
      <c r="O208" s="24" t="s">
        <v>97</v>
      </c>
      <c r="P208" s="24">
        <v>60</v>
      </c>
      <c r="Q208" s="24">
        <v>44</v>
      </c>
      <c r="R208" s="24" t="s">
        <v>93</v>
      </c>
      <c r="S208" s="62">
        <v>0.73</v>
      </c>
      <c r="T208" s="24">
        <v>2024</v>
      </c>
      <c r="U208" s="24">
        <f t="shared" si="3"/>
        <v>20</v>
      </c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>
        <v>14</v>
      </c>
      <c r="AG208" s="24">
        <v>6</v>
      </c>
      <c r="AH208" s="62">
        <f>V208/'Festività&amp;Chiusure'!H$2</f>
        <v>0</v>
      </c>
      <c r="AI208" s="62">
        <f>W208/'Festività&amp;Chiusure'!I$2</f>
        <v>0</v>
      </c>
      <c r="AJ208" s="62">
        <f>X208/'Festività&amp;Chiusure'!J$2</f>
        <v>0</v>
      </c>
      <c r="AK208" s="62">
        <f>Y208/'Festività&amp;Chiusure'!K$2</f>
        <v>0</v>
      </c>
      <c r="AL208" s="62">
        <f>Z208/'Festività&amp;Chiusure'!L$2</f>
        <v>0</v>
      </c>
      <c r="AM208" s="62">
        <f>AA208/'Festività&amp;Chiusure'!M$2</f>
        <v>0</v>
      </c>
      <c r="AN208" s="62">
        <f>AB208/'Festività&amp;Chiusure'!N$2</f>
        <v>0</v>
      </c>
      <c r="AO208" s="62">
        <f>AC208/'Festività&amp;Chiusure'!O$2</f>
        <v>0</v>
      </c>
      <c r="AP208" s="62">
        <f>AD208/'Festività&amp;Chiusure'!P$2</f>
        <v>0</v>
      </c>
      <c r="AQ208" s="62">
        <f>AE208/'Festività&amp;Chiusure'!Q$2</f>
        <v>0</v>
      </c>
      <c r="AR208" s="62">
        <f>AF208/'Festività&amp;Chiusure'!R$2</f>
        <v>0.66666666666666663</v>
      </c>
      <c r="AS208" s="62">
        <f>AG208/'Festività&amp;Chiusure'!S$2</f>
        <v>0.27272727272727271</v>
      </c>
    </row>
    <row r="209" spans="1:45" ht="14.45" hidden="1">
      <c r="A209" s="24" t="s">
        <v>45</v>
      </c>
      <c r="B209" s="24" t="s">
        <v>46</v>
      </c>
      <c r="C209" s="24" t="s">
        <v>303</v>
      </c>
      <c r="D209" s="24">
        <v>2024</v>
      </c>
      <c r="E209" s="61">
        <v>45352</v>
      </c>
      <c r="F209" s="61">
        <v>45657</v>
      </c>
      <c r="G209" s="24" t="s">
        <v>304</v>
      </c>
      <c r="H209" s="24" t="s">
        <v>226</v>
      </c>
      <c r="I209" s="24" t="s">
        <v>139</v>
      </c>
      <c r="J209" s="24" t="s">
        <v>305</v>
      </c>
      <c r="K209" s="24" t="s">
        <v>52</v>
      </c>
      <c r="L209" s="24" t="s">
        <v>272</v>
      </c>
      <c r="M209" s="24" t="s">
        <v>173</v>
      </c>
      <c r="N209" s="24" t="s">
        <v>55</v>
      </c>
      <c r="O209" s="24" t="s">
        <v>97</v>
      </c>
      <c r="P209" s="24">
        <v>100</v>
      </c>
      <c r="Q209" s="24">
        <v>100</v>
      </c>
      <c r="R209" s="24" t="s">
        <v>57</v>
      </c>
      <c r="S209" s="62">
        <v>1</v>
      </c>
      <c r="T209" s="24">
        <v>2024</v>
      </c>
      <c r="U209" s="24">
        <f t="shared" si="3"/>
        <v>22</v>
      </c>
      <c r="V209" s="24"/>
      <c r="W209" s="24"/>
      <c r="X209" s="24"/>
      <c r="Y209" s="24"/>
      <c r="Z209" s="24">
        <v>8</v>
      </c>
      <c r="AA209" s="24">
        <v>1</v>
      </c>
      <c r="AB209" s="24">
        <v>13</v>
      </c>
      <c r="AC209" s="24"/>
      <c r="AD209" s="24"/>
      <c r="AE209" s="24"/>
      <c r="AF209" s="24"/>
      <c r="AG209" s="24"/>
      <c r="AH209" s="62">
        <f>V209/'Festività&amp;Chiusure'!H$2</f>
        <v>0</v>
      </c>
      <c r="AI209" s="62">
        <f>W209/'Festività&amp;Chiusure'!I$2</f>
        <v>0</v>
      </c>
      <c r="AJ209" s="62">
        <f>X209/'Festività&amp;Chiusure'!J$2</f>
        <v>0</v>
      </c>
      <c r="AK209" s="62">
        <f>Y209/'Festività&amp;Chiusure'!K$2</f>
        <v>0</v>
      </c>
      <c r="AL209" s="62">
        <f>Z209/'Festività&amp;Chiusure'!L$2</f>
        <v>0.4</v>
      </c>
      <c r="AM209" s="62">
        <f>AA209/'Festività&amp;Chiusure'!M$2</f>
        <v>0.05</v>
      </c>
      <c r="AN209" s="62">
        <f>AB209/'Festività&amp;Chiusure'!N$2</f>
        <v>0.56521739130434778</v>
      </c>
      <c r="AO209" s="62">
        <f>AC209/'Festività&amp;Chiusure'!O$2</f>
        <v>0</v>
      </c>
      <c r="AP209" s="62">
        <f>AD209/'Festività&amp;Chiusure'!P$2</f>
        <v>0</v>
      </c>
      <c r="AQ209" s="62">
        <f>AE209/'Festività&amp;Chiusure'!Q$2</f>
        <v>0</v>
      </c>
      <c r="AR209" s="62">
        <f>AF209/'Festività&amp;Chiusure'!R$2</f>
        <v>0</v>
      </c>
      <c r="AS209" s="62">
        <f>AG209/'Festività&amp;Chiusure'!S$2</f>
        <v>0</v>
      </c>
    </row>
    <row r="210" spans="1:45" ht="14.45" hidden="1">
      <c r="A210" s="24" t="s">
        <v>45</v>
      </c>
      <c r="B210" s="24" t="s">
        <v>46</v>
      </c>
      <c r="C210" s="24" t="s">
        <v>303</v>
      </c>
      <c r="D210" s="24">
        <v>2024</v>
      </c>
      <c r="E210" s="61">
        <v>45352</v>
      </c>
      <c r="F210" s="61">
        <v>45657</v>
      </c>
      <c r="G210" s="24" t="s">
        <v>304</v>
      </c>
      <c r="H210" s="24" t="s">
        <v>226</v>
      </c>
      <c r="I210" s="24" t="s">
        <v>139</v>
      </c>
      <c r="J210" s="24" t="s">
        <v>305</v>
      </c>
      <c r="K210" s="24" t="s">
        <v>52</v>
      </c>
      <c r="L210" s="24" t="s">
        <v>272</v>
      </c>
      <c r="M210" s="24" t="s">
        <v>174</v>
      </c>
      <c r="N210" s="24" t="s">
        <v>55</v>
      </c>
      <c r="O210" s="24" t="s">
        <v>153</v>
      </c>
      <c r="P210" s="24">
        <v>100</v>
      </c>
      <c r="Q210" s="24">
        <v>100</v>
      </c>
      <c r="R210" s="24" t="s">
        <v>57</v>
      </c>
      <c r="S210" s="62">
        <v>1</v>
      </c>
      <c r="T210" s="24">
        <v>2024</v>
      </c>
      <c r="U210" s="24">
        <f t="shared" si="3"/>
        <v>4</v>
      </c>
      <c r="V210" s="24"/>
      <c r="W210" s="24"/>
      <c r="X210" s="24"/>
      <c r="Y210" s="24"/>
      <c r="Z210" s="24">
        <v>2</v>
      </c>
      <c r="AA210" s="24">
        <v>1</v>
      </c>
      <c r="AB210" s="24">
        <v>1</v>
      </c>
      <c r="AC210" s="24"/>
      <c r="AD210" s="24"/>
      <c r="AE210" s="24"/>
      <c r="AF210" s="24"/>
      <c r="AG210" s="24"/>
      <c r="AH210" s="62">
        <f>V210/'Festività&amp;Chiusure'!H$2</f>
        <v>0</v>
      </c>
      <c r="AI210" s="62">
        <f>W210/'Festività&amp;Chiusure'!I$2</f>
        <v>0</v>
      </c>
      <c r="AJ210" s="62">
        <f>X210/'Festività&amp;Chiusure'!J$2</f>
        <v>0</v>
      </c>
      <c r="AK210" s="62">
        <f>Y210/'Festività&amp;Chiusure'!K$2</f>
        <v>0</v>
      </c>
      <c r="AL210" s="62">
        <f>Z210/'Festività&amp;Chiusure'!L$2</f>
        <v>0.1</v>
      </c>
      <c r="AM210" s="62">
        <f>AA210/'Festività&amp;Chiusure'!M$2</f>
        <v>0.05</v>
      </c>
      <c r="AN210" s="62">
        <f>AB210/'Festività&amp;Chiusure'!N$2</f>
        <v>4.3478260869565216E-2</v>
      </c>
      <c r="AO210" s="62">
        <f>AC210/'Festività&amp;Chiusure'!O$2</f>
        <v>0</v>
      </c>
      <c r="AP210" s="62">
        <f>AD210/'Festività&amp;Chiusure'!P$2</f>
        <v>0</v>
      </c>
      <c r="AQ210" s="62">
        <f>AE210/'Festività&amp;Chiusure'!Q$2</f>
        <v>0</v>
      </c>
      <c r="AR210" s="62">
        <f>AF210/'Festività&amp;Chiusure'!R$2</f>
        <v>0</v>
      </c>
      <c r="AS210" s="62">
        <f>AG210/'Festività&amp;Chiusure'!S$2</f>
        <v>0</v>
      </c>
    </row>
    <row r="211" spans="1:45" ht="14.45" hidden="1">
      <c r="A211" s="24" t="s">
        <v>45</v>
      </c>
      <c r="B211" s="24" t="s">
        <v>46</v>
      </c>
      <c r="C211" s="24" t="s">
        <v>303</v>
      </c>
      <c r="D211" s="24">
        <v>2024</v>
      </c>
      <c r="E211" s="61">
        <v>45352</v>
      </c>
      <c r="F211" s="61">
        <v>45657</v>
      </c>
      <c r="G211" s="24" t="s">
        <v>304</v>
      </c>
      <c r="H211" s="24" t="s">
        <v>226</v>
      </c>
      <c r="I211" s="24" t="s">
        <v>139</v>
      </c>
      <c r="J211" s="24" t="s">
        <v>305</v>
      </c>
      <c r="K211" s="24" t="s">
        <v>52</v>
      </c>
      <c r="L211" s="24" t="s">
        <v>272</v>
      </c>
      <c r="M211" s="24" t="s">
        <v>272</v>
      </c>
      <c r="N211" s="24" t="s">
        <v>59</v>
      </c>
      <c r="O211" s="24" t="s">
        <v>92</v>
      </c>
      <c r="P211" s="24">
        <v>100</v>
      </c>
      <c r="Q211" s="24">
        <v>100</v>
      </c>
      <c r="R211" s="24" t="s">
        <v>57</v>
      </c>
      <c r="S211" s="62">
        <v>1</v>
      </c>
      <c r="T211" s="24">
        <v>2024</v>
      </c>
      <c r="U211" s="24">
        <f t="shared" si="3"/>
        <v>16</v>
      </c>
      <c r="V211" s="24"/>
      <c r="W211" s="24"/>
      <c r="X211" s="24"/>
      <c r="Y211" s="24">
        <v>4</v>
      </c>
      <c r="Z211" s="24">
        <v>5</v>
      </c>
      <c r="AA211" s="24">
        <v>4</v>
      </c>
      <c r="AB211" s="24">
        <v>4</v>
      </c>
      <c r="AC211" s="24"/>
      <c r="AD211" s="24">
        <v>3</v>
      </c>
      <c r="AE211" s="24"/>
      <c r="AF211" s="24"/>
      <c r="AG211" s="24"/>
      <c r="AH211" s="62">
        <f>V211/'Festività&amp;Chiusure'!H$2</f>
        <v>0</v>
      </c>
      <c r="AI211" s="62">
        <f>W211/'Festività&amp;Chiusure'!I$2</f>
        <v>0</v>
      </c>
      <c r="AJ211" s="62">
        <f>X211/'Festività&amp;Chiusure'!J$2</f>
        <v>0</v>
      </c>
      <c r="AK211" s="62">
        <f>Y211/'Festività&amp;Chiusure'!K$2</f>
        <v>0.18181818181818182</v>
      </c>
      <c r="AL211" s="62">
        <f>Z211/'Festività&amp;Chiusure'!L$2</f>
        <v>0.25</v>
      </c>
      <c r="AM211" s="62">
        <f>AA211/'Festività&amp;Chiusure'!M$2</f>
        <v>0.2</v>
      </c>
      <c r="AN211" s="62">
        <f>AB211/'Festività&amp;Chiusure'!N$2</f>
        <v>0.17391304347826086</v>
      </c>
      <c r="AO211" s="62">
        <f>AC211/'Festività&amp;Chiusure'!O$2</f>
        <v>0</v>
      </c>
      <c r="AP211" s="62">
        <f>AD211/'Festività&amp;Chiusure'!P$2</f>
        <v>0.14285714285714285</v>
      </c>
      <c r="AQ211" s="62">
        <f>AE211/'Festività&amp;Chiusure'!Q$2</f>
        <v>0</v>
      </c>
      <c r="AR211" s="62">
        <f>AF211/'Festività&amp;Chiusure'!R$2</f>
        <v>0</v>
      </c>
      <c r="AS211" s="62">
        <f>AG211/'Festività&amp;Chiusure'!S$2</f>
        <v>0</v>
      </c>
    </row>
    <row r="212" spans="1:45" ht="14.45" hidden="1">
      <c r="A212" s="24" t="s">
        <v>45</v>
      </c>
      <c r="B212" s="24" t="s">
        <v>46</v>
      </c>
      <c r="C212" s="24" t="s">
        <v>303</v>
      </c>
      <c r="D212" s="24">
        <v>2024</v>
      </c>
      <c r="E212" s="61">
        <v>45352</v>
      </c>
      <c r="F212" s="61">
        <v>45657</v>
      </c>
      <c r="G212" s="24" t="s">
        <v>304</v>
      </c>
      <c r="H212" s="24" t="s">
        <v>226</v>
      </c>
      <c r="I212" s="24" t="s">
        <v>139</v>
      </c>
      <c r="J212" s="24" t="s">
        <v>305</v>
      </c>
      <c r="K212" s="24" t="s">
        <v>52</v>
      </c>
      <c r="L212" s="24" t="s">
        <v>272</v>
      </c>
      <c r="M212" s="24" t="s">
        <v>130</v>
      </c>
      <c r="N212" s="24" t="s">
        <v>59</v>
      </c>
      <c r="O212" s="24" t="s">
        <v>72</v>
      </c>
      <c r="P212" s="24">
        <v>100</v>
      </c>
      <c r="Q212" s="24">
        <v>100</v>
      </c>
      <c r="R212" s="24" t="s">
        <v>57</v>
      </c>
      <c r="S212" s="62">
        <v>1</v>
      </c>
      <c r="T212" s="24">
        <v>2024</v>
      </c>
      <c r="U212" s="24">
        <f t="shared" si="3"/>
        <v>1</v>
      </c>
      <c r="V212" s="24"/>
      <c r="W212" s="24"/>
      <c r="X212" s="24"/>
      <c r="Y212" s="24"/>
      <c r="Z212" s="24">
        <v>1</v>
      </c>
      <c r="AA212" s="24"/>
      <c r="AB212" s="24"/>
      <c r="AC212" s="24"/>
      <c r="AD212" s="24"/>
      <c r="AE212" s="24"/>
      <c r="AF212" s="24"/>
      <c r="AG212" s="24"/>
      <c r="AH212" s="62">
        <f>V212/'Festività&amp;Chiusure'!H$2</f>
        <v>0</v>
      </c>
      <c r="AI212" s="62">
        <f>W212/'Festività&amp;Chiusure'!I$2</f>
        <v>0</v>
      </c>
      <c r="AJ212" s="62">
        <f>X212/'Festività&amp;Chiusure'!J$2</f>
        <v>0</v>
      </c>
      <c r="AK212" s="62">
        <f>Y212/'Festività&amp;Chiusure'!K$2</f>
        <v>0</v>
      </c>
      <c r="AL212" s="62">
        <f>Z212/'Festività&amp;Chiusure'!L$2</f>
        <v>0.05</v>
      </c>
      <c r="AM212" s="62">
        <f>AA212/'Festività&amp;Chiusure'!M$2</f>
        <v>0</v>
      </c>
      <c r="AN212" s="62">
        <f>AB212/'Festività&amp;Chiusure'!N$2</f>
        <v>0</v>
      </c>
      <c r="AO212" s="62">
        <f>AC212/'Festività&amp;Chiusure'!O$2</f>
        <v>0</v>
      </c>
      <c r="AP212" s="62">
        <f>AD212/'Festività&amp;Chiusure'!P$2</f>
        <v>0</v>
      </c>
      <c r="AQ212" s="62">
        <f>AE212/'Festività&amp;Chiusure'!Q$2</f>
        <v>0</v>
      </c>
      <c r="AR212" s="62">
        <f>AF212/'Festività&amp;Chiusure'!R$2</f>
        <v>0</v>
      </c>
      <c r="AS212" s="62">
        <f>AG212/'Festività&amp;Chiusure'!S$2</f>
        <v>0</v>
      </c>
    </row>
    <row r="213" spans="1:45" ht="14.45" hidden="1">
      <c r="A213" s="24" t="s">
        <v>45</v>
      </c>
      <c r="B213" s="24" t="s">
        <v>46</v>
      </c>
      <c r="C213" s="24" t="s">
        <v>303</v>
      </c>
      <c r="D213" s="24">
        <v>2024</v>
      </c>
      <c r="E213" s="61">
        <v>45352</v>
      </c>
      <c r="F213" s="61">
        <v>45657</v>
      </c>
      <c r="G213" s="24" t="s">
        <v>304</v>
      </c>
      <c r="H213" s="24" t="s">
        <v>226</v>
      </c>
      <c r="I213" s="24" t="s">
        <v>139</v>
      </c>
      <c r="J213" s="24" t="s">
        <v>305</v>
      </c>
      <c r="K213" s="24" t="s">
        <v>52</v>
      </c>
      <c r="L213" s="24" t="s">
        <v>272</v>
      </c>
      <c r="M213" s="24" t="s">
        <v>217</v>
      </c>
      <c r="N213" s="24" t="s">
        <v>55</v>
      </c>
      <c r="O213" s="24" t="s">
        <v>134</v>
      </c>
      <c r="P213" s="24">
        <v>100</v>
      </c>
      <c r="Q213" s="24">
        <v>100</v>
      </c>
      <c r="R213" s="24" t="s">
        <v>57</v>
      </c>
      <c r="S213" s="62">
        <v>1</v>
      </c>
      <c r="T213" s="24">
        <v>2024</v>
      </c>
      <c r="U213" s="24">
        <f t="shared" si="3"/>
        <v>1</v>
      </c>
      <c r="V213" s="24"/>
      <c r="W213" s="24"/>
      <c r="X213" s="24"/>
      <c r="Y213" s="24"/>
      <c r="Z213" s="24">
        <v>1</v>
      </c>
      <c r="AA213" s="24"/>
      <c r="AB213" s="24"/>
      <c r="AC213" s="24"/>
      <c r="AD213" s="24"/>
      <c r="AE213" s="24"/>
      <c r="AF213" s="24"/>
      <c r="AG213" s="24"/>
      <c r="AH213" s="62">
        <f>V213/'Festività&amp;Chiusure'!H$2</f>
        <v>0</v>
      </c>
      <c r="AI213" s="62">
        <f>W213/'Festività&amp;Chiusure'!I$2</f>
        <v>0</v>
      </c>
      <c r="AJ213" s="62">
        <f>X213/'Festività&amp;Chiusure'!J$2</f>
        <v>0</v>
      </c>
      <c r="AK213" s="62">
        <f>Y213/'Festività&amp;Chiusure'!K$2</f>
        <v>0</v>
      </c>
      <c r="AL213" s="62">
        <f>Z213/'Festività&amp;Chiusure'!L$2</f>
        <v>0.05</v>
      </c>
      <c r="AM213" s="62">
        <f>AA213/'Festività&amp;Chiusure'!M$2</f>
        <v>0</v>
      </c>
      <c r="AN213" s="62">
        <f>AB213/'Festività&amp;Chiusure'!N$2</f>
        <v>0</v>
      </c>
      <c r="AO213" s="62">
        <f>AC213/'Festività&amp;Chiusure'!O$2</f>
        <v>0</v>
      </c>
      <c r="AP213" s="62">
        <f>AD213/'Festività&amp;Chiusure'!P$2</f>
        <v>0</v>
      </c>
      <c r="AQ213" s="62">
        <f>AE213/'Festività&amp;Chiusure'!Q$2</f>
        <v>0</v>
      </c>
      <c r="AR213" s="62">
        <f>AF213/'Festività&amp;Chiusure'!R$2</f>
        <v>0</v>
      </c>
      <c r="AS213" s="62">
        <f>AG213/'Festività&amp;Chiusure'!S$2</f>
        <v>0</v>
      </c>
    </row>
    <row r="214" spans="1:45" ht="14.45" hidden="1">
      <c r="A214" s="24" t="s">
        <v>45</v>
      </c>
      <c r="B214" s="24" t="s">
        <v>46</v>
      </c>
      <c r="C214" s="24" t="s">
        <v>303</v>
      </c>
      <c r="D214" s="24">
        <v>2024</v>
      </c>
      <c r="E214" s="61">
        <v>45352</v>
      </c>
      <c r="F214" s="61">
        <v>45657</v>
      </c>
      <c r="G214" s="24" t="s">
        <v>304</v>
      </c>
      <c r="H214" s="24" t="s">
        <v>226</v>
      </c>
      <c r="I214" s="24" t="s">
        <v>139</v>
      </c>
      <c r="J214" s="24" t="s">
        <v>305</v>
      </c>
      <c r="K214" s="24" t="s">
        <v>52</v>
      </c>
      <c r="L214" s="24" t="s">
        <v>272</v>
      </c>
      <c r="M214" s="24" t="s">
        <v>133</v>
      </c>
      <c r="N214" s="24" t="s">
        <v>55</v>
      </c>
      <c r="O214" s="24" t="s">
        <v>134</v>
      </c>
      <c r="P214" s="24">
        <v>100</v>
      </c>
      <c r="Q214" s="24">
        <v>100</v>
      </c>
      <c r="R214" s="24" t="s">
        <v>57</v>
      </c>
      <c r="S214" s="62">
        <v>1</v>
      </c>
      <c r="T214" s="24">
        <v>2024</v>
      </c>
      <c r="U214" s="24">
        <f t="shared" si="3"/>
        <v>12.5</v>
      </c>
      <c r="V214" s="24"/>
      <c r="W214" s="24"/>
      <c r="X214" s="24"/>
      <c r="Y214" s="24">
        <v>0.5</v>
      </c>
      <c r="Z214" s="24">
        <v>4.5</v>
      </c>
      <c r="AA214" s="24">
        <v>2</v>
      </c>
      <c r="AB214" s="24">
        <v>5</v>
      </c>
      <c r="AC214" s="24"/>
      <c r="AD214" s="24">
        <v>1</v>
      </c>
      <c r="AE214" s="24"/>
      <c r="AF214" s="24"/>
      <c r="AG214" s="24"/>
      <c r="AH214" s="62">
        <f>V214/'Festività&amp;Chiusure'!H$2</f>
        <v>0</v>
      </c>
      <c r="AI214" s="62">
        <f>W214/'Festività&amp;Chiusure'!I$2</f>
        <v>0</v>
      </c>
      <c r="AJ214" s="62">
        <f>X214/'Festività&amp;Chiusure'!J$2</f>
        <v>0</v>
      </c>
      <c r="AK214" s="62">
        <f>Y214/'Festività&amp;Chiusure'!K$2</f>
        <v>2.2727272727272728E-2</v>
      </c>
      <c r="AL214" s="62">
        <f>Z214/'Festività&amp;Chiusure'!L$2</f>
        <v>0.22500000000000001</v>
      </c>
      <c r="AM214" s="62">
        <f>AA214/'Festività&amp;Chiusure'!M$2</f>
        <v>0.1</v>
      </c>
      <c r="AN214" s="62">
        <f>AB214/'Festività&amp;Chiusure'!N$2</f>
        <v>0.21739130434782608</v>
      </c>
      <c r="AO214" s="62">
        <f>AC214/'Festività&amp;Chiusure'!O$2</f>
        <v>0</v>
      </c>
      <c r="AP214" s="62">
        <f>AD214/'Festività&amp;Chiusure'!P$2</f>
        <v>4.7619047619047616E-2</v>
      </c>
      <c r="AQ214" s="62">
        <f>AE214/'Festività&amp;Chiusure'!Q$2</f>
        <v>0</v>
      </c>
      <c r="AR214" s="62">
        <f>AF214/'Festività&amp;Chiusure'!R$2</f>
        <v>0</v>
      </c>
      <c r="AS214" s="62">
        <f>AG214/'Festività&amp;Chiusure'!S$2</f>
        <v>0</v>
      </c>
    </row>
    <row r="215" spans="1:45" ht="14.45" hidden="1">
      <c r="A215" s="24" t="s">
        <v>45</v>
      </c>
      <c r="B215" s="24" t="s">
        <v>46</v>
      </c>
      <c r="C215" s="24" t="s">
        <v>303</v>
      </c>
      <c r="D215" s="24">
        <v>2024</v>
      </c>
      <c r="E215" s="61">
        <v>45352</v>
      </c>
      <c r="F215" s="61">
        <v>45657</v>
      </c>
      <c r="G215" s="24" t="s">
        <v>304</v>
      </c>
      <c r="H215" s="24" t="s">
        <v>226</v>
      </c>
      <c r="I215" s="24" t="s">
        <v>139</v>
      </c>
      <c r="J215" s="24" t="s">
        <v>305</v>
      </c>
      <c r="K215" s="24" t="s">
        <v>52</v>
      </c>
      <c r="L215" s="24" t="s">
        <v>272</v>
      </c>
      <c r="M215" s="24" t="s">
        <v>278</v>
      </c>
      <c r="N215" s="24" t="s">
        <v>55</v>
      </c>
      <c r="O215" s="24" t="s">
        <v>97</v>
      </c>
      <c r="P215" s="24">
        <v>100</v>
      </c>
      <c r="Q215" s="24">
        <v>100</v>
      </c>
      <c r="R215" s="24" t="s">
        <v>57</v>
      </c>
      <c r="S215" s="62">
        <v>1</v>
      </c>
      <c r="T215" s="24">
        <v>2024</v>
      </c>
      <c r="U215" s="24">
        <f t="shared" si="3"/>
        <v>11</v>
      </c>
      <c r="V215" s="24"/>
      <c r="W215" s="24"/>
      <c r="X215" s="24"/>
      <c r="Y215" s="24"/>
      <c r="Z215" s="24">
        <v>7</v>
      </c>
      <c r="AA215" s="24">
        <v>1</v>
      </c>
      <c r="AB215" s="24">
        <v>1</v>
      </c>
      <c r="AC215" s="24"/>
      <c r="AD215" s="24">
        <v>2</v>
      </c>
      <c r="AE215" s="24"/>
      <c r="AF215" s="24"/>
      <c r="AG215" s="24"/>
      <c r="AH215" s="62">
        <f>V215/'Festività&amp;Chiusure'!H$2</f>
        <v>0</v>
      </c>
      <c r="AI215" s="62">
        <f>W215/'Festività&amp;Chiusure'!I$2</f>
        <v>0</v>
      </c>
      <c r="AJ215" s="62">
        <f>X215/'Festività&amp;Chiusure'!J$2</f>
        <v>0</v>
      </c>
      <c r="AK215" s="62">
        <f>Y215/'Festività&amp;Chiusure'!K$2</f>
        <v>0</v>
      </c>
      <c r="AL215" s="62">
        <f>Z215/'Festività&amp;Chiusure'!L$2</f>
        <v>0.35</v>
      </c>
      <c r="AM215" s="62">
        <f>AA215/'Festività&amp;Chiusure'!M$2</f>
        <v>0.05</v>
      </c>
      <c r="AN215" s="62">
        <f>AB215/'Festività&amp;Chiusure'!N$2</f>
        <v>4.3478260869565216E-2</v>
      </c>
      <c r="AO215" s="62">
        <f>AC215/'Festività&amp;Chiusure'!O$2</f>
        <v>0</v>
      </c>
      <c r="AP215" s="62">
        <f>AD215/'Festività&amp;Chiusure'!P$2</f>
        <v>9.5238095238095233E-2</v>
      </c>
      <c r="AQ215" s="62">
        <f>AE215/'Festività&amp;Chiusure'!Q$2</f>
        <v>0</v>
      </c>
      <c r="AR215" s="62">
        <f>AF215/'Festività&amp;Chiusure'!R$2</f>
        <v>0</v>
      </c>
      <c r="AS215" s="62">
        <f>AG215/'Festività&amp;Chiusure'!S$2</f>
        <v>0</v>
      </c>
    </row>
    <row r="216" spans="1:45" ht="14.45" hidden="1">
      <c r="A216" s="24" t="s">
        <v>45</v>
      </c>
      <c r="B216" s="24" t="s">
        <v>194</v>
      </c>
      <c r="C216" s="24" t="s">
        <v>195</v>
      </c>
      <c r="D216" s="24">
        <v>2024</v>
      </c>
      <c r="E216" s="61">
        <v>45536</v>
      </c>
      <c r="F216" s="61">
        <v>45657</v>
      </c>
      <c r="G216" s="63" t="s">
        <v>306</v>
      </c>
      <c r="H216" s="63" t="s">
        <v>306</v>
      </c>
      <c r="I216" s="24" t="s">
        <v>307</v>
      </c>
      <c r="J216" s="24" t="s">
        <v>308</v>
      </c>
      <c r="K216" s="24" t="s">
        <v>52</v>
      </c>
      <c r="L216" s="24" t="s">
        <v>309</v>
      </c>
      <c r="M216" s="24" t="s">
        <v>309</v>
      </c>
      <c r="N216" s="24" t="s">
        <v>176</v>
      </c>
      <c r="O216" s="24" t="s">
        <v>92</v>
      </c>
      <c r="P216" s="24">
        <v>75</v>
      </c>
      <c r="Q216" s="24">
        <v>10</v>
      </c>
      <c r="R216" s="24" t="s">
        <v>93</v>
      </c>
      <c r="S216" s="62">
        <v>0.13</v>
      </c>
      <c r="T216" s="24">
        <v>2024</v>
      </c>
      <c r="U216" s="24">
        <f t="shared" si="3"/>
        <v>15</v>
      </c>
      <c r="V216" s="24"/>
      <c r="W216" s="24"/>
      <c r="X216" s="24"/>
      <c r="Y216" s="24"/>
      <c r="Z216" s="24"/>
      <c r="AA216" s="24"/>
      <c r="AB216" s="63"/>
      <c r="AC216" s="24"/>
      <c r="AD216" s="24">
        <v>5</v>
      </c>
      <c r="AE216" s="24">
        <v>5</v>
      </c>
      <c r="AF216" s="24">
        <v>5</v>
      </c>
      <c r="AG216" s="24"/>
      <c r="AH216" s="62">
        <f>V216/'Festività&amp;Chiusure'!H$2</f>
        <v>0</v>
      </c>
      <c r="AI216" s="62">
        <f>W216/'Festività&amp;Chiusure'!I$2</f>
        <v>0</v>
      </c>
      <c r="AJ216" s="62">
        <f>X216/'Festività&amp;Chiusure'!J$2</f>
        <v>0</v>
      </c>
      <c r="AK216" s="62">
        <f>Y216/'Festività&amp;Chiusure'!K$2</f>
        <v>0</v>
      </c>
      <c r="AL216" s="62">
        <f>Z216/'Festività&amp;Chiusure'!L$2</f>
        <v>0</v>
      </c>
      <c r="AM216" s="62">
        <f>AA216/'Festività&amp;Chiusure'!M$2</f>
        <v>0</v>
      </c>
      <c r="AN216" s="62">
        <f>AB216/'Festività&amp;Chiusure'!N$2</f>
        <v>0</v>
      </c>
      <c r="AO216" s="62">
        <f>AC216/'Festività&amp;Chiusure'!O$2</f>
        <v>0</v>
      </c>
      <c r="AP216" s="62">
        <f>AD216/'Festività&amp;Chiusure'!P$2</f>
        <v>0.23809523809523808</v>
      </c>
      <c r="AQ216" s="62">
        <f>AE216/'Festività&amp;Chiusure'!Q$2</f>
        <v>0.21739130434782608</v>
      </c>
      <c r="AR216" s="62">
        <f>AF216/'Festività&amp;Chiusure'!R$2</f>
        <v>0.23809523809523808</v>
      </c>
      <c r="AS216" s="62">
        <f>AG216/'Festività&amp;Chiusure'!S$2</f>
        <v>0</v>
      </c>
    </row>
    <row r="217" spans="1:45" ht="14.45" hidden="1">
      <c r="A217" s="24" t="s">
        <v>45</v>
      </c>
      <c r="B217" s="24" t="s">
        <v>194</v>
      </c>
      <c r="C217" s="24" t="s">
        <v>195</v>
      </c>
      <c r="D217" s="24">
        <v>2024</v>
      </c>
      <c r="E217" s="61">
        <v>45536</v>
      </c>
      <c r="F217" s="61">
        <v>45657</v>
      </c>
      <c r="G217" s="63" t="s">
        <v>306</v>
      </c>
      <c r="H217" s="63" t="s">
        <v>306</v>
      </c>
      <c r="I217" s="24" t="s">
        <v>307</v>
      </c>
      <c r="J217" s="24" t="s">
        <v>308</v>
      </c>
      <c r="K217" s="24" t="s">
        <v>52</v>
      </c>
      <c r="L217" s="24" t="s">
        <v>309</v>
      </c>
      <c r="M217" s="24" t="s">
        <v>310</v>
      </c>
      <c r="N217" s="24" t="s">
        <v>55</v>
      </c>
      <c r="O217" s="24" t="s">
        <v>56</v>
      </c>
      <c r="P217" s="24">
        <v>75</v>
      </c>
      <c r="Q217" s="24">
        <v>10</v>
      </c>
      <c r="R217" s="24" t="s">
        <v>93</v>
      </c>
      <c r="S217" s="62">
        <v>0.13</v>
      </c>
      <c r="T217" s="24">
        <v>2024</v>
      </c>
      <c r="U217" s="24">
        <f t="shared" si="3"/>
        <v>15</v>
      </c>
      <c r="V217" s="24"/>
      <c r="W217" s="24"/>
      <c r="X217" s="24"/>
      <c r="Y217" s="24"/>
      <c r="Z217" s="24"/>
      <c r="AA217" s="24"/>
      <c r="AB217" s="63"/>
      <c r="AC217" s="24"/>
      <c r="AD217" s="24">
        <v>5</v>
      </c>
      <c r="AE217" s="24">
        <v>5</v>
      </c>
      <c r="AF217" s="24">
        <v>5</v>
      </c>
      <c r="AG217" s="24"/>
      <c r="AH217" s="62">
        <f>V217/'Festività&amp;Chiusure'!H$2</f>
        <v>0</v>
      </c>
      <c r="AI217" s="62">
        <f>W217/'Festività&amp;Chiusure'!I$2</f>
        <v>0</v>
      </c>
      <c r="AJ217" s="62">
        <f>X217/'Festività&amp;Chiusure'!J$2</f>
        <v>0</v>
      </c>
      <c r="AK217" s="62">
        <f>Y217/'Festività&amp;Chiusure'!K$2</f>
        <v>0</v>
      </c>
      <c r="AL217" s="62">
        <f>Z217/'Festività&amp;Chiusure'!L$2</f>
        <v>0</v>
      </c>
      <c r="AM217" s="62">
        <f>AA217/'Festività&amp;Chiusure'!M$2</f>
        <v>0</v>
      </c>
      <c r="AN217" s="62">
        <f>AB217/'Festività&amp;Chiusure'!N$2</f>
        <v>0</v>
      </c>
      <c r="AO217" s="62">
        <f>AC217/'Festività&amp;Chiusure'!O$2</f>
        <v>0</v>
      </c>
      <c r="AP217" s="62">
        <f>AD217/'Festività&amp;Chiusure'!P$2</f>
        <v>0.23809523809523808</v>
      </c>
      <c r="AQ217" s="62">
        <f>AE217/'Festività&amp;Chiusure'!Q$2</f>
        <v>0.21739130434782608</v>
      </c>
      <c r="AR217" s="62">
        <f>AF217/'Festività&amp;Chiusure'!R$2</f>
        <v>0.23809523809523808</v>
      </c>
      <c r="AS217" s="62">
        <f>AG217/'Festività&amp;Chiusure'!S$2</f>
        <v>0</v>
      </c>
    </row>
    <row r="218" spans="1:45" ht="14.45" hidden="1">
      <c r="A218" s="24" t="s">
        <v>45</v>
      </c>
      <c r="B218" s="24" t="s">
        <v>194</v>
      </c>
      <c r="C218" s="24" t="s">
        <v>195</v>
      </c>
      <c r="D218" s="24">
        <v>2024</v>
      </c>
      <c r="E218" s="61">
        <v>45536</v>
      </c>
      <c r="F218" s="61">
        <v>45657</v>
      </c>
      <c r="G218" s="63" t="s">
        <v>306</v>
      </c>
      <c r="H218" s="63" t="s">
        <v>306</v>
      </c>
      <c r="I218" s="24" t="s">
        <v>307</v>
      </c>
      <c r="J218" s="24" t="s">
        <v>308</v>
      </c>
      <c r="K218" s="24" t="s">
        <v>52</v>
      </c>
      <c r="L218" s="24" t="s">
        <v>309</v>
      </c>
      <c r="M218" s="24" t="s">
        <v>223</v>
      </c>
      <c r="N218" s="24" t="s">
        <v>55</v>
      </c>
      <c r="O218" s="24" t="s">
        <v>233</v>
      </c>
      <c r="P218" s="24">
        <v>75</v>
      </c>
      <c r="Q218" s="24">
        <v>10</v>
      </c>
      <c r="R218" s="24" t="s">
        <v>93</v>
      </c>
      <c r="S218" s="62">
        <v>0.13</v>
      </c>
      <c r="T218" s="24">
        <v>2024</v>
      </c>
      <c r="U218" s="24">
        <f t="shared" si="3"/>
        <v>2</v>
      </c>
      <c r="V218" s="24"/>
      <c r="W218" s="24"/>
      <c r="X218" s="24"/>
      <c r="Y218" s="24"/>
      <c r="Z218" s="24"/>
      <c r="AA218" s="24"/>
      <c r="AB218" s="63"/>
      <c r="AC218" s="24"/>
      <c r="AD218" s="24">
        <v>1</v>
      </c>
      <c r="AE218" s="24">
        <v>1</v>
      </c>
      <c r="AF218" s="24"/>
      <c r="AG218" s="24"/>
      <c r="AH218" s="62">
        <f>V218/'Festività&amp;Chiusure'!H$2</f>
        <v>0</v>
      </c>
      <c r="AI218" s="62">
        <f>W218/'Festività&amp;Chiusure'!I$2</f>
        <v>0</v>
      </c>
      <c r="AJ218" s="62">
        <f>X218/'Festività&amp;Chiusure'!J$2</f>
        <v>0</v>
      </c>
      <c r="AK218" s="62">
        <f>Y218/'Festività&amp;Chiusure'!K$2</f>
        <v>0</v>
      </c>
      <c r="AL218" s="62">
        <f>Z218/'Festività&amp;Chiusure'!L$2</f>
        <v>0</v>
      </c>
      <c r="AM218" s="62">
        <f>AA218/'Festività&amp;Chiusure'!M$2</f>
        <v>0</v>
      </c>
      <c r="AN218" s="62">
        <f>AB218/'Festività&amp;Chiusure'!N$2</f>
        <v>0</v>
      </c>
      <c r="AO218" s="62">
        <f>AC218/'Festività&amp;Chiusure'!O$2</f>
        <v>0</v>
      </c>
      <c r="AP218" s="62">
        <f>AD218/'Festività&amp;Chiusure'!P$2</f>
        <v>4.7619047619047616E-2</v>
      </c>
      <c r="AQ218" s="62">
        <f>AE218/'Festività&amp;Chiusure'!Q$2</f>
        <v>4.3478260869565216E-2</v>
      </c>
      <c r="AR218" s="62">
        <f>AF218/'Festività&amp;Chiusure'!R$2</f>
        <v>0</v>
      </c>
      <c r="AS218" s="62">
        <f>AG218/'Festività&amp;Chiusure'!S$2</f>
        <v>0</v>
      </c>
    </row>
    <row r="219" spans="1:45" ht="14.45" hidden="1">
      <c r="A219" s="24" t="s">
        <v>45</v>
      </c>
      <c r="B219" s="24" t="s">
        <v>194</v>
      </c>
      <c r="C219" s="24" t="s">
        <v>195</v>
      </c>
      <c r="D219" s="24">
        <v>2024</v>
      </c>
      <c r="E219" s="61">
        <v>45536</v>
      </c>
      <c r="F219" s="61">
        <v>45657</v>
      </c>
      <c r="G219" s="63" t="s">
        <v>306</v>
      </c>
      <c r="H219" s="63" t="s">
        <v>306</v>
      </c>
      <c r="I219" s="24" t="s">
        <v>307</v>
      </c>
      <c r="J219" s="24" t="s">
        <v>308</v>
      </c>
      <c r="K219" s="24" t="s">
        <v>52</v>
      </c>
      <c r="L219" s="24" t="s">
        <v>309</v>
      </c>
      <c r="M219" s="24" t="s">
        <v>311</v>
      </c>
      <c r="N219" s="24" t="s">
        <v>55</v>
      </c>
      <c r="O219" s="24" t="s">
        <v>134</v>
      </c>
      <c r="P219" s="24">
        <v>75</v>
      </c>
      <c r="Q219" s="24">
        <v>10</v>
      </c>
      <c r="R219" s="24" t="s">
        <v>93</v>
      </c>
      <c r="S219" s="62">
        <v>0.13</v>
      </c>
      <c r="T219" s="24">
        <v>2024</v>
      </c>
      <c r="U219" s="24">
        <f t="shared" si="3"/>
        <v>15</v>
      </c>
      <c r="V219" s="24"/>
      <c r="W219" s="24"/>
      <c r="X219" s="24"/>
      <c r="Y219" s="24"/>
      <c r="Z219" s="24"/>
      <c r="AA219" s="24"/>
      <c r="AB219" s="63"/>
      <c r="AC219" s="24"/>
      <c r="AD219" s="24">
        <v>5</v>
      </c>
      <c r="AE219" s="24">
        <v>5</v>
      </c>
      <c r="AF219" s="24">
        <v>5</v>
      </c>
      <c r="AG219" s="24"/>
      <c r="AH219" s="62">
        <f>V219/'Festività&amp;Chiusure'!H$2</f>
        <v>0</v>
      </c>
      <c r="AI219" s="62">
        <f>W219/'Festività&amp;Chiusure'!I$2</f>
        <v>0</v>
      </c>
      <c r="AJ219" s="62">
        <f>X219/'Festività&amp;Chiusure'!J$2</f>
        <v>0</v>
      </c>
      <c r="AK219" s="62">
        <f>Y219/'Festività&amp;Chiusure'!K$2</f>
        <v>0</v>
      </c>
      <c r="AL219" s="62">
        <f>Z219/'Festività&amp;Chiusure'!L$2</f>
        <v>0</v>
      </c>
      <c r="AM219" s="62">
        <f>AA219/'Festività&amp;Chiusure'!M$2</f>
        <v>0</v>
      </c>
      <c r="AN219" s="62">
        <f>AB219/'Festività&amp;Chiusure'!N$2</f>
        <v>0</v>
      </c>
      <c r="AO219" s="62">
        <f>AC219/'Festività&amp;Chiusure'!O$2</f>
        <v>0</v>
      </c>
      <c r="AP219" s="62">
        <f>AD219/'Festività&amp;Chiusure'!P$2</f>
        <v>0.23809523809523808</v>
      </c>
      <c r="AQ219" s="62">
        <f>AE219/'Festività&amp;Chiusure'!Q$2</f>
        <v>0.21739130434782608</v>
      </c>
      <c r="AR219" s="62">
        <f>AF219/'Festività&amp;Chiusure'!R$2</f>
        <v>0.23809523809523808</v>
      </c>
      <c r="AS219" s="62">
        <f>AG219/'Festività&amp;Chiusure'!S$2</f>
        <v>0</v>
      </c>
    </row>
    <row r="220" spans="1:45" ht="14.45" hidden="1">
      <c r="A220" s="24" t="s">
        <v>45</v>
      </c>
      <c r="B220" s="24" t="s">
        <v>194</v>
      </c>
      <c r="C220" s="24" t="s">
        <v>195</v>
      </c>
      <c r="D220" s="24">
        <v>2024</v>
      </c>
      <c r="E220" s="61">
        <v>45536</v>
      </c>
      <c r="F220" s="61">
        <v>45657</v>
      </c>
      <c r="G220" s="24" t="s">
        <v>312</v>
      </c>
      <c r="H220" s="24" t="s">
        <v>312</v>
      </c>
      <c r="I220" s="24" t="s">
        <v>307</v>
      </c>
      <c r="J220" s="24" t="s">
        <v>313</v>
      </c>
      <c r="K220" s="24" t="s">
        <v>52</v>
      </c>
      <c r="L220" s="24" t="s">
        <v>309</v>
      </c>
      <c r="M220" s="24" t="s">
        <v>314</v>
      </c>
      <c r="N220" s="24" t="s">
        <v>55</v>
      </c>
      <c r="O220" s="24" t="s">
        <v>56</v>
      </c>
      <c r="P220" s="24">
        <v>60</v>
      </c>
      <c r="Q220" s="24">
        <v>50.7</v>
      </c>
      <c r="R220" s="24" t="s">
        <v>93</v>
      </c>
      <c r="S220" s="62">
        <v>0.85</v>
      </c>
      <c r="T220" s="24">
        <v>2024</v>
      </c>
      <c r="U220" s="24">
        <f t="shared" si="3"/>
        <v>1</v>
      </c>
      <c r="V220" s="24"/>
      <c r="W220" s="24"/>
      <c r="X220" s="24"/>
      <c r="Y220" s="24"/>
      <c r="Z220" s="24"/>
      <c r="AA220" s="24"/>
      <c r="AB220" s="63">
        <v>0.5</v>
      </c>
      <c r="AC220" s="24">
        <v>0.5</v>
      </c>
      <c r="AD220" s="24"/>
      <c r="AE220" s="24"/>
      <c r="AF220" s="24"/>
      <c r="AG220" s="24"/>
      <c r="AH220" s="62">
        <f>V220/'Festività&amp;Chiusure'!H$2</f>
        <v>0</v>
      </c>
      <c r="AI220" s="62">
        <f>W220/'Festività&amp;Chiusure'!I$2</f>
        <v>0</v>
      </c>
      <c r="AJ220" s="62">
        <f>X220/'Festività&amp;Chiusure'!J$2</f>
        <v>0</v>
      </c>
      <c r="AK220" s="62">
        <f>Y220/'Festività&amp;Chiusure'!K$2</f>
        <v>0</v>
      </c>
      <c r="AL220" s="62">
        <f>Z220/'Festività&amp;Chiusure'!L$2</f>
        <v>0</v>
      </c>
      <c r="AM220" s="62">
        <f>AA220/'Festività&amp;Chiusure'!M$2</f>
        <v>0</v>
      </c>
      <c r="AN220" s="62">
        <f>AB220/'Festività&amp;Chiusure'!N$2</f>
        <v>2.1739130434782608E-2</v>
      </c>
      <c r="AO220" s="62">
        <f>AC220/'Festività&amp;Chiusure'!O$2</f>
        <v>4.1666666666666664E-2</v>
      </c>
      <c r="AP220" s="62">
        <f>AD220/'Festività&amp;Chiusure'!P$2</f>
        <v>0</v>
      </c>
      <c r="AQ220" s="62">
        <f>AE220/'Festività&amp;Chiusure'!Q$2</f>
        <v>0</v>
      </c>
      <c r="AR220" s="62">
        <f>AF220/'Festività&amp;Chiusure'!R$2</f>
        <v>0</v>
      </c>
      <c r="AS220" s="62">
        <f>AG220/'Festività&amp;Chiusure'!S$2</f>
        <v>0</v>
      </c>
    </row>
    <row r="221" spans="1:45" ht="14.45" hidden="1">
      <c r="A221" s="24" t="s">
        <v>45</v>
      </c>
      <c r="B221" s="24" t="s">
        <v>194</v>
      </c>
      <c r="C221" s="24" t="s">
        <v>195</v>
      </c>
      <c r="D221" s="24">
        <v>2024</v>
      </c>
      <c r="E221" s="61">
        <v>45536</v>
      </c>
      <c r="F221" s="61">
        <v>45657</v>
      </c>
      <c r="G221" s="24" t="s">
        <v>312</v>
      </c>
      <c r="H221" s="24" t="s">
        <v>312</v>
      </c>
      <c r="I221" s="24" t="s">
        <v>307</v>
      </c>
      <c r="J221" s="24" t="s">
        <v>313</v>
      </c>
      <c r="K221" s="24" t="s">
        <v>52</v>
      </c>
      <c r="L221" s="24" t="s">
        <v>309</v>
      </c>
      <c r="M221" s="24" t="s">
        <v>315</v>
      </c>
      <c r="N221" s="24" t="s">
        <v>55</v>
      </c>
      <c r="O221" s="24" t="s">
        <v>56</v>
      </c>
      <c r="P221" s="24">
        <v>60</v>
      </c>
      <c r="Q221" s="24">
        <v>50.7</v>
      </c>
      <c r="R221" s="24" t="s">
        <v>93</v>
      </c>
      <c r="S221" s="62">
        <v>0.85</v>
      </c>
      <c r="T221" s="24">
        <v>2024</v>
      </c>
      <c r="U221" s="24">
        <f t="shared" si="3"/>
        <v>21</v>
      </c>
      <c r="V221" s="24"/>
      <c r="W221" s="24"/>
      <c r="X221" s="24"/>
      <c r="Y221" s="24"/>
      <c r="Z221" s="24"/>
      <c r="AA221" s="24"/>
      <c r="AB221" s="63"/>
      <c r="AC221" s="24">
        <v>6</v>
      </c>
      <c r="AD221" s="24">
        <v>15</v>
      </c>
      <c r="AE221" s="24"/>
      <c r="AF221" s="24"/>
      <c r="AG221" s="24"/>
      <c r="AH221" s="62">
        <f>V221/'Festività&amp;Chiusure'!H$2</f>
        <v>0</v>
      </c>
      <c r="AI221" s="62">
        <f>W221/'Festività&amp;Chiusure'!I$2</f>
        <v>0</v>
      </c>
      <c r="AJ221" s="62">
        <f>X221/'Festività&amp;Chiusure'!J$2</f>
        <v>0</v>
      </c>
      <c r="AK221" s="62">
        <f>Y221/'Festività&amp;Chiusure'!K$2</f>
        <v>0</v>
      </c>
      <c r="AL221" s="62">
        <f>Z221/'Festività&amp;Chiusure'!L$2</f>
        <v>0</v>
      </c>
      <c r="AM221" s="62">
        <f>AA221/'Festività&amp;Chiusure'!M$2</f>
        <v>0</v>
      </c>
      <c r="AN221" s="62">
        <f>AB221/'Festività&amp;Chiusure'!N$2</f>
        <v>0</v>
      </c>
      <c r="AO221" s="62">
        <f>AC221/'Festività&amp;Chiusure'!O$2</f>
        <v>0.5</v>
      </c>
      <c r="AP221" s="62">
        <f>AD221/'Festività&amp;Chiusure'!P$2</f>
        <v>0.7142857142857143</v>
      </c>
      <c r="AQ221" s="62">
        <f>AE221/'Festività&amp;Chiusure'!Q$2</f>
        <v>0</v>
      </c>
      <c r="AR221" s="62">
        <f>AF221/'Festività&amp;Chiusure'!R$2</f>
        <v>0</v>
      </c>
      <c r="AS221" s="62">
        <f>AG221/'Festività&amp;Chiusure'!S$2</f>
        <v>0</v>
      </c>
    </row>
    <row r="222" spans="1:45" ht="14.45" hidden="1">
      <c r="A222" s="24" t="s">
        <v>45</v>
      </c>
      <c r="B222" s="24" t="s">
        <v>194</v>
      </c>
      <c r="C222" s="24" t="s">
        <v>195</v>
      </c>
      <c r="D222" s="24">
        <v>2024</v>
      </c>
      <c r="E222" s="61">
        <v>45536</v>
      </c>
      <c r="F222" s="61">
        <v>45657</v>
      </c>
      <c r="G222" s="24" t="s">
        <v>312</v>
      </c>
      <c r="H222" s="24" t="s">
        <v>312</v>
      </c>
      <c r="I222" s="24" t="s">
        <v>307</v>
      </c>
      <c r="J222" s="24" t="s">
        <v>313</v>
      </c>
      <c r="K222" s="24" t="s">
        <v>52</v>
      </c>
      <c r="L222" s="24" t="s">
        <v>309</v>
      </c>
      <c r="M222" s="24" t="s">
        <v>309</v>
      </c>
      <c r="N222" s="24" t="s">
        <v>176</v>
      </c>
      <c r="O222" s="24" t="s">
        <v>92</v>
      </c>
      <c r="P222" s="24">
        <v>60</v>
      </c>
      <c r="Q222" s="24">
        <v>50.7</v>
      </c>
      <c r="R222" s="24" t="s">
        <v>93</v>
      </c>
      <c r="S222" s="62">
        <v>0.85</v>
      </c>
      <c r="T222" s="24">
        <v>2024</v>
      </c>
      <c r="U222" s="24">
        <f t="shared" si="3"/>
        <v>1</v>
      </c>
      <c r="V222" s="24"/>
      <c r="W222" s="24"/>
      <c r="X222" s="24"/>
      <c r="Y222" s="24"/>
      <c r="Z222" s="24"/>
      <c r="AA222" s="24"/>
      <c r="AB222" s="63">
        <v>1</v>
      </c>
      <c r="AC222" s="24"/>
      <c r="AD222" s="24"/>
      <c r="AE222" s="24"/>
      <c r="AF222" s="24"/>
      <c r="AG222" s="24"/>
      <c r="AH222" s="62">
        <f>V222/'Festività&amp;Chiusure'!H$2</f>
        <v>0</v>
      </c>
      <c r="AI222" s="62">
        <f>W222/'Festività&amp;Chiusure'!I$2</f>
        <v>0</v>
      </c>
      <c r="AJ222" s="62">
        <f>X222/'Festività&amp;Chiusure'!J$2</f>
        <v>0</v>
      </c>
      <c r="AK222" s="62">
        <f>Y222/'Festività&amp;Chiusure'!K$2</f>
        <v>0</v>
      </c>
      <c r="AL222" s="62">
        <f>Z222/'Festività&amp;Chiusure'!L$2</f>
        <v>0</v>
      </c>
      <c r="AM222" s="62">
        <f>AA222/'Festività&amp;Chiusure'!M$2</f>
        <v>0</v>
      </c>
      <c r="AN222" s="62">
        <f>AB222/'Festività&amp;Chiusure'!N$2</f>
        <v>4.3478260869565216E-2</v>
      </c>
      <c r="AO222" s="62">
        <f>AC222/'Festività&amp;Chiusure'!O$2</f>
        <v>0</v>
      </c>
      <c r="AP222" s="62">
        <f>AD222/'Festività&amp;Chiusure'!P$2</f>
        <v>0</v>
      </c>
      <c r="AQ222" s="62">
        <f>AE222/'Festività&amp;Chiusure'!Q$2</f>
        <v>0</v>
      </c>
      <c r="AR222" s="62">
        <f>AF222/'Festività&amp;Chiusure'!R$2</f>
        <v>0</v>
      </c>
      <c r="AS222" s="62">
        <f>AG222/'Festività&amp;Chiusure'!S$2</f>
        <v>0</v>
      </c>
    </row>
    <row r="223" spans="1:45" ht="14.45" hidden="1">
      <c r="A223" s="24" t="s">
        <v>45</v>
      </c>
      <c r="B223" s="24" t="s">
        <v>194</v>
      </c>
      <c r="C223" s="24" t="s">
        <v>195</v>
      </c>
      <c r="D223" s="24">
        <v>2024</v>
      </c>
      <c r="E223" s="61">
        <v>45536</v>
      </c>
      <c r="F223" s="61">
        <v>45657</v>
      </c>
      <c r="G223" s="24" t="s">
        <v>312</v>
      </c>
      <c r="H223" s="24" t="s">
        <v>312</v>
      </c>
      <c r="I223" s="24" t="s">
        <v>307</v>
      </c>
      <c r="J223" s="24" t="s">
        <v>313</v>
      </c>
      <c r="K223" s="24" t="s">
        <v>52</v>
      </c>
      <c r="L223" s="24" t="s">
        <v>309</v>
      </c>
      <c r="M223" s="24" t="s">
        <v>316</v>
      </c>
      <c r="N223" s="24" t="s">
        <v>55</v>
      </c>
      <c r="O223" s="24" t="s">
        <v>56</v>
      </c>
      <c r="P223" s="24">
        <v>60</v>
      </c>
      <c r="Q223" s="24">
        <v>50.7</v>
      </c>
      <c r="R223" s="24" t="s">
        <v>93</v>
      </c>
      <c r="S223" s="62">
        <v>0.85</v>
      </c>
      <c r="T223" s="24">
        <v>2024</v>
      </c>
      <c r="U223" s="24">
        <f t="shared" si="3"/>
        <v>18</v>
      </c>
      <c r="V223" s="24"/>
      <c r="W223" s="24"/>
      <c r="X223" s="24"/>
      <c r="Y223" s="24"/>
      <c r="Z223" s="24"/>
      <c r="AA223" s="24"/>
      <c r="AB223" s="63">
        <v>1</v>
      </c>
      <c r="AC223" s="24">
        <v>5</v>
      </c>
      <c r="AD223" s="24">
        <v>12</v>
      </c>
      <c r="AE223" s="24"/>
      <c r="AF223" s="24"/>
      <c r="AG223" s="24"/>
      <c r="AH223" s="62">
        <f>V223/'Festività&amp;Chiusure'!H$2</f>
        <v>0</v>
      </c>
      <c r="AI223" s="62">
        <f>W223/'Festività&amp;Chiusure'!I$2</f>
        <v>0</v>
      </c>
      <c r="AJ223" s="62">
        <f>X223/'Festività&amp;Chiusure'!J$2</f>
        <v>0</v>
      </c>
      <c r="AK223" s="62">
        <f>Y223/'Festività&amp;Chiusure'!K$2</f>
        <v>0</v>
      </c>
      <c r="AL223" s="62">
        <f>Z223/'Festività&amp;Chiusure'!L$2</f>
        <v>0</v>
      </c>
      <c r="AM223" s="62">
        <f>AA223/'Festività&amp;Chiusure'!M$2</f>
        <v>0</v>
      </c>
      <c r="AN223" s="62">
        <f>AB223/'Festività&amp;Chiusure'!N$2</f>
        <v>4.3478260869565216E-2</v>
      </c>
      <c r="AO223" s="62">
        <f>AC223/'Festività&amp;Chiusure'!O$2</f>
        <v>0.41666666666666669</v>
      </c>
      <c r="AP223" s="62">
        <f>AD223/'Festività&amp;Chiusure'!P$2</f>
        <v>0.5714285714285714</v>
      </c>
      <c r="AQ223" s="62">
        <f>AE223/'Festività&amp;Chiusure'!Q$2</f>
        <v>0</v>
      </c>
      <c r="AR223" s="62">
        <f>AF223/'Festività&amp;Chiusure'!R$2</f>
        <v>0</v>
      </c>
      <c r="AS223" s="62">
        <f>AG223/'Festività&amp;Chiusure'!S$2</f>
        <v>0</v>
      </c>
    </row>
    <row r="224" spans="1:45" ht="14.45" hidden="1">
      <c r="A224" s="24" t="s">
        <v>45</v>
      </c>
      <c r="B224" s="24" t="s">
        <v>194</v>
      </c>
      <c r="C224" s="24" t="s">
        <v>195</v>
      </c>
      <c r="D224" s="24">
        <v>2024</v>
      </c>
      <c r="E224" s="61">
        <v>45536</v>
      </c>
      <c r="F224" s="61">
        <v>45657</v>
      </c>
      <c r="G224" s="24" t="s">
        <v>312</v>
      </c>
      <c r="H224" s="24" t="s">
        <v>312</v>
      </c>
      <c r="I224" s="24" t="s">
        <v>307</v>
      </c>
      <c r="J224" s="24" t="s">
        <v>313</v>
      </c>
      <c r="K224" s="24" t="s">
        <v>52</v>
      </c>
      <c r="L224" s="24" t="s">
        <v>309</v>
      </c>
      <c r="M224" s="24" t="s">
        <v>270</v>
      </c>
      <c r="N224" s="24" t="s">
        <v>59</v>
      </c>
      <c r="O224" s="24" t="s">
        <v>72</v>
      </c>
      <c r="P224" s="24">
        <v>60</v>
      </c>
      <c r="Q224" s="24">
        <v>50.7</v>
      </c>
      <c r="R224" s="24" t="s">
        <v>93</v>
      </c>
      <c r="S224" s="62">
        <v>0.85</v>
      </c>
      <c r="T224" s="24">
        <v>2024</v>
      </c>
      <c r="U224" s="24">
        <f t="shared" si="3"/>
        <v>3</v>
      </c>
      <c r="V224" s="24"/>
      <c r="W224" s="24"/>
      <c r="X224" s="24"/>
      <c r="Y224" s="24"/>
      <c r="Z224" s="24"/>
      <c r="AA224" s="24"/>
      <c r="AB224" s="63">
        <v>3</v>
      </c>
      <c r="AC224" s="24"/>
      <c r="AD224" s="24"/>
      <c r="AE224" s="24"/>
      <c r="AF224" s="24"/>
      <c r="AG224" s="24"/>
      <c r="AH224" s="62">
        <f>V224/'Festività&amp;Chiusure'!H$2</f>
        <v>0</v>
      </c>
      <c r="AI224" s="62">
        <f>W224/'Festività&amp;Chiusure'!I$2</f>
        <v>0</v>
      </c>
      <c r="AJ224" s="62">
        <f>X224/'Festività&amp;Chiusure'!J$2</f>
        <v>0</v>
      </c>
      <c r="AK224" s="62">
        <f>Y224/'Festività&amp;Chiusure'!K$2</f>
        <v>0</v>
      </c>
      <c r="AL224" s="62">
        <f>Z224/'Festività&amp;Chiusure'!L$2</f>
        <v>0</v>
      </c>
      <c r="AM224" s="62">
        <f>AA224/'Festività&amp;Chiusure'!M$2</f>
        <v>0</v>
      </c>
      <c r="AN224" s="62">
        <f>AB224/'Festività&amp;Chiusure'!N$2</f>
        <v>0.13043478260869565</v>
      </c>
      <c r="AO224" s="62">
        <f>AC224/'Festività&amp;Chiusure'!O$2</f>
        <v>0</v>
      </c>
      <c r="AP224" s="62">
        <f>AD224/'Festività&amp;Chiusure'!P$2</f>
        <v>0</v>
      </c>
      <c r="AQ224" s="62">
        <f>AE224/'Festività&amp;Chiusure'!Q$2</f>
        <v>0</v>
      </c>
      <c r="AR224" s="62">
        <f>AF224/'Festività&amp;Chiusure'!R$2</f>
        <v>0</v>
      </c>
      <c r="AS224" s="62">
        <f>AG224/'Festività&amp;Chiusure'!S$2</f>
        <v>0</v>
      </c>
    </row>
    <row r="225" spans="1:45" ht="14.45" hidden="1">
      <c r="A225" s="24" t="s">
        <v>45</v>
      </c>
      <c r="B225" s="24" t="s">
        <v>194</v>
      </c>
      <c r="C225" s="24" t="s">
        <v>195</v>
      </c>
      <c r="D225" s="24">
        <v>2024</v>
      </c>
      <c r="E225" s="61">
        <v>45536</v>
      </c>
      <c r="F225" s="61">
        <v>45657</v>
      </c>
      <c r="G225" s="24" t="s">
        <v>312</v>
      </c>
      <c r="H225" s="24" t="s">
        <v>312</v>
      </c>
      <c r="I225" s="24" t="s">
        <v>307</v>
      </c>
      <c r="J225" s="24" t="s">
        <v>313</v>
      </c>
      <c r="K225" s="24" t="s">
        <v>52</v>
      </c>
      <c r="L225" s="24" t="s">
        <v>309</v>
      </c>
      <c r="M225" s="24" t="s">
        <v>219</v>
      </c>
      <c r="N225" s="24" t="s">
        <v>55</v>
      </c>
      <c r="O225" s="24" t="s">
        <v>142</v>
      </c>
      <c r="P225" s="24">
        <v>60</v>
      </c>
      <c r="Q225" s="24">
        <v>50.7</v>
      </c>
      <c r="R225" s="24" t="s">
        <v>93</v>
      </c>
      <c r="S225" s="62">
        <v>0.85</v>
      </c>
      <c r="T225" s="24">
        <v>2024</v>
      </c>
      <c r="U225" s="24">
        <f t="shared" si="3"/>
        <v>2.5</v>
      </c>
      <c r="V225" s="24"/>
      <c r="W225" s="24"/>
      <c r="X225" s="24"/>
      <c r="Y225" s="24"/>
      <c r="Z225" s="24"/>
      <c r="AA225" s="24"/>
      <c r="AB225" s="63">
        <v>2</v>
      </c>
      <c r="AC225" s="24">
        <v>0.5</v>
      </c>
      <c r="AD225" s="24"/>
      <c r="AE225" s="24"/>
      <c r="AF225" s="24"/>
      <c r="AG225" s="24"/>
      <c r="AH225" s="62">
        <f>V225/'Festività&amp;Chiusure'!H$2</f>
        <v>0</v>
      </c>
      <c r="AI225" s="62">
        <f>W225/'Festività&amp;Chiusure'!I$2</f>
        <v>0</v>
      </c>
      <c r="AJ225" s="62">
        <f>X225/'Festività&amp;Chiusure'!J$2</f>
        <v>0</v>
      </c>
      <c r="AK225" s="62">
        <f>Y225/'Festività&amp;Chiusure'!K$2</f>
        <v>0</v>
      </c>
      <c r="AL225" s="62">
        <f>Z225/'Festività&amp;Chiusure'!L$2</f>
        <v>0</v>
      </c>
      <c r="AM225" s="62">
        <f>AA225/'Festività&amp;Chiusure'!M$2</f>
        <v>0</v>
      </c>
      <c r="AN225" s="62">
        <f>AB225/'Festività&amp;Chiusure'!N$2</f>
        <v>8.6956521739130432E-2</v>
      </c>
      <c r="AO225" s="62">
        <f>AC225/'Festività&amp;Chiusure'!O$2</f>
        <v>4.1666666666666664E-2</v>
      </c>
      <c r="AP225" s="62">
        <f>AD225/'Festività&amp;Chiusure'!P$2</f>
        <v>0</v>
      </c>
      <c r="AQ225" s="62">
        <f>AE225/'Festività&amp;Chiusure'!Q$2</f>
        <v>0</v>
      </c>
      <c r="AR225" s="62">
        <f>AF225/'Festività&amp;Chiusure'!R$2</f>
        <v>0</v>
      </c>
      <c r="AS225" s="62">
        <f>AG225/'Festività&amp;Chiusure'!S$2</f>
        <v>0</v>
      </c>
    </row>
    <row r="226" spans="1:45" ht="14.45" hidden="1">
      <c r="A226" s="24" t="s">
        <v>45</v>
      </c>
      <c r="B226" s="24" t="s">
        <v>194</v>
      </c>
      <c r="C226" s="24" t="s">
        <v>195</v>
      </c>
      <c r="D226" s="24">
        <v>2024</v>
      </c>
      <c r="E226" s="61">
        <v>45536</v>
      </c>
      <c r="F226" s="61">
        <v>45657</v>
      </c>
      <c r="G226" s="24" t="s">
        <v>312</v>
      </c>
      <c r="H226" s="24" t="s">
        <v>312</v>
      </c>
      <c r="I226" s="24" t="s">
        <v>307</v>
      </c>
      <c r="J226" s="24" t="s">
        <v>313</v>
      </c>
      <c r="K226" s="24" t="s">
        <v>52</v>
      </c>
      <c r="L226" s="24" t="s">
        <v>309</v>
      </c>
      <c r="M226" s="24" t="s">
        <v>135</v>
      </c>
      <c r="N226" s="24" t="s">
        <v>55</v>
      </c>
      <c r="O226" s="24" t="s">
        <v>142</v>
      </c>
      <c r="P226" s="24">
        <v>60</v>
      </c>
      <c r="Q226" s="24">
        <v>50.7</v>
      </c>
      <c r="R226" s="24" t="s">
        <v>93</v>
      </c>
      <c r="S226" s="62">
        <v>0.85</v>
      </c>
      <c r="T226" s="24">
        <v>2024</v>
      </c>
      <c r="U226" s="24">
        <f t="shared" si="3"/>
        <v>2</v>
      </c>
      <c r="V226" s="24"/>
      <c r="W226" s="24"/>
      <c r="X226" s="24"/>
      <c r="Y226" s="24"/>
      <c r="Z226" s="24"/>
      <c r="AA226" s="24"/>
      <c r="AB226" s="63"/>
      <c r="AC226" s="24">
        <v>2</v>
      </c>
      <c r="AD226" s="24"/>
      <c r="AE226" s="24"/>
      <c r="AF226" s="24"/>
      <c r="AG226" s="24"/>
      <c r="AH226" s="62">
        <f>V226/'Festività&amp;Chiusure'!H$2</f>
        <v>0</v>
      </c>
      <c r="AI226" s="62">
        <f>W226/'Festività&amp;Chiusure'!I$2</f>
        <v>0</v>
      </c>
      <c r="AJ226" s="62">
        <f>X226/'Festività&amp;Chiusure'!J$2</f>
        <v>0</v>
      </c>
      <c r="AK226" s="62">
        <f>Y226/'Festività&amp;Chiusure'!K$2</f>
        <v>0</v>
      </c>
      <c r="AL226" s="62">
        <f>Z226/'Festività&amp;Chiusure'!L$2</f>
        <v>0</v>
      </c>
      <c r="AM226" s="62">
        <f>AA226/'Festività&amp;Chiusure'!M$2</f>
        <v>0</v>
      </c>
      <c r="AN226" s="62">
        <f>AB226/'Festività&amp;Chiusure'!N$2</f>
        <v>0</v>
      </c>
      <c r="AO226" s="62">
        <f>AC226/'Festività&amp;Chiusure'!O$2</f>
        <v>0.16666666666666666</v>
      </c>
      <c r="AP226" s="62">
        <f>AD226/'Festività&amp;Chiusure'!P$2</f>
        <v>0</v>
      </c>
      <c r="AQ226" s="62">
        <f>AE226/'Festività&amp;Chiusure'!Q$2</f>
        <v>0</v>
      </c>
      <c r="AR226" s="62">
        <f>AF226/'Festività&amp;Chiusure'!R$2</f>
        <v>0</v>
      </c>
      <c r="AS226" s="62">
        <f>AG226/'Festività&amp;Chiusure'!S$2</f>
        <v>0</v>
      </c>
    </row>
    <row r="227" spans="1:45" ht="14.45" hidden="1">
      <c r="A227" s="24" t="s">
        <v>45</v>
      </c>
      <c r="B227" s="24" t="s">
        <v>194</v>
      </c>
      <c r="C227" s="24" t="s">
        <v>195</v>
      </c>
      <c r="D227" s="24">
        <v>2024</v>
      </c>
      <c r="E227" s="61">
        <v>45536</v>
      </c>
      <c r="F227" s="61">
        <v>45657</v>
      </c>
      <c r="G227" s="24" t="s">
        <v>312</v>
      </c>
      <c r="H227" s="24" t="s">
        <v>312</v>
      </c>
      <c r="I227" s="24" t="s">
        <v>307</v>
      </c>
      <c r="J227" s="24" t="s">
        <v>313</v>
      </c>
      <c r="K227" s="24" t="s">
        <v>52</v>
      </c>
      <c r="L227" s="24" t="s">
        <v>309</v>
      </c>
      <c r="M227" s="24" t="s">
        <v>317</v>
      </c>
      <c r="N227" s="24" t="s">
        <v>55</v>
      </c>
      <c r="O227" s="24" t="s">
        <v>56</v>
      </c>
      <c r="P227" s="24">
        <v>60</v>
      </c>
      <c r="Q227" s="24">
        <v>50.7</v>
      </c>
      <c r="R227" s="24" t="s">
        <v>93</v>
      </c>
      <c r="S227" s="62">
        <v>0.85</v>
      </c>
      <c r="T227" s="24">
        <v>2024</v>
      </c>
      <c r="U227" s="24">
        <f t="shared" si="3"/>
        <v>0</v>
      </c>
      <c r="V227" s="24"/>
      <c r="W227" s="24"/>
      <c r="X227" s="24"/>
      <c r="Y227" s="24"/>
      <c r="Z227" s="24"/>
      <c r="AA227" s="24"/>
      <c r="AB227" s="63"/>
      <c r="AC227" s="24"/>
      <c r="AD227" s="24"/>
      <c r="AE227" s="24"/>
      <c r="AF227" s="24"/>
      <c r="AG227" s="24"/>
      <c r="AH227" s="62">
        <f>V227/'Festività&amp;Chiusure'!H$2</f>
        <v>0</v>
      </c>
      <c r="AI227" s="62">
        <f>W227/'Festività&amp;Chiusure'!I$2</f>
        <v>0</v>
      </c>
      <c r="AJ227" s="62">
        <f>X227/'Festività&amp;Chiusure'!J$2</f>
        <v>0</v>
      </c>
      <c r="AK227" s="62">
        <f>Y227/'Festività&amp;Chiusure'!K$2</f>
        <v>0</v>
      </c>
      <c r="AL227" s="62">
        <f>Z227/'Festività&amp;Chiusure'!L$2</f>
        <v>0</v>
      </c>
      <c r="AM227" s="62">
        <f>AA227/'Festività&amp;Chiusure'!M$2</f>
        <v>0</v>
      </c>
      <c r="AN227" s="62">
        <f>AB227/'Festività&amp;Chiusure'!N$2</f>
        <v>0</v>
      </c>
      <c r="AO227" s="62">
        <f>AC227/'Festività&amp;Chiusure'!O$2</f>
        <v>0</v>
      </c>
      <c r="AP227" s="62">
        <f>AD227/'Festività&amp;Chiusure'!P$2</f>
        <v>0</v>
      </c>
      <c r="AQ227" s="62">
        <f>AE227/'Festività&amp;Chiusure'!Q$2</f>
        <v>0</v>
      </c>
      <c r="AR227" s="62">
        <f>AF227/'Festività&amp;Chiusure'!R$2</f>
        <v>0</v>
      </c>
      <c r="AS227" s="62">
        <f>AG227/'Festività&amp;Chiusure'!S$2</f>
        <v>0</v>
      </c>
    </row>
    <row r="228" spans="1:45" ht="14.45" hidden="1">
      <c r="A228" s="24" t="s">
        <v>45</v>
      </c>
      <c r="B228" s="24" t="s">
        <v>194</v>
      </c>
      <c r="C228" s="24" t="s">
        <v>195</v>
      </c>
      <c r="D228" s="24">
        <v>2023</v>
      </c>
      <c r="E228" s="61">
        <v>45536</v>
      </c>
      <c r="F228" s="61">
        <v>45657</v>
      </c>
      <c r="G228" s="24" t="s">
        <v>312</v>
      </c>
      <c r="H228" s="24" t="s">
        <v>312</v>
      </c>
      <c r="I228" s="24" t="s">
        <v>307</v>
      </c>
      <c r="J228" s="24" t="s">
        <v>313</v>
      </c>
      <c r="K228" s="24" t="s">
        <v>52</v>
      </c>
      <c r="L228" s="24" t="s">
        <v>309</v>
      </c>
      <c r="M228" s="24" t="s">
        <v>318</v>
      </c>
      <c r="N228" s="24" t="s">
        <v>176</v>
      </c>
      <c r="O228" s="24" t="s">
        <v>92</v>
      </c>
      <c r="P228" s="24">
        <v>60</v>
      </c>
      <c r="Q228" s="24">
        <v>50.7</v>
      </c>
      <c r="R228" s="24" t="s">
        <v>93</v>
      </c>
      <c r="S228" s="62">
        <v>0.85</v>
      </c>
      <c r="T228" s="24">
        <v>2024</v>
      </c>
      <c r="U228" s="24">
        <f t="shared" si="3"/>
        <v>4</v>
      </c>
      <c r="V228" s="24"/>
      <c r="W228" s="24"/>
      <c r="X228" s="24"/>
      <c r="Y228" s="24"/>
      <c r="Z228" s="24"/>
      <c r="AA228" s="24"/>
      <c r="AB228" s="63">
        <v>1</v>
      </c>
      <c r="AC228" s="24">
        <v>3</v>
      </c>
      <c r="AD228" s="24"/>
      <c r="AE228" s="24"/>
      <c r="AF228" s="24"/>
      <c r="AG228" s="24"/>
      <c r="AH228" s="62">
        <f>V228/'Festività&amp;Chiusure'!H$2</f>
        <v>0</v>
      </c>
      <c r="AI228" s="62">
        <f>W228/'Festività&amp;Chiusure'!I$2</f>
        <v>0</v>
      </c>
      <c r="AJ228" s="62">
        <f>X228/'Festività&amp;Chiusure'!J$2</f>
        <v>0</v>
      </c>
      <c r="AK228" s="62">
        <f>Y228/'Festività&amp;Chiusure'!K$2</f>
        <v>0</v>
      </c>
      <c r="AL228" s="62">
        <f>Z228/'Festività&amp;Chiusure'!L$2</f>
        <v>0</v>
      </c>
      <c r="AM228" s="62">
        <f>AA228/'Festività&amp;Chiusure'!M$2</f>
        <v>0</v>
      </c>
      <c r="AN228" s="62">
        <f>AB228/'Festività&amp;Chiusure'!N$2</f>
        <v>4.3478260869565216E-2</v>
      </c>
      <c r="AO228" s="62">
        <f>AC228/'Festività&amp;Chiusure'!O$2</f>
        <v>0.25</v>
      </c>
      <c r="AP228" s="62">
        <f>AD228/'Festività&amp;Chiusure'!P$2</f>
        <v>0</v>
      </c>
      <c r="AQ228" s="62">
        <f>AE228/'Festività&amp;Chiusure'!Q$2</f>
        <v>0</v>
      </c>
      <c r="AR228" s="62">
        <f>AF228/'Festività&amp;Chiusure'!R$2</f>
        <v>0</v>
      </c>
      <c r="AS228" s="62">
        <f>AG228/'Festività&amp;Chiusure'!S$2</f>
        <v>0</v>
      </c>
    </row>
    <row r="229" spans="1:45" ht="14.45" hidden="1">
      <c r="A229" s="24" t="s">
        <v>45</v>
      </c>
      <c r="B229" s="24" t="s">
        <v>194</v>
      </c>
      <c r="C229" s="24" t="s">
        <v>195</v>
      </c>
      <c r="D229" s="24">
        <v>2024</v>
      </c>
      <c r="E229" s="61">
        <v>45292</v>
      </c>
      <c r="F229" s="61">
        <v>45657</v>
      </c>
      <c r="G229" s="24" t="s">
        <v>319</v>
      </c>
      <c r="H229" s="24" t="s">
        <v>320</v>
      </c>
      <c r="I229" s="24" t="s">
        <v>307</v>
      </c>
      <c r="J229" s="24" t="s">
        <v>321</v>
      </c>
      <c r="K229" s="24" t="s">
        <v>52</v>
      </c>
      <c r="L229" s="24" t="s">
        <v>309</v>
      </c>
      <c r="M229" s="24" t="s">
        <v>322</v>
      </c>
      <c r="N229" s="24" t="s">
        <v>55</v>
      </c>
      <c r="O229" s="24" t="s">
        <v>323</v>
      </c>
      <c r="P229" s="24">
        <v>1210</v>
      </c>
      <c r="Q229" s="24">
        <v>755</v>
      </c>
      <c r="R229" s="24" t="s">
        <v>93</v>
      </c>
      <c r="S229" s="62">
        <v>0.62</v>
      </c>
      <c r="T229" s="24">
        <v>2024</v>
      </c>
      <c r="U229" s="24">
        <f t="shared" si="3"/>
        <v>12</v>
      </c>
      <c r="V229" s="24">
        <v>2</v>
      </c>
      <c r="W229" s="24">
        <v>2</v>
      </c>
      <c r="X229" s="24">
        <v>2</v>
      </c>
      <c r="Y229" s="24">
        <v>2</v>
      </c>
      <c r="Z229" s="24">
        <v>2</v>
      </c>
      <c r="AA229" s="24">
        <v>2</v>
      </c>
      <c r="AB229" s="24">
        <v>2</v>
      </c>
      <c r="AC229" s="24">
        <v>2</v>
      </c>
      <c r="AD229" s="24">
        <v>2</v>
      </c>
      <c r="AE229" s="24">
        <v>2</v>
      </c>
      <c r="AF229" s="24"/>
      <c r="AG229" s="24"/>
      <c r="AH229" s="62">
        <f>V229/'Festività&amp;Chiusure'!H$2</f>
        <v>0.1111111111111111</v>
      </c>
      <c r="AI229" s="62">
        <f>W229/'Festività&amp;Chiusure'!I$2</f>
        <v>0.1</v>
      </c>
      <c r="AJ229" s="62">
        <f>X229/'Festività&amp;Chiusure'!J$2</f>
        <v>9.5238095238095233E-2</v>
      </c>
      <c r="AK229" s="62">
        <f>Y229/'Festività&amp;Chiusure'!K$2</f>
        <v>9.0909090909090912E-2</v>
      </c>
      <c r="AL229" s="62">
        <f>Z229/'Festività&amp;Chiusure'!L$2</f>
        <v>0.1</v>
      </c>
      <c r="AM229" s="62">
        <f>AA229/'Festività&amp;Chiusure'!M$2</f>
        <v>0.1</v>
      </c>
      <c r="AN229" s="62">
        <f>AB229/'Festività&amp;Chiusure'!N$2</f>
        <v>8.6956521739130432E-2</v>
      </c>
      <c r="AO229" s="62">
        <f>AC229/'Festività&amp;Chiusure'!O$2</f>
        <v>0.16666666666666666</v>
      </c>
      <c r="AP229" s="62">
        <f>AD229/'Festività&amp;Chiusure'!P$2</f>
        <v>9.5238095238095233E-2</v>
      </c>
      <c r="AQ229" s="62">
        <f>AE229/'Festività&amp;Chiusure'!Q$2</f>
        <v>8.6956521739130432E-2</v>
      </c>
      <c r="AR229" s="62">
        <f>AF229/'Festività&amp;Chiusure'!R$2</f>
        <v>0</v>
      </c>
      <c r="AS229" s="62">
        <f>AG229/'Festività&amp;Chiusure'!S$2</f>
        <v>0</v>
      </c>
    </row>
    <row r="230" spans="1:45" ht="14.45" hidden="1">
      <c r="A230" s="24" t="s">
        <v>45</v>
      </c>
      <c r="B230" s="24" t="s">
        <v>194</v>
      </c>
      <c r="C230" s="24" t="s">
        <v>195</v>
      </c>
      <c r="D230" s="24">
        <v>2024</v>
      </c>
      <c r="E230" s="61">
        <v>45292</v>
      </c>
      <c r="F230" s="61">
        <v>45657</v>
      </c>
      <c r="G230" s="24" t="s">
        <v>319</v>
      </c>
      <c r="H230" s="24" t="s">
        <v>320</v>
      </c>
      <c r="I230" s="24" t="s">
        <v>307</v>
      </c>
      <c r="J230" s="24" t="s">
        <v>321</v>
      </c>
      <c r="K230" s="24" t="s">
        <v>52</v>
      </c>
      <c r="L230" s="24" t="s">
        <v>309</v>
      </c>
      <c r="M230" s="24" t="s">
        <v>314</v>
      </c>
      <c r="N230" s="24" t="s">
        <v>55</v>
      </c>
      <c r="O230" s="24" t="s">
        <v>134</v>
      </c>
      <c r="P230" s="24">
        <v>1210</v>
      </c>
      <c r="Q230" s="24">
        <v>755</v>
      </c>
      <c r="R230" s="24" t="s">
        <v>93</v>
      </c>
      <c r="S230" s="62">
        <v>0.62</v>
      </c>
      <c r="T230" s="24">
        <v>2024</v>
      </c>
      <c r="U230" s="24">
        <f t="shared" si="3"/>
        <v>8</v>
      </c>
      <c r="V230" s="24">
        <v>1</v>
      </c>
      <c r="W230" s="24">
        <v>1</v>
      </c>
      <c r="X230" s="24">
        <v>1</v>
      </c>
      <c r="Y230" s="24">
        <v>1</v>
      </c>
      <c r="Z230" s="24">
        <v>1</v>
      </c>
      <c r="AA230" s="24">
        <v>1</v>
      </c>
      <c r="AB230" s="24">
        <v>1</v>
      </c>
      <c r="AC230" s="24">
        <v>1</v>
      </c>
      <c r="AD230" s="24">
        <v>1</v>
      </c>
      <c r="AE230" s="24">
        <v>1</v>
      </c>
      <c r="AF230" s="24">
        <v>1</v>
      </c>
      <c r="AG230" s="24">
        <v>1</v>
      </c>
      <c r="AH230" s="62">
        <f>V230/'Festività&amp;Chiusure'!H$2</f>
        <v>5.5555555555555552E-2</v>
      </c>
      <c r="AI230" s="62">
        <f>W230/'Festività&amp;Chiusure'!I$2</f>
        <v>0.05</v>
      </c>
      <c r="AJ230" s="62">
        <f>X230/'Festività&amp;Chiusure'!J$2</f>
        <v>4.7619047619047616E-2</v>
      </c>
      <c r="AK230" s="62">
        <f>Y230/'Festività&amp;Chiusure'!K$2</f>
        <v>4.5454545454545456E-2</v>
      </c>
      <c r="AL230" s="62">
        <f>Z230/'Festività&amp;Chiusure'!L$2</f>
        <v>0.05</v>
      </c>
      <c r="AM230" s="62">
        <f>AA230/'Festività&amp;Chiusure'!M$2</f>
        <v>0.05</v>
      </c>
      <c r="AN230" s="62">
        <f>AB230/'Festività&amp;Chiusure'!N$2</f>
        <v>4.3478260869565216E-2</v>
      </c>
      <c r="AO230" s="62">
        <f>AC230/'Festività&amp;Chiusure'!O$2</f>
        <v>8.3333333333333329E-2</v>
      </c>
      <c r="AP230" s="62">
        <f>AD230/'Festività&amp;Chiusure'!P$2</f>
        <v>4.7619047619047616E-2</v>
      </c>
      <c r="AQ230" s="62">
        <f>AE230/'Festività&amp;Chiusure'!Q$2</f>
        <v>4.3478260869565216E-2</v>
      </c>
      <c r="AR230" s="62">
        <f>AF230/'Festività&amp;Chiusure'!R$2</f>
        <v>4.7619047619047616E-2</v>
      </c>
      <c r="AS230" s="62">
        <f>AG230/'Festività&amp;Chiusure'!S$2</f>
        <v>4.5454545454545456E-2</v>
      </c>
    </row>
    <row r="231" spans="1:45" ht="14.45" hidden="1">
      <c r="A231" s="24" t="s">
        <v>45</v>
      </c>
      <c r="B231" s="24" t="s">
        <v>194</v>
      </c>
      <c r="C231" s="24" t="s">
        <v>195</v>
      </c>
      <c r="D231" s="24">
        <v>2024</v>
      </c>
      <c r="E231" s="61">
        <v>45292</v>
      </c>
      <c r="F231" s="61">
        <v>45657</v>
      </c>
      <c r="G231" s="24" t="s">
        <v>319</v>
      </c>
      <c r="H231" s="24" t="s">
        <v>320</v>
      </c>
      <c r="I231" s="24" t="s">
        <v>307</v>
      </c>
      <c r="J231" s="24" t="s">
        <v>321</v>
      </c>
      <c r="K231" s="24" t="s">
        <v>52</v>
      </c>
      <c r="L231" s="24" t="s">
        <v>309</v>
      </c>
      <c r="M231" s="24" t="s">
        <v>314</v>
      </c>
      <c r="N231" s="24" t="s">
        <v>55</v>
      </c>
      <c r="O231" s="24" t="s">
        <v>134</v>
      </c>
      <c r="P231" s="24">
        <v>1210</v>
      </c>
      <c r="Q231" s="24">
        <v>755</v>
      </c>
      <c r="R231" s="24" t="s">
        <v>93</v>
      </c>
      <c r="S231" s="62">
        <v>0.62</v>
      </c>
      <c r="T231" s="24">
        <v>2024</v>
      </c>
      <c r="U231" s="24">
        <f t="shared" si="3"/>
        <v>6</v>
      </c>
      <c r="V231" s="24"/>
      <c r="W231" s="24"/>
      <c r="X231" s="24"/>
      <c r="Y231" s="24">
        <v>1</v>
      </c>
      <c r="Z231" s="24">
        <v>1</v>
      </c>
      <c r="AA231" s="24">
        <v>5</v>
      </c>
      <c r="AB231" s="24"/>
      <c r="AC231" s="24"/>
      <c r="AD231" s="24"/>
      <c r="AE231" s="24"/>
      <c r="AF231" s="24"/>
      <c r="AG231" s="24"/>
      <c r="AH231" s="62">
        <f>V231/'Festività&amp;Chiusure'!H$2</f>
        <v>0</v>
      </c>
      <c r="AI231" s="62">
        <f>W231/'Festività&amp;Chiusure'!I$2</f>
        <v>0</v>
      </c>
      <c r="AJ231" s="62">
        <f>X231/'Festività&amp;Chiusure'!J$2</f>
        <v>0</v>
      </c>
      <c r="AK231" s="62">
        <f>Y231/'Festività&amp;Chiusure'!K$2</f>
        <v>4.5454545454545456E-2</v>
      </c>
      <c r="AL231" s="62">
        <f>Z231/'Festività&amp;Chiusure'!L$2</f>
        <v>0.05</v>
      </c>
      <c r="AM231" s="62">
        <f>AA231/'Festività&amp;Chiusure'!M$2</f>
        <v>0.25</v>
      </c>
      <c r="AN231" s="62">
        <f>AB231/'Festività&amp;Chiusure'!N$2</f>
        <v>0</v>
      </c>
      <c r="AO231" s="62">
        <f>AC231/'Festività&amp;Chiusure'!O$2</f>
        <v>0</v>
      </c>
      <c r="AP231" s="62">
        <f>AD231/'Festività&amp;Chiusure'!P$2</f>
        <v>0</v>
      </c>
      <c r="AQ231" s="62">
        <f>AE231/'Festività&amp;Chiusure'!Q$2</f>
        <v>0</v>
      </c>
      <c r="AR231" s="62">
        <f>AF231/'Festività&amp;Chiusure'!R$2</f>
        <v>0</v>
      </c>
      <c r="AS231" s="62">
        <f>AG231/'Festività&amp;Chiusure'!S$2</f>
        <v>0</v>
      </c>
    </row>
    <row r="232" spans="1:45" ht="14.45" hidden="1">
      <c r="A232" s="24" t="s">
        <v>45</v>
      </c>
      <c r="B232" s="24" t="s">
        <v>194</v>
      </c>
      <c r="C232" s="24" t="s">
        <v>195</v>
      </c>
      <c r="D232" s="24">
        <v>2024</v>
      </c>
      <c r="E232" s="61">
        <v>45292</v>
      </c>
      <c r="F232" s="61">
        <v>45657</v>
      </c>
      <c r="G232" s="24" t="s">
        <v>319</v>
      </c>
      <c r="H232" s="24" t="s">
        <v>320</v>
      </c>
      <c r="I232" s="24" t="s">
        <v>307</v>
      </c>
      <c r="J232" s="24" t="s">
        <v>321</v>
      </c>
      <c r="K232" s="24" t="s">
        <v>52</v>
      </c>
      <c r="L232" s="24" t="s">
        <v>309</v>
      </c>
      <c r="M232" s="24" t="s">
        <v>324</v>
      </c>
      <c r="N232" s="24" t="s">
        <v>55</v>
      </c>
      <c r="O232" s="24" t="s">
        <v>325</v>
      </c>
      <c r="P232" s="24">
        <v>1210</v>
      </c>
      <c r="Q232" s="24">
        <v>755</v>
      </c>
      <c r="R232" s="24" t="s">
        <v>93</v>
      </c>
      <c r="S232" s="62">
        <v>0.62</v>
      </c>
      <c r="T232" s="24">
        <v>2024</v>
      </c>
      <c r="U232" s="24">
        <f t="shared" si="3"/>
        <v>15</v>
      </c>
      <c r="V232" s="24">
        <v>2</v>
      </c>
      <c r="W232" s="24">
        <v>2</v>
      </c>
      <c r="X232" s="24">
        <v>2</v>
      </c>
      <c r="Y232" s="24">
        <v>2</v>
      </c>
      <c r="Z232" s="24">
        <v>2</v>
      </c>
      <c r="AA232" s="24">
        <v>2</v>
      </c>
      <c r="AB232" s="24">
        <v>2</v>
      </c>
      <c r="AC232" s="24">
        <v>5</v>
      </c>
      <c r="AD232" s="24">
        <v>2</v>
      </c>
      <c r="AE232" s="24">
        <v>2</v>
      </c>
      <c r="AF232" s="24"/>
      <c r="AG232" s="24"/>
      <c r="AH232" s="62">
        <f>V232/'Festività&amp;Chiusure'!H$2</f>
        <v>0.1111111111111111</v>
      </c>
      <c r="AI232" s="62">
        <f>W232/'Festività&amp;Chiusure'!I$2</f>
        <v>0.1</v>
      </c>
      <c r="AJ232" s="62">
        <f>X232/'Festività&amp;Chiusure'!J$2</f>
        <v>9.5238095238095233E-2</v>
      </c>
      <c r="AK232" s="62">
        <f>Y232/'Festività&amp;Chiusure'!K$2</f>
        <v>9.0909090909090912E-2</v>
      </c>
      <c r="AL232" s="62">
        <f>Z232/'Festività&amp;Chiusure'!L$2</f>
        <v>0.1</v>
      </c>
      <c r="AM232" s="62">
        <f>AA232/'Festività&amp;Chiusure'!M$2</f>
        <v>0.1</v>
      </c>
      <c r="AN232" s="62">
        <f>AB232/'Festività&amp;Chiusure'!N$2</f>
        <v>8.6956521739130432E-2</v>
      </c>
      <c r="AO232" s="62">
        <f>AC232/'Festività&amp;Chiusure'!O$2</f>
        <v>0.41666666666666669</v>
      </c>
      <c r="AP232" s="62">
        <f>AD232/'Festività&amp;Chiusure'!P$2</f>
        <v>9.5238095238095233E-2</v>
      </c>
      <c r="AQ232" s="62">
        <f>AE232/'Festività&amp;Chiusure'!Q$2</f>
        <v>8.6956521739130432E-2</v>
      </c>
      <c r="AR232" s="62">
        <f>AF232/'Festività&amp;Chiusure'!R$2</f>
        <v>0</v>
      </c>
      <c r="AS232" s="62">
        <f>AG232/'Festività&amp;Chiusure'!S$2</f>
        <v>0</v>
      </c>
    </row>
    <row r="233" spans="1:45" ht="14.45" hidden="1">
      <c r="A233" s="24" t="s">
        <v>45</v>
      </c>
      <c r="B233" s="24" t="s">
        <v>194</v>
      </c>
      <c r="C233" s="24" t="s">
        <v>195</v>
      </c>
      <c r="D233" s="24">
        <v>2024</v>
      </c>
      <c r="E233" s="61">
        <v>45292</v>
      </c>
      <c r="F233" s="61">
        <v>45657</v>
      </c>
      <c r="G233" s="24" t="s">
        <v>319</v>
      </c>
      <c r="H233" s="24" t="s">
        <v>320</v>
      </c>
      <c r="I233" s="24" t="s">
        <v>307</v>
      </c>
      <c r="J233" s="24" t="s">
        <v>321</v>
      </c>
      <c r="K233" s="24" t="s">
        <v>52</v>
      </c>
      <c r="L233" s="24" t="s">
        <v>309</v>
      </c>
      <c r="M233" s="24" t="s">
        <v>243</v>
      </c>
      <c r="N233" s="24" t="s">
        <v>55</v>
      </c>
      <c r="O233" s="24" t="s">
        <v>142</v>
      </c>
      <c r="P233" s="24">
        <v>1210</v>
      </c>
      <c r="Q233" s="24">
        <v>755</v>
      </c>
      <c r="R233" s="24" t="s">
        <v>93</v>
      </c>
      <c r="S233" s="62">
        <v>0.62</v>
      </c>
      <c r="T233" s="24">
        <v>2024</v>
      </c>
      <c r="U233" s="24">
        <f t="shared" si="3"/>
        <v>10</v>
      </c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>
        <v>5</v>
      </c>
      <c r="AG233" s="24">
        <v>5</v>
      </c>
      <c r="AH233" s="62">
        <f>V233/'Festività&amp;Chiusure'!H$2</f>
        <v>0</v>
      </c>
      <c r="AI233" s="62">
        <f>W233/'Festività&amp;Chiusure'!I$2</f>
        <v>0</v>
      </c>
      <c r="AJ233" s="62">
        <f>X233/'Festività&amp;Chiusure'!J$2</f>
        <v>0</v>
      </c>
      <c r="AK233" s="62">
        <f>Y233/'Festività&amp;Chiusure'!K$2</f>
        <v>0</v>
      </c>
      <c r="AL233" s="62">
        <f>Z233/'Festività&amp;Chiusure'!L$2</f>
        <v>0</v>
      </c>
      <c r="AM233" s="62">
        <f>AA233/'Festività&amp;Chiusure'!M$2</f>
        <v>0</v>
      </c>
      <c r="AN233" s="62">
        <f>AB233/'Festività&amp;Chiusure'!N$2</f>
        <v>0</v>
      </c>
      <c r="AO233" s="62">
        <f>AC233/'Festività&amp;Chiusure'!O$2</f>
        <v>0</v>
      </c>
      <c r="AP233" s="62">
        <f>AD233/'Festività&amp;Chiusure'!P$2</f>
        <v>0</v>
      </c>
      <c r="AQ233" s="62">
        <f>AE233/'Festività&amp;Chiusure'!Q$2</f>
        <v>0</v>
      </c>
      <c r="AR233" s="62">
        <f>AF233/'Festività&amp;Chiusure'!R$2</f>
        <v>0.23809523809523808</v>
      </c>
      <c r="AS233" s="62">
        <f>AG233/'Festività&amp;Chiusure'!S$2</f>
        <v>0.22727272727272727</v>
      </c>
    </row>
    <row r="234" spans="1:45" ht="14.45" hidden="1">
      <c r="A234" s="24" t="s">
        <v>45</v>
      </c>
      <c r="B234" s="24" t="s">
        <v>194</v>
      </c>
      <c r="C234" s="24" t="s">
        <v>195</v>
      </c>
      <c r="D234" s="24">
        <v>2024</v>
      </c>
      <c r="E234" s="61">
        <v>45292</v>
      </c>
      <c r="F234" s="61">
        <v>45657</v>
      </c>
      <c r="G234" s="24" t="s">
        <v>319</v>
      </c>
      <c r="H234" s="24" t="s">
        <v>320</v>
      </c>
      <c r="I234" s="24" t="s">
        <v>307</v>
      </c>
      <c r="J234" s="24" t="s">
        <v>321</v>
      </c>
      <c r="K234" s="24" t="s">
        <v>52</v>
      </c>
      <c r="L234" s="24" t="s">
        <v>309</v>
      </c>
      <c r="M234" s="24" t="s">
        <v>315</v>
      </c>
      <c r="N234" s="24" t="s">
        <v>55</v>
      </c>
      <c r="O234" s="24" t="s">
        <v>56</v>
      </c>
      <c r="P234" s="24">
        <v>1210</v>
      </c>
      <c r="Q234" s="24">
        <v>755</v>
      </c>
      <c r="R234" s="24" t="s">
        <v>93</v>
      </c>
      <c r="S234" s="62">
        <v>0.62</v>
      </c>
      <c r="T234" s="24">
        <v>2024</v>
      </c>
      <c r="U234" s="24">
        <f t="shared" si="3"/>
        <v>37</v>
      </c>
      <c r="V234" s="24"/>
      <c r="W234" s="24"/>
      <c r="X234" s="24"/>
      <c r="Y234" s="24"/>
      <c r="Z234" s="24"/>
      <c r="AA234" s="24"/>
      <c r="AB234" s="24"/>
      <c r="AC234" s="24"/>
      <c r="AD234" s="24">
        <v>5</v>
      </c>
      <c r="AE234" s="24">
        <v>15</v>
      </c>
      <c r="AF234" s="24">
        <v>2</v>
      </c>
      <c r="AG234" s="24">
        <v>15</v>
      </c>
      <c r="AH234" s="62">
        <f>V234/'Festività&amp;Chiusure'!H$2</f>
        <v>0</v>
      </c>
      <c r="AI234" s="62">
        <f>W234/'Festività&amp;Chiusure'!I$2</f>
        <v>0</v>
      </c>
      <c r="AJ234" s="62">
        <f>X234/'Festività&amp;Chiusure'!J$2</f>
        <v>0</v>
      </c>
      <c r="AK234" s="62">
        <f>Y234/'Festività&amp;Chiusure'!K$2</f>
        <v>0</v>
      </c>
      <c r="AL234" s="62">
        <f>Z234/'Festività&amp;Chiusure'!L$2</f>
        <v>0</v>
      </c>
      <c r="AM234" s="62">
        <f>AA234/'Festività&amp;Chiusure'!M$2</f>
        <v>0</v>
      </c>
      <c r="AN234" s="62">
        <f>AB234/'Festività&amp;Chiusure'!N$2</f>
        <v>0</v>
      </c>
      <c r="AO234" s="62">
        <f>AC234/'Festività&amp;Chiusure'!O$2</f>
        <v>0</v>
      </c>
      <c r="AP234" s="62">
        <f>AD234/'Festività&amp;Chiusure'!P$2</f>
        <v>0.23809523809523808</v>
      </c>
      <c r="AQ234" s="62">
        <f>AE234/'Festività&amp;Chiusure'!Q$2</f>
        <v>0.65217391304347827</v>
      </c>
      <c r="AR234" s="62">
        <f>AF234/'Festività&amp;Chiusure'!R$2</f>
        <v>9.5238095238095233E-2</v>
      </c>
      <c r="AS234" s="62">
        <f>AG234/'Festività&amp;Chiusure'!S$2</f>
        <v>0.68181818181818177</v>
      </c>
    </row>
    <row r="235" spans="1:45" ht="14.45" hidden="1">
      <c r="A235" s="24" t="s">
        <v>45</v>
      </c>
      <c r="B235" s="24" t="s">
        <v>194</v>
      </c>
      <c r="C235" s="24" t="s">
        <v>195</v>
      </c>
      <c r="D235" s="24">
        <v>2024</v>
      </c>
      <c r="E235" s="61">
        <v>45292</v>
      </c>
      <c r="F235" s="61">
        <v>45657</v>
      </c>
      <c r="G235" s="24" t="s">
        <v>319</v>
      </c>
      <c r="H235" s="24" t="s">
        <v>320</v>
      </c>
      <c r="I235" s="24" t="s">
        <v>307</v>
      </c>
      <c r="J235" s="24" t="s">
        <v>321</v>
      </c>
      <c r="K235" s="24" t="s">
        <v>52</v>
      </c>
      <c r="L235" s="24" t="s">
        <v>309</v>
      </c>
      <c r="M235" s="24" t="s">
        <v>326</v>
      </c>
      <c r="N235" s="24" t="s">
        <v>55</v>
      </c>
      <c r="O235" s="24" t="s">
        <v>325</v>
      </c>
      <c r="P235" s="24">
        <v>1210</v>
      </c>
      <c r="Q235" s="24">
        <v>755</v>
      </c>
      <c r="R235" s="24" t="s">
        <v>93</v>
      </c>
      <c r="S235" s="62">
        <v>0.62</v>
      </c>
      <c r="T235" s="24">
        <v>2024</v>
      </c>
      <c r="U235" s="24">
        <f t="shared" si="3"/>
        <v>0</v>
      </c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62">
        <f>V235/'Festività&amp;Chiusure'!H$2</f>
        <v>0</v>
      </c>
      <c r="AI235" s="62">
        <f>W235/'Festività&amp;Chiusure'!I$2</f>
        <v>0</v>
      </c>
      <c r="AJ235" s="62">
        <f>X235/'Festività&amp;Chiusure'!J$2</f>
        <v>0</v>
      </c>
      <c r="AK235" s="62">
        <f>Y235/'Festività&amp;Chiusure'!K$2</f>
        <v>0</v>
      </c>
      <c r="AL235" s="62">
        <f>Z235/'Festività&amp;Chiusure'!L$2</f>
        <v>0</v>
      </c>
      <c r="AM235" s="62">
        <f>AA235/'Festività&amp;Chiusure'!M$2</f>
        <v>0</v>
      </c>
      <c r="AN235" s="62">
        <f>AB235/'Festività&amp;Chiusure'!N$2</f>
        <v>0</v>
      </c>
      <c r="AO235" s="62">
        <f>AC235/'Festività&amp;Chiusure'!O$2</f>
        <v>0</v>
      </c>
      <c r="AP235" s="62">
        <f>AD235/'Festività&amp;Chiusure'!P$2</f>
        <v>0</v>
      </c>
      <c r="AQ235" s="62">
        <f>AE235/'Festività&amp;Chiusure'!Q$2</f>
        <v>0</v>
      </c>
      <c r="AR235" s="62">
        <f>AF235/'Festività&amp;Chiusure'!R$2</f>
        <v>0</v>
      </c>
      <c r="AS235" s="62">
        <f>AG235/'Festività&amp;Chiusure'!S$2</f>
        <v>0</v>
      </c>
    </row>
    <row r="236" spans="1:45" ht="14.45" hidden="1">
      <c r="A236" s="24" t="s">
        <v>45</v>
      </c>
      <c r="B236" s="24" t="s">
        <v>194</v>
      </c>
      <c r="C236" s="24" t="s">
        <v>195</v>
      </c>
      <c r="D236" s="24">
        <v>2024</v>
      </c>
      <c r="E236" s="61">
        <v>45292</v>
      </c>
      <c r="F236" s="61">
        <v>45657</v>
      </c>
      <c r="G236" s="24" t="s">
        <v>319</v>
      </c>
      <c r="H236" s="24" t="s">
        <v>320</v>
      </c>
      <c r="I236" s="24" t="s">
        <v>307</v>
      </c>
      <c r="J236" s="24" t="s">
        <v>321</v>
      </c>
      <c r="K236" s="24" t="s">
        <v>52</v>
      </c>
      <c r="L236" s="24" t="s">
        <v>309</v>
      </c>
      <c r="M236" s="24" t="s">
        <v>327</v>
      </c>
      <c r="N236" s="24" t="s">
        <v>55</v>
      </c>
      <c r="O236" s="24" t="s">
        <v>56</v>
      </c>
      <c r="P236" s="24">
        <v>1210</v>
      </c>
      <c r="Q236" s="24">
        <v>755</v>
      </c>
      <c r="R236" s="24" t="s">
        <v>93</v>
      </c>
      <c r="S236" s="62">
        <v>0.62</v>
      </c>
      <c r="T236" s="24">
        <v>2024</v>
      </c>
      <c r="U236" s="24">
        <f t="shared" si="3"/>
        <v>2</v>
      </c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>
        <v>2</v>
      </c>
      <c r="AH236" s="62">
        <f>V236/'Festività&amp;Chiusure'!H$2</f>
        <v>0</v>
      </c>
      <c r="AI236" s="62">
        <f>W236/'Festività&amp;Chiusure'!I$2</f>
        <v>0</v>
      </c>
      <c r="AJ236" s="62">
        <f>X236/'Festività&amp;Chiusure'!J$2</f>
        <v>0</v>
      </c>
      <c r="AK236" s="62">
        <f>Y236/'Festività&amp;Chiusure'!K$2</f>
        <v>0</v>
      </c>
      <c r="AL236" s="62">
        <f>Z236/'Festività&amp;Chiusure'!L$2</f>
        <v>0</v>
      </c>
      <c r="AM236" s="62">
        <f>AA236/'Festività&amp;Chiusure'!M$2</f>
        <v>0</v>
      </c>
      <c r="AN236" s="62">
        <f>AB236/'Festività&amp;Chiusure'!N$2</f>
        <v>0</v>
      </c>
      <c r="AO236" s="62">
        <f>AC236/'Festività&amp;Chiusure'!O$2</f>
        <v>0</v>
      </c>
      <c r="AP236" s="62">
        <f>AD236/'Festività&amp;Chiusure'!P$2</f>
        <v>0</v>
      </c>
      <c r="AQ236" s="62">
        <f>AE236/'Festività&amp;Chiusure'!Q$2</f>
        <v>0</v>
      </c>
      <c r="AR236" s="62">
        <f>AF236/'Festività&amp;Chiusure'!R$2</f>
        <v>0</v>
      </c>
      <c r="AS236" s="62">
        <f>AG236/'Festività&amp;Chiusure'!S$2</f>
        <v>9.0909090909090912E-2</v>
      </c>
    </row>
    <row r="237" spans="1:45" ht="14.45" hidden="1">
      <c r="A237" s="24" t="s">
        <v>45</v>
      </c>
      <c r="B237" s="24" t="s">
        <v>194</v>
      </c>
      <c r="C237" s="24" t="s">
        <v>195</v>
      </c>
      <c r="D237" s="24">
        <v>2024</v>
      </c>
      <c r="E237" s="61">
        <v>45292</v>
      </c>
      <c r="F237" s="61">
        <v>45657</v>
      </c>
      <c r="G237" s="24" t="s">
        <v>319</v>
      </c>
      <c r="H237" s="24" t="s">
        <v>320</v>
      </c>
      <c r="I237" s="24" t="s">
        <v>307</v>
      </c>
      <c r="J237" s="24" t="s">
        <v>321</v>
      </c>
      <c r="K237" s="24" t="s">
        <v>52</v>
      </c>
      <c r="L237" s="24" t="s">
        <v>309</v>
      </c>
      <c r="M237" s="24" t="s">
        <v>187</v>
      </c>
      <c r="N237" s="24" t="s">
        <v>55</v>
      </c>
      <c r="O237" s="24" t="s">
        <v>328</v>
      </c>
      <c r="P237" s="24">
        <v>1210</v>
      </c>
      <c r="Q237" s="24">
        <v>755</v>
      </c>
      <c r="R237" s="24" t="s">
        <v>93</v>
      </c>
      <c r="S237" s="62">
        <v>0.62</v>
      </c>
      <c r="T237" s="24">
        <v>2024</v>
      </c>
      <c r="U237" s="24">
        <f t="shared" si="3"/>
        <v>8</v>
      </c>
      <c r="V237" s="24">
        <v>1</v>
      </c>
      <c r="W237" s="24">
        <v>1</v>
      </c>
      <c r="X237" s="24">
        <v>1</v>
      </c>
      <c r="Y237" s="24">
        <v>1</v>
      </c>
      <c r="Z237" s="24">
        <v>1</v>
      </c>
      <c r="AA237" s="24">
        <v>1</v>
      </c>
      <c r="AB237" s="24">
        <v>1</v>
      </c>
      <c r="AC237" s="24">
        <v>1</v>
      </c>
      <c r="AD237" s="24">
        <v>1</v>
      </c>
      <c r="AE237" s="24">
        <v>1</v>
      </c>
      <c r="AF237" s="24">
        <v>1</v>
      </c>
      <c r="AG237" s="24">
        <v>1</v>
      </c>
      <c r="AH237" s="62">
        <f>V237/'Festività&amp;Chiusure'!H$2</f>
        <v>5.5555555555555552E-2</v>
      </c>
      <c r="AI237" s="62">
        <f>W237/'Festività&amp;Chiusure'!I$2</f>
        <v>0.05</v>
      </c>
      <c r="AJ237" s="62">
        <f>X237/'Festività&amp;Chiusure'!J$2</f>
        <v>4.7619047619047616E-2</v>
      </c>
      <c r="AK237" s="62">
        <f>Y237/'Festività&amp;Chiusure'!K$2</f>
        <v>4.5454545454545456E-2</v>
      </c>
      <c r="AL237" s="62">
        <f>Z237/'Festività&amp;Chiusure'!L$2</f>
        <v>0.05</v>
      </c>
      <c r="AM237" s="62">
        <f>AA237/'Festività&amp;Chiusure'!M$2</f>
        <v>0.05</v>
      </c>
      <c r="AN237" s="62">
        <f>AB237/'Festività&amp;Chiusure'!N$2</f>
        <v>4.3478260869565216E-2</v>
      </c>
      <c r="AO237" s="62">
        <f>AC237/'Festività&amp;Chiusure'!O$2</f>
        <v>8.3333333333333329E-2</v>
      </c>
      <c r="AP237" s="62">
        <f>AD237/'Festività&amp;Chiusure'!P$2</f>
        <v>4.7619047619047616E-2</v>
      </c>
      <c r="AQ237" s="62">
        <f>AE237/'Festività&amp;Chiusure'!Q$2</f>
        <v>4.3478260869565216E-2</v>
      </c>
      <c r="AR237" s="62">
        <f>AF237/'Festività&amp;Chiusure'!R$2</f>
        <v>4.7619047619047616E-2</v>
      </c>
      <c r="AS237" s="62">
        <f>AG237/'Festività&amp;Chiusure'!S$2</f>
        <v>4.5454545454545456E-2</v>
      </c>
    </row>
    <row r="238" spans="1:45" ht="14.45" hidden="1">
      <c r="A238" s="24" t="s">
        <v>45</v>
      </c>
      <c r="B238" s="24" t="s">
        <v>194</v>
      </c>
      <c r="C238" s="24" t="s">
        <v>195</v>
      </c>
      <c r="D238" s="24">
        <v>2024</v>
      </c>
      <c r="E238" s="61">
        <v>45292</v>
      </c>
      <c r="F238" s="61">
        <v>45657</v>
      </c>
      <c r="G238" s="24" t="s">
        <v>319</v>
      </c>
      <c r="H238" s="24" t="s">
        <v>320</v>
      </c>
      <c r="I238" s="24" t="s">
        <v>307</v>
      </c>
      <c r="J238" s="24" t="s">
        <v>321</v>
      </c>
      <c r="K238" s="24" t="s">
        <v>52</v>
      </c>
      <c r="L238" s="24" t="s">
        <v>309</v>
      </c>
      <c r="M238" s="24" t="s">
        <v>329</v>
      </c>
      <c r="N238" s="24" t="s">
        <v>55</v>
      </c>
      <c r="O238" s="24" t="s">
        <v>233</v>
      </c>
      <c r="P238" s="24">
        <v>1210</v>
      </c>
      <c r="Q238" s="24">
        <v>755</v>
      </c>
      <c r="R238" s="24" t="s">
        <v>93</v>
      </c>
      <c r="S238" s="62">
        <v>0.62</v>
      </c>
      <c r="T238" s="24">
        <v>2024</v>
      </c>
      <c r="U238" s="24">
        <f t="shared" si="3"/>
        <v>3</v>
      </c>
      <c r="V238" s="24"/>
      <c r="W238" s="24"/>
      <c r="X238" s="24"/>
      <c r="Y238" s="24">
        <v>2</v>
      </c>
      <c r="Z238" s="24">
        <v>3</v>
      </c>
      <c r="AA238" s="24"/>
      <c r="AB238" s="24"/>
      <c r="AC238" s="24"/>
      <c r="AD238" s="24"/>
      <c r="AE238" s="24"/>
      <c r="AF238" s="24"/>
      <c r="AG238" s="24"/>
      <c r="AH238" s="62">
        <f>V238/'Festività&amp;Chiusure'!H$2</f>
        <v>0</v>
      </c>
      <c r="AI238" s="62">
        <f>W238/'Festività&amp;Chiusure'!I$2</f>
        <v>0</v>
      </c>
      <c r="AJ238" s="62">
        <f>X238/'Festività&amp;Chiusure'!J$2</f>
        <v>0</v>
      </c>
      <c r="AK238" s="62">
        <f>Y238/'Festività&amp;Chiusure'!K$2</f>
        <v>9.0909090909090912E-2</v>
      </c>
      <c r="AL238" s="62">
        <f>Z238/'Festività&amp;Chiusure'!L$2</f>
        <v>0.15</v>
      </c>
      <c r="AM238" s="62">
        <f>AA238/'Festività&amp;Chiusure'!M$2</f>
        <v>0</v>
      </c>
      <c r="AN238" s="62">
        <f>AB238/'Festività&amp;Chiusure'!N$2</f>
        <v>0</v>
      </c>
      <c r="AO238" s="62">
        <f>AC238/'Festività&amp;Chiusure'!O$2</f>
        <v>0</v>
      </c>
      <c r="AP238" s="62">
        <f>AD238/'Festività&amp;Chiusure'!P$2</f>
        <v>0</v>
      </c>
      <c r="AQ238" s="62">
        <f>AE238/'Festività&amp;Chiusure'!Q$2</f>
        <v>0</v>
      </c>
      <c r="AR238" s="62">
        <f>AF238/'Festività&amp;Chiusure'!R$2</f>
        <v>0</v>
      </c>
      <c r="AS238" s="62">
        <f>AG238/'Festività&amp;Chiusure'!S$2</f>
        <v>0</v>
      </c>
    </row>
    <row r="239" spans="1:45" ht="14.45" hidden="1">
      <c r="A239" s="24" t="s">
        <v>45</v>
      </c>
      <c r="B239" s="24" t="s">
        <v>194</v>
      </c>
      <c r="C239" s="24" t="s">
        <v>195</v>
      </c>
      <c r="D239" s="24">
        <v>2024</v>
      </c>
      <c r="E239" s="61">
        <v>45292</v>
      </c>
      <c r="F239" s="61">
        <v>45657</v>
      </c>
      <c r="G239" s="24" t="s">
        <v>319</v>
      </c>
      <c r="H239" s="24" t="s">
        <v>320</v>
      </c>
      <c r="I239" s="24" t="s">
        <v>307</v>
      </c>
      <c r="J239" s="24" t="s">
        <v>321</v>
      </c>
      <c r="K239" s="24" t="s">
        <v>52</v>
      </c>
      <c r="L239" s="24" t="s">
        <v>309</v>
      </c>
      <c r="M239" s="24" t="s">
        <v>309</v>
      </c>
      <c r="N239" s="24" t="s">
        <v>176</v>
      </c>
      <c r="O239" s="24" t="s">
        <v>92</v>
      </c>
      <c r="P239" s="24">
        <v>1210</v>
      </c>
      <c r="Q239" s="24">
        <v>755</v>
      </c>
      <c r="R239" s="24" t="s">
        <v>93</v>
      </c>
      <c r="S239" s="62">
        <v>0.62</v>
      </c>
      <c r="T239" s="24">
        <v>2024</v>
      </c>
      <c r="U239" s="24">
        <f t="shared" si="3"/>
        <v>200</v>
      </c>
      <c r="V239" s="24">
        <v>25</v>
      </c>
      <c r="W239" s="24">
        <v>25</v>
      </c>
      <c r="X239" s="24">
        <v>25</v>
      </c>
      <c r="Y239" s="24">
        <v>25</v>
      </c>
      <c r="Z239" s="24">
        <v>25</v>
      </c>
      <c r="AA239" s="24">
        <v>25</v>
      </c>
      <c r="AB239" s="24">
        <v>25</v>
      </c>
      <c r="AC239" s="24">
        <v>25</v>
      </c>
      <c r="AD239" s="24">
        <v>25</v>
      </c>
      <c r="AE239" s="24">
        <v>25</v>
      </c>
      <c r="AF239" s="24">
        <v>25</v>
      </c>
      <c r="AG239" s="24">
        <v>25</v>
      </c>
      <c r="AH239" s="62">
        <f>V239/'Festività&amp;Chiusure'!H$2</f>
        <v>1.3888888888888888</v>
      </c>
      <c r="AI239" s="62">
        <f>W239/'Festività&amp;Chiusure'!I$2</f>
        <v>1.25</v>
      </c>
      <c r="AJ239" s="62">
        <f>X239/'Festività&amp;Chiusure'!J$2</f>
        <v>1.1904761904761905</v>
      </c>
      <c r="AK239" s="62">
        <f>Y239/'Festività&amp;Chiusure'!K$2</f>
        <v>1.1363636363636365</v>
      </c>
      <c r="AL239" s="62">
        <f>Z239/'Festività&amp;Chiusure'!L$2</f>
        <v>1.25</v>
      </c>
      <c r="AM239" s="62">
        <f>AA239/'Festività&amp;Chiusure'!M$2</f>
        <v>1.25</v>
      </c>
      <c r="AN239" s="62">
        <f>AB239/'Festività&amp;Chiusure'!N$2</f>
        <v>1.0869565217391304</v>
      </c>
      <c r="AO239" s="62">
        <f>AC239/'Festività&amp;Chiusure'!O$2</f>
        <v>2.0833333333333335</v>
      </c>
      <c r="AP239" s="62">
        <f>AD239/'Festività&amp;Chiusure'!P$2</f>
        <v>1.1904761904761905</v>
      </c>
      <c r="AQ239" s="62">
        <f>AE239/'Festività&amp;Chiusure'!Q$2</f>
        <v>1.0869565217391304</v>
      </c>
      <c r="AR239" s="62">
        <f>AF239/'Festività&amp;Chiusure'!R$2</f>
        <v>1.1904761904761905</v>
      </c>
      <c r="AS239" s="62">
        <f>AG239/'Festività&amp;Chiusure'!S$2</f>
        <v>1.1363636363636365</v>
      </c>
    </row>
    <row r="240" spans="1:45" ht="14.45" hidden="1">
      <c r="A240" s="24" t="s">
        <v>45</v>
      </c>
      <c r="B240" s="24" t="s">
        <v>194</v>
      </c>
      <c r="C240" s="24" t="s">
        <v>195</v>
      </c>
      <c r="D240" s="24">
        <v>2024</v>
      </c>
      <c r="E240" s="61">
        <v>45292</v>
      </c>
      <c r="F240" s="61">
        <v>45657</v>
      </c>
      <c r="G240" s="24" t="s">
        <v>319</v>
      </c>
      <c r="H240" s="24" t="s">
        <v>320</v>
      </c>
      <c r="I240" s="24" t="s">
        <v>307</v>
      </c>
      <c r="J240" s="24" t="s">
        <v>321</v>
      </c>
      <c r="K240" s="24" t="s">
        <v>52</v>
      </c>
      <c r="L240" s="24" t="s">
        <v>309</v>
      </c>
      <c r="M240" s="24" t="s">
        <v>309</v>
      </c>
      <c r="N240" s="24" t="s">
        <v>176</v>
      </c>
      <c r="O240" s="24" t="s">
        <v>325</v>
      </c>
      <c r="P240" s="24">
        <v>1210</v>
      </c>
      <c r="Q240" s="24">
        <v>755</v>
      </c>
      <c r="R240" s="24" t="s">
        <v>93</v>
      </c>
      <c r="S240" s="62">
        <v>0.62</v>
      </c>
      <c r="T240" s="24">
        <v>2024</v>
      </c>
      <c r="U240" s="24">
        <f t="shared" si="3"/>
        <v>32</v>
      </c>
      <c r="V240" s="24">
        <v>8</v>
      </c>
      <c r="W240" s="24">
        <v>8</v>
      </c>
      <c r="X240" s="24">
        <v>8</v>
      </c>
      <c r="Y240" s="24">
        <v>8</v>
      </c>
      <c r="Z240" s="24">
        <v>8</v>
      </c>
      <c r="AA240" s="24">
        <v>8</v>
      </c>
      <c r="AB240" s="24">
        <v>4</v>
      </c>
      <c r="AC240" s="24">
        <v>4</v>
      </c>
      <c r="AD240" s="24">
        <v>4</v>
      </c>
      <c r="AE240" s="24">
        <v>4</v>
      </c>
      <c r="AF240" s="24"/>
      <c r="AG240" s="24"/>
      <c r="AH240" s="62">
        <f>V240/'Festività&amp;Chiusure'!H$2</f>
        <v>0.44444444444444442</v>
      </c>
      <c r="AI240" s="62">
        <f>W240/'Festività&amp;Chiusure'!I$2</f>
        <v>0.4</v>
      </c>
      <c r="AJ240" s="62">
        <f>X240/'Festività&amp;Chiusure'!J$2</f>
        <v>0.38095238095238093</v>
      </c>
      <c r="AK240" s="62">
        <f>Y240/'Festività&amp;Chiusure'!K$2</f>
        <v>0.36363636363636365</v>
      </c>
      <c r="AL240" s="62">
        <f>Z240/'Festività&amp;Chiusure'!L$2</f>
        <v>0.4</v>
      </c>
      <c r="AM240" s="62">
        <f>AA240/'Festività&amp;Chiusure'!M$2</f>
        <v>0.4</v>
      </c>
      <c r="AN240" s="62">
        <f>AB240/'Festività&amp;Chiusure'!N$2</f>
        <v>0.17391304347826086</v>
      </c>
      <c r="AO240" s="62">
        <f>AC240/'Festività&amp;Chiusure'!O$2</f>
        <v>0.33333333333333331</v>
      </c>
      <c r="AP240" s="62">
        <f>AD240/'Festività&amp;Chiusure'!P$2</f>
        <v>0.19047619047619047</v>
      </c>
      <c r="AQ240" s="62">
        <f>AE240/'Festività&amp;Chiusure'!Q$2</f>
        <v>0.17391304347826086</v>
      </c>
      <c r="AR240" s="62">
        <f>AF240/'Festività&amp;Chiusure'!R$2</f>
        <v>0</v>
      </c>
      <c r="AS240" s="62">
        <f>AG240/'Festività&amp;Chiusure'!S$2</f>
        <v>0</v>
      </c>
    </row>
    <row r="241" spans="1:45" ht="14.45" hidden="1">
      <c r="A241" s="24" t="s">
        <v>45</v>
      </c>
      <c r="B241" s="24" t="s">
        <v>194</v>
      </c>
      <c r="C241" s="24" t="s">
        <v>195</v>
      </c>
      <c r="D241" s="24">
        <v>2024</v>
      </c>
      <c r="E241" s="61">
        <v>45292</v>
      </c>
      <c r="F241" s="61">
        <v>45657</v>
      </c>
      <c r="G241" s="24" t="s">
        <v>319</v>
      </c>
      <c r="H241" s="24" t="s">
        <v>320</v>
      </c>
      <c r="I241" s="24" t="s">
        <v>307</v>
      </c>
      <c r="J241" s="24" t="s">
        <v>321</v>
      </c>
      <c r="K241" s="24" t="s">
        <v>52</v>
      </c>
      <c r="L241" s="24" t="s">
        <v>309</v>
      </c>
      <c r="M241" s="24" t="s">
        <v>330</v>
      </c>
      <c r="N241" s="24" t="s">
        <v>55</v>
      </c>
      <c r="O241" s="24" t="s">
        <v>142</v>
      </c>
      <c r="P241" s="24">
        <v>1210</v>
      </c>
      <c r="Q241" s="24">
        <v>755</v>
      </c>
      <c r="R241" s="24" t="s">
        <v>93</v>
      </c>
      <c r="S241" s="62">
        <v>0.62</v>
      </c>
      <c r="T241" s="24">
        <v>2024</v>
      </c>
      <c r="U241" s="24">
        <f t="shared" si="3"/>
        <v>2</v>
      </c>
      <c r="V241" s="24"/>
      <c r="W241" s="24"/>
      <c r="X241" s="24"/>
      <c r="Y241" s="24"/>
      <c r="Z241" s="24"/>
      <c r="AA241" s="24"/>
      <c r="AB241" s="24"/>
      <c r="AC241" s="24"/>
      <c r="AD241" s="24">
        <v>0.5</v>
      </c>
      <c r="AE241" s="24">
        <v>0.5</v>
      </c>
      <c r="AF241" s="24">
        <v>0.5</v>
      </c>
      <c r="AG241" s="24">
        <v>0.5</v>
      </c>
      <c r="AH241" s="62">
        <f>V241/'Festività&amp;Chiusure'!H$2</f>
        <v>0</v>
      </c>
      <c r="AI241" s="62">
        <f>W241/'Festività&amp;Chiusure'!I$2</f>
        <v>0</v>
      </c>
      <c r="AJ241" s="62">
        <f>X241/'Festività&amp;Chiusure'!J$2</f>
        <v>0</v>
      </c>
      <c r="AK241" s="62">
        <f>Y241/'Festività&amp;Chiusure'!K$2</f>
        <v>0</v>
      </c>
      <c r="AL241" s="62">
        <f>Z241/'Festività&amp;Chiusure'!L$2</f>
        <v>0</v>
      </c>
      <c r="AM241" s="62">
        <f>AA241/'Festività&amp;Chiusure'!M$2</f>
        <v>0</v>
      </c>
      <c r="AN241" s="62">
        <f>AB241/'Festività&amp;Chiusure'!N$2</f>
        <v>0</v>
      </c>
      <c r="AO241" s="62">
        <f>AC241/'Festività&amp;Chiusure'!O$2</f>
        <v>0</v>
      </c>
      <c r="AP241" s="62">
        <f>AD241/'Festività&amp;Chiusure'!P$2</f>
        <v>2.3809523809523808E-2</v>
      </c>
      <c r="AQ241" s="62">
        <f>AE241/'Festività&amp;Chiusure'!Q$2</f>
        <v>2.1739130434782608E-2</v>
      </c>
      <c r="AR241" s="62">
        <f>AF241/'Festività&amp;Chiusure'!R$2</f>
        <v>2.3809523809523808E-2</v>
      </c>
      <c r="AS241" s="62">
        <f>AG241/'Festività&amp;Chiusure'!S$2</f>
        <v>2.2727272727272728E-2</v>
      </c>
    </row>
    <row r="242" spans="1:45" ht="14.45" hidden="1">
      <c r="A242" s="24" t="s">
        <v>45</v>
      </c>
      <c r="B242" s="24" t="s">
        <v>194</v>
      </c>
      <c r="C242" s="24" t="s">
        <v>195</v>
      </c>
      <c r="D242" s="24">
        <v>2024</v>
      </c>
      <c r="E242" s="61">
        <v>45292</v>
      </c>
      <c r="F242" s="61">
        <v>45657</v>
      </c>
      <c r="G242" s="24" t="s">
        <v>319</v>
      </c>
      <c r="H242" s="24" t="s">
        <v>320</v>
      </c>
      <c r="I242" s="24" t="s">
        <v>307</v>
      </c>
      <c r="J242" s="24" t="s">
        <v>321</v>
      </c>
      <c r="K242" s="24" t="s">
        <v>52</v>
      </c>
      <c r="L242" s="24" t="s">
        <v>309</v>
      </c>
      <c r="M242" s="24" t="s">
        <v>188</v>
      </c>
      <c r="N242" s="24" t="s">
        <v>55</v>
      </c>
      <c r="O242" s="24" t="s">
        <v>331</v>
      </c>
      <c r="P242" s="24">
        <v>1210</v>
      </c>
      <c r="Q242" s="24">
        <v>755</v>
      </c>
      <c r="R242" s="24" t="s">
        <v>93</v>
      </c>
      <c r="S242" s="62">
        <v>0.62</v>
      </c>
      <c r="T242" s="24">
        <v>2024</v>
      </c>
      <c r="U242" s="24">
        <f t="shared" si="3"/>
        <v>1.5</v>
      </c>
      <c r="V242" s="24">
        <v>0.5</v>
      </c>
      <c r="W242" s="24">
        <v>0.5</v>
      </c>
      <c r="X242" s="24">
        <v>0.5</v>
      </c>
      <c r="Y242" s="24">
        <v>0.5</v>
      </c>
      <c r="Z242" s="24">
        <v>0.5</v>
      </c>
      <c r="AA242" s="24">
        <v>0.5</v>
      </c>
      <c r="AB242" s="24">
        <v>0.5</v>
      </c>
      <c r="AC242" s="24"/>
      <c r="AD242" s="24"/>
      <c r="AE242" s="24"/>
      <c r="AF242" s="24"/>
      <c r="AG242" s="24"/>
      <c r="AH242" s="62">
        <f>V242/'Festività&amp;Chiusure'!H$2</f>
        <v>2.7777777777777776E-2</v>
      </c>
      <c r="AI242" s="62">
        <f>W242/'Festività&amp;Chiusure'!I$2</f>
        <v>2.5000000000000001E-2</v>
      </c>
      <c r="AJ242" s="62">
        <f>X242/'Festività&amp;Chiusure'!J$2</f>
        <v>2.3809523809523808E-2</v>
      </c>
      <c r="AK242" s="62">
        <f>Y242/'Festività&amp;Chiusure'!K$2</f>
        <v>2.2727272727272728E-2</v>
      </c>
      <c r="AL242" s="62">
        <f>Z242/'Festività&amp;Chiusure'!L$2</f>
        <v>2.5000000000000001E-2</v>
      </c>
      <c r="AM242" s="62">
        <f>AA242/'Festività&amp;Chiusure'!M$2</f>
        <v>2.5000000000000001E-2</v>
      </c>
      <c r="AN242" s="62">
        <f>AB242/'Festività&amp;Chiusure'!N$2</f>
        <v>2.1739130434782608E-2</v>
      </c>
      <c r="AO242" s="62">
        <f>AC242/'Festività&amp;Chiusure'!O$2</f>
        <v>0</v>
      </c>
      <c r="AP242" s="62">
        <f>AD242/'Festività&amp;Chiusure'!P$2</f>
        <v>0</v>
      </c>
      <c r="AQ242" s="62">
        <f>AE242/'Festività&amp;Chiusure'!Q$2</f>
        <v>0</v>
      </c>
      <c r="AR242" s="62">
        <f>AF242/'Festività&amp;Chiusure'!R$2</f>
        <v>0</v>
      </c>
      <c r="AS242" s="62">
        <f>AG242/'Festività&amp;Chiusure'!S$2</f>
        <v>0</v>
      </c>
    </row>
    <row r="243" spans="1:45" ht="14.45" hidden="1">
      <c r="A243" s="24" t="s">
        <v>45</v>
      </c>
      <c r="B243" s="24" t="s">
        <v>194</v>
      </c>
      <c r="C243" s="24" t="s">
        <v>195</v>
      </c>
      <c r="D243" s="24">
        <v>2024</v>
      </c>
      <c r="E243" s="61">
        <v>45292</v>
      </c>
      <c r="F243" s="61">
        <v>45657</v>
      </c>
      <c r="G243" s="24" t="s">
        <v>319</v>
      </c>
      <c r="H243" s="24" t="s">
        <v>320</v>
      </c>
      <c r="I243" s="24" t="s">
        <v>307</v>
      </c>
      <c r="J243" s="24" t="s">
        <v>321</v>
      </c>
      <c r="K243" s="24" t="s">
        <v>52</v>
      </c>
      <c r="L243" s="24" t="s">
        <v>309</v>
      </c>
      <c r="M243" s="24" t="s">
        <v>332</v>
      </c>
      <c r="N243" s="24" t="s">
        <v>55</v>
      </c>
      <c r="O243" s="24" t="s">
        <v>323</v>
      </c>
      <c r="P243" s="24">
        <v>1210</v>
      </c>
      <c r="Q243" s="24">
        <v>755</v>
      </c>
      <c r="R243" s="24" t="s">
        <v>93</v>
      </c>
      <c r="S243" s="62">
        <v>0.62</v>
      </c>
      <c r="T243" s="24">
        <v>2024</v>
      </c>
      <c r="U243" s="24">
        <f t="shared" si="3"/>
        <v>12</v>
      </c>
      <c r="V243" s="24">
        <v>2</v>
      </c>
      <c r="W243" s="24">
        <v>2</v>
      </c>
      <c r="X243" s="24">
        <v>2</v>
      </c>
      <c r="Y243" s="24">
        <v>2</v>
      </c>
      <c r="Z243" s="24">
        <v>2</v>
      </c>
      <c r="AA243" s="24">
        <v>2</v>
      </c>
      <c r="AB243" s="24">
        <v>2</v>
      </c>
      <c r="AC243" s="24">
        <v>2</v>
      </c>
      <c r="AD243" s="24">
        <v>2</v>
      </c>
      <c r="AE243" s="24">
        <v>2</v>
      </c>
      <c r="AF243" s="24"/>
      <c r="AG243" s="24"/>
      <c r="AH243" s="62">
        <f>V243/'Festività&amp;Chiusure'!H$2</f>
        <v>0.1111111111111111</v>
      </c>
      <c r="AI243" s="62">
        <f>W243/'Festività&amp;Chiusure'!I$2</f>
        <v>0.1</v>
      </c>
      <c r="AJ243" s="62">
        <f>X243/'Festività&amp;Chiusure'!J$2</f>
        <v>9.5238095238095233E-2</v>
      </c>
      <c r="AK243" s="62">
        <f>Y243/'Festività&amp;Chiusure'!K$2</f>
        <v>9.0909090909090912E-2</v>
      </c>
      <c r="AL243" s="62">
        <f>Z243/'Festività&amp;Chiusure'!L$2</f>
        <v>0.1</v>
      </c>
      <c r="AM243" s="62">
        <f>AA243/'Festività&amp;Chiusure'!M$2</f>
        <v>0.1</v>
      </c>
      <c r="AN243" s="62">
        <f>AB243/'Festività&amp;Chiusure'!N$2</f>
        <v>8.6956521739130432E-2</v>
      </c>
      <c r="AO243" s="62">
        <f>AC243/'Festività&amp;Chiusure'!O$2</f>
        <v>0.16666666666666666</v>
      </c>
      <c r="AP243" s="62">
        <f>AD243/'Festività&amp;Chiusure'!P$2</f>
        <v>9.5238095238095233E-2</v>
      </c>
      <c r="AQ243" s="62">
        <f>AE243/'Festività&amp;Chiusure'!Q$2</f>
        <v>8.6956521739130432E-2</v>
      </c>
      <c r="AR243" s="62">
        <f>AF243/'Festività&amp;Chiusure'!R$2</f>
        <v>0</v>
      </c>
      <c r="AS243" s="62">
        <f>AG243/'Festività&amp;Chiusure'!S$2</f>
        <v>0</v>
      </c>
    </row>
    <row r="244" spans="1:45" ht="14.45" hidden="1">
      <c r="A244" s="24" t="s">
        <v>45</v>
      </c>
      <c r="B244" s="24" t="s">
        <v>194</v>
      </c>
      <c r="C244" s="24" t="s">
        <v>195</v>
      </c>
      <c r="D244" s="24">
        <v>2024</v>
      </c>
      <c r="E244" s="61">
        <v>45292</v>
      </c>
      <c r="F244" s="61">
        <v>45657</v>
      </c>
      <c r="G244" s="24" t="s">
        <v>319</v>
      </c>
      <c r="H244" s="24" t="s">
        <v>320</v>
      </c>
      <c r="I244" s="24" t="s">
        <v>307</v>
      </c>
      <c r="J244" s="24" t="s">
        <v>321</v>
      </c>
      <c r="K244" s="24" t="s">
        <v>52</v>
      </c>
      <c r="L244" s="24" t="s">
        <v>309</v>
      </c>
      <c r="M244" s="24" t="s">
        <v>316</v>
      </c>
      <c r="N244" s="24" t="s">
        <v>55</v>
      </c>
      <c r="O244" s="24" t="s">
        <v>56</v>
      </c>
      <c r="P244" s="24">
        <v>1210</v>
      </c>
      <c r="Q244" s="24">
        <v>755</v>
      </c>
      <c r="R244" s="24" t="s">
        <v>93</v>
      </c>
      <c r="S244" s="62">
        <v>0.62</v>
      </c>
      <c r="T244" s="24">
        <v>2024</v>
      </c>
      <c r="U244" s="24">
        <f t="shared" si="3"/>
        <v>8</v>
      </c>
      <c r="V244" s="24">
        <v>1</v>
      </c>
      <c r="W244" s="24">
        <v>1</v>
      </c>
      <c r="X244" s="24">
        <v>1</v>
      </c>
      <c r="Y244" s="24">
        <v>1</v>
      </c>
      <c r="Z244" s="24">
        <v>1</v>
      </c>
      <c r="AA244" s="24">
        <v>1</v>
      </c>
      <c r="AB244" s="24">
        <v>1</v>
      </c>
      <c r="AC244" s="24">
        <v>1</v>
      </c>
      <c r="AD244" s="24">
        <v>1</v>
      </c>
      <c r="AE244" s="24">
        <v>1</v>
      </c>
      <c r="AF244" s="24">
        <v>1</v>
      </c>
      <c r="AG244" s="24">
        <v>1</v>
      </c>
      <c r="AH244" s="62">
        <f>V244/'Festività&amp;Chiusure'!H$2</f>
        <v>5.5555555555555552E-2</v>
      </c>
      <c r="AI244" s="62">
        <f>W244/'Festività&amp;Chiusure'!I$2</f>
        <v>0.05</v>
      </c>
      <c r="AJ244" s="62">
        <f>X244/'Festività&amp;Chiusure'!J$2</f>
        <v>4.7619047619047616E-2</v>
      </c>
      <c r="AK244" s="62">
        <f>Y244/'Festività&amp;Chiusure'!K$2</f>
        <v>4.5454545454545456E-2</v>
      </c>
      <c r="AL244" s="62">
        <f>Z244/'Festività&amp;Chiusure'!L$2</f>
        <v>0.05</v>
      </c>
      <c r="AM244" s="62">
        <f>AA244/'Festività&amp;Chiusure'!M$2</f>
        <v>0.05</v>
      </c>
      <c r="AN244" s="62">
        <f>AB244/'Festività&amp;Chiusure'!N$2</f>
        <v>4.3478260869565216E-2</v>
      </c>
      <c r="AO244" s="62">
        <f>AC244/'Festività&amp;Chiusure'!O$2</f>
        <v>8.3333333333333329E-2</v>
      </c>
      <c r="AP244" s="62">
        <f>AD244/'Festività&amp;Chiusure'!P$2</f>
        <v>4.7619047619047616E-2</v>
      </c>
      <c r="AQ244" s="62">
        <f>AE244/'Festività&amp;Chiusure'!Q$2</f>
        <v>4.3478260869565216E-2</v>
      </c>
      <c r="AR244" s="62">
        <f>AF244/'Festività&amp;Chiusure'!R$2</f>
        <v>4.7619047619047616E-2</v>
      </c>
      <c r="AS244" s="62">
        <f>AG244/'Festività&amp;Chiusure'!S$2</f>
        <v>4.5454545454545456E-2</v>
      </c>
    </row>
    <row r="245" spans="1:45" ht="14.45" hidden="1">
      <c r="A245" s="24" t="s">
        <v>45</v>
      </c>
      <c r="B245" s="24" t="s">
        <v>194</v>
      </c>
      <c r="C245" s="24" t="s">
        <v>195</v>
      </c>
      <c r="D245" s="24">
        <v>2024</v>
      </c>
      <c r="E245" s="61">
        <v>45292</v>
      </c>
      <c r="F245" s="61">
        <v>45657</v>
      </c>
      <c r="G245" s="24" t="s">
        <v>319</v>
      </c>
      <c r="H245" s="24" t="s">
        <v>320</v>
      </c>
      <c r="I245" s="24" t="s">
        <v>307</v>
      </c>
      <c r="J245" s="24" t="s">
        <v>321</v>
      </c>
      <c r="K245" s="24" t="s">
        <v>52</v>
      </c>
      <c r="L245" s="24" t="s">
        <v>309</v>
      </c>
      <c r="M245" s="24" t="s">
        <v>316</v>
      </c>
      <c r="N245" s="24" t="s">
        <v>55</v>
      </c>
      <c r="O245" s="24" t="s">
        <v>56</v>
      </c>
      <c r="P245" s="24">
        <v>1210</v>
      </c>
      <c r="Q245" s="24">
        <v>755</v>
      </c>
      <c r="R245" s="24" t="s">
        <v>93</v>
      </c>
      <c r="S245" s="62">
        <v>0.62</v>
      </c>
      <c r="T245" s="24">
        <v>2024</v>
      </c>
      <c r="U245" s="24">
        <f t="shared" si="3"/>
        <v>60</v>
      </c>
      <c r="V245" s="24">
        <v>12</v>
      </c>
      <c r="W245" s="24">
        <v>12</v>
      </c>
      <c r="X245" s="24">
        <v>12</v>
      </c>
      <c r="Y245" s="24">
        <v>5</v>
      </c>
      <c r="Z245" s="24">
        <v>5</v>
      </c>
      <c r="AA245" s="24">
        <v>5</v>
      </c>
      <c r="AB245" s="24">
        <v>5</v>
      </c>
      <c r="AC245" s="24">
        <v>5</v>
      </c>
      <c r="AD245" s="24">
        <v>1</v>
      </c>
      <c r="AE245" s="24">
        <v>15</v>
      </c>
      <c r="AF245" s="24">
        <v>12</v>
      </c>
      <c r="AG245" s="24">
        <v>12</v>
      </c>
      <c r="AH245" s="62">
        <f>V245/'Festività&amp;Chiusure'!H$2</f>
        <v>0.66666666666666663</v>
      </c>
      <c r="AI245" s="62">
        <f>W245/'Festività&amp;Chiusure'!I$2</f>
        <v>0.6</v>
      </c>
      <c r="AJ245" s="62">
        <f>X245/'Festività&amp;Chiusure'!J$2</f>
        <v>0.5714285714285714</v>
      </c>
      <c r="AK245" s="62">
        <f>Y245/'Festività&amp;Chiusure'!K$2</f>
        <v>0.22727272727272727</v>
      </c>
      <c r="AL245" s="62">
        <f>Z245/'Festività&amp;Chiusure'!L$2</f>
        <v>0.25</v>
      </c>
      <c r="AM245" s="62">
        <f>AA245/'Festività&amp;Chiusure'!M$2</f>
        <v>0.25</v>
      </c>
      <c r="AN245" s="62">
        <f>AB245/'Festività&amp;Chiusure'!N$2</f>
        <v>0.21739130434782608</v>
      </c>
      <c r="AO245" s="62">
        <f>AC245/'Festività&amp;Chiusure'!O$2</f>
        <v>0.41666666666666669</v>
      </c>
      <c r="AP245" s="62">
        <f>AD245/'Festività&amp;Chiusure'!P$2</f>
        <v>4.7619047619047616E-2</v>
      </c>
      <c r="AQ245" s="62">
        <f>AE245/'Festività&amp;Chiusure'!Q$2</f>
        <v>0.65217391304347827</v>
      </c>
      <c r="AR245" s="62">
        <f>AF245/'Festività&amp;Chiusure'!R$2</f>
        <v>0.5714285714285714</v>
      </c>
      <c r="AS245" s="62">
        <f>AG245/'Festività&amp;Chiusure'!S$2</f>
        <v>0.54545454545454541</v>
      </c>
    </row>
    <row r="246" spans="1:45" ht="14.45" hidden="1">
      <c r="A246" s="24" t="s">
        <v>45</v>
      </c>
      <c r="B246" s="24" t="s">
        <v>194</v>
      </c>
      <c r="C246" s="24" t="s">
        <v>195</v>
      </c>
      <c r="D246" s="24">
        <v>2024</v>
      </c>
      <c r="E246" s="61">
        <v>45292</v>
      </c>
      <c r="F246" s="61">
        <v>45657</v>
      </c>
      <c r="G246" s="24" t="s">
        <v>319</v>
      </c>
      <c r="H246" s="24" t="s">
        <v>320</v>
      </c>
      <c r="I246" s="24" t="s">
        <v>307</v>
      </c>
      <c r="J246" s="24" t="s">
        <v>321</v>
      </c>
      <c r="K246" s="24" t="s">
        <v>52</v>
      </c>
      <c r="L246" s="24" t="s">
        <v>309</v>
      </c>
      <c r="M246" s="24" t="s">
        <v>316</v>
      </c>
      <c r="N246" s="24" t="s">
        <v>55</v>
      </c>
      <c r="O246" s="24" t="s">
        <v>325</v>
      </c>
      <c r="P246" s="24">
        <v>1210</v>
      </c>
      <c r="Q246" s="24">
        <v>755</v>
      </c>
      <c r="R246" s="24" t="s">
        <v>93</v>
      </c>
      <c r="S246" s="62">
        <v>0.62</v>
      </c>
      <c r="T246" s="24">
        <v>2024</v>
      </c>
      <c r="U246" s="24">
        <f t="shared" si="3"/>
        <v>15</v>
      </c>
      <c r="V246" s="24">
        <v>2</v>
      </c>
      <c r="W246" s="24">
        <v>2</v>
      </c>
      <c r="X246" s="24">
        <v>2</v>
      </c>
      <c r="Y246" s="24">
        <v>2</v>
      </c>
      <c r="Z246" s="24">
        <v>2</v>
      </c>
      <c r="AA246" s="24">
        <v>2</v>
      </c>
      <c r="AB246" s="24">
        <v>2</v>
      </c>
      <c r="AC246" s="24">
        <v>5</v>
      </c>
      <c r="AD246" s="24">
        <v>2</v>
      </c>
      <c r="AE246" s="24">
        <v>2</v>
      </c>
      <c r="AF246" s="24"/>
      <c r="AG246" s="24"/>
      <c r="AH246" s="62">
        <f>V246/'Festività&amp;Chiusure'!H$2</f>
        <v>0.1111111111111111</v>
      </c>
      <c r="AI246" s="62">
        <f>W246/'Festività&amp;Chiusure'!I$2</f>
        <v>0.1</v>
      </c>
      <c r="AJ246" s="62">
        <f>X246/'Festività&amp;Chiusure'!J$2</f>
        <v>9.5238095238095233E-2</v>
      </c>
      <c r="AK246" s="62">
        <f>Y246/'Festività&amp;Chiusure'!K$2</f>
        <v>9.0909090909090912E-2</v>
      </c>
      <c r="AL246" s="62">
        <f>Z246/'Festività&amp;Chiusure'!L$2</f>
        <v>0.1</v>
      </c>
      <c r="AM246" s="62">
        <f>AA246/'Festività&amp;Chiusure'!M$2</f>
        <v>0.1</v>
      </c>
      <c r="AN246" s="62">
        <f>AB246/'Festività&amp;Chiusure'!N$2</f>
        <v>8.6956521739130432E-2</v>
      </c>
      <c r="AO246" s="62">
        <f>AC246/'Festività&amp;Chiusure'!O$2</f>
        <v>0.41666666666666669</v>
      </c>
      <c r="AP246" s="62">
        <f>AD246/'Festività&amp;Chiusure'!P$2</f>
        <v>9.5238095238095233E-2</v>
      </c>
      <c r="AQ246" s="62">
        <f>AE246/'Festività&amp;Chiusure'!Q$2</f>
        <v>8.6956521739130432E-2</v>
      </c>
      <c r="AR246" s="62">
        <f>AF246/'Festività&amp;Chiusure'!R$2</f>
        <v>0</v>
      </c>
      <c r="AS246" s="62">
        <f>AG246/'Festività&amp;Chiusure'!S$2</f>
        <v>0</v>
      </c>
    </row>
    <row r="247" spans="1:45" ht="14.45" hidden="1">
      <c r="A247" s="24" t="s">
        <v>45</v>
      </c>
      <c r="B247" s="24" t="s">
        <v>194</v>
      </c>
      <c r="C247" s="24" t="s">
        <v>195</v>
      </c>
      <c r="D247" s="24">
        <v>2024</v>
      </c>
      <c r="E247" s="61">
        <v>45292</v>
      </c>
      <c r="F247" s="61">
        <v>45657</v>
      </c>
      <c r="G247" s="24" t="s">
        <v>319</v>
      </c>
      <c r="H247" s="24" t="s">
        <v>320</v>
      </c>
      <c r="I247" s="24" t="s">
        <v>307</v>
      </c>
      <c r="J247" s="24" t="s">
        <v>321</v>
      </c>
      <c r="K247" s="24" t="s">
        <v>52</v>
      </c>
      <c r="L247" s="24" t="s">
        <v>309</v>
      </c>
      <c r="M247" s="24" t="s">
        <v>270</v>
      </c>
      <c r="N247" s="24" t="s">
        <v>59</v>
      </c>
      <c r="O247" s="24" t="s">
        <v>72</v>
      </c>
      <c r="P247" s="24">
        <v>1210</v>
      </c>
      <c r="Q247" s="24">
        <v>755</v>
      </c>
      <c r="R247" s="24" t="s">
        <v>93</v>
      </c>
      <c r="S247" s="62">
        <v>0.62</v>
      </c>
      <c r="T247" s="24">
        <v>2024</v>
      </c>
      <c r="U247" s="24">
        <f t="shared" si="3"/>
        <v>41</v>
      </c>
      <c r="V247" s="24">
        <v>5</v>
      </c>
      <c r="W247" s="24">
        <v>6</v>
      </c>
      <c r="X247" s="24">
        <v>6</v>
      </c>
      <c r="Y247" s="24">
        <v>5</v>
      </c>
      <c r="Z247" s="24">
        <v>6</v>
      </c>
      <c r="AA247" s="24">
        <v>6</v>
      </c>
      <c r="AB247" s="24">
        <v>6</v>
      </c>
      <c r="AC247" s="24">
        <v>5</v>
      </c>
      <c r="AD247" s="24">
        <v>3</v>
      </c>
      <c r="AE247" s="24">
        <v>5</v>
      </c>
      <c r="AF247" s="24">
        <v>5</v>
      </c>
      <c r="AG247" s="24">
        <v>5</v>
      </c>
      <c r="AH247" s="62">
        <f>V247/'Festività&amp;Chiusure'!H$2</f>
        <v>0.27777777777777779</v>
      </c>
      <c r="AI247" s="62">
        <f>W247/'Festività&amp;Chiusure'!I$2</f>
        <v>0.3</v>
      </c>
      <c r="AJ247" s="62">
        <f>X247/'Festività&amp;Chiusure'!J$2</f>
        <v>0.2857142857142857</v>
      </c>
      <c r="AK247" s="62">
        <f>Y247/'Festività&amp;Chiusure'!K$2</f>
        <v>0.22727272727272727</v>
      </c>
      <c r="AL247" s="62">
        <f>Z247/'Festività&amp;Chiusure'!L$2</f>
        <v>0.3</v>
      </c>
      <c r="AM247" s="62">
        <f>AA247/'Festività&amp;Chiusure'!M$2</f>
        <v>0.3</v>
      </c>
      <c r="AN247" s="62">
        <f>AB247/'Festività&amp;Chiusure'!N$2</f>
        <v>0.2608695652173913</v>
      </c>
      <c r="AO247" s="62">
        <f>AC247/'Festività&amp;Chiusure'!O$2</f>
        <v>0.41666666666666669</v>
      </c>
      <c r="AP247" s="62">
        <f>AD247/'Festività&amp;Chiusure'!P$2</f>
        <v>0.14285714285714285</v>
      </c>
      <c r="AQ247" s="62">
        <f>AE247/'Festività&amp;Chiusure'!Q$2</f>
        <v>0.21739130434782608</v>
      </c>
      <c r="AR247" s="62">
        <f>AF247/'Festività&amp;Chiusure'!R$2</f>
        <v>0.23809523809523808</v>
      </c>
      <c r="AS247" s="62">
        <f>AG247/'Festività&amp;Chiusure'!S$2</f>
        <v>0.22727272727272727</v>
      </c>
    </row>
    <row r="248" spans="1:45" ht="14.45" hidden="1">
      <c r="A248" s="24" t="s">
        <v>45</v>
      </c>
      <c r="B248" s="24" t="s">
        <v>194</v>
      </c>
      <c r="C248" s="24" t="s">
        <v>195</v>
      </c>
      <c r="D248" s="24">
        <v>2024</v>
      </c>
      <c r="E248" s="61">
        <v>45292</v>
      </c>
      <c r="F248" s="61">
        <v>45657</v>
      </c>
      <c r="G248" s="24" t="s">
        <v>319</v>
      </c>
      <c r="H248" s="24" t="s">
        <v>320</v>
      </c>
      <c r="I248" s="24" t="s">
        <v>307</v>
      </c>
      <c r="J248" s="24" t="s">
        <v>321</v>
      </c>
      <c r="K248" s="24" t="s">
        <v>52</v>
      </c>
      <c r="L248" s="24" t="s">
        <v>309</v>
      </c>
      <c r="M248" s="24" t="s">
        <v>333</v>
      </c>
      <c r="N248" s="24" t="s">
        <v>176</v>
      </c>
      <c r="O248" s="24" t="s">
        <v>92</v>
      </c>
      <c r="P248" s="24">
        <v>1210</v>
      </c>
      <c r="Q248" s="24">
        <v>755</v>
      </c>
      <c r="R248" s="24" t="s">
        <v>93</v>
      </c>
      <c r="S248" s="62">
        <v>0.62</v>
      </c>
      <c r="T248" s="24">
        <v>2024</v>
      </c>
      <c r="U248" s="24">
        <f t="shared" si="3"/>
        <v>4</v>
      </c>
      <c r="V248" s="24">
        <v>0.5</v>
      </c>
      <c r="W248" s="24">
        <v>0.5</v>
      </c>
      <c r="X248" s="24">
        <v>0.5</v>
      </c>
      <c r="Y248" s="24">
        <v>0.5</v>
      </c>
      <c r="Z248" s="24">
        <v>0.5</v>
      </c>
      <c r="AA248" s="24">
        <v>0.5</v>
      </c>
      <c r="AB248" s="24">
        <v>0.5</v>
      </c>
      <c r="AC248" s="24">
        <v>0.5</v>
      </c>
      <c r="AD248" s="24">
        <v>0.5</v>
      </c>
      <c r="AE248" s="24">
        <v>0.5</v>
      </c>
      <c r="AF248" s="24">
        <v>0.5</v>
      </c>
      <c r="AG248" s="24">
        <v>0.5</v>
      </c>
      <c r="AH248" s="62">
        <f>V248/'Festività&amp;Chiusure'!H$2</f>
        <v>2.7777777777777776E-2</v>
      </c>
      <c r="AI248" s="62">
        <f>W248/'Festività&amp;Chiusure'!I$2</f>
        <v>2.5000000000000001E-2</v>
      </c>
      <c r="AJ248" s="62">
        <f>X248/'Festività&amp;Chiusure'!J$2</f>
        <v>2.3809523809523808E-2</v>
      </c>
      <c r="AK248" s="62">
        <f>Y248/'Festività&amp;Chiusure'!K$2</f>
        <v>2.2727272727272728E-2</v>
      </c>
      <c r="AL248" s="62">
        <f>Z248/'Festività&amp;Chiusure'!L$2</f>
        <v>2.5000000000000001E-2</v>
      </c>
      <c r="AM248" s="62">
        <f>AA248/'Festività&amp;Chiusure'!M$2</f>
        <v>2.5000000000000001E-2</v>
      </c>
      <c r="AN248" s="62">
        <f>AB248/'Festività&amp;Chiusure'!N$2</f>
        <v>2.1739130434782608E-2</v>
      </c>
      <c r="AO248" s="62">
        <f>AC248/'Festività&amp;Chiusure'!O$2</f>
        <v>4.1666666666666664E-2</v>
      </c>
      <c r="AP248" s="62">
        <f>AD248/'Festività&amp;Chiusure'!P$2</f>
        <v>2.3809523809523808E-2</v>
      </c>
      <c r="AQ248" s="62">
        <f>AE248/'Festività&amp;Chiusure'!Q$2</f>
        <v>2.1739130434782608E-2</v>
      </c>
      <c r="AR248" s="62">
        <f>AF248/'Festività&amp;Chiusure'!R$2</f>
        <v>2.3809523809523808E-2</v>
      </c>
      <c r="AS248" s="62">
        <f>AG248/'Festività&amp;Chiusure'!S$2</f>
        <v>2.2727272727272728E-2</v>
      </c>
    </row>
    <row r="249" spans="1:45" ht="14.45" hidden="1">
      <c r="A249" s="24" t="s">
        <v>45</v>
      </c>
      <c r="B249" s="24" t="s">
        <v>194</v>
      </c>
      <c r="C249" s="24" t="s">
        <v>195</v>
      </c>
      <c r="D249" s="24">
        <v>2024</v>
      </c>
      <c r="E249" s="61">
        <v>45292</v>
      </c>
      <c r="F249" s="61">
        <v>45657</v>
      </c>
      <c r="G249" s="24" t="s">
        <v>319</v>
      </c>
      <c r="H249" s="24" t="s">
        <v>320</v>
      </c>
      <c r="I249" s="24" t="s">
        <v>307</v>
      </c>
      <c r="J249" s="24" t="s">
        <v>321</v>
      </c>
      <c r="K249" s="24" t="s">
        <v>52</v>
      </c>
      <c r="L249" s="24" t="s">
        <v>309</v>
      </c>
      <c r="M249" s="24" t="s">
        <v>333</v>
      </c>
      <c r="N249" s="24" t="s">
        <v>176</v>
      </c>
      <c r="O249" s="24" t="s">
        <v>323</v>
      </c>
      <c r="P249" s="24">
        <v>1210</v>
      </c>
      <c r="Q249" s="24">
        <v>755</v>
      </c>
      <c r="R249" s="24" t="s">
        <v>93</v>
      </c>
      <c r="S249" s="62">
        <v>0.62</v>
      </c>
      <c r="T249" s="24">
        <v>2024</v>
      </c>
      <c r="U249" s="24">
        <f t="shared" si="3"/>
        <v>11</v>
      </c>
      <c r="V249" s="24">
        <v>2</v>
      </c>
      <c r="W249" s="24">
        <v>2</v>
      </c>
      <c r="X249" s="24">
        <v>2</v>
      </c>
      <c r="Y249" s="24">
        <v>2</v>
      </c>
      <c r="Z249" s="24">
        <v>2</v>
      </c>
      <c r="AA249" s="24">
        <v>2</v>
      </c>
      <c r="AB249" s="24">
        <v>2</v>
      </c>
      <c r="AC249" s="24">
        <v>1</v>
      </c>
      <c r="AD249" s="24">
        <v>2</v>
      </c>
      <c r="AE249" s="24">
        <v>2</v>
      </c>
      <c r="AF249" s="24"/>
      <c r="AG249" s="24"/>
      <c r="AH249" s="62">
        <f>V249/'Festività&amp;Chiusure'!H$2</f>
        <v>0.1111111111111111</v>
      </c>
      <c r="AI249" s="62">
        <f>W249/'Festività&amp;Chiusure'!I$2</f>
        <v>0.1</v>
      </c>
      <c r="AJ249" s="62">
        <f>X249/'Festività&amp;Chiusure'!J$2</f>
        <v>9.5238095238095233E-2</v>
      </c>
      <c r="AK249" s="62">
        <f>Y249/'Festività&amp;Chiusure'!K$2</f>
        <v>9.0909090909090912E-2</v>
      </c>
      <c r="AL249" s="62">
        <f>Z249/'Festività&amp;Chiusure'!L$2</f>
        <v>0.1</v>
      </c>
      <c r="AM249" s="62">
        <f>AA249/'Festività&amp;Chiusure'!M$2</f>
        <v>0.1</v>
      </c>
      <c r="AN249" s="62">
        <f>AB249/'Festività&amp;Chiusure'!N$2</f>
        <v>8.6956521739130432E-2</v>
      </c>
      <c r="AO249" s="62">
        <f>AC249/'Festività&amp;Chiusure'!O$2</f>
        <v>8.3333333333333329E-2</v>
      </c>
      <c r="AP249" s="62">
        <f>AD249/'Festività&amp;Chiusure'!P$2</f>
        <v>9.5238095238095233E-2</v>
      </c>
      <c r="AQ249" s="62">
        <f>AE249/'Festività&amp;Chiusure'!Q$2</f>
        <v>8.6956521739130432E-2</v>
      </c>
      <c r="AR249" s="62">
        <f>AF249/'Festività&amp;Chiusure'!R$2</f>
        <v>0</v>
      </c>
      <c r="AS249" s="62">
        <f>AG249/'Festività&amp;Chiusure'!S$2</f>
        <v>0</v>
      </c>
    </row>
    <row r="250" spans="1:45" ht="14.45" hidden="1">
      <c r="A250" s="24" t="s">
        <v>45</v>
      </c>
      <c r="B250" s="24" t="s">
        <v>194</v>
      </c>
      <c r="C250" s="24" t="s">
        <v>195</v>
      </c>
      <c r="D250" s="24">
        <v>2024</v>
      </c>
      <c r="E250" s="61">
        <v>45292</v>
      </c>
      <c r="F250" s="61">
        <v>45657</v>
      </c>
      <c r="G250" s="24" t="s">
        <v>319</v>
      </c>
      <c r="H250" s="24" t="s">
        <v>320</v>
      </c>
      <c r="I250" s="24" t="s">
        <v>307</v>
      </c>
      <c r="J250" s="24" t="s">
        <v>321</v>
      </c>
      <c r="K250" s="24" t="s">
        <v>52</v>
      </c>
      <c r="L250" s="24" t="s">
        <v>309</v>
      </c>
      <c r="M250" s="24" t="s">
        <v>334</v>
      </c>
      <c r="N250" s="24" t="s">
        <v>55</v>
      </c>
      <c r="O250" s="24" t="s">
        <v>323</v>
      </c>
      <c r="P250" s="24">
        <v>1210</v>
      </c>
      <c r="Q250" s="24">
        <v>755</v>
      </c>
      <c r="R250" s="24" t="s">
        <v>93</v>
      </c>
      <c r="S250" s="62">
        <v>0.62</v>
      </c>
      <c r="T250" s="24">
        <v>2024</v>
      </c>
      <c r="U250" s="24">
        <f t="shared" si="3"/>
        <v>12</v>
      </c>
      <c r="V250" s="24">
        <v>2</v>
      </c>
      <c r="W250" s="24">
        <v>2</v>
      </c>
      <c r="X250" s="24">
        <v>2</v>
      </c>
      <c r="Y250" s="24">
        <v>2</v>
      </c>
      <c r="Z250" s="24">
        <v>2</v>
      </c>
      <c r="AA250" s="24">
        <v>2</v>
      </c>
      <c r="AB250" s="24">
        <v>2</v>
      </c>
      <c r="AC250" s="24">
        <v>2</v>
      </c>
      <c r="AD250" s="24">
        <v>2</v>
      </c>
      <c r="AE250" s="24">
        <v>2</v>
      </c>
      <c r="AF250" s="24"/>
      <c r="AG250" s="24"/>
      <c r="AH250" s="62">
        <f>V250/'Festività&amp;Chiusure'!H$2</f>
        <v>0.1111111111111111</v>
      </c>
      <c r="AI250" s="62">
        <f>W250/'Festività&amp;Chiusure'!I$2</f>
        <v>0.1</v>
      </c>
      <c r="AJ250" s="62">
        <f>X250/'Festività&amp;Chiusure'!J$2</f>
        <v>9.5238095238095233E-2</v>
      </c>
      <c r="AK250" s="62">
        <f>Y250/'Festività&amp;Chiusure'!K$2</f>
        <v>9.0909090909090912E-2</v>
      </c>
      <c r="AL250" s="62">
        <f>Z250/'Festività&amp;Chiusure'!L$2</f>
        <v>0.1</v>
      </c>
      <c r="AM250" s="62">
        <f>AA250/'Festività&amp;Chiusure'!M$2</f>
        <v>0.1</v>
      </c>
      <c r="AN250" s="62">
        <f>AB250/'Festività&amp;Chiusure'!N$2</f>
        <v>8.6956521739130432E-2</v>
      </c>
      <c r="AO250" s="62">
        <f>AC250/'Festività&amp;Chiusure'!O$2</f>
        <v>0.16666666666666666</v>
      </c>
      <c r="AP250" s="62">
        <f>AD250/'Festività&amp;Chiusure'!P$2</f>
        <v>9.5238095238095233E-2</v>
      </c>
      <c r="AQ250" s="62">
        <f>AE250/'Festività&amp;Chiusure'!Q$2</f>
        <v>8.6956521739130432E-2</v>
      </c>
      <c r="AR250" s="62">
        <f>AF250/'Festività&amp;Chiusure'!R$2</f>
        <v>0</v>
      </c>
      <c r="AS250" s="62">
        <f>AG250/'Festività&amp;Chiusure'!S$2</f>
        <v>0</v>
      </c>
    </row>
    <row r="251" spans="1:45" ht="14.45" hidden="1">
      <c r="A251" s="24" t="s">
        <v>45</v>
      </c>
      <c r="B251" s="24" t="s">
        <v>194</v>
      </c>
      <c r="C251" s="24" t="s">
        <v>195</v>
      </c>
      <c r="D251" s="24">
        <v>2024</v>
      </c>
      <c r="E251" s="61">
        <v>45292</v>
      </c>
      <c r="F251" s="61">
        <v>45657</v>
      </c>
      <c r="G251" s="24" t="s">
        <v>319</v>
      </c>
      <c r="H251" s="24" t="s">
        <v>320</v>
      </c>
      <c r="I251" s="24" t="s">
        <v>307</v>
      </c>
      <c r="J251" s="24" t="s">
        <v>321</v>
      </c>
      <c r="K251" s="24" t="s">
        <v>52</v>
      </c>
      <c r="L251" s="24" t="s">
        <v>309</v>
      </c>
      <c r="M251" s="24" t="s">
        <v>224</v>
      </c>
      <c r="N251" s="24" t="s">
        <v>55</v>
      </c>
      <c r="O251" s="24" t="s">
        <v>233</v>
      </c>
      <c r="P251" s="24">
        <v>1210</v>
      </c>
      <c r="Q251" s="24">
        <v>755</v>
      </c>
      <c r="R251" s="24" t="s">
        <v>93</v>
      </c>
      <c r="S251" s="62">
        <v>0.62</v>
      </c>
      <c r="T251" s="24">
        <v>2024</v>
      </c>
      <c r="U251" s="24">
        <f t="shared" si="3"/>
        <v>4.5</v>
      </c>
      <c r="V251" s="24">
        <v>0.5</v>
      </c>
      <c r="W251" s="24">
        <v>0.5</v>
      </c>
      <c r="X251" s="24">
        <v>0.5</v>
      </c>
      <c r="Y251" s="24">
        <v>0.5</v>
      </c>
      <c r="Z251" s="24">
        <v>0.5</v>
      </c>
      <c r="AA251" s="24">
        <v>0.5</v>
      </c>
      <c r="AB251" s="24">
        <v>0.5</v>
      </c>
      <c r="AC251" s="24">
        <v>0.5</v>
      </c>
      <c r="AD251" s="24">
        <v>0.5</v>
      </c>
      <c r="AE251" s="24">
        <v>0.5</v>
      </c>
      <c r="AF251" s="24">
        <v>0.5</v>
      </c>
      <c r="AG251" s="24">
        <v>1</v>
      </c>
      <c r="AH251" s="62">
        <f>V251/'Festività&amp;Chiusure'!H$2</f>
        <v>2.7777777777777776E-2</v>
      </c>
      <c r="AI251" s="62">
        <f>W251/'Festività&amp;Chiusure'!I$2</f>
        <v>2.5000000000000001E-2</v>
      </c>
      <c r="AJ251" s="62">
        <f>X251/'Festività&amp;Chiusure'!J$2</f>
        <v>2.3809523809523808E-2</v>
      </c>
      <c r="AK251" s="62">
        <f>Y251/'Festività&amp;Chiusure'!K$2</f>
        <v>2.2727272727272728E-2</v>
      </c>
      <c r="AL251" s="62">
        <f>Z251/'Festività&amp;Chiusure'!L$2</f>
        <v>2.5000000000000001E-2</v>
      </c>
      <c r="AM251" s="62">
        <f>AA251/'Festività&amp;Chiusure'!M$2</f>
        <v>2.5000000000000001E-2</v>
      </c>
      <c r="AN251" s="62">
        <f>AB251/'Festività&amp;Chiusure'!N$2</f>
        <v>2.1739130434782608E-2</v>
      </c>
      <c r="AO251" s="62">
        <f>AC251/'Festività&amp;Chiusure'!O$2</f>
        <v>4.1666666666666664E-2</v>
      </c>
      <c r="AP251" s="62">
        <f>AD251/'Festività&amp;Chiusure'!P$2</f>
        <v>2.3809523809523808E-2</v>
      </c>
      <c r="AQ251" s="62">
        <f>AE251/'Festività&amp;Chiusure'!Q$2</f>
        <v>2.1739130434782608E-2</v>
      </c>
      <c r="AR251" s="62">
        <f>AF251/'Festività&amp;Chiusure'!R$2</f>
        <v>2.3809523809523808E-2</v>
      </c>
      <c r="AS251" s="62">
        <f>AG251/'Festività&amp;Chiusure'!S$2</f>
        <v>4.5454545454545456E-2</v>
      </c>
    </row>
    <row r="252" spans="1:45" ht="14.45" hidden="1">
      <c r="A252" s="24" t="s">
        <v>45</v>
      </c>
      <c r="B252" s="24" t="s">
        <v>194</v>
      </c>
      <c r="C252" s="24" t="s">
        <v>195</v>
      </c>
      <c r="D252" s="24">
        <v>2024</v>
      </c>
      <c r="E252" s="61">
        <v>45292</v>
      </c>
      <c r="F252" s="61">
        <v>45657</v>
      </c>
      <c r="G252" s="24" t="s">
        <v>319</v>
      </c>
      <c r="H252" s="24" t="s">
        <v>320</v>
      </c>
      <c r="I252" s="24" t="s">
        <v>307</v>
      </c>
      <c r="J252" s="24" t="s">
        <v>321</v>
      </c>
      <c r="K252" s="24" t="s">
        <v>52</v>
      </c>
      <c r="L252" s="24" t="s">
        <v>309</v>
      </c>
      <c r="M252" s="24" t="s">
        <v>224</v>
      </c>
      <c r="N252" s="24" t="s">
        <v>55</v>
      </c>
      <c r="O252" s="24" t="s">
        <v>323</v>
      </c>
      <c r="P252" s="24">
        <v>1210</v>
      </c>
      <c r="Q252" s="24">
        <v>755</v>
      </c>
      <c r="R252" s="24" t="s">
        <v>93</v>
      </c>
      <c r="S252" s="62">
        <v>0.62</v>
      </c>
      <c r="T252" s="24">
        <v>2024</v>
      </c>
      <c r="U252" s="24">
        <f t="shared" si="3"/>
        <v>12</v>
      </c>
      <c r="V252" s="24">
        <v>2</v>
      </c>
      <c r="W252" s="24">
        <v>2</v>
      </c>
      <c r="X252" s="24">
        <v>2</v>
      </c>
      <c r="Y252" s="24">
        <v>2</v>
      </c>
      <c r="Z252" s="24">
        <v>2</v>
      </c>
      <c r="AA252" s="24">
        <v>2</v>
      </c>
      <c r="AB252" s="24">
        <v>2</v>
      </c>
      <c r="AC252" s="24">
        <v>2</v>
      </c>
      <c r="AD252" s="24">
        <v>2</v>
      </c>
      <c r="AE252" s="24">
        <v>2</v>
      </c>
      <c r="AF252" s="24"/>
      <c r="AG252" s="24"/>
      <c r="AH252" s="62">
        <f>V252/'Festività&amp;Chiusure'!H$2</f>
        <v>0.1111111111111111</v>
      </c>
      <c r="AI252" s="62">
        <f>W252/'Festività&amp;Chiusure'!I$2</f>
        <v>0.1</v>
      </c>
      <c r="AJ252" s="62">
        <f>X252/'Festività&amp;Chiusure'!J$2</f>
        <v>9.5238095238095233E-2</v>
      </c>
      <c r="AK252" s="62">
        <f>Y252/'Festività&amp;Chiusure'!K$2</f>
        <v>9.0909090909090912E-2</v>
      </c>
      <c r="AL252" s="62">
        <f>Z252/'Festività&amp;Chiusure'!L$2</f>
        <v>0.1</v>
      </c>
      <c r="AM252" s="62">
        <f>AA252/'Festività&amp;Chiusure'!M$2</f>
        <v>0.1</v>
      </c>
      <c r="AN252" s="62">
        <f>AB252/'Festività&amp;Chiusure'!N$2</f>
        <v>8.6956521739130432E-2</v>
      </c>
      <c r="AO252" s="62">
        <f>AC252/'Festività&amp;Chiusure'!O$2</f>
        <v>0.16666666666666666</v>
      </c>
      <c r="AP252" s="62">
        <f>AD252/'Festività&amp;Chiusure'!P$2</f>
        <v>9.5238095238095233E-2</v>
      </c>
      <c r="AQ252" s="62">
        <f>AE252/'Festività&amp;Chiusure'!Q$2</f>
        <v>8.6956521739130432E-2</v>
      </c>
      <c r="AR252" s="62">
        <f>AF252/'Festività&amp;Chiusure'!R$2</f>
        <v>0</v>
      </c>
      <c r="AS252" s="62">
        <f>AG252/'Festività&amp;Chiusure'!S$2</f>
        <v>0</v>
      </c>
    </row>
    <row r="253" spans="1:45" ht="14.45" hidden="1">
      <c r="A253" s="24" t="s">
        <v>45</v>
      </c>
      <c r="B253" s="24" t="s">
        <v>194</v>
      </c>
      <c r="C253" s="24" t="s">
        <v>195</v>
      </c>
      <c r="D253" s="24">
        <v>2024</v>
      </c>
      <c r="E253" s="61">
        <v>45292</v>
      </c>
      <c r="F253" s="61">
        <v>45657</v>
      </c>
      <c r="G253" s="24" t="s">
        <v>319</v>
      </c>
      <c r="H253" s="24" t="s">
        <v>320</v>
      </c>
      <c r="I253" s="24" t="s">
        <v>307</v>
      </c>
      <c r="J253" s="24" t="s">
        <v>321</v>
      </c>
      <c r="K253" s="24" t="s">
        <v>52</v>
      </c>
      <c r="L253" s="24" t="s">
        <v>309</v>
      </c>
      <c r="M253" s="24" t="s">
        <v>335</v>
      </c>
      <c r="N253" s="24" t="s">
        <v>132</v>
      </c>
      <c r="O253" s="24" t="s">
        <v>142</v>
      </c>
      <c r="P253" s="24">
        <v>1210</v>
      </c>
      <c r="Q253" s="24">
        <v>755</v>
      </c>
      <c r="R253" s="24" t="s">
        <v>93</v>
      </c>
      <c r="S253" s="62">
        <v>0.62</v>
      </c>
      <c r="T253" s="24">
        <v>2024</v>
      </c>
      <c r="U253" s="24">
        <f t="shared" si="3"/>
        <v>0.5</v>
      </c>
      <c r="V253" s="24">
        <v>0.5</v>
      </c>
      <c r="W253" s="24">
        <v>0.5</v>
      </c>
      <c r="X253" s="24">
        <v>0.5</v>
      </c>
      <c r="Y253" s="24">
        <v>0.5</v>
      </c>
      <c r="Z253" s="24">
        <v>0.5</v>
      </c>
      <c r="AA253" s="24"/>
      <c r="AB253" s="24"/>
      <c r="AC253" s="24"/>
      <c r="AD253" s="24"/>
      <c r="AE253" s="24"/>
      <c r="AF253" s="24"/>
      <c r="AG253" s="24"/>
      <c r="AH253" s="62">
        <f>V253/'Festività&amp;Chiusure'!H$2</f>
        <v>2.7777777777777776E-2</v>
      </c>
      <c r="AI253" s="62">
        <f>W253/'Festività&amp;Chiusure'!I$2</f>
        <v>2.5000000000000001E-2</v>
      </c>
      <c r="AJ253" s="62">
        <f>X253/'Festività&amp;Chiusure'!J$2</f>
        <v>2.3809523809523808E-2</v>
      </c>
      <c r="AK253" s="62">
        <f>Y253/'Festività&amp;Chiusure'!K$2</f>
        <v>2.2727272727272728E-2</v>
      </c>
      <c r="AL253" s="62">
        <f>Z253/'Festività&amp;Chiusure'!L$2</f>
        <v>2.5000000000000001E-2</v>
      </c>
      <c r="AM253" s="62">
        <f>AA253/'Festività&amp;Chiusure'!M$2</f>
        <v>0</v>
      </c>
      <c r="AN253" s="62">
        <f>AB253/'Festività&amp;Chiusure'!N$2</f>
        <v>0</v>
      </c>
      <c r="AO253" s="62">
        <f>AC253/'Festività&amp;Chiusure'!O$2</f>
        <v>0</v>
      </c>
      <c r="AP253" s="62">
        <f>AD253/'Festività&amp;Chiusure'!P$2</f>
        <v>0</v>
      </c>
      <c r="AQ253" s="62">
        <f>AE253/'Festività&amp;Chiusure'!Q$2</f>
        <v>0</v>
      </c>
      <c r="AR253" s="62">
        <f>AF253/'Festività&amp;Chiusure'!R$2</f>
        <v>0</v>
      </c>
      <c r="AS253" s="62">
        <f>AG253/'Festività&amp;Chiusure'!S$2</f>
        <v>0</v>
      </c>
    </row>
    <row r="254" spans="1:45" ht="14.45" hidden="1">
      <c r="A254" s="24" t="s">
        <v>45</v>
      </c>
      <c r="B254" s="24" t="s">
        <v>194</v>
      </c>
      <c r="C254" s="24" t="s">
        <v>195</v>
      </c>
      <c r="D254" s="24">
        <v>2024</v>
      </c>
      <c r="E254" s="61">
        <v>45292</v>
      </c>
      <c r="F254" s="61">
        <v>45657</v>
      </c>
      <c r="G254" s="24" t="s">
        <v>319</v>
      </c>
      <c r="H254" s="24" t="s">
        <v>320</v>
      </c>
      <c r="I254" s="24" t="s">
        <v>307</v>
      </c>
      <c r="J254" s="24" t="s">
        <v>321</v>
      </c>
      <c r="K254" s="24" t="s">
        <v>52</v>
      </c>
      <c r="L254" s="24" t="s">
        <v>309</v>
      </c>
      <c r="M254" s="24" t="s">
        <v>219</v>
      </c>
      <c r="N254" s="24" t="s">
        <v>55</v>
      </c>
      <c r="O254" s="24" t="s">
        <v>142</v>
      </c>
      <c r="P254" s="24">
        <v>1210</v>
      </c>
      <c r="Q254" s="24">
        <v>755</v>
      </c>
      <c r="R254" s="24" t="s">
        <v>93</v>
      </c>
      <c r="S254" s="62">
        <v>0.62</v>
      </c>
      <c r="T254" s="24">
        <v>2024</v>
      </c>
      <c r="U254" s="24">
        <f t="shared" si="3"/>
        <v>42</v>
      </c>
      <c r="V254" s="24">
        <v>1</v>
      </c>
      <c r="W254" s="24">
        <v>1</v>
      </c>
      <c r="X254" s="24">
        <v>1</v>
      </c>
      <c r="Y254" s="24">
        <v>1</v>
      </c>
      <c r="Z254" s="24">
        <v>1</v>
      </c>
      <c r="AA254" s="24">
        <v>1</v>
      </c>
      <c r="AB254" s="24">
        <v>1</v>
      </c>
      <c r="AC254" s="24">
        <v>5</v>
      </c>
      <c r="AD254" s="24">
        <v>15</v>
      </c>
      <c r="AE254" s="24">
        <v>15</v>
      </c>
      <c r="AF254" s="24">
        <v>2</v>
      </c>
      <c r="AG254" s="24">
        <v>2</v>
      </c>
      <c r="AH254" s="62">
        <f>V254/'Festività&amp;Chiusure'!H$2</f>
        <v>5.5555555555555552E-2</v>
      </c>
      <c r="AI254" s="62">
        <f>W254/'Festività&amp;Chiusure'!I$2</f>
        <v>0.05</v>
      </c>
      <c r="AJ254" s="62">
        <f>X254/'Festività&amp;Chiusure'!J$2</f>
        <v>4.7619047619047616E-2</v>
      </c>
      <c r="AK254" s="62">
        <f>Y254/'Festività&amp;Chiusure'!K$2</f>
        <v>4.5454545454545456E-2</v>
      </c>
      <c r="AL254" s="62">
        <f>Z254/'Festività&amp;Chiusure'!L$2</f>
        <v>0.05</v>
      </c>
      <c r="AM254" s="62">
        <f>AA254/'Festività&amp;Chiusure'!M$2</f>
        <v>0.05</v>
      </c>
      <c r="AN254" s="62">
        <f>AB254/'Festività&amp;Chiusure'!N$2</f>
        <v>4.3478260869565216E-2</v>
      </c>
      <c r="AO254" s="62">
        <f>AC254/'Festività&amp;Chiusure'!O$2</f>
        <v>0.41666666666666669</v>
      </c>
      <c r="AP254" s="62">
        <f>AD254/'Festività&amp;Chiusure'!P$2</f>
        <v>0.7142857142857143</v>
      </c>
      <c r="AQ254" s="62">
        <f>AE254/'Festività&amp;Chiusure'!Q$2</f>
        <v>0.65217391304347827</v>
      </c>
      <c r="AR254" s="62">
        <f>AF254/'Festività&amp;Chiusure'!R$2</f>
        <v>9.5238095238095233E-2</v>
      </c>
      <c r="AS254" s="62">
        <f>AG254/'Festività&amp;Chiusure'!S$2</f>
        <v>9.0909090909090912E-2</v>
      </c>
    </row>
    <row r="255" spans="1:45" ht="14.45" hidden="1">
      <c r="A255" s="24" t="s">
        <v>45</v>
      </c>
      <c r="B255" s="24" t="s">
        <v>194</v>
      </c>
      <c r="C255" s="24" t="s">
        <v>195</v>
      </c>
      <c r="D255" s="24">
        <v>2024</v>
      </c>
      <c r="E255" s="61">
        <v>45292</v>
      </c>
      <c r="F255" s="61">
        <v>45657</v>
      </c>
      <c r="G255" s="24" t="s">
        <v>319</v>
      </c>
      <c r="H255" s="24" t="s">
        <v>320</v>
      </c>
      <c r="I255" s="24" t="s">
        <v>307</v>
      </c>
      <c r="J255" s="24" t="s">
        <v>321</v>
      </c>
      <c r="K255" s="24" t="s">
        <v>52</v>
      </c>
      <c r="L255" s="24" t="s">
        <v>309</v>
      </c>
      <c r="M255" s="24" t="s">
        <v>336</v>
      </c>
      <c r="N255" s="24" t="s">
        <v>59</v>
      </c>
      <c r="O255" s="24" t="s">
        <v>72</v>
      </c>
      <c r="P255" s="24">
        <v>1210</v>
      </c>
      <c r="Q255" s="24">
        <v>755</v>
      </c>
      <c r="R255" s="24" t="s">
        <v>93</v>
      </c>
      <c r="S255" s="62">
        <v>0.62</v>
      </c>
      <c r="T255" s="24">
        <v>2024</v>
      </c>
      <c r="U255" s="24">
        <f t="shared" si="3"/>
        <v>0.5</v>
      </c>
      <c r="V255" s="24">
        <v>0.5</v>
      </c>
      <c r="W255" s="24">
        <v>0.5</v>
      </c>
      <c r="X255" s="24">
        <v>0.5</v>
      </c>
      <c r="Y255" s="24">
        <v>0.5</v>
      </c>
      <c r="Z255" s="24">
        <v>0.5</v>
      </c>
      <c r="AA255" s="24"/>
      <c r="AB255" s="24"/>
      <c r="AC255" s="24"/>
      <c r="AD255" s="24"/>
      <c r="AE255" s="24"/>
      <c r="AF255" s="24"/>
      <c r="AG255" s="24"/>
      <c r="AH255" s="62">
        <f>V255/'Festività&amp;Chiusure'!H$2</f>
        <v>2.7777777777777776E-2</v>
      </c>
      <c r="AI255" s="62">
        <f>W255/'Festività&amp;Chiusure'!I$2</f>
        <v>2.5000000000000001E-2</v>
      </c>
      <c r="AJ255" s="62">
        <f>X255/'Festività&amp;Chiusure'!J$2</f>
        <v>2.3809523809523808E-2</v>
      </c>
      <c r="AK255" s="62">
        <f>Y255/'Festività&amp;Chiusure'!K$2</f>
        <v>2.2727272727272728E-2</v>
      </c>
      <c r="AL255" s="62">
        <f>Z255/'Festività&amp;Chiusure'!L$2</f>
        <v>2.5000000000000001E-2</v>
      </c>
      <c r="AM255" s="62">
        <f>AA255/'Festività&amp;Chiusure'!M$2</f>
        <v>0</v>
      </c>
      <c r="AN255" s="62">
        <f>AB255/'Festività&amp;Chiusure'!N$2</f>
        <v>0</v>
      </c>
      <c r="AO255" s="62">
        <f>AC255/'Festività&amp;Chiusure'!O$2</f>
        <v>0</v>
      </c>
      <c r="AP255" s="62">
        <f>AD255/'Festività&amp;Chiusure'!P$2</f>
        <v>0</v>
      </c>
      <c r="AQ255" s="62">
        <f>AE255/'Festività&amp;Chiusure'!Q$2</f>
        <v>0</v>
      </c>
      <c r="AR255" s="62">
        <f>AF255/'Festività&amp;Chiusure'!R$2</f>
        <v>0</v>
      </c>
      <c r="AS255" s="62">
        <f>AG255/'Festività&amp;Chiusure'!S$2</f>
        <v>0</v>
      </c>
    </row>
    <row r="256" spans="1:45" ht="14.45" hidden="1">
      <c r="A256" s="24" t="s">
        <v>45</v>
      </c>
      <c r="B256" s="24" t="s">
        <v>194</v>
      </c>
      <c r="C256" s="24" t="s">
        <v>195</v>
      </c>
      <c r="D256" s="24">
        <v>2024</v>
      </c>
      <c r="E256" s="61">
        <v>45292</v>
      </c>
      <c r="F256" s="61">
        <v>45657</v>
      </c>
      <c r="G256" s="24" t="s">
        <v>319</v>
      </c>
      <c r="H256" s="24" t="s">
        <v>320</v>
      </c>
      <c r="I256" s="24" t="s">
        <v>307</v>
      </c>
      <c r="J256" s="24" t="s">
        <v>321</v>
      </c>
      <c r="K256" s="24" t="s">
        <v>52</v>
      </c>
      <c r="L256" s="24" t="s">
        <v>309</v>
      </c>
      <c r="M256" s="24" t="s">
        <v>135</v>
      </c>
      <c r="N256" s="24" t="s">
        <v>55</v>
      </c>
      <c r="O256" s="24" t="s">
        <v>142</v>
      </c>
      <c r="P256" s="24">
        <v>1210</v>
      </c>
      <c r="Q256" s="24">
        <v>755</v>
      </c>
      <c r="R256" s="24" t="s">
        <v>93</v>
      </c>
      <c r="S256" s="62">
        <v>0.62</v>
      </c>
      <c r="T256" s="24">
        <v>2024</v>
      </c>
      <c r="U256" s="24">
        <f t="shared" si="3"/>
        <v>71</v>
      </c>
      <c r="V256" s="24"/>
      <c r="W256" s="24"/>
      <c r="X256" s="24"/>
      <c r="Y256" s="24"/>
      <c r="Z256" s="24"/>
      <c r="AA256" s="24">
        <v>5</v>
      </c>
      <c r="AB256" s="24">
        <v>1</v>
      </c>
      <c r="AC256" s="24">
        <v>5</v>
      </c>
      <c r="AD256" s="24">
        <v>15</v>
      </c>
      <c r="AE256" s="24">
        <v>15</v>
      </c>
      <c r="AF256" s="24">
        <v>15</v>
      </c>
      <c r="AG256" s="24">
        <v>15</v>
      </c>
      <c r="AH256" s="62">
        <f>V256/'Festività&amp;Chiusure'!H$2</f>
        <v>0</v>
      </c>
      <c r="AI256" s="62">
        <f>W256/'Festività&amp;Chiusure'!I$2</f>
        <v>0</v>
      </c>
      <c r="AJ256" s="62">
        <f>X256/'Festività&amp;Chiusure'!J$2</f>
        <v>0</v>
      </c>
      <c r="AK256" s="62">
        <f>Y256/'Festività&amp;Chiusure'!K$2</f>
        <v>0</v>
      </c>
      <c r="AL256" s="62">
        <f>Z256/'Festività&amp;Chiusure'!L$2</f>
        <v>0</v>
      </c>
      <c r="AM256" s="62">
        <f>AA256/'Festività&amp;Chiusure'!M$2</f>
        <v>0.25</v>
      </c>
      <c r="AN256" s="62">
        <f>AB256/'Festività&amp;Chiusure'!N$2</f>
        <v>4.3478260869565216E-2</v>
      </c>
      <c r="AO256" s="62">
        <f>AC256/'Festività&amp;Chiusure'!O$2</f>
        <v>0.41666666666666669</v>
      </c>
      <c r="AP256" s="62">
        <f>AD256/'Festività&amp;Chiusure'!P$2</f>
        <v>0.7142857142857143</v>
      </c>
      <c r="AQ256" s="62">
        <f>AE256/'Festività&amp;Chiusure'!Q$2</f>
        <v>0.65217391304347827</v>
      </c>
      <c r="AR256" s="62">
        <f>AF256/'Festività&amp;Chiusure'!R$2</f>
        <v>0.7142857142857143</v>
      </c>
      <c r="AS256" s="62">
        <f>AG256/'Festività&amp;Chiusure'!S$2</f>
        <v>0.68181818181818177</v>
      </c>
    </row>
    <row r="257" spans="1:45" ht="14.45" hidden="1">
      <c r="A257" s="24" t="s">
        <v>45</v>
      </c>
      <c r="B257" s="24" t="s">
        <v>194</v>
      </c>
      <c r="C257" s="24" t="s">
        <v>195</v>
      </c>
      <c r="D257" s="24">
        <v>2024</v>
      </c>
      <c r="E257" s="61">
        <v>45292</v>
      </c>
      <c r="F257" s="61">
        <v>45657</v>
      </c>
      <c r="G257" s="24" t="s">
        <v>319</v>
      </c>
      <c r="H257" s="24" t="s">
        <v>320</v>
      </c>
      <c r="I257" s="24" t="s">
        <v>307</v>
      </c>
      <c r="J257" s="24" t="s">
        <v>321</v>
      </c>
      <c r="K257" s="24" t="s">
        <v>52</v>
      </c>
      <c r="L257" s="24" t="s">
        <v>309</v>
      </c>
      <c r="M257" s="24" t="s">
        <v>318</v>
      </c>
      <c r="N257" s="24" t="s">
        <v>176</v>
      </c>
      <c r="O257" s="24" t="s">
        <v>142</v>
      </c>
      <c r="P257" s="24">
        <v>1210</v>
      </c>
      <c r="Q257" s="24">
        <v>755</v>
      </c>
      <c r="R257" s="24" t="s">
        <v>93</v>
      </c>
      <c r="S257" s="62">
        <v>0.62</v>
      </c>
      <c r="T257" s="24">
        <v>2024</v>
      </c>
      <c r="U257" s="24">
        <f t="shared" si="3"/>
        <v>12</v>
      </c>
      <c r="V257" s="24">
        <v>1</v>
      </c>
      <c r="W257" s="24">
        <v>1</v>
      </c>
      <c r="X257" s="24">
        <v>1</v>
      </c>
      <c r="Y257" s="24">
        <v>1</v>
      </c>
      <c r="Z257" s="24">
        <v>1</v>
      </c>
      <c r="AA257" s="24">
        <v>1</v>
      </c>
      <c r="AB257" s="24">
        <v>1</v>
      </c>
      <c r="AC257" s="24">
        <v>3</v>
      </c>
      <c r="AD257" s="24">
        <v>2</v>
      </c>
      <c r="AE257" s="24">
        <v>4</v>
      </c>
      <c r="AF257" s="24"/>
      <c r="AG257" s="24"/>
      <c r="AH257" s="62">
        <f>V257/'Festività&amp;Chiusure'!H$2</f>
        <v>5.5555555555555552E-2</v>
      </c>
      <c r="AI257" s="62">
        <f>W257/'Festività&amp;Chiusure'!I$2</f>
        <v>0.05</v>
      </c>
      <c r="AJ257" s="62">
        <f>X257/'Festività&amp;Chiusure'!J$2</f>
        <v>4.7619047619047616E-2</v>
      </c>
      <c r="AK257" s="62">
        <f>Y257/'Festività&amp;Chiusure'!K$2</f>
        <v>4.5454545454545456E-2</v>
      </c>
      <c r="AL257" s="62">
        <f>Z257/'Festività&amp;Chiusure'!L$2</f>
        <v>0.05</v>
      </c>
      <c r="AM257" s="62">
        <f>AA257/'Festività&amp;Chiusure'!M$2</f>
        <v>0.05</v>
      </c>
      <c r="AN257" s="62">
        <f>AB257/'Festività&amp;Chiusure'!N$2</f>
        <v>4.3478260869565216E-2</v>
      </c>
      <c r="AO257" s="62">
        <f>AC257/'Festività&amp;Chiusure'!O$2</f>
        <v>0.25</v>
      </c>
      <c r="AP257" s="62">
        <f>AD257/'Festività&amp;Chiusure'!P$2</f>
        <v>9.5238095238095233E-2</v>
      </c>
      <c r="AQ257" s="62">
        <f>AE257/'Festività&amp;Chiusure'!Q$2</f>
        <v>0.17391304347826086</v>
      </c>
      <c r="AR257" s="62">
        <f>AF257/'Festività&amp;Chiusure'!R$2</f>
        <v>0</v>
      </c>
      <c r="AS257" s="62">
        <f>AG257/'Festività&amp;Chiusure'!S$2</f>
        <v>0</v>
      </c>
    </row>
    <row r="258" spans="1:45" ht="14.45" hidden="1">
      <c r="A258" s="24" t="s">
        <v>45</v>
      </c>
      <c r="B258" s="24" t="s">
        <v>194</v>
      </c>
      <c r="C258" s="24" t="s">
        <v>195</v>
      </c>
      <c r="D258" s="24">
        <v>2024</v>
      </c>
      <c r="E258" s="61">
        <v>45474</v>
      </c>
      <c r="F258" s="61">
        <v>45657</v>
      </c>
      <c r="G258" s="63" t="s">
        <v>337</v>
      </c>
      <c r="H258" s="63" t="s">
        <v>337</v>
      </c>
      <c r="I258" s="24" t="s">
        <v>307</v>
      </c>
      <c r="J258" s="24" t="s">
        <v>338</v>
      </c>
      <c r="K258" s="24" t="s">
        <v>52</v>
      </c>
      <c r="L258" s="24" t="s">
        <v>309</v>
      </c>
      <c r="M258" s="24" t="s">
        <v>315</v>
      </c>
      <c r="N258" s="24" t="s">
        <v>55</v>
      </c>
      <c r="O258" s="24" t="s">
        <v>56</v>
      </c>
      <c r="P258" s="24">
        <v>50</v>
      </c>
      <c r="Q258" s="24">
        <v>0</v>
      </c>
      <c r="R258" s="24" t="s">
        <v>93</v>
      </c>
      <c r="S258" s="62">
        <v>0</v>
      </c>
      <c r="T258" s="24">
        <v>2024</v>
      </c>
      <c r="U258" s="24">
        <f t="shared" si="3"/>
        <v>25</v>
      </c>
      <c r="V258" s="24"/>
      <c r="W258" s="24"/>
      <c r="X258" s="24"/>
      <c r="Y258" s="24"/>
      <c r="Z258" s="24"/>
      <c r="AA258" s="24"/>
      <c r="AB258" s="24">
        <v>5</v>
      </c>
      <c r="AC258" s="24"/>
      <c r="AD258" s="24">
        <v>15</v>
      </c>
      <c r="AE258" s="24">
        <v>5</v>
      </c>
      <c r="AF258" s="24"/>
      <c r="AG258" s="24"/>
      <c r="AH258" s="62">
        <f>V258/'Festività&amp;Chiusure'!H$2</f>
        <v>0</v>
      </c>
      <c r="AI258" s="62">
        <f>W258/'Festività&amp;Chiusure'!I$2</f>
        <v>0</v>
      </c>
      <c r="AJ258" s="62">
        <f>X258/'Festività&amp;Chiusure'!J$2</f>
        <v>0</v>
      </c>
      <c r="AK258" s="62">
        <f>Y258/'Festività&amp;Chiusure'!K$2</f>
        <v>0</v>
      </c>
      <c r="AL258" s="62">
        <f>Z258/'Festività&amp;Chiusure'!L$2</f>
        <v>0</v>
      </c>
      <c r="AM258" s="62">
        <f>AA258/'Festività&amp;Chiusure'!M$2</f>
        <v>0</v>
      </c>
      <c r="AN258" s="62">
        <f>AB258/'Festività&amp;Chiusure'!N$2</f>
        <v>0.21739130434782608</v>
      </c>
      <c r="AO258" s="62">
        <f>AC258/'Festività&amp;Chiusure'!O$2</f>
        <v>0</v>
      </c>
      <c r="AP258" s="62">
        <f>AD258/'Festività&amp;Chiusure'!P$2</f>
        <v>0.7142857142857143</v>
      </c>
      <c r="AQ258" s="62">
        <f>AE258/'Festività&amp;Chiusure'!Q$2</f>
        <v>0.21739130434782608</v>
      </c>
      <c r="AR258" s="62">
        <f>AF258/'Festività&amp;Chiusure'!R$2</f>
        <v>0</v>
      </c>
      <c r="AS258" s="62">
        <f>AG258/'Festività&amp;Chiusure'!S$2</f>
        <v>0</v>
      </c>
    </row>
    <row r="259" spans="1:45" ht="14.45" hidden="1">
      <c r="A259" s="24" t="s">
        <v>45</v>
      </c>
      <c r="B259" s="24" t="s">
        <v>194</v>
      </c>
      <c r="C259" s="24" t="s">
        <v>195</v>
      </c>
      <c r="D259" s="24">
        <v>2024</v>
      </c>
      <c r="E259" s="61">
        <v>45474</v>
      </c>
      <c r="F259" s="61">
        <v>45657</v>
      </c>
      <c r="G259" s="63" t="s">
        <v>337</v>
      </c>
      <c r="H259" s="63" t="s">
        <v>337</v>
      </c>
      <c r="I259" s="24" t="s">
        <v>307</v>
      </c>
      <c r="J259" s="24" t="s">
        <v>338</v>
      </c>
      <c r="K259" s="24" t="s">
        <v>52</v>
      </c>
      <c r="L259" s="24" t="s">
        <v>309</v>
      </c>
      <c r="M259" s="24" t="s">
        <v>309</v>
      </c>
      <c r="N259" s="24" t="s">
        <v>176</v>
      </c>
      <c r="O259" s="24" t="s">
        <v>92</v>
      </c>
      <c r="P259" s="24">
        <v>50</v>
      </c>
      <c r="Q259" s="24">
        <v>0</v>
      </c>
      <c r="R259" s="24" t="s">
        <v>93</v>
      </c>
      <c r="S259" s="62">
        <v>0</v>
      </c>
      <c r="T259" s="24">
        <v>2024</v>
      </c>
      <c r="U259" s="24">
        <f t="shared" ref="U259:U322" si="4">SUM(Z259:AG259)</f>
        <v>15</v>
      </c>
      <c r="V259" s="24"/>
      <c r="W259" s="24"/>
      <c r="X259" s="24"/>
      <c r="Y259" s="24"/>
      <c r="Z259" s="24"/>
      <c r="AA259" s="24"/>
      <c r="AB259" s="24">
        <v>5</v>
      </c>
      <c r="AC259" s="24"/>
      <c r="AD259" s="24">
        <v>5</v>
      </c>
      <c r="AE259" s="24">
        <v>5</v>
      </c>
      <c r="AF259" s="24"/>
      <c r="AG259" s="24"/>
      <c r="AH259" s="62">
        <f>V259/'Festività&amp;Chiusure'!H$2</f>
        <v>0</v>
      </c>
      <c r="AI259" s="62">
        <f>W259/'Festività&amp;Chiusure'!I$2</f>
        <v>0</v>
      </c>
      <c r="AJ259" s="62">
        <f>X259/'Festività&amp;Chiusure'!J$2</f>
        <v>0</v>
      </c>
      <c r="AK259" s="62">
        <f>Y259/'Festività&amp;Chiusure'!K$2</f>
        <v>0</v>
      </c>
      <c r="AL259" s="62">
        <f>Z259/'Festività&amp;Chiusure'!L$2</f>
        <v>0</v>
      </c>
      <c r="AM259" s="62">
        <f>AA259/'Festività&amp;Chiusure'!M$2</f>
        <v>0</v>
      </c>
      <c r="AN259" s="62">
        <f>AB259/'Festività&amp;Chiusure'!N$2</f>
        <v>0.21739130434782608</v>
      </c>
      <c r="AO259" s="62">
        <f>AC259/'Festività&amp;Chiusure'!O$2</f>
        <v>0</v>
      </c>
      <c r="AP259" s="62">
        <f>AD259/'Festività&amp;Chiusure'!P$2</f>
        <v>0.23809523809523808</v>
      </c>
      <c r="AQ259" s="62">
        <f>AE259/'Festività&amp;Chiusure'!Q$2</f>
        <v>0.21739130434782608</v>
      </c>
      <c r="AR259" s="62">
        <f>AF259/'Festività&amp;Chiusure'!R$2</f>
        <v>0</v>
      </c>
      <c r="AS259" s="62">
        <f>AG259/'Festività&amp;Chiusure'!S$2</f>
        <v>0</v>
      </c>
    </row>
    <row r="260" spans="1:45" ht="14.45" hidden="1">
      <c r="A260" s="24" t="s">
        <v>45</v>
      </c>
      <c r="B260" s="24" t="s">
        <v>194</v>
      </c>
      <c r="C260" s="24" t="s">
        <v>195</v>
      </c>
      <c r="D260" s="24">
        <v>2024</v>
      </c>
      <c r="E260" s="61">
        <v>45474</v>
      </c>
      <c r="F260" s="61">
        <v>45657</v>
      </c>
      <c r="G260" s="63" t="s">
        <v>337</v>
      </c>
      <c r="H260" s="63" t="s">
        <v>337</v>
      </c>
      <c r="I260" s="24" t="s">
        <v>307</v>
      </c>
      <c r="J260" s="24" t="s">
        <v>338</v>
      </c>
      <c r="K260" s="24" t="s">
        <v>52</v>
      </c>
      <c r="L260" s="24" t="s">
        <v>309</v>
      </c>
      <c r="M260" s="24" t="s">
        <v>316</v>
      </c>
      <c r="N260" s="24" t="s">
        <v>55</v>
      </c>
      <c r="O260" s="24" t="s">
        <v>328</v>
      </c>
      <c r="P260" s="24">
        <v>50</v>
      </c>
      <c r="Q260" s="24">
        <v>0</v>
      </c>
      <c r="R260" s="24" t="s">
        <v>93</v>
      </c>
      <c r="S260" s="62">
        <v>0</v>
      </c>
      <c r="T260" s="24">
        <v>2024</v>
      </c>
      <c r="U260" s="24">
        <f t="shared" si="4"/>
        <v>20</v>
      </c>
      <c r="V260" s="24"/>
      <c r="W260" s="24"/>
      <c r="X260" s="24"/>
      <c r="Y260" s="24"/>
      <c r="Z260" s="24"/>
      <c r="AA260" s="24"/>
      <c r="AB260" s="24">
        <v>5</v>
      </c>
      <c r="AC260" s="24"/>
      <c r="AD260" s="24">
        <v>15</v>
      </c>
      <c r="AE260" s="24"/>
      <c r="AF260" s="24"/>
      <c r="AG260" s="24"/>
      <c r="AH260" s="62">
        <f>V260/'Festività&amp;Chiusure'!H$2</f>
        <v>0</v>
      </c>
      <c r="AI260" s="62">
        <f>W260/'Festività&amp;Chiusure'!I$2</f>
        <v>0</v>
      </c>
      <c r="AJ260" s="62">
        <f>X260/'Festività&amp;Chiusure'!J$2</f>
        <v>0</v>
      </c>
      <c r="AK260" s="62">
        <f>Y260/'Festività&amp;Chiusure'!K$2</f>
        <v>0</v>
      </c>
      <c r="AL260" s="62">
        <f>Z260/'Festività&amp;Chiusure'!L$2</f>
        <v>0</v>
      </c>
      <c r="AM260" s="62">
        <f>AA260/'Festività&amp;Chiusure'!M$2</f>
        <v>0</v>
      </c>
      <c r="AN260" s="62">
        <f>AB260/'Festività&amp;Chiusure'!N$2</f>
        <v>0.21739130434782608</v>
      </c>
      <c r="AO260" s="62">
        <f>AC260/'Festività&amp;Chiusure'!O$2</f>
        <v>0</v>
      </c>
      <c r="AP260" s="62">
        <f>AD260/'Festività&amp;Chiusure'!P$2</f>
        <v>0.7142857142857143</v>
      </c>
      <c r="AQ260" s="62">
        <f>AE260/'Festività&amp;Chiusure'!Q$2</f>
        <v>0</v>
      </c>
      <c r="AR260" s="62">
        <f>AF260/'Festività&amp;Chiusure'!R$2</f>
        <v>0</v>
      </c>
      <c r="AS260" s="62">
        <f>AG260/'Festività&amp;Chiusure'!S$2</f>
        <v>0</v>
      </c>
    </row>
    <row r="261" spans="1:45" ht="14.45" hidden="1">
      <c r="A261" s="24" t="s">
        <v>45</v>
      </c>
      <c r="B261" s="24" t="s">
        <v>194</v>
      </c>
      <c r="C261" s="24" t="s">
        <v>195</v>
      </c>
      <c r="D261" s="24">
        <v>2024</v>
      </c>
      <c r="E261" s="61">
        <v>45474</v>
      </c>
      <c r="F261" s="61">
        <v>45657</v>
      </c>
      <c r="G261" s="63" t="s">
        <v>337</v>
      </c>
      <c r="H261" s="63" t="s">
        <v>337</v>
      </c>
      <c r="I261" s="24" t="s">
        <v>307</v>
      </c>
      <c r="J261" s="24" t="s">
        <v>338</v>
      </c>
      <c r="K261" s="24" t="s">
        <v>52</v>
      </c>
      <c r="L261" s="24" t="s">
        <v>309</v>
      </c>
      <c r="M261" s="24" t="s">
        <v>270</v>
      </c>
      <c r="N261" s="24" t="s">
        <v>59</v>
      </c>
      <c r="O261" s="24" t="s">
        <v>72</v>
      </c>
      <c r="P261" s="24">
        <v>50</v>
      </c>
      <c r="Q261" s="24">
        <v>0</v>
      </c>
      <c r="R261" s="24" t="s">
        <v>93</v>
      </c>
      <c r="S261" s="62">
        <v>0</v>
      </c>
      <c r="T261" s="24">
        <v>2024</v>
      </c>
      <c r="U261" s="24">
        <f t="shared" si="4"/>
        <v>19</v>
      </c>
      <c r="V261" s="24"/>
      <c r="W261" s="24"/>
      <c r="X261" s="24"/>
      <c r="Y261" s="24"/>
      <c r="Z261" s="24"/>
      <c r="AA261" s="24"/>
      <c r="AB261" s="24"/>
      <c r="AC261" s="24"/>
      <c r="AD261" s="24">
        <v>5</v>
      </c>
      <c r="AE261" s="24">
        <v>5</v>
      </c>
      <c r="AF261" s="24">
        <v>5</v>
      </c>
      <c r="AG261" s="24">
        <v>4</v>
      </c>
      <c r="AH261" s="62">
        <f>V261/'Festività&amp;Chiusure'!H$2</f>
        <v>0</v>
      </c>
      <c r="AI261" s="62">
        <f>W261/'Festività&amp;Chiusure'!I$2</f>
        <v>0</v>
      </c>
      <c r="AJ261" s="62">
        <f>X261/'Festività&amp;Chiusure'!J$2</f>
        <v>0</v>
      </c>
      <c r="AK261" s="62">
        <f>Y261/'Festività&amp;Chiusure'!K$2</f>
        <v>0</v>
      </c>
      <c r="AL261" s="62">
        <f>Z261/'Festività&amp;Chiusure'!L$2</f>
        <v>0</v>
      </c>
      <c r="AM261" s="62">
        <f>AA261/'Festività&amp;Chiusure'!M$2</f>
        <v>0</v>
      </c>
      <c r="AN261" s="62">
        <f>AB261/'Festività&amp;Chiusure'!N$2</f>
        <v>0</v>
      </c>
      <c r="AO261" s="62">
        <f>AC261/'Festività&amp;Chiusure'!O$2</f>
        <v>0</v>
      </c>
      <c r="AP261" s="62">
        <f>AD261/'Festività&amp;Chiusure'!P$2</f>
        <v>0.23809523809523808</v>
      </c>
      <c r="AQ261" s="62">
        <f>AE261/'Festività&amp;Chiusure'!Q$2</f>
        <v>0.21739130434782608</v>
      </c>
      <c r="AR261" s="62">
        <f>AF261/'Festività&amp;Chiusure'!R$2</f>
        <v>0.23809523809523808</v>
      </c>
      <c r="AS261" s="62">
        <f>AG261/'Festività&amp;Chiusure'!S$2</f>
        <v>0.18181818181818182</v>
      </c>
    </row>
    <row r="262" spans="1:45" ht="14.45" hidden="1">
      <c r="A262" s="24" t="s">
        <v>45</v>
      </c>
      <c r="B262" s="24" t="s">
        <v>194</v>
      </c>
      <c r="C262" s="24" t="s">
        <v>195</v>
      </c>
      <c r="D262" s="24">
        <v>2024</v>
      </c>
      <c r="E262" s="61">
        <v>45474</v>
      </c>
      <c r="F262" s="61">
        <v>45657</v>
      </c>
      <c r="G262" s="63" t="s">
        <v>337</v>
      </c>
      <c r="H262" s="63" t="s">
        <v>337</v>
      </c>
      <c r="I262" s="24" t="s">
        <v>307</v>
      </c>
      <c r="J262" s="24" t="s">
        <v>338</v>
      </c>
      <c r="K262" s="24" t="s">
        <v>52</v>
      </c>
      <c r="L262" s="24" t="s">
        <v>309</v>
      </c>
      <c r="M262" s="24" t="s">
        <v>219</v>
      </c>
      <c r="N262" s="24" t="s">
        <v>55</v>
      </c>
      <c r="O262" s="24" t="s">
        <v>142</v>
      </c>
      <c r="P262" s="24">
        <v>50</v>
      </c>
      <c r="Q262" s="24">
        <v>0</v>
      </c>
      <c r="R262" s="24" t="s">
        <v>93</v>
      </c>
      <c r="S262" s="62">
        <v>0</v>
      </c>
      <c r="T262" s="24">
        <v>2024</v>
      </c>
      <c r="U262" s="24">
        <f t="shared" si="4"/>
        <v>11</v>
      </c>
      <c r="V262" s="24"/>
      <c r="W262" s="24"/>
      <c r="X262" s="24"/>
      <c r="Y262" s="24"/>
      <c r="Z262" s="24"/>
      <c r="AA262" s="24"/>
      <c r="AB262" s="24">
        <v>5</v>
      </c>
      <c r="AC262" s="24"/>
      <c r="AD262" s="24">
        <v>1</v>
      </c>
      <c r="AE262" s="24">
        <v>5</v>
      </c>
      <c r="AF262" s="24"/>
      <c r="AG262" s="24"/>
      <c r="AH262" s="62">
        <f>V262/'Festività&amp;Chiusure'!H$2</f>
        <v>0</v>
      </c>
      <c r="AI262" s="62">
        <f>W262/'Festività&amp;Chiusure'!I$2</f>
        <v>0</v>
      </c>
      <c r="AJ262" s="62">
        <f>X262/'Festività&amp;Chiusure'!J$2</f>
        <v>0</v>
      </c>
      <c r="AK262" s="62">
        <f>Y262/'Festività&amp;Chiusure'!K$2</f>
        <v>0</v>
      </c>
      <c r="AL262" s="62">
        <f>Z262/'Festività&amp;Chiusure'!L$2</f>
        <v>0</v>
      </c>
      <c r="AM262" s="62">
        <f>AA262/'Festività&amp;Chiusure'!M$2</f>
        <v>0</v>
      </c>
      <c r="AN262" s="62">
        <f>AB262/'Festività&amp;Chiusure'!N$2</f>
        <v>0.21739130434782608</v>
      </c>
      <c r="AO262" s="62">
        <f>AC262/'Festività&amp;Chiusure'!O$2</f>
        <v>0</v>
      </c>
      <c r="AP262" s="62">
        <f>AD262/'Festività&amp;Chiusure'!P$2</f>
        <v>4.7619047619047616E-2</v>
      </c>
      <c r="AQ262" s="62">
        <f>AE262/'Festività&amp;Chiusure'!Q$2</f>
        <v>0.21739130434782608</v>
      </c>
      <c r="AR262" s="62">
        <f>AF262/'Festività&amp;Chiusure'!R$2</f>
        <v>0</v>
      </c>
      <c r="AS262" s="62">
        <f>AG262/'Festività&amp;Chiusure'!S$2</f>
        <v>0</v>
      </c>
    </row>
    <row r="263" spans="1:45" ht="14.45" hidden="1">
      <c r="A263" s="24" t="s">
        <v>45</v>
      </c>
      <c r="B263" s="24" t="s">
        <v>194</v>
      </c>
      <c r="C263" s="24" t="s">
        <v>195</v>
      </c>
      <c r="D263" s="24">
        <v>2024</v>
      </c>
      <c r="E263" s="61">
        <v>45474</v>
      </c>
      <c r="F263" s="61">
        <v>45657</v>
      </c>
      <c r="G263" s="63" t="s">
        <v>337</v>
      </c>
      <c r="H263" s="63" t="s">
        <v>337</v>
      </c>
      <c r="I263" s="24" t="s">
        <v>307</v>
      </c>
      <c r="J263" s="24" t="s">
        <v>338</v>
      </c>
      <c r="K263" s="24" t="s">
        <v>52</v>
      </c>
      <c r="L263" s="24" t="s">
        <v>309</v>
      </c>
      <c r="M263" s="24" t="s">
        <v>135</v>
      </c>
      <c r="N263" s="24" t="s">
        <v>55</v>
      </c>
      <c r="O263" s="24" t="s">
        <v>142</v>
      </c>
      <c r="P263" s="24">
        <v>50</v>
      </c>
      <c r="Q263" s="24">
        <v>0</v>
      </c>
      <c r="R263" s="24" t="s">
        <v>93</v>
      </c>
      <c r="S263" s="62">
        <v>0</v>
      </c>
      <c r="T263" s="24">
        <v>2024</v>
      </c>
      <c r="U263" s="24">
        <f t="shared" si="4"/>
        <v>11</v>
      </c>
      <c r="V263" s="24"/>
      <c r="W263" s="24"/>
      <c r="X263" s="24"/>
      <c r="Y263" s="24"/>
      <c r="Z263" s="24"/>
      <c r="AA263" s="24"/>
      <c r="AB263" s="24">
        <v>5</v>
      </c>
      <c r="AC263" s="24"/>
      <c r="AD263" s="24">
        <v>1</v>
      </c>
      <c r="AE263" s="24">
        <v>5</v>
      </c>
      <c r="AF263" s="24"/>
      <c r="AG263" s="24"/>
      <c r="AH263" s="62">
        <f>V263/'Festività&amp;Chiusure'!H$2</f>
        <v>0</v>
      </c>
      <c r="AI263" s="62">
        <f>W263/'Festività&amp;Chiusure'!I$2</f>
        <v>0</v>
      </c>
      <c r="AJ263" s="62">
        <f>X263/'Festività&amp;Chiusure'!J$2</f>
        <v>0</v>
      </c>
      <c r="AK263" s="62">
        <f>Y263/'Festività&amp;Chiusure'!K$2</f>
        <v>0</v>
      </c>
      <c r="AL263" s="62">
        <f>Z263/'Festività&amp;Chiusure'!L$2</f>
        <v>0</v>
      </c>
      <c r="AM263" s="62">
        <f>AA263/'Festività&amp;Chiusure'!M$2</f>
        <v>0</v>
      </c>
      <c r="AN263" s="62">
        <f>AB263/'Festività&amp;Chiusure'!N$2</f>
        <v>0.21739130434782608</v>
      </c>
      <c r="AO263" s="62">
        <f>AC263/'Festività&amp;Chiusure'!O$2</f>
        <v>0</v>
      </c>
      <c r="AP263" s="62">
        <f>AD263/'Festività&amp;Chiusure'!P$2</f>
        <v>4.7619047619047616E-2</v>
      </c>
      <c r="AQ263" s="62">
        <f>AE263/'Festività&amp;Chiusure'!Q$2</f>
        <v>0.21739130434782608</v>
      </c>
      <c r="AR263" s="62">
        <f>AF263/'Festività&amp;Chiusure'!R$2</f>
        <v>0</v>
      </c>
      <c r="AS263" s="62">
        <f>AG263/'Festività&amp;Chiusure'!S$2</f>
        <v>0</v>
      </c>
    </row>
    <row r="264" spans="1:45" ht="14.45" hidden="1">
      <c r="A264" s="24" t="s">
        <v>45</v>
      </c>
      <c r="B264" s="24" t="s">
        <v>194</v>
      </c>
      <c r="C264" s="24" t="s">
        <v>195</v>
      </c>
      <c r="D264" s="24">
        <v>2024</v>
      </c>
      <c r="E264" s="61">
        <v>45474</v>
      </c>
      <c r="F264" s="61">
        <v>45657</v>
      </c>
      <c r="G264" s="63" t="s">
        <v>337</v>
      </c>
      <c r="H264" s="63" t="s">
        <v>337</v>
      </c>
      <c r="I264" s="24" t="s">
        <v>307</v>
      </c>
      <c r="J264" s="24" t="s">
        <v>338</v>
      </c>
      <c r="K264" s="24" t="s">
        <v>52</v>
      </c>
      <c r="L264" s="24" t="s">
        <v>309</v>
      </c>
      <c r="M264" s="24" t="s">
        <v>311</v>
      </c>
      <c r="N264" s="24" t="s">
        <v>55</v>
      </c>
      <c r="O264" s="24" t="s">
        <v>134</v>
      </c>
      <c r="P264" s="24">
        <v>50</v>
      </c>
      <c r="Q264" s="24">
        <v>0</v>
      </c>
      <c r="R264" s="24" t="s">
        <v>93</v>
      </c>
      <c r="S264" s="62">
        <v>0</v>
      </c>
      <c r="T264" s="24">
        <v>2024</v>
      </c>
      <c r="U264" s="24">
        <f t="shared" si="4"/>
        <v>40</v>
      </c>
      <c r="V264" s="24"/>
      <c r="W264" s="24"/>
      <c r="X264" s="24"/>
      <c r="Y264" s="24"/>
      <c r="Z264" s="24"/>
      <c r="AA264" s="24"/>
      <c r="AB264" s="24">
        <v>5</v>
      </c>
      <c r="AC264" s="24"/>
      <c r="AD264" s="70">
        <v>21</v>
      </c>
      <c r="AE264" s="24">
        <v>14</v>
      </c>
      <c r="AF264" s="24"/>
      <c r="AG264" s="24"/>
      <c r="AH264" s="62">
        <f>V264/'Festività&amp;Chiusure'!H$2</f>
        <v>0</v>
      </c>
      <c r="AI264" s="62">
        <f>W264/'Festività&amp;Chiusure'!I$2</f>
        <v>0</v>
      </c>
      <c r="AJ264" s="62">
        <f>X264/'Festività&amp;Chiusure'!J$2</f>
        <v>0</v>
      </c>
      <c r="AK264" s="62">
        <f>Y264/'Festività&amp;Chiusure'!K$2</f>
        <v>0</v>
      </c>
      <c r="AL264" s="62">
        <f>Z264/'Festività&amp;Chiusure'!L$2</f>
        <v>0</v>
      </c>
      <c r="AM264" s="62">
        <f>AA264/'Festività&amp;Chiusure'!M$2</f>
        <v>0</v>
      </c>
      <c r="AN264" s="62">
        <f>AB264/'Festività&amp;Chiusure'!N$2</f>
        <v>0.21739130434782608</v>
      </c>
      <c r="AO264" s="62">
        <f>AC264/'Festività&amp;Chiusure'!O$2</f>
        <v>0</v>
      </c>
      <c r="AP264" s="62">
        <f>AD264/'Festività&amp;Chiusure'!P$2</f>
        <v>1</v>
      </c>
      <c r="AQ264" s="62">
        <f>AE264/'Festività&amp;Chiusure'!Q$2</f>
        <v>0.60869565217391308</v>
      </c>
      <c r="AR264" s="62">
        <f>AF264/'Festività&amp;Chiusure'!R$2</f>
        <v>0</v>
      </c>
      <c r="AS264" s="62">
        <f>AG264/'Festività&amp;Chiusure'!S$2</f>
        <v>0</v>
      </c>
    </row>
    <row r="265" spans="1:45" ht="14.45" hidden="1">
      <c r="A265" s="24" t="s">
        <v>45</v>
      </c>
      <c r="B265" s="24" t="s">
        <v>194</v>
      </c>
      <c r="C265" s="24" t="s">
        <v>195</v>
      </c>
      <c r="D265" s="24">
        <v>2024</v>
      </c>
      <c r="E265" s="61">
        <v>45474</v>
      </c>
      <c r="F265" s="61">
        <v>45657</v>
      </c>
      <c r="G265" s="63" t="s">
        <v>337</v>
      </c>
      <c r="H265" s="63" t="s">
        <v>337</v>
      </c>
      <c r="I265" s="24" t="s">
        <v>307</v>
      </c>
      <c r="J265" s="24" t="s">
        <v>338</v>
      </c>
      <c r="K265" s="24" t="s">
        <v>52</v>
      </c>
      <c r="L265" s="24" t="s">
        <v>309</v>
      </c>
      <c r="M265" s="24" t="s">
        <v>317</v>
      </c>
      <c r="N265" s="24" t="s">
        <v>55</v>
      </c>
      <c r="O265" s="24" t="s">
        <v>134</v>
      </c>
      <c r="P265" s="24">
        <v>50</v>
      </c>
      <c r="Q265" s="24">
        <v>0</v>
      </c>
      <c r="R265" s="24" t="s">
        <v>93</v>
      </c>
      <c r="S265" s="62">
        <v>0</v>
      </c>
      <c r="T265" s="24">
        <v>2024</v>
      </c>
      <c r="U265" s="24">
        <f t="shared" si="4"/>
        <v>6</v>
      </c>
      <c r="V265" s="24"/>
      <c r="W265" s="24"/>
      <c r="X265" s="24"/>
      <c r="Y265" s="24"/>
      <c r="Z265" s="24"/>
      <c r="AA265" s="24"/>
      <c r="AB265" s="24">
        <v>5</v>
      </c>
      <c r="AC265" s="24"/>
      <c r="AD265" s="24">
        <v>1</v>
      </c>
      <c r="AE265" s="24"/>
      <c r="AF265" s="24"/>
      <c r="AG265" s="24"/>
      <c r="AH265" s="62">
        <f>V265/'Festività&amp;Chiusure'!H$2</f>
        <v>0</v>
      </c>
      <c r="AI265" s="62">
        <f>W265/'Festività&amp;Chiusure'!I$2</f>
        <v>0</v>
      </c>
      <c r="AJ265" s="62">
        <f>X265/'Festività&amp;Chiusure'!J$2</f>
        <v>0</v>
      </c>
      <c r="AK265" s="62">
        <f>Y265/'Festività&amp;Chiusure'!K$2</f>
        <v>0</v>
      </c>
      <c r="AL265" s="62">
        <f>Z265/'Festività&amp;Chiusure'!L$2</f>
        <v>0</v>
      </c>
      <c r="AM265" s="62">
        <f>AA265/'Festività&amp;Chiusure'!M$2</f>
        <v>0</v>
      </c>
      <c r="AN265" s="62">
        <f>AB265/'Festività&amp;Chiusure'!N$2</f>
        <v>0.21739130434782608</v>
      </c>
      <c r="AO265" s="62">
        <f>AC265/'Festività&amp;Chiusure'!O$2</f>
        <v>0</v>
      </c>
      <c r="AP265" s="62">
        <f>AD265/'Festività&amp;Chiusure'!P$2</f>
        <v>4.7619047619047616E-2</v>
      </c>
      <c r="AQ265" s="62">
        <f>AE265/'Festività&amp;Chiusure'!Q$2</f>
        <v>0</v>
      </c>
      <c r="AR265" s="62">
        <f>AF265/'Festività&amp;Chiusure'!R$2</f>
        <v>0</v>
      </c>
      <c r="AS265" s="62">
        <f>AG265/'Festività&amp;Chiusure'!S$2</f>
        <v>0</v>
      </c>
    </row>
    <row r="266" spans="1:45" ht="14.45" hidden="1">
      <c r="A266" s="24" t="s">
        <v>45</v>
      </c>
      <c r="B266" s="24" t="s">
        <v>194</v>
      </c>
      <c r="C266" s="24" t="s">
        <v>195</v>
      </c>
      <c r="D266" s="24">
        <v>2024</v>
      </c>
      <c r="E266" s="61">
        <v>45474</v>
      </c>
      <c r="F266" s="61">
        <v>45657</v>
      </c>
      <c r="G266" s="63" t="s">
        <v>337</v>
      </c>
      <c r="H266" s="63" t="s">
        <v>337</v>
      </c>
      <c r="I266" s="24" t="s">
        <v>307</v>
      </c>
      <c r="J266" s="24" t="s">
        <v>338</v>
      </c>
      <c r="K266" s="24" t="s">
        <v>52</v>
      </c>
      <c r="L266" s="24" t="s">
        <v>309</v>
      </c>
      <c r="M266" s="24" t="s">
        <v>318</v>
      </c>
      <c r="N266" s="24" t="s">
        <v>176</v>
      </c>
      <c r="O266" s="24" t="s">
        <v>142</v>
      </c>
      <c r="P266" s="24">
        <v>50</v>
      </c>
      <c r="Q266" s="24">
        <v>0</v>
      </c>
      <c r="R266" s="24" t="s">
        <v>93</v>
      </c>
      <c r="S266" s="62">
        <v>0</v>
      </c>
      <c r="T266" s="24">
        <v>2024</v>
      </c>
      <c r="U266" s="24">
        <f t="shared" si="4"/>
        <v>9</v>
      </c>
      <c r="V266" s="24"/>
      <c r="W266" s="24"/>
      <c r="X266" s="24"/>
      <c r="Y266" s="24"/>
      <c r="Z266" s="24"/>
      <c r="AA266" s="24"/>
      <c r="AB266" s="24">
        <v>2</v>
      </c>
      <c r="AC266" s="24"/>
      <c r="AD266" s="24">
        <v>5</v>
      </c>
      <c r="AE266" s="24">
        <v>2</v>
      </c>
      <c r="AF266" s="24"/>
      <c r="AG266" s="24"/>
      <c r="AH266" s="62">
        <f>V266/'Festività&amp;Chiusure'!H$2</f>
        <v>0</v>
      </c>
      <c r="AI266" s="62">
        <f>W266/'Festività&amp;Chiusure'!I$2</f>
        <v>0</v>
      </c>
      <c r="AJ266" s="62">
        <f>X266/'Festività&amp;Chiusure'!J$2</f>
        <v>0</v>
      </c>
      <c r="AK266" s="62">
        <f>Y266/'Festività&amp;Chiusure'!K$2</f>
        <v>0</v>
      </c>
      <c r="AL266" s="62">
        <f>Z266/'Festività&amp;Chiusure'!L$2</f>
        <v>0</v>
      </c>
      <c r="AM266" s="62">
        <f>AA266/'Festività&amp;Chiusure'!M$2</f>
        <v>0</v>
      </c>
      <c r="AN266" s="62">
        <f>AB266/'Festività&amp;Chiusure'!N$2</f>
        <v>8.6956521739130432E-2</v>
      </c>
      <c r="AO266" s="62">
        <f>AC266/'Festività&amp;Chiusure'!O$2</f>
        <v>0</v>
      </c>
      <c r="AP266" s="62">
        <f>AD266/'Festività&amp;Chiusure'!P$2</f>
        <v>0.23809523809523808</v>
      </c>
      <c r="AQ266" s="62">
        <f>AE266/'Festività&amp;Chiusure'!Q$2</f>
        <v>8.6956521739130432E-2</v>
      </c>
      <c r="AR266" s="62">
        <f>AF266/'Festività&amp;Chiusure'!R$2</f>
        <v>0</v>
      </c>
      <c r="AS266" s="62">
        <f>AG266/'Festività&amp;Chiusure'!S$2</f>
        <v>0</v>
      </c>
    </row>
    <row r="267" spans="1:45" ht="14.45" hidden="1">
      <c r="A267" s="24" t="s">
        <v>45</v>
      </c>
      <c r="B267" s="24" t="s">
        <v>194</v>
      </c>
      <c r="C267" s="24" t="s">
        <v>195</v>
      </c>
      <c r="D267" s="24">
        <v>2024</v>
      </c>
      <c r="E267" s="61">
        <v>45627</v>
      </c>
      <c r="F267" s="61">
        <v>45688</v>
      </c>
      <c r="G267" s="63" t="s">
        <v>339</v>
      </c>
      <c r="H267" s="63" t="s">
        <v>339</v>
      </c>
      <c r="I267" s="24" t="s">
        <v>307</v>
      </c>
      <c r="J267" s="24" t="s">
        <v>340</v>
      </c>
      <c r="K267" s="24" t="s">
        <v>52</v>
      </c>
      <c r="L267" s="24" t="s">
        <v>309</v>
      </c>
      <c r="M267" s="24" t="s">
        <v>341</v>
      </c>
      <c r="N267" s="24" t="s">
        <v>55</v>
      </c>
      <c r="O267" s="24" t="s">
        <v>134</v>
      </c>
      <c r="P267" s="24">
        <v>75</v>
      </c>
      <c r="Q267" s="24">
        <v>14</v>
      </c>
      <c r="R267" s="24" t="s">
        <v>93</v>
      </c>
      <c r="S267" s="62">
        <v>0.19</v>
      </c>
      <c r="T267" s="24">
        <v>2024</v>
      </c>
      <c r="U267" s="24">
        <f t="shared" si="4"/>
        <v>8</v>
      </c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>
        <v>3</v>
      </c>
      <c r="AG267" s="24">
        <v>5</v>
      </c>
      <c r="AH267" s="62">
        <f>V267/'Festività&amp;Chiusure'!H$2</f>
        <v>0</v>
      </c>
      <c r="AI267" s="62">
        <f>W267/'Festività&amp;Chiusure'!I$2</f>
        <v>0</v>
      </c>
      <c r="AJ267" s="62">
        <f>X267/'Festività&amp;Chiusure'!J$2</f>
        <v>0</v>
      </c>
      <c r="AK267" s="62">
        <f>Y267/'Festività&amp;Chiusure'!K$2</f>
        <v>0</v>
      </c>
      <c r="AL267" s="62">
        <f>Z267/'Festività&amp;Chiusure'!L$2</f>
        <v>0</v>
      </c>
      <c r="AM267" s="62">
        <f>AA267/'Festività&amp;Chiusure'!M$2</f>
        <v>0</v>
      </c>
      <c r="AN267" s="62">
        <f>AB267/'Festività&amp;Chiusure'!N$2</f>
        <v>0</v>
      </c>
      <c r="AO267" s="62">
        <f>AC267/'Festività&amp;Chiusure'!O$2</f>
        <v>0</v>
      </c>
      <c r="AP267" s="62">
        <f>AD267/'Festività&amp;Chiusure'!P$2</f>
        <v>0</v>
      </c>
      <c r="AQ267" s="62">
        <f>AE267/'Festività&amp;Chiusure'!Q$2</f>
        <v>0</v>
      </c>
      <c r="AR267" s="62">
        <f>AF267/'Festività&amp;Chiusure'!R$2</f>
        <v>0.14285714285714285</v>
      </c>
      <c r="AS267" s="62">
        <f>AG267/'Festività&amp;Chiusure'!S$2</f>
        <v>0.22727272727272727</v>
      </c>
    </row>
    <row r="268" spans="1:45" ht="14.45" hidden="1">
      <c r="A268" s="24" t="s">
        <v>45</v>
      </c>
      <c r="B268" s="24" t="s">
        <v>194</v>
      </c>
      <c r="C268" s="24" t="s">
        <v>195</v>
      </c>
      <c r="D268" s="24">
        <v>2024</v>
      </c>
      <c r="E268" s="61">
        <v>45627</v>
      </c>
      <c r="F268" s="61">
        <v>45688</v>
      </c>
      <c r="G268" s="63" t="s">
        <v>339</v>
      </c>
      <c r="H268" s="63" t="s">
        <v>339</v>
      </c>
      <c r="I268" s="24" t="s">
        <v>307</v>
      </c>
      <c r="J268" s="24" t="s">
        <v>340</v>
      </c>
      <c r="K268" s="24" t="s">
        <v>52</v>
      </c>
      <c r="L268" s="24" t="s">
        <v>309</v>
      </c>
      <c r="M268" s="24" t="s">
        <v>243</v>
      </c>
      <c r="N268" s="24" t="s">
        <v>55</v>
      </c>
      <c r="O268" s="24" t="s">
        <v>142</v>
      </c>
      <c r="P268" s="24">
        <v>75</v>
      </c>
      <c r="Q268" s="24">
        <v>14</v>
      </c>
      <c r="R268" s="24" t="s">
        <v>93</v>
      </c>
      <c r="S268" s="62">
        <v>0.19</v>
      </c>
      <c r="T268" s="24">
        <v>2024</v>
      </c>
      <c r="U268" s="24">
        <f t="shared" si="4"/>
        <v>6</v>
      </c>
      <c r="V268" s="24"/>
      <c r="W268" s="24"/>
      <c r="X268" s="24"/>
      <c r="Y268" s="24"/>
      <c r="Z268" s="24"/>
      <c r="AA268" s="24"/>
      <c r="AB268" s="63"/>
      <c r="AC268" s="24"/>
      <c r="AD268" s="24"/>
      <c r="AE268" s="24"/>
      <c r="AF268" s="24">
        <v>3</v>
      </c>
      <c r="AG268" s="24">
        <v>3</v>
      </c>
      <c r="AH268" s="62">
        <f>V268/'Festività&amp;Chiusure'!H$2</f>
        <v>0</v>
      </c>
      <c r="AI268" s="62">
        <f>W268/'Festività&amp;Chiusure'!I$2</f>
        <v>0</v>
      </c>
      <c r="AJ268" s="62">
        <f>X268/'Festività&amp;Chiusure'!J$2</f>
        <v>0</v>
      </c>
      <c r="AK268" s="62">
        <f>Y268/'Festività&amp;Chiusure'!K$2</f>
        <v>0</v>
      </c>
      <c r="AL268" s="62">
        <f>Z268/'Festività&amp;Chiusure'!L$2</f>
        <v>0</v>
      </c>
      <c r="AM268" s="62">
        <f>AA268/'Festività&amp;Chiusure'!M$2</f>
        <v>0</v>
      </c>
      <c r="AN268" s="62">
        <f>AB268/'Festività&amp;Chiusure'!N$2</f>
        <v>0</v>
      </c>
      <c r="AO268" s="62">
        <f>AC268/'Festività&amp;Chiusure'!O$2</f>
        <v>0</v>
      </c>
      <c r="AP268" s="62">
        <f>AD268/'Festività&amp;Chiusure'!P$2</f>
        <v>0</v>
      </c>
      <c r="AQ268" s="62">
        <f>AE268/'Festività&amp;Chiusure'!Q$2</f>
        <v>0</v>
      </c>
      <c r="AR268" s="62">
        <f>AF268/'Festività&amp;Chiusure'!R$2</f>
        <v>0.14285714285714285</v>
      </c>
      <c r="AS268" s="62">
        <f>AG268/'Festività&amp;Chiusure'!S$2</f>
        <v>0.13636363636363635</v>
      </c>
    </row>
    <row r="269" spans="1:45" ht="14.45" hidden="1">
      <c r="A269" s="24" t="s">
        <v>45</v>
      </c>
      <c r="B269" s="24" t="s">
        <v>194</v>
      </c>
      <c r="C269" s="24" t="s">
        <v>195</v>
      </c>
      <c r="D269" s="24">
        <v>2024</v>
      </c>
      <c r="E269" s="61">
        <v>45627</v>
      </c>
      <c r="F269" s="61">
        <v>45688</v>
      </c>
      <c r="G269" s="63" t="s">
        <v>339</v>
      </c>
      <c r="H269" s="63" t="s">
        <v>339</v>
      </c>
      <c r="I269" s="24" t="s">
        <v>307</v>
      </c>
      <c r="J269" s="24" t="s">
        <v>340</v>
      </c>
      <c r="K269" s="24" t="s">
        <v>52</v>
      </c>
      <c r="L269" s="24" t="s">
        <v>309</v>
      </c>
      <c r="M269" s="24" t="s">
        <v>315</v>
      </c>
      <c r="N269" s="24" t="s">
        <v>55</v>
      </c>
      <c r="O269" s="24" t="s">
        <v>56</v>
      </c>
      <c r="P269" s="24">
        <v>75</v>
      </c>
      <c r="Q269" s="24">
        <v>14</v>
      </c>
      <c r="R269" s="24" t="s">
        <v>93</v>
      </c>
      <c r="S269" s="62">
        <v>0.19</v>
      </c>
      <c r="T269" s="24">
        <v>2024</v>
      </c>
      <c r="U269" s="24">
        <f t="shared" si="4"/>
        <v>4</v>
      </c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>
        <v>3</v>
      </c>
      <c r="AG269" s="24">
        <v>1</v>
      </c>
      <c r="AH269" s="62">
        <f>V269/'Festività&amp;Chiusure'!H$2</f>
        <v>0</v>
      </c>
      <c r="AI269" s="62">
        <f>W269/'Festività&amp;Chiusure'!I$2</f>
        <v>0</v>
      </c>
      <c r="AJ269" s="62">
        <f>X269/'Festività&amp;Chiusure'!J$2</f>
        <v>0</v>
      </c>
      <c r="AK269" s="62">
        <f>Y269/'Festività&amp;Chiusure'!K$2</f>
        <v>0</v>
      </c>
      <c r="AL269" s="62">
        <f>Z269/'Festività&amp;Chiusure'!L$2</f>
        <v>0</v>
      </c>
      <c r="AM269" s="62">
        <f>AA269/'Festività&amp;Chiusure'!M$2</f>
        <v>0</v>
      </c>
      <c r="AN269" s="62">
        <f>AB269/'Festività&amp;Chiusure'!N$2</f>
        <v>0</v>
      </c>
      <c r="AO269" s="62">
        <f>AC269/'Festività&amp;Chiusure'!O$2</f>
        <v>0</v>
      </c>
      <c r="AP269" s="62">
        <f>AD269/'Festività&amp;Chiusure'!P$2</f>
        <v>0</v>
      </c>
      <c r="AQ269" s="62">
        <f>AE269/'Festività&amp;Chiusure'!Q$2</f>
        <v>0</v>
      </c>
      <c r="AR269" s="62">
        <f>AF269/'Festività&amp;Chiusure'!R$2</f>
        <v>0.14285714285714285</v>
      </c>
      <c r="AS269" s="62">
        <f>AG269/'Festività&amp;Chiusure'!S$2</f>
        <v>4.5454545454545456E-2</v>
      </c>
    </row>
    <row r="270" spans="1:45" ht="14.45" hidden="1">
      <c r="A270" s="24" t="s">
        <v>45</v>
      </c>
      <c r="B270" s="24" t="s">
        <v>194</v>
      </c>
      <c r="C270" s="24" t="s">
        <v>195</v>
      </c>
      <c r="D270" s="24">
        <v>2024</v>
      </c>
      <c r="E270" s="61">
        <v>45627</v>
      </c>
      <c r="F270" s="61">
        <v>45688</v>
      </c>
      <c r="G270" s="63" t="s">
        <v>339</v>
      </c>
      <c r="H270" s="63" t="s">
        <v>339</v>
      </c>
      <c r="I270" s="24" t="s">
        <v>307</v>
      </c>
      <c r="J270" s="24" t="s">
        <v>340</v>
      </c>
      <c r="K270" s="24" t="s">
        <v>52</v>
      </c>
      <c r="L270" s="24" t="s">
        <v>309</v>
      </c>
      <c r="M270" s="24" t="s">
        <v>309</v>
      </c>
      <c r="N270" s="24" t="s">
        <v>176</v>
      </c>
      <c r="O270" s="24" t="s">
        <v>92</v>
      </c>
      <c r="P270" s="24">
        <v>75</v>
      </c>
      <c r="Q270" s="24">
        <v>14</v>
      </c>
      <c r="R270" s="24" t="s">
        <v>93</v>
      </c>
      <c r="S270" s="62">
        <v>0.19</v>
      </c>
      <c r="T270" s="24">
        <v>2024</v>
      </c>
      <c r="U270" s="24">
        <f t="shared" si="4"/>
        <v>7</v>
      </c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>
        <v>2</v>
      </c>
      <c r="AG270" s="24">
        <v>5</v>
      </c>
      <c r="AH270" s="62">
        <f>V270/'Festività&amp;Chiusure'!H$2</f>
        <v>0</v>
      </c>
      <c r="AI270" s="62">
        <f>W270/'Festività&amp;Chiusure'!I$2</f>
        <v>0</v>
      </c>
      <c r="AJ270" s="62">
        <f>X270/'Festività&amp;Chiusure'!J$2</f>
        <v>0</v>
      </c>
      <c r="AK270" s="62">
        <f>Y270/'Festività&amp;Chiusure'!K$2</f>
        <v>0</v>
      </c>
      <c r="AL270" s="62">
        <f>Z270/'Festività&amp;Chiusure'!L$2</f>
        <v>0</v>
      </c>
      <c r="AM270" s="62">
        <f>AA270/'Festività&amp;Chiusure'!M$2</f>
        <v>0</v>
      </c>
      <c r="AN270" s="62">
        <f>AB270/'Festività&amp;Chiusure'!N$2</f>
        <v>0</v>
      </c>
      <c r="AO270" s="62">
        <f>AC270/'Festività&amp;Chiusure'!O$2</f>
        <v>0</v>
      </c>
      <c r="AP270" s="62">
        <f>AD270/'Festività&amp;Chiusure'!P$2</f>
        <v>0</v>
      </c>
      <c r="AQ270" s="62">
        <f>AE270/'Festività&amp;Chiusure'!Q$2</f>
        <v>0</v>
      </c>
      <c r="AR270" s="62">
        <f>AF270/'Festività&amp;Chiusure'!R$2</f>
        <v>9.5238095238095233E-2</v>
      </c>
      <c r="AS270" s="62">
        <f>AG270/'Festività&amp;Chiusure'!S$2</f>
        <v>0.22727272727272727</v>
      </c>
    </row>
    <row r="271" spans="1:45" ht="14.45" hidden="1">
      <c r="A271" s="24" t="s">
        <v>45</v>
      </c>
      <c r="B271" s="24" t="s">
        <v>194</v>
      </c>
      <c r="C271" s="24" t="s">
        <v>195</v>
      </c>
      <c r="D271" s="24">
        <v>2024</v>
      </c>
      <c r="E271" s="61">
        <v>45627</v>
      </c>
      <c r="F271" s="61">
        <v>45688</v>
      </c>
      <c r="G271" s="63" t="s">
        <v>339</v>
      </c>
      <c r="H271" s="63" t="s">
        <v>339</v>
      </c>
      <c r="I271" s="24" t="s">
        <v>307</v>
      </c>
      <c r="J271" s="24" t="s">
        <v>340</v>
      </c>
      <c r="K271" s="24" t="s">
        <v>52</v>
      </c>
      <c r="L271" s="24" t="s">
        <v>309</v>
      </c>
      <c r="M271" s="24" t="s">
        <v>316</v>
      </c>
      <c r="N271" s="24" t="s">
        <v>55</v>
      </c>
      <c r="O271" s="24" t="s">
        <v>328</v>
      </c>
      <c r="P271" s="24">
        <v>75</v>
      </c>
      <c r="Q271" s="24">
        <v>14</v>
      </c>
      <c r="R271" s="24" t="s">
        <v>93</v>
      </c>
      <c r="S271" s="62">
        <v>0.19</v>
      </c>
      <c r="T271" s="24">
        <v>2024</v>
      </c>
      <c r="U271" s="24">
        <f t="shared" si="4"/>
        <v>4</v>
      </c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>
        <v>3</v>
      </c>
      <c r="AG271" s="24">
        <v>1</v>
      </c>
      <c r="AH271" s="62">
        <f>V271/'Festività&amp;Chiusure'!H$2</f>
        <v>0</v>
      </c>
      <c r="AI271" s="62">
        <f>W271/'Festività&amp;Chiusure'!I$2</f>
        <v>0</v>
      </c>
      <c r="AJ271" s="62">
        <f>X271/'Festività&amp;Chiusure'!J$2</f>
        <v>0</v>
      </c>
      <c r="AK271" s="62">
        <f>Y271/'Festività&amp;Chiusure'!K$2</f>
        <v>0</v>
      </c>
      <c r="AL271" s="62">
        <f>Z271/'Festività&amp;Chiusure'!L$2</f>
        <v>0</v>
      </c>
      <c r="AM271" s="62">
        <f>AA271/'Festività&amp;Chiusure'!M$2</f>
        <v>0</v>
      </c>
      <c r="AN271" s="62">
        <f>AB271/'Festività&amp;Chiusure'!N$2</f>
        <v>0</v>
      </c>
      <c r="AO271" s="62">
        <f>AC271/'Festività&amp;Chiusure'!O$2</f>
        <v>0</v>
      </c>
      <c r="AP271" s="62">
        <f>AD271/'Festività&amp;Chiusure'!P$2</f>
        <v>0</v>
      </c>
      <c r="AQ271" s="62">
        <f>AE271/'Festività&amp;Chiusure'!Q$2</f>
        <v>0</v>
      </c>
      <c r="AR271" s="62">
        <f>AF271/'Festività&amp;Chiusure'!R$2</f>
        <v>0.14285714285714285</v>
      </c>
      <c r="AS271" s="62">
        <f>AG271/'Festività&amp;Chiusure'!S$2</f>
        <v>4.5454545454545456E-2</v>
      </c>
    </row>
    <row r="272" spans="1:45" ht="14.45" hidden="1">
      <c r="A272" s="24" t="s">
        <v>45</v>
      </c>
      <c r="B272" s="24" t="s">
        <v>194</v>
      </c>
      <c r="C272" s="24" t="s">
        <v>195</v>
      </c>
      <c r="D272" s="24">
        <v>2024</v>
      </c>
      <c r="E272" s="61">
        <v>45627</v>
      </c>
      <c r="F272" s="61">
        <v>45688</v>
      </c>
      <c r="G272" s="63" t="s">
        <v>339</v>
      </c>
      <c r="H272" s="63" t="s">
        <v>339</v>
      </c>
      <c r="I272" s="24" t="s">
        <v>307</v>
      </c>
      <c r="J272" s="24" t="s">
        <v>340</v>
      </c>
      <c r="K272" s="24" t="s">
        <v>52</v>
      </c>
      <c r="L272" s="24" t="s">
        <v>309</v>
      </c>
      <c r="M272" s="24" t="s">
        <v>270</v>
      </c>
      <c r="N272" s="24" t="s">
        <v>342</v>
      </c>
      <c r="O272" s="24" t="s">
        <v>72</v>
      </c>
      <c r="P272" s="24">
        <v>75</v>
      </c>
      <c r="Q272" s="24">
        <v>14</v>
      </c>
      <c r="R272" s="24" t="s">
        <v>93</v>
      </c>
      <c r="S272" s="62">
        <v>0.19</v>
      </c>
      <c r="T272" s="24">
        <v>2024</v>
      </c>
      <c r="U272" s="24">
        <f t="shared" si="4"/>
        <v>5</v>
      </c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>
        <v>3</v>
      </c>
      <c r="AG272" s="24">
        <v>2</v>
      </c>
      <c r="AH272" s="62">
        <f>V272/'Festività&amp;Chiusure'!H$2</f>
        <v>0</v>
      </c>
      <c r="AI272" s="62">
        <f>W272/'Festività&amp;Chiusure'!I$2</f>
        <v>0</v>
      </c>
      <c r="AJ272" s="62">
        <f>X272/'Festività&amp;Chiusure'!J$2</f>
        <v>0</v>
      </c>
      <c r="AK272" s="62">
        <f>Y272/'Festività&amp;Chiusure'!K$2</f>
        <v>0</v>
      </c>
      <c r="AL272" s="62">
        <f>Z272/'Festività&amp;Chiusure'!L$2</f>
        <v>0</v>
      </c>
      <c r="AM272" s="62">
        <f>AA272/'Festività&amp;Chiusure'!M$2</f>
        <v>0</v>
      </c>
      <c r="AN272" s="62">
        <f>AB272/'Festività&amp;Chiusure'!N$2</f>
        <v>0</v>
      </c>
      <c r="AO272" s="62">
        <f>AC272/'Festività&amp;Chiusure'!O$2</f>
        <v>0</v>
      </c>
      <c r="AP272" s="62">
        <f>AD272/'Festività&amp;Chiusure'!P$2</f>
        <v>0</v>
      </c>
      <c r="AQ272" s="62">
        <f>AE272/'Festività&amp;Chiusure'!Q$2</f>
        <v>0</v>
      </c>
      <c r="AR272" s="62">
        <f>AF272/'Festività&amp;Chiusure'!R$2</f>
        <v>0.14285714285714285</v>
      </c>
      <c r="AS272" s="62">
        <f>AG272/'Festività&amp;Chiusure'!S$2</f>
        <v>9.0909090909090912E-2</v>
      </c>
    </row>
    <row r="273" spans="1:45" ht="14.45" hidden="1">
      <c r="A273" s="24" t="s">
        <v>45</v>
      </c>
      <c r="B273" s="24" t="s">
        <v>194</v>
      </c>
      <c r="C273" s="24" t="s">
        <v>195</v>
      </c>
      <c r="D273" s="24">
        <v>2024</v>
      </c>
      <c r="E273" s="61">
        <v>45627</v>
      </c>
      <c r="F273" s="61">
        <v>45688</v>
      </c>
      <c r="G273" s="63" t="s">
        <v>339</v>
      </c>
      <c r="H273" s="63" t="s">
        <v>339</v>
      </c>
      <c r="I273" s="24" t="s">
        <v>307</v>
      </c>
      <c r="J273" s="24" t="s">
        <v>340</v>
      </c>
      <c r="K273" s="24" t="s">
        <v>52</v>
      </c>
      <c r="L273" s="24" t="s">
        <v>309</v>
      </c>
      <c r="M273" s="24" t="s">
        <v>219</v>
      </c>
      <c r="N273" s="24" t="s">
        <v>55</v>
      </c>
      <c r="O273" s="24" t="s">
        <v>142</v>
      </c>
      <c r="P273" s="24">
        <v>75</v>
      </c>
      <c r="Q273" s="24">
        <v>14</v>
      </c>
      <c r="R273" s="24" t="s">
        <v>93</v>
      </c>
      <c r="S273" s="62">
        <v>0.19</v>
      </c>
      <c r="T273" s="24">
        <v>2024</v>
      </c>
      <c r="U273" s="24">
        <f t="shared" si="4"/>
        <v>6</v>
      </c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>
        <v>3</v>
      </c>
      <c r="AG273" s="24">
        <v>3</v>
      </c>
      <c r="AH273" s="62">
        <f>V273/'Festività&amp;Chiusure'!H$2</f>
        <v>0</v>
      </c>
      <c r="AI273" s="62">
        <f>W273/'Festività&amp;Chiusure'!I$2</f>
        <v>0</v>
      </c>
      <c r="AJ273" s="62">
        <f>X273/'Festività&amp;Chiusure'!J$2</f>
        <v>0</v>
      </c>
      <c r="AK273" s="62">
        <f>Y273/'Festività&amp;Chiusure'!K$2</f>
        <v>0</v>
      </c>
      <c r="AL273" s="62">
        <f>Z273/'Festività&amp;Chiusure'!L$2</f>
        <v>0</v>
      </c>
      <c r="AM273" s="62">
        <f>AA273/'Festività&amp;Chiusure'!M$2</f>
        <v>0</v>
      </c>
      <c r="AN273" s="62">
        <f>AB273/'Festività&amp;Chiusure'!N$2</f>
        <v>0</v>
      </c>
      <c r="AO273" s="62">
        <f>AC273/'Festività&amp;Chiusure'!O$2</f>
        <v>0</v>
      </c>
      <c r="AP273" s="62">
        <f>AD273/'Festività&amp;Chiusure'!P$2</f>
        <v>0</v>
      </c>
      <c r="AQ273" s="62">
        <f>AE273/'Festività&amp;Chiusure'!Q$2</f>
        <v>0</v>
      </c>
      <c r="AR273" s="62">
        <f>AF273/'Festività&amp;Chiusure'!R$2</f>
        <v>0.14285714285714285</v>
      </c>
      <c r="AS273" s="62">
        <f>AG273/'Festività&amp;Chiusure'!S$2</f>
        <v>0.13636363636363635</v>
      </c>
    </row>
    <row r="274" spans="1:45" ht="14.45" hidden="1">
      <c r="A274" s="24" t="s">
        <v>45</v>
      </c>
      <c r="B274" s="24" t="s">
        <v>194</v>
      </c>
      <c r="C274" s="24" t="s">
        <v>195</v>
      </c>
      <c r="D274" s="24">
        <v>2024</v>
      </c>
      <c r="E274" s="61">
        <v>45292</v>
      </c>
      <c r="F274" s="61">
        <v>45473</v>
      </c>
      <c r="G274" s="63" t="s">
        <v>343</v>
      </c>
      <c r="H274" s="63" t="s">
        <v>344</v>
      </c>
      <c r="I274" s="24" t="s">
        <v>307</v>
      </c>
      <c r="J274" s="24" t="s">
        <v>345</v>
      </c>
      <c r="K274" s="24" t="s">
        <v>52</v>
      </c>
      <c r="L274" s="24" t="s">
        <v>309</v>
      </c>
      <c r="M274" s="24" t="s">
        <v>346</v>
      </c>
      <c r="N274" s="24" t="s">
        <v>55</v>
      </c>
      <c r="O274" s="24" t="s">
        <v>56</v>
      </c>
      <c r="P274" s="24">
        <v>188</v>
      </c>
      <c r="Q274" s="24">
        <v>170</v>
      </c>
      <c r="R274" s="24" t="s">
        <v>57</v>
      </c>
      <c r="S274" s="62">
        <v>0.9</v>
      </c>
      <c r="T274" s="24">
        <v>2024</v>
      </c>
      <c r="U274" s="24">
        <f t="shared" si="4"/>
        <v>7</v>
      </c>
      <c r="V274" s="24">
        <v>5</v>
      </c>
      <c r="W274" s="24">
        <v>4</v>
      </c>
      <c r="X274" s="24">
        <v>5</v>
      </c>
      <c r="Y274" s="24">
        <v>5</v>
      </c>
      <c r="Z274" s="24">
        <v>5</v>
      </c>
      <c r="AA274" s="24">
        <v>2</v>
      </c>
      <c r="AB274" s="24"/>
      <c r="AC274" s="24"/>
      <c r="AD274" s="24"/>
      <c r="AE274" s="24"/>
      <c r="AF274" s="24"/>
      <c r="AG274" s="24"/>
      <c r="AH274" s="62">
        <f>V274/'Festività&amp;Chiusure'!H$2</f>
        <v>0.27777777777777779</v>
      </c>
      <c r="AI274" s="62">
        <f>W274/'Festività&amp;Chiusure'!I$2</f>
        <v>0.2</v>
      </c>
      <c r="AJ274" s="62">
        <f>X274/'Festività&amp;Chiusure'!J$2</f>
        <v>0.23809523809523808</v>
      </c>
      <c r="AK274" s="62">
        <f>Y274/'Festività&amp;Chiusure'!K$2</f>
        <v>0.22727272727272727</v>
      </c>
      <c r="AL274" s="62">
        <f>Z274/'Festività&amp;Chiusure'!L$2</f>
        <v>0.25</v>
      </c>
      <c r="AM274" s="62">
        <f>AA274/'Festività&amp;Chiusure'!M$2</f>
        <v>0.1</v>
      </c>
      <c r="AN274" s="62">
        <f>AB274/'Festività&amp;Chiusure'!N$2</f>
        <v>0</v>
      </c>
      <c r="AO274" s="62">
        <f>AC274/'Festività&amp;Chiusure'!O$2</f>
        <v>0</v>
      </c>
      <c r="AP274" s="62">
        <f>AD274/'Festività&amp;Chiusure'!P$2</f>
        <v>0</v>
      </c>
      <c r="AQ274" s="62">
        <f>AE274/'Festività&amp;Chiusure'!Q$2</f>
        <v>0</v>
      </c>
      <c r="AR274" s="62">
        <f>AF274/'Festività&amp;Chiusure'!R$2</f>
        <v>0</v>
      </c>
      <c r="AS274" s="62">
        <f>AG274/'Festività&amp;Chiusure'!S$2</f>
        <v>0</v>
      </c>
    </row>
    <row r="275" spans="1:45" ht="14.45" hidden="1">
      <c r="A275" s="24" t="s">
        <v>45</v>
      </c>
      <c r="B275" s="24" t="s">
        <v>194</v>
      </c>
      <c r="C275" s="24" t="s">
        <v>195</v>
      </c>
      <c r="D275" s="24">
        <v>2024</v>
      </c>
      <c r="E275" s="61">
        <v>45292</v>
      </c>
      <c r="F275" s="61">
        <v>45473</v>
      </c>
      <c r="G275" s="63" t="s">
        <v>343</v>
      </c>
      <c r="H275" s="63" t="s">
        <v>344</v>
      </c>
      <c r="I275" s="24" t="s">
        <v>307</v>
      </c>
      <c r="J275" s="24" t="s">
        <v>345</v>
      </c>
      <c r="K275" s="24" t="s">
        <v>52</v>
      </c>
      <c r="L275" s="24" t="s">
        <v>309</v>
      </c>
      <c r="M275" s="24" t="s">
        <v>314</v>
      </c>
      <c r="N275" s="24" t="s">
        <v>55</v>
      </c>
      <c r="O275" s="24" t="s">
        <v>134</v>
      </c>
      <c r="P275" s="24">
        <v>188</v>
      </c>
      <c r="Q275" s="24">
        <v>170</v>
      </c>
      <c r="R275" s="24" t="s">
        <v>57</v>
      </c>
      <c r="S275" s="62">
        <v>0.99</v>
      </c>
      <c r="T275" s="24">
        <v>2024</v>
      </c>
      <c r="U275" s="24">
        <f t="shared" si="4"/>
        <v>19</v>
      </c>
      <c r="V275" s="24"/>
      <c r="W275" s="24"/>
      <c r="X275" s="24"/>
      <c r="Y275" s="24">
        <v>5</v>
      </c>
      <c r="Z275" s="24">
        <v>5</v>
      </c>
      <c r="AA275" s="24">
        <v>6</v>
      </c>
      <c r="AB275" s="24">
        <v>1</v>
      </c>
      <c r="AC275" s="24">
        <v>2</v>
      </c>
      <c r="AD275" s="24">
        <v>5</v>
      </c>
      <c r="AE275" s="24"/>
      <c r="AF275" s="24"/>
      <c r="AG275" s="24"/>
      <c r="AH275" s="62">
        <f>V275/'Festività&amp;Chiusure'!H$2</f>
        <v>0</v>
      </c>
      <c r="AI275" s="62">
        <f>W275/'Festività&amp;Chiusure'!I$2</f>
        <v>0</v>
      </c>
      <c r="AJ275" s="62">
        <f>X275/'Festività&amp;Chiusure'!J$2</f>
        <v>0</v>
      </c>
      <c r="AK275" s="62">
        <f>Y275/'Festività&amp;Chiusure'!K$2</f>
        <v>0.22727272727272727</v>
      </c>
      <c r="AL275" s="62">
        <f>Z275/'Festività&amp;Chiusure'!L$2</f>
        <v>0.25</v>
      </c>
      <c r="AM275" s="62">
        <f>AA275/'Festività&amp;Chiusure'!M$2</f>
        <v>0.3</v>
      </c>
      <c r="AN275" s="62">
        <f>AB275/'Festività&amp;Chiusure'!N$2</f>
        <v>4.3478260869565216E-2</v>
      </c>
      <c r="AO275" s="62">
        <f>AC275/'Festività&amp;Chiusure'!O$2</f>
        <v>0.16666666666666666</v>
      </c>
      <c r="AP275" s="62">
        <f>AD275/'Festività&amp;Chiusure'!P$2</f>
        <v>0.23809523809523808</v>
      </c>
      <c r="AQ275" s="62">
        <f>AE275/'Festività&amp;Chiusure'!Q$2</f>
        <v>0</v>
      </c>
      <c r="AR275" s="62">
        <f>AF275/'Festività&amp;Chiusure'!R$2</f>
        <v>0</v>
      </c>
      <c r="AS275" s="62">
        <f>AG275/'Festività&amp;Chiusure'!S$2</f>
        <v>0</v>
      </c>
    </row>
    <row r="276" spans="1:45" ht="14.45" hidden="1">
      <c r="A276" s="24" t="s">
        <v>45</v>
      </c>
      <c r="B276" s="24" t="s">
        <v>194</v>
      </c>
      <c r="C276" s="24" t="s">
        <v>195</v>
      </c>
      <c r="D276" s="24">
        <v>2024</v>
      </c>
      <c r="E276" s="61">
        <v>45292</v>
      </c>
      <c r="F276" s="61">
        <v>45473</v>
      </c>
      <c r="G276" s="63" t="s">
        <v>343</v>
      </c>
      <c r="H276" s="63" t="s">
        <v>344</v>
      </c>
      <c r="I276" s="24" t="s">
        <v>307</v>
      </c>
      <c r="J276" s="24" t="s">
        <v>345</v>
      </c>
      <c r="K276" s="24" t="s">
        <v>52</v>
      </c>
      <c r="L276" s="24" t="s">
        <v>309</v>
      </c>
      <c r="M276" s="24" t="s">
        <v>347</v>
      </c>
      <c r="N276" s="24" t="s">
        <v>55</v>
      </c>
      <c r="O276" s="24" t="s">
        <v>56</v>
      </c>
      <c r="P276" s="24">
        <v>188</v>
      </c>
      <c r="Q276" s="24">
        <v>170</v>
      </c>
      <c r="R276" s="24" t="s">
        <v>57</v>
      </c>
      <c r="S276" s="62">
        <v>0.9</v>
      </c>
      <c r="T276" s="24">
        <v>2024</v>
      </c>
      <c r="U276" s="24">
        <f t="shared" si="4"/>
        <v>10</v>
      </c>
      <c r="V276" s="24">
        <v>5</v>
      </c>
      <c r="W276" s="24">
        <v>5</v>
      </c>
      <c r="X276" s="24">
        <v>5</v>
      </c>
      <c r="Y276" s="24">
        <v>5</v>
      </c>
      <c r="Z276" s="24">
        <v>5</v>
      </c>
      <c r="AA276" s="24">
        <v>5</v>
      </c>
      <c r="AB276" s="24"/>
      <c r="AC276" s="24"/>
      <c r="AD276" s="24"/>
      <c r="AE276" s="24"/>
      <c r="AF276" s="24"/>
      <c r="AG276" s="24"/>
      <c r="AH276" s="62">
        <f>V276/'Festività&amp;Chiusure'!H$2</f>
        <v>0.27777777777777779</v>
      </c>
      <c r="AI276" s="62">
        <f>W276/'Festività&amp;Chiusure'!I$2</f>
        <v>0.25</v>
      </c>
      <c r="AJ276" s="62">
        <f>X276/'Festività&amp;Chiusure'!J$2</f>
        <v>0.23809523809523808</v>
      </c>
      <c r="AK276" s="62">
        <f>Y276/'Festività&amp;Chiusure'!K$2</f>
        <v>0.22727272727272727</v>
      </c>
      <c r="AL276" s="62">
        <f>Z276/'Festività&amp;Chiusure'!L$2</f>
        <v>0.25</v>
      </c>
      <c r="AM276" s="62">
        <f>AA276/'Festività&amp;Chiusure'!M$2</f>
        <v>0.25</v>
      </c>
      <c r="AN276" s="62">
        <f>AB276/'Festività&amp;Chiusure'!N$2</f>
        <v>0</v>
      </c>
      <c r="AO276" s="62">
        <f>AC276/'Festività&amp;Chiusure'!O$2</f>
        <v>0</v>
      </c>
      <c r="AP276" s="62">
        <f>AD276/'Festività&amp;Chiusure'!P$2</f>
        <v>0</v>
      </c>
      <c r="AQ276" s="62">
        <f>AE276/'Festività&amp;Chiusure'!Q$2</f>
        <v>0</v>
      </c>
      <c r="AR276" s="62">
        <f>AF276/'Festività&amp;Chiusure'!R$2</f>
        <v>0</v>
      </c>
      <c r="AS276" s="62">
        <f>AG276/'Festività&amp;Chiusure'!S$2</f>
        <v>0</v>
      </c>
    </row>
    <row r="277" spans="1:45" ht="14.45" hidden="1">
      <c r="A277" s="24" t="s">
        <v>45</v>
      </c>
      <c r="B277" s="24" t="s">
        <v>194</v>
      </c>
      <c r="C277" s="24" t="s">
        <v>195</v>
      </c>
      <c r="D277" s="24">
        <v>2024</v>
      </c>
      <c r="E277" s="61">
        <v>45292</v>
      </c>
      <c r="F277" s="61">
        <v>45473</v>
      </c>
      <c r="G277" s="63" t="s">
        <v>343</v>
      </c>
      <c r="H277" s="63" t="s">
        <v>344</v>
      </c>
      <c r="I277" s="24" t="s">
        <v>307</v>
      </c>
      <c r="J277" s="24" t="s">
        <v>345</v>
      </c>
      <c r="K277" s="24" t="s">
        <v>52</v>
      </c>
      <c r="L277" s="24" t="s">
        <v>309</v>
      </c>
      <c r="M277" s="24" t="s">
        <v>315</v>
      </c>
      <c r="N277" s="24" t="s">
        <v>55</v>
      </c>
      <c r="O277" s="24" t="s">
        <v>56</v>
      </c>
      <c r="P277" s="24">
        <v>188</v>
      </c>
      <c r="Q277" s="24">
        <v>170</v>
      </c>
      <c r="R277" s="24" t="s">
        <v>57</v>
      </c>
      <c r="S277" s="62">
        <v>0.99</v>
      </c>
      <c r="T277" s="24">
        <v>2024</v>
      </c>
      <c r="U277" s="24">
        <f t="shared" si="4"/>
        <v>0</v>
      </c>
      <c r="V277" s="24"/>
      <c r="W277" s="24">
        <v>2</v>
      </c>
      <c r="X277" s="24">
        <v>1</v>
      </c>
      <c r="Y277" s="24"/>
      <c r="Z277" s="24"/>
      <c r="AA277" s="24"/>
      <c r="AB277" s="24"/>
      <c r="AC277" s="24"/>
      <c r="AD277" s="24"/>
      <c r="AE277" s="24"/>
      <c r="AF277" s="24"/>
      <c r="AG277" s="24"/>
      <c r="AH277" s="62">
        <f>V277/'Festività&amp;Chiusure'!H$2</f>
        <v>0</v>
      </c>
      <c r="AI277" s="62">
        <f>W277/'Festività&amp;Chiusure'!I$2</f>
        <v>0.1</v>
      </c>
      <c r="AJ277" s="62">
        <f>X277/'Festività&amp;Chiusure'!J$2</f>
        <v>4.7619047619047616E-2</v>
      </c>
      <c r="AK277" s="62">
        <f>Y277/'Festività&amp;Chiusure'!K$2</f>
        <v>0</v>
      </c>
      <c r="AL277" s="62">
        <f>Z277/'Festività&amp;Chiusure'!L$2</f>
        <v>0</v>
      </c>
      <c r="AM277" s="62">
        <f>AA277/'Festività&amp;Chiusure'!M$2</f>
        <v>0</v>
      </c>
      <c r="AN277" s="62">
        <f>AB277/'Festività&amp;Chiusure'!N$2</f>
        <v>0</v>
      </c>
      <c r="AO277" s="62">
        <f>AC277/'Festività&amp;Chiusure'!O$2</f>
        <v>0</v>
      </c>
      <c r="AP277" s="62">
        <f>AD277/'Festività&amp;Chiusure'!P$2</f>
        <v>0</v>
      </c>
      <c r="AQ277" s="62">
        <f>AE277/'Festività&amp;Chiusure'!Q$2</f>
        <v>0</v>
      </c>
      <c r="AR277" s="62">
        <f>AF277/'Festività&amp;Chiusure'!R$2</f>
        <v>0</v>
      </c>
      <c r="AS277" s="62">
        <f>AG277/'Festività&amp;Chiusure'!S$2</f>
        <v>0</v>
      </c>
    </row>
    <row r="278" spans="1:45" ht="14.45" hidden="1">
      <c r="A278" s="24" t="s">
        <v>45</v>
      </c>
      <c r="B278" s="75" t="s">
        <v>194</v>
      </c>
      <c r="C278" s="24" t="s">
        <v>195</v>
      </c>
      <c r="D278" s="24">
        <v>2024</v>
      </c>
      <c r="E278" s="61">
        <v>45292</v>
      </c>
      <c r="F278" s="61">
        <v>45473</v>
      </c>
      <c r="G278" s="63" t="s">
        <v>343</v>
      </c>
      <c r="H278" s="63" t="s">
        <v>344</v>
      </c>
      <c r="I278" s="24" t="s">
        <v>307</v>
      </c>
      <c r="J278" s="24" t="s">
        <v>345</v>
      </c>
      <c r="K278" s="24" t="s">
        <v>52</v>
      </c>
      <c r="L278" s="24" t="s">
        <v>309</v>
      </c>
      <c r="M278" s="24" t="s">
        <v>329</v>
      </c>
      <c r="N278" s="24" t="s">
        <v>55</v>
      </c>
      <c r="O278" s="24" t="s">
        <v>348</v>
      </c>
      <c r="P278" s="24">
        <v>188</v>
      </c>
      <c r="Q278" s="24">
        <v>170</v>
      </c>
      <c r="R278" s="24" t="s">
        <v>57</v>
      </c>
      <c r="S278" s="62">
        <v>0.99</v>
      </c>
      <c r="T278" s="24">
        <v>2024</v>
      </c>
      <c r="U278" s="24">
        <f t="shared" si="4"/>
        <v>1</v>
      </c>
      <c r="V278" s="24"/>
      <c r="W278" s="24">
        <v>0.5</v>
      </c>
      <c r="X278" s="24">
        <v>0.5</v>
      </c>
      <c r="Y278" s="24">
        <v>0.5</v>
      </c>
      <c r="Z278" s="24">
        <v>0.5</v>
      </c>
      <c r="AA278" s="24">
        <v>0.5</v>
      </c>
      <c r="AB278" s="24"/>
      <c r="AC278" s="24"/>
      <c r="AD278" s="24"/>
      <c r="AE278" s="24"/>
      <c r="AF278" s="24"/>
      <c r="AG278" s="24"/>
      <c r="AH278" s="62">
        <f>V278/'Festività&amp;Chiusure'!H$2</f>
        <v>0</v>
      </c>
      <c r="AI278" s="62">
        <f>W278/'Festività&amp;Chiusure'!I$2</f>
        <v>2.5000000000000001E-2</v>
      </c>
      <c r="AJ278" s="62">
        <f>X278/'Festività&amp;Chiusure'!J$2</f>
        <v>2.3809523809523808E-2</v>
      </c>
      <c r="AK278" s="62">
        <f>Y278/'Festività&amp;Chiusure'!K$2</f>
        <v>2.2727272727272728E-2</v>
      </c>
      <c r="AL278" s="62">
        <f>Z278/'Festività&amp;Chiusure'!L$2</f>
        <v>2.5000000000000001E-2</v>
      </c>
      <c r="AM278" s="62">
        <f>AA278/'Festività&amp;Chiusure'!M$2</f>
        <v>2.5000000000000001E-2</v>
      </c>
      <c r="AN278" s="62">
        <f>AB278/'Festività&amp;Chiusure'!N$2</f>
        <v>0</v>
      </c>
      <c r="AO278" s="62">
        <f>AC278/'Festività&amp;Chiusure'!O$2</f>
        <v>0</v>
      </c>
      <c r="AP278" s="62">
        <f>AD278/'Festività&amp;Chiusure'!P$2</f>
        <v>0</v>
      </c>
      <c r="AQ278" s="62">
        <f>AE278/'Festività&amp;Chiusure'!Q$2</f>
        <v>0</v>
      </c>
      <c r="AR278" s="62">
        <f>AF278/'Festività&amp;Chiusure'!R$2</f>
        <v>0</v>
      </c>
      <c r="AS278" s="62">
        <f>AG278/'Festività&amp;Chiusure'!S$2</f>
        <v>0</v>
      </c>
    </row>
    <row r="279" spans="1:45" ht="14.45" hidden="1">
      <c r="A279" s="24" t="s">
        <v>45</v>
      </c>
      <c r="B279" s="77" t="s">
        <v>194</v>
      </c>
      <c r="C279" s="24" t="s">
        <v>195</v>
      </c>
      <c r="D279" s="24">
        <v>2024</v>
      </c>
      <c r="E279" s="61">
        <v>45292</v>
      </c>
      <c r="F279" s="61">
        <v>45473</v>
      </c>
      <c r="G279" s="63" t="s">
        <v>343</v>
      </c>
      <c r="H279" s="63" t="s">
        <v>344</v>
      </c>
      <c r="I279" s="24" t="s">
        <v>307</v>
      </c>
      <c r="J279" s="24" t="s">
        <v>345</v>
      </c>
      <c r="K279" s="24" t="s">
        <v>52</v>
      </c>
      <c r="L279" s="24" t="s">
        <v>309</v>
      </c>
      <c r="M279" s="24" t="s">
        <v>309</v>
      </c>
      <c r="N279" s="24" t="s">
        <v>176</v>
      </c>
      <c r="O279" s="24" t="s">
        <v>92</v>
      </c>
      <c r="P279" s="24">
        <v>188</v>
      </c>
      <c r="Q279" s="24">
        <v>170</v>
      </c>
      <c r="R279" s="24" t="s">
        <v>57</v>
      </c>
      <c r="S279" s="62">
        <v>0.99</v>
      </c>
      <c r="T279" s="24">
        <v>2024</v>
      </c>
      <c r="U279" s="24">
        <f t="shared" si="4"/>
        <v>3</v>
      </c>
      <c r="V279" s="24"/>
      <c r="W279" s="24">
        <v>1</v>
      </c>
      <c r="X279" s="24">
        <v>1</v>
      </c>
      <c r="Y279" s="24">
        <v>1</v>
      </c>
      <c r="Z279" s="24">
        <v>1</v>
      </c>
      <c r="AA279" s="24">
        <v>1</v>
      </c>
      <c r="AB279" s="24">
        <v>1</v>
      </c>
      <c r="AC279" s="24"/>
      <c r="AD279" s="24"/>
      <c r="AE279" s="24"/>
      <c r="AF279" s="24"/>
      <c r="AG279" s="24"/>
      <c r="AH279" s="62">
        <f>V279/'Festività&amp;Chiusure'!H$2</f>
        <v>0</v>
      </c>
      <c r="AI279" s="62">
        <f>W279/'Festività&amp;Chiusure'!I$2</f>
        <v>0.05</v>
      </c>
      <c r="AJ279" s="62">
        <f>X279/'Festività&amp;Chiusure'!J$2</f>
        <v>4.7619047619047616E-2</v>
      </c>
      <c r="AK279" s="62">
        <f>Y279/'Festività&amp;Chiusure'!K$2</f>
        <v>4.5454545454545456E-2</v>
      </c>
      <c r="AL279" s="62">
        <f>Z279/'Festività&amp;Chiusure'!L$2</f>
        <v>0.05</v>
      </c>
      <c r="AM279" s="62">
        <f>AA279/'Festività&amp;Chiusure'!M$2</f>
        <v>0.05</v>
      </c>
      <c r="AN279" s="62">
        <f>AB279/'Festività&amp;Chiusure'!N$2</f>
        <v>4.3478260869565216E-2</v>
      </c>
      <c r="AO279" s="62">
        <f>AC279/'Festività&amp;Chiusure'!O$2</f>
        <v>0</v>
      </c>
      <c r="AP279" s="62">
        <f>AD279/'Festività&amp;Chiusure'!P$2</f>
        <v>0</v>
      </c>
      <c r="AQ279" s="62">
        <f>AE279/'Festività&amp;Chiusure'!Q$2</f>
        <v>0</v>
      </c>
      <c r="AR279" s="62">
        <f>AF279/'Festività&amp;Chiusure'!R$2</f>
        <v>0</v>
      </c>
      <c r="AS279" s="62">
        <f>AG279/'Festività&amp;Chiusure'!S$2</f>
        <v>0</v>
      </c>
    </row>
    <row r="280" spans="1:45" ht="14.45" hidden="1">
      <c r="A280" s="24" t="s">
        <v>45</v>
      </c>
      <c r="B280" s="77" t="s">
        <v>194</v>
      </c>
      <c r="C280" s="24" t="s">
        <v>195</v>
      </c>
      <c r="D280" s="24">
        <v>2024</v>
      </c>
      <c r="E280" s="61">
        <v>45292</v>
      </c>
      <c r="F280" s="61">
        <v>45473</v>
      </c>
      <c r="G280" s="63" t="s">
        <v>343</v>
      </c>
      <c r="H280" s="63" t="s">
        <v>344</v>
      </c>
      <c r="I280" s="24" t="s">
        <v>307</v>
      </c>
      <c r="J280" s="24" t="s">
        <v>345</v>
      </c>
      <c r="K280" s="24" t="s">
        <v>52</v>
      </c>
      <c r="L280" s="24" t="s">
        <v>309</v>
      </c>
      <c r="M280" s="24" t="s">
        <v>349</v>
      </c>
      <c r="N280" s="24" t="s">
        <v>55</v>
      </c>
      <c r="O280" s="24" t="s">
        <v>56</v>
      </c>
      <c r="P280" s="24">
        <v>188</v>
      </c>
      <c r="Q280" s="24">
        <v>170</v>
      </c>
      <c r="R280" s="24" t="s">
        <v>57</v>
      </c>
      <c r="S280" s="62">
        <v>0.9</v>
      </c>
      <c r="T280" s="24">
        <v>2024</v>
      </c>
      <c r="U280" s="24">
        <f t="shared" si="4"/>
        <v>4</v>
      </c>
      <c r="V280" s="24">
        <v>2</v>
      </c>
      <c r="W280" s="24">
        <v>2</v>
      </c>
      <c r="X280" s="24">
        <v>2</v>
      </c>
      <c r="Y280" s="24">
        <v>2</v>
      </c>
      <c r="Z280" s="24">
        <v>2</v>
      </c>
      <c r="AA280" s="24">
        <v>2</v>
      </c>
      <c r="AB280" s="24"/>
      <c r="AC280" s="24"/>
      <c r="AD280" s="24"/>
      <c r="AE280" s="24"/>
      <c r="AF280" s="24"/>
      <c r="AG280" s="24"/>
      <c r="AH280" s="62">
        <f>V280/'Festività&amp;Chiusure'!H$2</f>
        <v>0.1111111111111111</v>
      </c>
      <c r="AI280" s="62">
        <f>W280/'Festività&amp;Chiusure'!I$2</f>
        <v>0.1</v>
      </c>
      <c r="AJ280" s="62">
        <f>X280/'Festività&amp;Chiusure'!J$2</f>
        <v>9.5238095238095233E-2</v>
      </c>
      <c r="AK280" s="62">
        <f>Y280/'Festività&amp;Chiusure'!K$2</f>
        <v>9.0909090909090912E-2</v>
      </c>
      <c r="AL280" s="62">
        <f>Z280/'Festività&amp;Chiusure'!L$2</f>
        <v>0.1</v>
      </c>
      <c r="AM280" s="62">
        <f>AA280/'Festività&amp;Chiusure'!M$2</f>
        <v>0.1</v>
      </c>
      <c r="AN280" s="62">
        <f>AB280/'Festività&amp;Chiusure'!N$2</f>
        <v>0</v>
      </c>
      <c r="AO280" s="62">
        <f>AC280/'Festività&amp;Chiusure'!O$2</f>
        <v>0</v>
      </c>
      <c r="AP280" s="62">
        <f>AD280/'Festività&amp;Chiusure'!P$2</f>
        <v>0</v>
      </c>
      <c r="AQ280" s="62">
        <f>AE280/'Festività&amp;Chiusure'!Q$2</f>
        <v>0</v>
      </c>
      <c r="AR280" s="62">
        <f>AF280/'Festività&amp;Chiusure'!R$2</f>
        <v>0</v>
      </c>
      <c r="AS280" s="62">
        <f>AG280/'Festività&amp;Chiusure'!S$2</f>
        <v>0</v>
      </c>
    </row>
    <row r="281" spans="1:45" ht="14.45" hidden="1">
      <c r="A281" s="24" t="s">
        <v>45</v>
      </c>
      <c r="B281" s="77" t="s">
        <v>194</v>
      </c>
      <c r="C281" s="24" t="s">
        <v>195</v>
      </c>
      <c r="D281" s="24">
        <v>2024</v>
      </c>
      <c r="E281" s="61">
        <v>45292</v>
      </c>
      <c r="F281" s="61">
        <v>45473</v>
      </c>
      <c r="G281" s="63" t="s">
        <v>343</v>
      </c>
      <c r="H281" s="63" t="s">
        <v>344</v>
      </c>
      <c r="I281" s="24" t="s">
        <v>307</v>
      </c>
      <c r="J281" s="24" t="s">
        <v>345</v>
      </c>
      <c r="K281" s="24" t="s">
        <v>52</v>
      </c>
      <c r="L281" s="24" t="s">
        <v>309</v>
      </c>
      <c r="M281" s="24" t="s">
        <v>204</v>
      </c>
      <c r="N281" s="24" t="s">
        <v>176</v>
      </c>
      <c r="O281" s="24" t="s">
        <v>92</v>
      </c>
      <c r="P281" s="24">
        <v>188</v>
      </c>
      <c r="Q281" s="24">
        <v>170</v>
      </c>
      <c r="R281" s="24" t="s">
        <v>57</v>
      </c>
      <c r="S281" s="62">
        <v>0.9</v>
      </c>
      <c r="T281" s="24">
        <v>2024</v>
      </c>
      <c r="U281" s="24">
        <f t="shared" si="4"/>
        <v>2</v>
      </c>
      <c r="V281" s="24">
        <v>1</v>
      </c>
      <c r="W281" s="24">
        <v>1</v>
      </c>
      <c r="X281" s="24">
        <v>1</v>
      </c>
      <c r="Y281" s="24">
        <v>1</v>
      </c>
      <c r="Z281" s="24">
        <v>1</v>
      </c>
      <c r="AA281" s="24">
        <v>1</v>
      </c>
      <c r="AB281" s="24"/>
      <c r="AC281" s="24"/>
      <c r="AD281" s="24"/>
      <c r="AE281" s="24"/>
      <c r="AF281" s="24"/>
      <c r="AG281" s="24"/>
      <c r="AH281" s="62">
        <f>V281/'Festività&amp;Chiusure'!H$2</f>
        <v>5.5555555555555552E-2</v>
      </c>
      <c r="AI281" s="62">
        <f>W281/'Festività&amp;Chiusure'!I$2</f>
        <v>0.05</v>
      </c>
      <c r="AJ281" s="62">
        <f>X281/'Festività&amp;Chiusure'!J$2</f>
        <v>4.7619047619047616E-2</v>
      </c>
      <c r="AK281" s="62">
        <f>Y281/'Festività&amp;Chiusure'!K$2</f>
        <v>4.5454545454545456E-2</v>
      </c>
      <c r="AL281" s="62">
        <f>Z281/'Festività&amp;Chiusure'!L$2</f>
        <v>0.05</v>
      </c>
      <c r="AM281" s="62">
        <f>AA281/'Festività&amp;Chiusure'!M$2</f>
        <v>0.05</v>
      </c>
      <c r="AN281" s="62">
        <f>AB281/'Festività&amp;Chiusure'!N$2</f>
        <v>0</v>
      </c>
      <c r="AO281" s="62">
        <f>AC281/'Festività&amp;Chiusure'!O$2</f>
        <v>0</v>
      </c>
      <c r="AP281" s="62">
        <f>AD281/'Festività&amp;Chiusure'!P$2</f>
        <v>0</v>
      </c>
      <c r="AQ281" s="62">
        <f>AE281/'Festività&amp;Chiusure'!Q$2</f>
        <v>0</v>
      </c>
      <c r="AR281" s="62">
        <f>AF281/'Festività&amp;Chiusure'!R$2</f>
        <v>0</v>
      </c>
      <c r="AS281" s="62">
        <f>AG281/'Festività&amp;Chiusure'!S$2</f>
        <v>0</v>
      </c>
    </row>
    <row r="282" spans="1:45" ht="14.45" hidden="1">
      <c r="A282" s="24" t="s">
        <v>45</v>
      </c>
      <c r="B282" s="77" t="s">
        <v>194</v>
      </c>
      <c r="C282" s="24" t="s">
        <v>195</v>
      </c>
      <c r="D282" s="24">
        <v>2024</v>
      </c>
      <c r="E282" s="61">
        <v>45292</v>
      </c>
      <c r="F282" s="61">
        <v>45473</v>
      </c>
      <c r="G282" s="63" t="s">
        <v>343</v>
      </c>
      <c r="H282" s="63" t="s">
        <v>344</v>
      </c>
      <c r="I282" s="24" t="s">
        <v>307</v>
      </c>
      <c r="J282" s="24" t="s">
        <v>345</v>
      </c>
      <c r="K282" s="24" t="s">
        <v>52</v>
      </c>
      <c r="L282" s="24" t="s">
        <v>309</v>
      </c>
      <c r="M282" s="24" t="s">
        <v>316</v>
      </c>
      <c r="N282" s="24" t="s">
        <v>55</v>
      </c>
      <c r="O282" s="24" t="s">
        <v>56</v>
      </c>
      <c r="P282" s="24">
        <v>188</v>
      </c>
      <c r="Q282" s="24">
        <v>170</v>
      </c>
      <c r="R282" s="24" t="s">
        <v>57</v>
      </c>
      <c r="S282" s="62">
        <v>0.99</v>
      </c>
      <c r="T282" s="24">
        <v>2024</v>
      </c>
      <c r="U282" s="24">
        <f t="shared" si="4"/>
        <v>3</v>
      </c>
      <c r="V282" s="24"/>
      <c r="W282" s="24">
        <v>1</v>
      </c>
      <c r="X282" s="24">
        <v>1</v>
      </c>
      <c r="Y282" s="24">
        <v>1</v>
      </c>
      <c r="Z282" s="24">
        <v>1</v>
      </c>
      <c r="AA282" s="24">
        <v>1</v>
      </c>
      <c r="AB282" s="24">
        <v>1</v>
      </c>
      <c r="AC282" s="24"/>
      <c r="AD282" s="24"/>
      <c r="AE282" s="24"/>
      <c r="AF282" s="24"/>
      <c r="AG282" s="24"/>
      <c r="AH282" s="62">
        <f>V282/'Festività&amp;Chiusure'!H$2</f>
        <v>0</v>
      </c>
      <c r="AI282" s="62">
        <f>W282/'Festività&amp;Chiusure'!I$2</f>
        <v>0.05</v>
      </c>
      <c r="AJ282" s="62">
        <f>X282/'Festività&amp;Chiusure'!J$2</f>
        <v>4.7619047619047616E-2</v>
      </c>
      <c r="AK282" s="62">
        <f>Y282/'Festività&amp;Chiusure'!K$2</f>
        <v>4.5454545454545456E-2</v>
      </c>
      <c r="AL282" s="62">
        <f>Z282/'Festività&amp;Chiusure'!L$2</f>
        <v>0.05</v>
      </c>
      <c r="AM282" s="62">
        <f>AA282/'Festività&amp;Chiusure'!M$2</f>
        <v>0.05</v>
      </c>
      <c r="AN282" s="62">
        <f>AB282/'Festività&amp;Chiusure'!N$2</f>
        <v>4.3478260869565216E-2</v>
      </c>
      <c r="AO282" s="62">
        <f>AC282/'Festività&amp;Chiusure'!O$2</f>
        <v>0</v>
      </c>
      <c r="AP282" s="62">
        <f>AD282/'Festività&amp;Chiusure'!P$2</f>
        <v>0</v>
      </c>
      <c r="AQ282" s="62">
        <f>AE282/'Festività&amp;Chiusure'!Q$2</f>
        <v>0</v>
      </c>
      <c r="AR282" s="62">
        <f>AF282/'Festività&amp;Chiusure'!R$2</f>
        <v>0</v>
      </c>
      <c r="AS282" s="62">
        <f>AG282/'Festività&amp;Chiusure'!S$2</f>
        <v>0</v>
      </c>
    </row>
    <row r="283" spans="1:45" ht="14.45" hidden="1">
      <c r="A283" s="24" t="s">
        <v>45</v>
      </c>
      <c r="B283" s="77" t="s">
        <v>194</v>
      </c>
      <c r="C283" s="24" t="s">
        <v>195</v>
      </c>
      <c r="D283" s="24">
        <v>2024</v>
      </c>
      <c r="E283" s="61">
        <v>45292</v>
      </c>
      <c r="F283" s="61">
        <v>45473</v>
      </c>
      <c r="G283" s="63" t="s">
        <v>343</v>
      </c>
      <c r="H283" s="63" t="s">
        <v>344</v>
      </c>
      <c r="I283" s="24" t="s">
        <v>307</v>
      </c>
      <c r="J283" s="24" t="s">
        <v>345</v>
      </c>
      <c r="K283" s="24" t="s">
        <v>52</v>
      </c>
      <c r="L283" s="24" t="s">
        <v>309</v>
      </c>
      <c r="M283" s="24" t="s">
        <v>270</v>
      </c>
      <c r="N283" s="24" t="s">
        <v>59</v>
      </c>
      <c r="O283" s="24" t="s">
        <v>72</v>
      </c>
      <c r="P283" s="24">
        <v>188</v>
      </c>
      <c r="Q283" s="24">
        <v>170</v>
      </c>
      <c r="R283" s="24" t="s">
        <v>57</v>
      </c>
      <c r="S283" s="62">
        <v>0.99</v>
      </c>
      <c r="T283" s="24">
        <v>2024</v>
      </c>
      <c r="U283" s="24">
        <f t="shared" si="4"/>
        <v>0</v>
      </c>
      <c r="V283" s="24"/>
      <c r="W283" s="24">
        <v>5</v>
      </c>
      <c r="X283" s="24">
        <v>5</v>
      </c>
      <c r="Y283" s="24">
        <v>5</v>
      </c>
      <c r="Z283" s="24"/>
      <c r="AA283" s="24"/>
      <c r="AB283" s="24"/>
      <c r="AC283" s="24"/>
      <c r="AD283" s="24"/>
      <c r="AE283" s="24"/>
      <c r="AF283" s="24"/>
      <c r="AG283" s="24"/>
      <c r="AH283" s="62">
        <f>V283/'Festività&amp;Chiusure'!H$2</f>
        <v>0</v>
      </c>
      <c r="AI283" s="62">
        <f>W283/'Festività&amp;Chiusure'!I$2</f>
        <v>0.25</v>
      </c>
      <c r="AJ283" s="62">
        <f>X283/'Festività&amp;Chiusure'!J$2</f>
        <v>0.23809523809523808</v>
      </c>
      <c r="AK283" s="62">
        <f>Y283/'Festività&amp;Chiusure'!K$2</f>
        <v>0.22727272727272727</v>
      </c>
      <c r="AL283" s="62">
        <f>Z283/'Festività&amp;Chiusure'!L$2</f>
        <v>0</v>
      </c>
      <c r="AM283" s="62">
        <f>AA283/'Festività&amp;Chiusure'!M$2</f>
        <v>0</v>
      </c>
      <c r="AN283" s="62">
        <f>AB283/'Festività&amp;Chiusure'!N$2</f>
        <v>0</v>
      </c>
      <c r="AO283" s="62">
        <f>AC283/'Festività&amp;Chiusure'!O$2</f>
        <v>0</v>
      </c>
      <c r="AP283" s="62">
        <f>AD283/'Festività&amp;Chiusure'!P$2</f>
        <v>0</v>
      </c>
      <c r="AQ283" s="62">
        <f>AE283/'Festività&amp;Chiusure'!Q$2</f>
        <v>0</v>
      </c>
      <c r="AR283" s="62">
        <f>AF283/'Festività&amp;Chiusure'!R$2</f>
        <v>0</v>
      </c>
      <c r="AS283" s="62">
        <f>AG283/'Festività&amp;Chiusure'!S$2</f>
        <v>0</v>
      </c>
    </row>
    <row r="284" spans="1:45" ht="14.45" hidden="1">
      <c r="A284" s="24" t="s">
        <v>45</v>
      </c>
      <c r="B284" s="77" t="s">
        <v>194</v>
      </c>
      <c r="C284" s="24" t="s">
        <v>195</v>
      </c>
      <c r="D284" s="24">
        <v>2024</v>
      </c>
      <c r="E284" s="61">
        <v>45292</v>
      </c>
      <c r="F284" s="61">
        <v>45473</v>
      </c>
      <c r="G284" s="63" t="s">
        <v>343</v>
      </c>
      <c r="H284" s="63" t="s">
        <v>344</v>
      </c>
      <c r="I284" s="24" t="s">
        <v>307</v>
      </c>
      <c r="J284" s="24" t="s">
        <v>345</v>
      </c>
      <c r="K284" s="24" t="s">
        <v>52</v>
      </c>
      <c r="L284" s="24" t="s">
        <v>309</v>
      </c>
      <c r="M284" s="24" t="s">
        <v>224</v>
      </c>
      <c r="N284" s="24" t="s">
        <v>55</v>
      </c>
      <c r="O284" s="24" t="s">
        <v>233</v>
      </c>
      <c r="P284" s="24">
        <v>188</v>
      </c>
      <c r="Q284" s="24">
        <v>170</v>
      </c>
      <c r="R284" s="24" t="s">
        <v>57</v>
      </c>
      <c r="S284" s="62">
        <v>0.99</v>
      </c>
      <c r="T284" s="24">
        <v>2024</v>
      </c>
      <c r="U284" s="24">
        <f t="shared" si="4"/>
        <v>0.60000000000000009</v>
      </c>
      <c r="V284" s="24"/>
      <c r="W284" s="24"/>
      <c r="X284" s="24">
        <v>0.2</v>
      </c>
      <c r="Y284" s="24">
        <v>0.2</v>
      </c>
      <c r="Z284" s="24">
        <v>0.2</v>
      </c>
      <c r="AA284" s="24">
        <v>0.2</v>
      </c>
      <c r="AB284" s="24">
        <v>0.2</v>
      </c>
      <c r="AC284" s="24"/>
      <c r="AD284" s="24"/>
      <c r="AE284" s="24"/>
      <c r="AF284" s="24"/>
      <c r="AG284" s="24"/>
      <c r="AH284" s="62">
        <f>V284/'Festività&amp;Chiusure'!H$2</f>
        <v>0</v>
      </c>
      <c r="AI284" s="62">
        <f>W284/'Festività&amp;Chiusure'!I$2</f>
        <v>0</v>
      </c>
      <c r="AJ284" s="62">
        <f>X284/'Festività&amp;Chiusure'!J$2</f>
        <v>9.5238095238095247E-3</v>
      </c>
      <c r="AK284" s="62">
        <f>Y284/'Festività&amp;Chiusure'!K$2</f>
        <v>9.0909090909090922E-3</v>
      </c>
      <c r="AL284" s="62">
        <f>Z284/'Festività&amp;Chiusure'!L$2</f>
        <v>0.01</v>
      </c>
      <c r="AM284" s="62">
        <f>AA284/'Festività&amp;Chiusure'!M$2</f>
        <v>0.01</v>
      </c>
      <c r="AN284" s="62">
        <f>AB284/'Festività&amp;Chiusure'!N$2</f>
        <v>8.6956521739130436E-3</v>
      </c>
      <c r="AO284" s="62">
        <f>AC284/'Festività&amp;Chiusure'!O$2</f>
        <v>0</v>
      </c>
      <c r="AP284" s="62">
        <f>AD284/'Festività&amp;Chiusure'!P$2</f>
        <v>0</v>
      </c>
      <c r="AQ284" s="62">
        <f>AE284/'Festività&amp;Chiusure'!Q$2</f>
        <v>0</v>
      </c>
      <c r="AR284" s="62">
        <f>AF284/'Festività&amp;Chiusure'!R$2</f>
        <v>0</v>
      </c>
      <c r="AS284" s="62">
        <f>AG284/'Festività&amp;Chiusure'!S$2</f>
        <v>0</v>
      </c>
    </row>
    <row r="285" spans="1:45" ht="14.45" hidden="1">
      <c r="A285" s="24" t="s">
        <v>45</v>
      </c>
      <c r="B285" s="77" t="s">
        <v>194</v>
      </c>
      <c r="C285" s="24" t="s">
        <v>195</v>
      </c>
      <c r="D285" s="24">
        <v>2024</v>
      </c>
      <c r="E285" s="61">
        <v>45292</v>
      </c>
      <c r="F285" s="61">
        <v>45473</v>
      </c>
      <c r="G285" s="63" t="s">
        <v>343</v>
      </c>
      <c r="H285" s="63" t="s">
        <v>344</v>
      </c>
      <c r="I285" s="24" t="s">
        <v>307</v>
      </c>
      <c r="J285" s="24" t="s">
        <v>345</v>
      </c>
      <c r="K285" s="24" t="s">
        <v>52</v>
      </c>
      <c r="L285" s="24" t="s">
        <v>309</v>
      </c>
      <c r="M285" s="24" t="s">
        <v>350</v>
      </c>
      <c r="N285" s="24" t="s">
        <v>55</v>
      </c>
      <c r="O285" s="24" t="s">
        <v>233</v>
      </c>
      <c r="P285" s="24">
        <v>188</v>
      </c>
      <c r="Q285" s="24">
        <v>170</v>
      </c>
      <c r="R285" s="24" t="s">
        <v>57</v>
      </c>
      <c r="S285" s="62">
        <v>0.9</v>
      </c>
      <c r="T285" s="24">
        <v>2024</v>
      </c>
      <c r="U285" s="24">
        <f t="shared" si="4"/>
        <v>12</v>
      </c>
      <c r="V285" s="63">
        <v>6</v>
      </c>
      <c r="W285" s="63">
        <v>6</v>
      </c>
      <c r="X285" s="63">
        <v>6</v>
      </c>
      <c r="Y285" s="63">
        <v>6</v>
      </c>
      <c r="Z285" s="63">
        <v>6</v>
      </c>
      <c r="AA285" s="63">
        <v>6</v>
      </c>
      <c r="AB285" s="24"/>
      <c r="AC285" s="24"/>
      <c r="AD285" s="24"/>
      <c r="AE285" s="24"/>
      <c r="AF285" s="24"/>
      <c r="AG285" s="24"/>
      <c r="AH285" s="62">
        <f>V285/'Festività&amp;Chiusure'!H$2</f>
        <v>0.33333333333333331</v>
      </c>
      <c r="AI285" s="62">
        <f>W285/'Festività&amp;Chiusure'!I$2</f>
        <v>0.3</v>
      </c>
      <c r="AJ285" s="62">
        <f>X285/'Festività&amp;Chiusure'!J$2</f>
        <v>0.2857142857142857</v>
      </c>
      <c r="AK285" s="62">
        <f>Y285/'Festività&amp;Chiusure'!K$2</f>
        <v>0.27272727272727271</v>
      </c>
      <c r="AL285" s="62">
        <f>Z285/'Festività&amp;Chiusure'!L$2</f>
        <v>0.3</v>
      </c>
      <c r="AM285" s="62">
        <f>AA285/'Festività&amp;Chiusure'!M$2</f>
        <v>0.3</v>
      </c>
      <c r="AN285" s="62">
        <f>AB285/'Festività&amp;Chiusure'!N$2</f>
        <v>0</v>
      </c>
      <c r="AO285" s="62">
        <f>AC285/'Festività&amp;Chiusure'!O$2</f>
        <v>0</v>
      </c>
      <c r="AP285" s="62">
        <f>AD285/'Festività&amp;Chiusure'!P$2</f>
        <v>0</v>
      </c>
      <c r="AQ285" s="62">
        <f>AE285/'Festività&amp;Chiusure'!Q$2</f>
        <v>0</v>
      </c>
      <c r="AR285" s="62">
        <f>AF285/'Festività&amp;Chiusure'!R$2</f>
        <v>0</v>
      </c>
      <c r="AS285" s="62">
        <f>AG285/'Festività&amp;Chiusure'!S$2</f>
        <v>0</v>
      </c>
    </row>
    <row r="286" spans="1:45" ht="14.45" hidden="1">
      <c r="A286" s="24" t="s">
        <v>45</v>
      </c>
      <c r="B286" s="77" t="s">
        <v>194</v>
      </c>
      <c r="C286" s="24" t="s">
        <v>195</v>
      </c>
      <c r="D286" s="24">
        <v>2024</v>
      </c>
      <c r="E286" s="61">
        <v>45292</v>
      </c>
      <c r="F286" s="61">
        <v>45473</v>
      </c>
      <c r="G286" s="63" t="s">
        <v>343</v>
      </c>
      <c r="H286" s="63" t="s">
        <v>344</v>
      </c>
      <c r="I286" s="24" t="s">
        <v>307</v>
      </c>
      <c r="J286" s="24" t="s">
        <v>345</v>
      </c>
      <c r="K286" s="24" t="s">
        <v>52</v>
      </c>
      <c r="L286" s="24" t="s">
        <v>309</v>
      </c>
      <c r="M286" s="24" t="s">
        <v>219</v>
      </c>
      <c r="N286" s="24" t="s">
        <v>55</v>
      </c>
      <c r="O286" s="24" t="s">
        <v>142</v>
      </c>
      <c r="P286" s="24">
        <v>188</v>
      </c>
      <c r="Q286" s="24">
        <v>170</v>
      </c>
      <c r="R286" s="24" t="s">
        <v>57</v>
      </c>
      <c r="S286" s="62">
        <v>0.99</v>
      </c>
      <c r="T286" s="24">
        <v>2024</v>
      </c>
      <c r="U286" s="24">
        <f t="shared" si="4"/>
        <v>3</v>
      </c>
      <c r="V286" s="24"/>
      <c r="W286" s="24">
        <v>1</v>
      </c>
      <c r="X286" s="24">
        <v>1</v>
      </c>
      <c r="Y286" s="24">
        <v>1</v>
      </c>
      <c r="Z286" s="24">
        <v>1</v>
      </c>
      <c r="AA286" s="24">
        <v>1</v>
      </c>
      <c r="AB286" s="24">
        <v>1</v>
      </c>
      <c r="AC286" s="24"/>
      <c r="AD286" s="24"/>
      <c r="AE286" s="24"/>
      <c r="AF286" s="24"/>
      <c r="AG286" s="24"/>
      <c r="AH286" s="62">
        <f>V286/'Festività&amp;Chiusure'!H$2</f>
        <v>0</v>
      </c>
      <c r="AI286" s="62">
        <f>W286/'Festività&amp;Chiusure'!I$2</f>
        <v>0.05</v>
      </c>
      <c r="AJ286" s="62">
        <f>X286/'Festività&amp;Chiusure'!J$2</f>
        <v>4.7619047619047616E-2</v>
      </c>
      <c r="AK286" s="62">
        <f>Y286/'Festività&amp;Chiusure'!K$2</f>
        <v>4.5454545454545456E-2</v>
      </c>
      <c r="AL286" s="62">
        <f>Z286/'Festività&amp;Chiusure'!L$2</f>
        <v>0.05</v>
      </c>
      <c r="AM286" s="62">
        <f>AA286/'Festività&amp;Chiusure'!M$2</f>
        <v>0.05</v>
      </c>
      <c r="AN286" s="62">
        <f>AB286/'Festività&amp;Chiusure'!N$2</f>
        <v>4.3478260869565216E-2</v>
      </c>
      <c r="AO286" s="62">
        <f>AC286/'Festività&amp;Chiusure'!O$2</f>
        <v>0</v>
      </c>
      <c r="AP286" s="62">
        <f>AD286/'Festività&amp;Chiusure'!P$2</f>
        <v>0</v>
      </c>
      <c r="AQ286" s="62">
        <f>AE286/'Festività&amp;Chiusure'!Q$2</f>
        <v>0</v>
      </c>
      <c r="AR286" s="62">
        <f>AF286/'Festività&amp;Chiusure'!R$2</f>
        <v>0</v>
      </c>
      <c r="AS286" s="62">
        <f>AG286/'Festività&amp;Chiusure'!S$2</f>
        <v>0</v>
      </c>
    </row>
    <row r="287" spans="1:45" ht="14.45" hidden="1">
      <c r="A287" s="24" t="s">
        <v>45</v>
      </c>
      <c r="B287" s="77" t="s">
        <v>194</v>
      </c>
      <c r="C287" s="24" t="s">
        <v>195</v>
      </c>
      <c r="D287" s="24">
        <v>2024</v>
      </c>
      <c r="E287" s="61">
        <v>45292</v>
      </c>
      <c r="F287" s="61">
        <v>45473</v>
      </c>
      <c r="G287" s="63" t="s">
        <v>343</v>
      </c>
      <c r="H287" s="63" t="s">
        <v>344</v>
      </c>
      <c r="I287" s="24" t="s">
        <v>307</v>
      </c>
      <c r="J287" s="24" t="s">
        <v>345</v>
      </c>
      <c r="K287" s="24" t="s">
        <v>52</v>
      </c>
      <c r="L287" s="24" t="s">
        <v>309</v>
      </c>
      <c r="M287" s="24" t="s">
        <v>317</v>
      </c>
      <c r="N287" s="24" t="s">
        <v>55</v>
      </c>
      <c r="O287" s="24" t="s">
        <v>134</v>
      </c>
      <c r="P287" s="24">
        <v>188</v>
      </c>
      <c r="Q287" s="24">
        <v>170</v>
      </c>
      <c r="R287" s="24" t="s">
        <v>57</v>
      </c>
      <c r="S287" s="62">
        <v>0.99</v>
      </c>
      <c r="T287" s="24">
        <v>2024</v>
      </c>
      <c r="U287" s="24">
        <f t="shared" si="4"/>
        <v>2</v>
      </c>
      <c r="V287" s="24"/>
      <c r="W287" s="24">
        <v>2</v>
      </c>
      <c r="X287" s="24">
        <v>2</v>
      </c>
      <c r="Y287" s="24"/>
      <c r="Z287" s="24">
        <v>2</v>
      </c>
      <c r="AA287" s="24"/>
      <c r="AB287" s="24"/>
      <c r="AC287" s="24"/>
      <c r="AD287" s="24"/>
      <c r="AE287" s="24"/>
      <c r="AF287" s="24"/>
      <c r="AG287" s="24"/>
      <c r="AH287" s="62">
        <f>V287/'Festività&amp;Chiusure'!H$2</f>
        <v>0</v>
      </c>
      <c r="AI287" s="62">
        <f>W287/'Festività&amp;Chiusure'!I$2</f>
        <v>0.1</v>
      </c>
      <c r="AJ287" s="62">
        <f>X287/'Festività&amp;Chiusure'!J$2</f>
        <v>9.5238095238095233E-2</v>
      </c>
      <c r="AK287" s="62">
        <f>Y287/'Festività&amp;Chiusure'!K$2</f>
        <v>0</v>
      </c>
      <c r="AL287" s="62">
        <f>Z287/'Festività&amp;Chiusure'!L$2</f>
        <v>0.1</v>
      </c>
      <c r="AM287" s="62">
        <f>AA287/'Festività&amp;Chiusure'!M$2</f>
        <v>0</v>
      </c>
      <c r="AN287" s="62">
        <f>AB287/'Festività&amp;Chiusure'!N$2</f>
        <v>0</v>
      </c>
      <c r="AO287" s="62">
        <f>AC287/'Festività&amp;Chiusure'!O$2</f>
        <v>0</v>
      </c>
      <c r="AP287" s="62">
        <f>AD287/'Festività&amp;Chiusure'!P$2</f>
        <v>0</v>
      </c>
      <c r="AQ287" s="62">
        <f>AE287/'Festività&amp;Chiusure'!Q$2</f>
        <v>0</v>
      </c>
      <c r="AR287" s="62">
        <f>AF287/'Festività&amp;Chiusure'!R$2</f>
        <v>0</v>
      </c>
      <c r="AS287" s="62">
        <f>AG287/'Festività&amp;Chiusure'!S$2</f>
        <v>0</v>
      </c>
    </row>
    <row r="288" spans="1:45" ht="14.45" hidden="1">
      <c r="A288" s="24" t="s">
        <v>45</v>
      </c>
      <c r="B288" s="77" t="s">
        <v>194</v>
      </c>
      <c r="C288" s="24" t="s">
        <v>195</v>
      </c>
      <c r="D288" s="24">
        <v>2024</v>
      </c>
      <c r="E288" s="61">
        <v>45292</v>
      </c>
      <c r="F288" s="61">
        <v>45473</v>
      </c>
      <c r="G288" s="63" t="s">
        <v>343</v>
      </c>
      <c r="H288" s="63" t="s">
        <v>344</v>
      </c>
      <c r="I288" s="24" t="s">
        <v>307</v>
      </c>
      <c r="J288" s="24" t="s">
        <v>345</v>
      </c>
      <c r="K288" s="24" t="s">
        <v>52</v>
      </c>
      <c r="L288" s="24" t="s">
        <v>309</v>
      </c>
      <c r="M288" s="24" t="s">
        <v>318</v>
      </c>
      <c r="N288" s="24" t="s">
        <v>176</v>
      </c>
      <c r="O288" s="24" t="s">
        <v>142</v>
      </c>
      <c r="P288" s="24">
        <v>188</v>
      </c>
      <c r="Q288" s="24">
        <v>170</v>
      </c>
      <c r="R288" s="24" t="s">
        <v>57</v>
      </c>
      <c r="S288" s="62">
        <v>0.99</v>
      </c>
      <c r="T288" s="24">
        <v>2024</v>
      </c>
      <c r="U288" s="24">
        <f t="shared" si="4"/>
        <v>11</v>
      </c>
      <c r="V288" s="24"/>
      <c r="W288" s="24">
        <v>3</v>
      </c>
      <c r="X288" s="24">
        <v>3</v>
      </c>
      <c r="Y288" s="24">
        <v>3</v>
      </c>
      <c r="Z288" s="24">
        <v>3</v>
      </c>
      <c r="AA288" s="24">
        <v>3</v>
      </c>
      <c r="AB288" s="24">
        <v>3</v>
      </c>
      <c r="AC288" s="24"/>
      <c r="AD288" s="24">
        <v>1</v>
      </c>
      <c r="AE288" s="24">
        <v>1</v>
      </c>
      <c r="AF288" s="24"/>
      <c r="AG288" s="24"/>
      <c r="AH288" s="62">
        <f>V288/'Festività&amp;Chiusure'!H$2</f>
        <v>0</v>
      </c>
      <c r="AI288" s="62">
        <f>W288/'Festività&amp;Chiusure'!I$2</f>
        <v>0.15</v>
      </c>
      <c r="AJ288" s="62">
        <f>X288/'Festività&amp;Chiusure'!J$2</f>
        <v>0.14285714285714285</v>
      </c>
      <c r="AK288" s="62">
        <f>Y288/'Festività&amp;Chiusure'!K$2</f>
        <v>0.13636363636363635</v>
      </c>
      <c r="AL288" s="62">
        <f>Z288/'Festività&amp;Chiusure'!L$2</f>
        <v>0.15</v>
      </c>
      <c r="AM288" s="62">
        <f>AA288/'Festività&amp;Chiusure'!M$2</f>
        <v>0.15</v>
      </c>
      <c r="AN288" s="62">
        <f>AB288/'Festività&amp;Chiusure'!N$2</f>
        <v>0.13043478260869565</v>
      </c>
      <c r="AO288" s="62">
        <f>AC288/'Festività&amp;Chiusure'!O$2</f>
        <v>0</v>
      </c>
      <c r="AP288" s="62">
        <f>AD288/'Festività&amp;Chiusure'!P$2</f>
        <v>4.7619047619047616E-2</v>
      </c>
      <c r="AQ288" s="62">
        <f>AE288/'Festività&amp;Chiusure'!Q$2</f>
        <v>4.3478260869565216E-2</v>
      </c>
      <c r="AR288" s="62">
        <f>AF288/'Festività&amp;Chiusure'!R$2</f>
        <v>0</v>
      </c>
      <c r="AS288" s="62">
        <f>AG288/'Festività&amp;Chiusure'!S$2</f>
        <v>0</v>
      </c>
    </row>
    <row r="289" spans="1:46" ht="14.45" hidden="1">
      <c r="A289" s="24" t="s">
        <v>262</v>
      </c>
      <c r="B289" s="24" t="s">
        <v>46</v>
      </c>
      <c r="C289" s="24"/>
      <c r="D289" s="24">
        <v>2024</v>
      </c>
      <c r="E289" s="61">
        <v>45292</v>
      </c>
      <c r="F289" s="61">
        <v>45657</v>
      </c>
      <c r="G289" s="24" t="s">
        <v>62</v>
      </c>
      <c r="H289" s="24" t="s">
        <v>62</v>
      </c>
      <c r="I289" s="24" t="s">
        <v>351</v>
      </c>
      <c r="J289" s="24" t="s">
        <v>352</v>
      </c>
      <c r="K289" s="24" t="s">
        <v>52</v>
      </c>
      <c r="L289" s="24" t="s">
        <v>353</v>
      </c>
      <c r="M289" s="24" t="s">
        <v>175</v>
      </c>
      <c r="N289" s="24" t="s">
        <v>176</v>
      </c>
      <c r="O289" s="24" t="s">
        <v>92</v>
      </c>
      <c r="P289" s="24">
        <v>154</v>
      </c>
      <c r="Q289" s="24">
        <v>143</v>
      </c>
      <c r="R289" s="24" t="s">
        <v>93</v>
      </c>
      <c r="S289" s="62">
        <v>0.75</v>
      </c>
      <c r="T289" s="24">
        <v>2024</v>
      </c>
      <c r="U289" s="24">
        <f t="shared" si="4"/>
        <v>83.5</v>
      </c>
      <c r="V289" s="24">
        <v>12</v>
      </c>
      <c r="W289" s="24">
        <v>14</v>
      </c>
      <c r="X289" s="24">
        <v>15</v>
      </c>
      <c r="Y289" s="24">
        <v>13.5</v>
      </c>
      <c r="Z289" s="24">
        <v>15</v>
      </c>
      <c r="AA289" s="24">
        <v>14</v>
      </c>
      <c r="AB289" s="24">
        <v>16</v>
      </c>
      <c r="AC289" s="24">
        <v>8</v>
      </c>
      <c r="AD289" s="24">
        <v>15</v>
      </c>
      <c r="AE289" s="24">
        <v>11.5</v>
      </c>
      <c r="AF289" s="24">
        <v>2</v>
      </c>
      <c r="AG289" s="24">
        <v>2</v>
      </c>
      <c r="AH289" s="62">
        <f>V289/'Festività&amp;Chiusure'!H$2</f>
        <v>0.66666666666666663</v>
      </c>
      <c r="AI289" s="62">
        <f>W289/'Festività&amp;Chiusure'!I$2</f>
        <v>0.7</v>
      </c>
      <c r="AJ289" s="62">
        <f>X289/'Festività&amp;Chiusure'!J$2</f>
        <v>0.7142857142857143</v>
      </c>
      <c r="AK289" s="62">
        <f>Y289/'Festività&amp;Chiusure'!K$2</f>
        <v>0.61363636363636365</v>
      </c>
      <c r="AL289" s="62">
        <f>Z289/'Festività&amp;Chiusure'!L$2</f>
        <v>0.75</v>
      </c>
      <c r="AM289" s="62">
        <f>AA289/'Festività&amp;Chiusure'!M$2</f>
        <v>0.7</v>
      </c>
      <c r="AN289" s="62">
        <f>AB289/'Festività&amp;Chiusure'!N$2</f>
        <v>0.69565217391304346</v>
      </c>
      <c r="AO289" s="62">
        <f>AC289/'Festività&amp;Chiusure'!O$2</f>
        <v>0.66666666666666663</v>
      </c>
      <c r="AP289" s="62">
        <f>AD289/'Festività&amp;Chiusure'!P$2</f>
        <v>0.7142857142857143</v>
      </c>
      <c r="AQ289" s="62">
        <f>AE289/'Festività&amp;Chiusure'!Q$2</f>
        <v>0.5</v>
      </c>
      <c r="AR289" s="62">
        <f>AF289/'Festività&amp;Chiusure'!R$2</f>
        <v>9.5238095238095233E-2</v>
      </c>
      <c r="AS289" s="62">
        <f>AG289/'Festività&amp;Chiusure'!S$2</f>
        <v>9.0909090909090912E-2</v>
      </c>
    </row>
    <row r="290" spans="1:46" ht="14.45" hidden="1">
      <c r="A290" s="24" t="s">
        <v>45</v>
      </c>
      <c r="B290" s="24" t="s">
        <v>194</v>
      </c>
      <c r="C290" s="24" t="s">
        <v>354</v>
      </c>
      <c r="D290" s="24">
        <v>2024</v>
      </c>
      <c r="E290" s="61">
        <v>45413</v>
      </c>
      <c r="F290" s="61">
        <v>45535</v>
      </c>
      <c r="G290" s="24" t="s">
        <v>355</v>
      </c>
      <c r="H290" s="24" t="s">
        <v>355</v>
      </c>
      <c r="I290" s="24" t="s">
        <v>356</v>
      </c>
      <c r="J290" s="24" t="s">
        <v>357</v>
      </c>
      <c r="K290" s="24" t="s">
        <v>52</v>
      </c>
      <c r="L290" s="24" t="s">
        <v>358</v>
      </c>
      <c r="M290" s="24" t="s">
        <v>359</v>
      </c>
      <c r="N290" s="24" t="s">
        <v>55</v>
      </c>
      <c r="O290" s="24" t="s">
        <v>142</v>
      </c>
      <c r="P290" s="24">
        <v>21</v>
      </c>
      <c r="Q290" s="24">
        <v>6.5</v>
      </c>
      <c r="R290" s="24" t="s">
        <v>57</v>
      </c>
      <c r="S290" s="62">
        <v>0.31</v>
      </c>
      <c r="T290" s="24">
        <v>2024</v>
      </c>
      <c r="U290" s="24">
        <f t="shared" si="4"/>
        <v>13</v>
      </c>
      <c r="V290" s="24"/>
      <c r="W290" s="24"/>
      <c r="X290" s="24">
        <v>2</v>
      </c>
      <c r="Y290" s="24">
        <v>2</v>
      </c>
      <c r="Z290" s="24">
        <v>4</v>
      </c>
      <c r="AA290" s="24">
        <v>5</v>
      </c>
      <c r="AB290" s="24">
        <v>4</v>
      </c>
      <c r="AC290" s="24"/>
      <c r="AD290" s="24"/>
      <c r="AE290" s="24"/>
      <c r="AF290" s="24"/>
      <c r="AG290" s="24"/>
      <c r="AH290" s="62">
        <f>V290/'Festività&amp;Chiusure'!H$2</f>
        <v>0</v>
      </c>
      <c r="AI290" s="62">
        <f>W290/'Festività&amp;Chiusure'!I$2</f>
        <v>0</v>
      </c>
      <c r="AJ290" s="62">
        <f>X290/'Festività&amp;Chiusure'!J$2</f>
        <v>9.5238095238095233E-2</v>
      </c>
      <c r="AK290" s="62">
        <f>Y290/'Festività&amp;Chiusure'!K$2</f>
        <v>9.0909090909090912E-2</v>
      </c>
      <c r="AL290" s="62">
        <f>Z290/'Festività&amp;Chiusure'!L$2</f>
        <v>0.2</v>
      </c>
      <c r="AM290" s="62">
        <f>AA290/'Festività&amp;Chiusure'!M$2</f>
        <v>0.25</v>
      </c>
      <c r="AN290" s="62">
        <f>AB290/'Festività&amp;Chiusure'!N$2</f>
        <v>0.17391304347826086</v>
      </c>
      <c r="AO290" s="62">
        <f>AC290/'Festività&amp;Chiusure'!O$2</f>
        <v>0</v>
      </c>
      <c r="AP290" s="62">
        <f>AD290/'Festività&amp;Chiusure'!P$2</f>
        <v>0</v>
      </c>
      <c r="AQ290" s="62">
        <f>AE290/'Festività&amp;Chiusure'!Q$2</f>
        <v>0</v>
      </c>
      <c r="AR290" s="62">
        <f>AF290/'Festività&amp;Chiusure'!R$2</f>
        <v>0</v>
      </c>
      <c r="AS290" s="62">
        <f>AG290/'Festività&amp;Chiusure'!S$2</f>
        <v>0</v>
      </c>
    </row>
    <row r="291" spans="1:46" ht="14.45" hidden="1">
      <c r="A291" s="24" t="s">
        <v>45</v>
      </c>
      <c r="B291" s="24" t="s">
        <v>194</v>
      </c>
      <c r="C291" s="24" t="s">
        <v>354</v>
      </c>
      <c r="D291" s="24">
        <v>2024</v>
      </c>
      <c r="E291" s="61">
        <v>45413</v>
      </c>
      <c r="F291" s="61">
        <v>45535</v>
      </c>
      <c r="G291" s="24" t="s">
        <v>355</v>
      </c>
      <c r="H291" s="24" t="s">
        <v>355</v>
      </c>
      <c r="I291" s="24" t="s">
        <v>356</v>
      </c>
      <c r="J291" s="24" t="s">
        <v>357</v>
      </c>
      <c r="K291" s="24" t="s">
        <v>52</v>
      </c>
      <c r="L291" s="24" t="s">
        <v>358</v>
      </c>
      <c r="M291" s="24" t="s">
        <v>358</v>
      </c>
      <c r="N291" s="24" t="s">
        <v>176</v>
      </c>
      <c r="O291" s="24" t="s">
        <v>92</v>
      </c>
      <c r="P291" s="24">
        <v>21</v>
      </c>
      <c r="Q291" s="24">
        <v>6.5</v>
      </c>
      <c r="R291" s="24" t="s">
        <v>57</v>
      </c>
      <c r="S291" s="62">
        <v>0.31</v>
      </c>
      <c r="T291" s="24">
        <v>2024</v>
      </c>
      <c r="U291" s="24">
        <f t="shared" si="4"/>
        <v>4</v>
      </c>
      <c r="V291" s="24"/>
      <c r="W291" s="24"/>
      <c r="X291" s="24"/>
      <c r="Y291" s="24"/>
      <c r="Z291" s="24">
        <v>1.5</v>
      </c>
      <c r="AA291" s="24">
        <v>1.5</v>
      </c>
      <c r="AB291" s="24">
        <v>1</v>
      </c>
      <c r="AC291" s="24"/>
      <c r="AD291" s="24"/>
      <c r="AE291" s="24"/>
      <c r="AF291" s="24"/>
      <c r="AG291" s="24"/>
      <c r="AH291" s="62">
        <f>V291/'Festività&amp;Chiusure'!H$2</f>
        <v>0</v>
      </c>
      <c r="AI291" s="62">
        <f>W291/'Festività&amp;Chiusure'!I$2</f>
        <v>0</v>
      </c>
      <c r="AJ291" s="62">
        <f>X291/'Festività&amp;Chiusure'!J$2</f>
        <v>0</v>
      </c>
      <c r="AK291" s="62">
        <f>Y291/'Festività&amp;Chiusure'!K$2</f>
        <v>0</v>
      </c>
      <c r="AL291" s="62">
        <f>Z291/'Festività&amp;Chiusure'!L$2</f>
        <v>7.4999999999999997E-2</v>
      </c>
      <c r="AM291" s="62">
        <f>AA291/'Festività&amp;Chiusure'!M$2</f>
        <v>7.4999999999999997E-2</v>
      </c>
      <c r="AN291" s="62">
        <f>AB291/'Festività&amp;Chiusure'!N$2</f>
        <v>4.3478260869565216E-2</v>
      </c>
      <c r="AO291" s="62">
        <f>AC291/'Festività&amp;Chiusure'!O$2</f>
        <v>0</v>
      </c>
      <c r="AP291" s="62">
        <f>AD291/'Festività&amp;Chiusure'!P$2</f>
        <v>0</v>
      </c>
      <c r="AQ291" s="62">
        <f>AE291/'Festività&amp;Chiusure'!Q$2</f>
        <v>0</v>
      </c>
      <c r="AR291" s="62">
        <f>AF291/'Festività&amp;Chiusure'!R$2</f>
        <v>0</v>
      </c>
      <c r="AS291" s="62">
        <f>AG291/'Festività&amp;Chiusure'!S$2</f>
        <v>0</v>
      </c>
    </row>
    <row r="292" spans="1:46" ht="14.45" hidden="1">
      <c r="A292" s="24" t="s">
        <v>45</v>
      </c>
      <c r="B292" s="24" t="s">
        <v>194</v>
      </c>
      <c r="C292" s="24" t="s">
        <v>195</v>
      </c>
      <c r="D292" s="24">
        <v>2024</v>
      </c>
      <c r="E292" s="61">
        <v>45231</v>
      </c>
      <c r="F292" s="61">
        <v>45657</v>
      </c>
      <c r="G292" s="63" t="s">
        <v>360</v>
      </c>
      <c r="H292" s="63" t="s">
        <v>361</v>
      </c>
      <c r="I292" s="69" t="s">
        <v>362</v>
      </c>
      <c r="J292" s="69" t="s">
        <v>363</v>
      </c>
      <c r="K292" s="24" t="s">
        <v>52</v>
      </c>
      <c r="L292" s="24" t="s">
        <v>204</v>
      </c>
      <c r="M292" s="24" t="s">
        <v>201</v>
      </c>
      <c r="N292" s="24" t="s">
        <v>55</v>
      </c>
      <c r="O292" s="24" t="s">
        <v>56</v>
      </c>
      <c r="P292" s="24">
        <v>212</v>
      </c>
      <c r="Q292" s="24">
        <v>56</v>
      </c>
      <c r="R292" s="24" t="s">
        <v>93</v>
      </c>
      <c r="S292" s="62">
        <v>0.26</v>
      </c>
      <c r="T292" s="24">
        <v>2024</v>
      </c>
      <c r="U292" s="24">
        <f t="shared" si="4"/>
        <v>16</v>
      </c>
      <c r="V292" s="24">
        <v>0.5</v>
      </c>
      <c r="W292" s="24">
        <v>0.5</v>
      </c>
      <c r="X292" s="24">
        <v>0.5</v>
      </c>
      <c r="Y292" s="24">
        <v>0.5</v>
      </c>
      <c r="Z292" s="24">
        <v>2</v>
      </c>
      <c r="AA292" s="24">
        <v>2</v>
      </c>
      <c r="AB292" s="24">
        <v>2</v>
      </c>
      <c r="AC292" s="24">
        <v>2</v>
      </c>
      <c r="AD292" s="24">
        <v>2</v>
      </c>
      <c r="AE292" s="24">
        <v>2</v>
      </c>
      <c r="AF292" s="24">
        <v>2</v>
      </c>
      <c r="AG292" s="24">
        <v>2</v>
      </c>
      <c r="AH292" s="62">
        <f>V292/'Festività&amp;Chiusure'!H$2</f>
        <v>2.7777777777777776E-2</v>
      </c>
      <c r="AI292" s="62">
        <f>W292/'Festività&amp;Chiusure'!I$2</f>
        <v>2.5000000000000001E-2</v>
      </c>
      <c r="AJ292" s="62">
        <f>X292/'Festività&amp;Chiusure'!J$2</f>
        <v>2.3809523809523808E-2</v>
      </c>
      <c r="AK292" s="62">
        <f>Y292/'Festività&amp;Chiusure'!K$2</f>
        <v>2.2727272727272728E-2</v>
      </c>
      <c r="AL292" s="62">
        <f>Z292/'Festività&amp;Chiusure'!L$2</f>
        <v>0.1</v>
      </c>
      <c r="AM292" s="62">
        <f>AA292/'Festività&amp;Chiusure'!M$2</f>
        <v>0.1</v>
      </c>
      <c r="AN292" s="62">
        <f>AB292/'Festività&amp;Chiusure'!N$2</f>
        <v>8.6956521739130432E-2</v>
      </c>
      <c r="AO292" s="62">
        <f>AC292/'Festività&amp;Chiusure'!O$2</f>
        <v>0.16666666666666666</v>
      </c>
      <c r="AP292" s="62">
        <f>AD292/'Festività&amp;Chiusure'!P$2</f>
        <v>9.5238095238095233E-2</v>
      </c>
      <c r="AQ292" s="62">
        <f>AE292/'Festività&amp;Chiusure'!Q$2</f>
        <v>8.6956521739130432E-2</v>
      </c>
      <c r="AR292" s="62">
        <f>AF292/'Festività&amp;Chiusure'!R$2</f>
        <v>9.5238095238095233E-2</v>
      </c>
      <c r="AS292" s="62">
        <f>AG292/'Festività&amp;Chiusure'!S$2</f>
        <v>9.0909090909090912E-2</v>
      </c>
    </row>
    <row r="293" spans="1:46" ht="14.45" hidden="1">
      <c r="A293" s="24" t="s">
        <v>45</v>
      </c>
      <c r="B293" s="24" t="s">
        <v>194</v>
      </c>
      <c r="C293" s="24" t="s">
        <v>195</v>
      </c>
      <c r="D293" s="24">
        <v>2024</v>
      </c>
      <c r="E293" s="61">
        <v>45231</v>
      </c>
      <c r="F293" s="61">
        <v>45657</v>
      </c>
      <c r="G293" s="63" t="s">
        <v>360</v>
      </c>
      <c r="H293" s="63" t="s">
        <v>361</v>
      </c>
      <c r="I293" s="69" t="s">
        <v>362</v>
      </c>
      <c r="J293" s="69" t="s">
        <v>363</v>
      </c>
      <c r="K293" s="24" t="s">
        <v>52</v>
      </c>
      <c r="L293" s="24" t="s">
        <v>204</v>
      </c>
      <c r="M293" s="24" t="s">
        <v>214</v>
      </c>
      <c r="N293" s="24" t="s">
        <v>55</v>
      </c>
      <c r="O293" s="24" t="s">
        <v>56</v>
      </c>
      <c r="P293" s="24">
        <v>212</v>
      </c>
      <c r="Q293" s="24">
        <v>56</v>
      </c>
      <c r="R293" s="24" t="s">
        <v>93</v>
      </c>
      <c r="S293" s="62">
        <v>0.26</v>
      </c>
      <c r="T293" s="24">
        <v>2024</v>
      </c>
      <c r="U293" s="24">
        <f t="shared" si="4"/>
        <v>16</v>
      </c>
      <c r="V293" s="24">
        <v>2</v>
      </c>
      <c r="W293" s="24">
        <v>2</v>
      </c>
      <c r="X293" s="24">
        <v>2</v>
      </c>
      <c r="Y293" s="24">
        <v>2</v>
      </c>
      <c r="Z293" s="24">
        <v>2</v>
      </c>
      <c r="AA293" s="24">
        <v>2</v>
      </c>
      <c r="AB293" s="24">
        <v>2</v>
      </c>
      <c r="AC293" s="24">
        <v>2</v>
      </c>
      <c r="AD293" s="24">
        <v>2</v>
      </c>
      <c r="AE293" s="24">
        <v>2</v>
      </c>
      <c r="AF293" s="24">
        <v>2</v>
      </c>
      <c r="AG293" s="24">
        <v>2</v>
      </c>
      <c r="AH293" s="62">
        <f>V293/'Festività&amp;Chiusure'!H$2</f>
        <v>0.1111111111111111</v>
      </c>
      <c r="AI293" s="62">
        <f>W293/'Festività&amp;Chiusure'!I$2</f>
        <v>0.1</v>
      </c>
      <c r="AJ293" s="62">
        <f>X293/'Festività&amp;Chiusure'!J$2</f>
        <v>9.5238095238095233E-2</v>
      </c>
      <c r="AK293" s="62">
        <f>Y293/'Festività&amp;Chiusure'!K$2</f>
        <v>9.0909090909090912E-2</v>
      </c>
      <c r="AL293" s="62">
        <f>Z293/'Festività&amp;Chiusure'!L$2</f>
        <v>0.1</v>
      </c>
      <c r="AM293" s="62">
        <f>AA293/'Festività&amp;Chiusure'!M$2</f>
        <v>0.1</v>
      </c>
      <c r="AN293" s="62">
        <f>AB293/'Festività&amp;Chiusure'!N$2</f>
        <v>8.6956521739130432E-2</v>
      </c>
      <c r="AO293" s="62">
        <f>AC293/'Festività&amp;Chiusure'!O$2</f>
        <v>0.16666666666666666</v>
      </c>
      <c r="AP293" s="62">
        <f>AD293/'Festività&amp;Chiusure'!P$2</f>
        <v>9.5238095238095233E-2</v>
      </c>
      <c r="AQ293" s="62">
        <f>AE293/'Festività&amp;Chiusure'!Q$2</f>
        <v>8.6956521739130432E-2</v>
      </c>
      <c r="AR293" s="62">
        <f>AF293/'Festività&amp;Chiusure'!R$2</f>
        <v>9.5238095238095233E-2</v>
      </c>
      <c r="AS293" s="62">
        <f>AG293/'Festività&amp;Chiusure'!S$2</f>
        <v>9.0909090909090912E-2</v>
      </c>
    </row>
    <row r="294" spans="1:46" ht="14.45" hidden="1">
      <c r="A294" s="24" t="s">
        <v>45</v>
      </c>
      <c r="B294" s="24" t="s">
        <v>194</v>
      </c>
      <c r="C294" s="24" t="s">
        <v>195</v>
      </c>
      <c r="D294" s="24">
        <v>2024</v>
      </c>
      <c r="E294" s="61">
        <v>45231</v>
      </c>
      <c r="F294" s="61">
        <v>45657</v>
      </c>
      <c r="G294" s="63" t="s">
        <v>360</v>
      </c>
      <c r="H294" s="63" t="s">
        <v>361</v>
      </c>
      <c r="I294" s="69" t="s">
        <v>362</v>
      </c>
      <c r="J294" s="69" t="s">
        <v>363</v>
      </c>
      <c r="K294" s="24" t="s">
        <v>52</v>
      </c>
      <c r="L294" s="24" t="s">
        <v>204</v>
      </c>
      <c r="M294" s="24" t="s">
        <v>203</v>
      </c>
      <c r="N294" s="24" t="s">
        <v>55</v>
      </c>
      <c r="O294" s="24" t="s">
        <v>56</v>
      </c>
      <c r="P294" s="24">
        <v>212</v>
      </c>
      <c r="Q294" s="24">
        <v>56</v>
      </c>
      <c r="R294" s="24" t="s">
        <v>93</v>
      </c>
      <c r="S294" s="62">
        <v>0.26</v>
      </c>
      <c r="T294" s="24">
        <v>2024</v>
      </c>
      <c r="U294" s="24">
        <f t="shared" si="4"/>
        <v>4</v>
      </c>
      <c r="V294" s="24">
        <v>0.5</v>
      </c>
      <c r="W294" s="24">
        <v>0.5</v>
      </c>
      <c r="X294" s="24">
        <v>0.5</v>
      </c>
      <c r="Y294" s="24">
        <v>0.5</v>
      </c>
      <c r="Z294" s="24">
        <v>0.5</v>
      </c>
      <c r="AA294" s="24">
        <v>0.5</v>
      </c>
      <c r="AB294" s="24">
        <v>0.5</v>
      </c>
      <c r="AC294" s="24">
        <v>0.5</v>
      </c>
      <c r="AD294" s="24">
        <v>0.5</v>
      </c>
      <c r="AE294" s="24">
        <v>0.5</v>
      </c>
      <c r="AF294" s="24">
        <v>1</v>
      </c>
      <c r="AG294" s="24"/>
      <c r="AH294" s="62">
        <f>V294/'Festività&amp;Chiusure'!H$2</f>
        <v>2.7777777777777776E-2</v>
      </c>
      <c r="AI294" s="62">
        <f>W294/'Festività&amp;Chiusure'!I$2</f>
        <v>2.5000000000000001E-2</v>
      </c>
      <c r="AJ294" s="62">
        <f>X294/'Festività&amp;Chiusure'!J$2</f>
        <v>2.3809523809523808E-2</v>
      </c>
      <c r="AK294" s="62">
        <f>Y294/'Festività&amp;Chiusure'!K$2</f>
        <v>2.2727272727272728E-2</v>
      </c>
      <c r="AL294" s="62">
        <f>Z294/'Festività&amp;Chiusure'!L$2</f>
        <v>2.5000000000000001E-2</v>
      </c>
      <c r="AM294" s="62">
        <f>AA294/'Festività&amp;Chiusure'!M$2</f>
        <v>2.5000000000000001E-2</v>
      </c>
      <c r="AN294" s="62">
        <f>AB294/'Festività&amp;Chiusure'!N$2</f>
        <v>2.1739130434782608E-2</v>
      </c>
      <c r="AO294" s="62">
        <f>AC294/'Festività&amp;Chiusure'!O$2</f>
        <v>4.1666666666666664E-2</v>
      </c>
      <c r="AP294" s="62">
        <f>AD294/'Festività&amp;Chiusure'!P$2</f>
        <v>2.3809523809523808E-2</v>
      </c>
      <c r="AQ294" s="62">
        <f>AE294/'Festività&amp;Chiusure'!Q$2</f>
        <v>2.1739130434782608E-2</v>
      </c>
      <c r="AR294" s="62">
        <f>AF294/'Festività&amp;Chiusure'!R$2</f>
        <v>4.7619047619047616E-2</v>
      </c>
      <c r="AS294" s="62">
        <f>AG294/'Festività&amp;Chiusure'!S$2</f>
        <v>0</v>
      </c>
    </row>
    <row r="295" spans="1:46" ht="14.45" hidden="1">
      <c r="A295" s="24" t="s">
        <v>45</v>
      </c>
      <c r="B295" s="24" t="s">
        <v>194</v>
      </c>
      <c r="C295" s="24" t="s">
        <v>195</v>
      </c>
      <c r="D295" s="24">
        <v>2024</v>
      </c>
      <c r="E295" s="61">
        <v>45231</v>
      </c>
      <c r="F295" s="61">
        <v>45657</v>
      </c>
      <c r="G295" s="63" t="s">
        <v>360</v>
      </c>
      <c r="H295" s="63" t="s">
        <v>361</v>
      </c>
      <c r="I295" s="69" t="s">
        <v>362</v>
      </c>
      <c r="J295" s="69" t="s">
        <v>363</v>
      </c>
      <c r="K295" s="24" t="s">
        <v>52</v>
      </c>
      <c r="L295" s="24" t="s">
        <v>204</v>
      </c>
      <c r="M295" s="24" t="s">
        <v>204</v>
      </c>
      <c r="N295" s="24" t="s">
        <v>176</v>
      </c>
      <c r="O295" s="24" t="s">
        <v>92</v>
      </c>
      <c r="P295" s="24">
        <v>212</v>
      </c>
      <c r="Q295" s="24">
        <v>56</v>
      </c>
      <c r="R295" s="24" t="s">
        <v>93</v>
      </c>
      <c r="S295" s="62">
        <v>0.26</v>
      </c>
      <c r="T295" s="24">
        <v>2024</v>
      </c>
      <c r="U295" s="24">
        <f t="shared" si="4"/>
        <v>8</v>
      </c>
      <c r="V295" s="24">
        <v>1</v>
      </c>
      <c r="W295" s="24">
        <v>0.5</v>
      </c>
      <c r="X295" s="24">
        <v>0.5</v>
      </c>
      <c r="Y295" s="24">
        <v>0.5</v>
      </c>
      <c r="Z295" s="24">
        <v>1</v>
      </c>
      <c r="AA295" s="24">
        <v>1</v>
      </c>
      <c r="AB295" s="24">
        <v>1</v>
      </c>
      <c r="AC295" s="24">
        <v>1</v>
      </c>
      <c r="AD295" s="24">
        <v>1</v>
      </c>
      <c r="AE295" s="24">
        <v>1</v>
      </c>
      <c r="AF295" s="24">
        <v>1</v>
      </c>
      <c r="AG295" s="24">
        <v>1</v>
      </c>
      <c r="AH295" s="62">
        <f>V295/'Festività&amp;Chiusure'!H$2</f>
        <v>5.5555555555555552E-2</v>
      </c>
      <c r="AI295" s="62">
        <f>W295/'Festività&amp;Chiusure'!I$2</f>
        <v>2.5000000000000001E-2</v>
      </c>
      <c r="AJ295" s="62">
        <f>X295/'Festività&amp;Chiusure'!J$2</f>
        <v>2.3809523809523808E-2</v>
      </c>
      <c r="AK295" s="62">
        <f>Y295/'Festività&amp;Chiusure'!K$2</f>
        <v>2.2727272727272728E-2</v>
      </c>
      <c r="AL295" s="62">
        <f>Z295/'Festività&amp;Chiusure'!L$2</f>
        <v>0.05</v>
      </c>
      <c r="AM295" s="62">
        <f>AA295/'Festività&amp;Chiusure'!M$2</f>
        <v>0.05</v>
      </c>
      <c r="AN295" s="62">
        <f>AB295/'Festività&amp;Chiusure'!N$2</f>
        <v>4.3478260869565216E-2</v>
      </c>
      <c r="AO295" s="62">
        <f>AC295/'Festività&amp;Chiusure'!O$2</f>
        <v>8.3333333333333329E-2</v>
      </c>
      <c r="AP295" s="62">
        <f>AD295/'Festività&amp;Chiusure'!P$2</f>
        <v>4.7619047619047616E-2</v>
      </c>
      <c r="AQ295" s="62">
        <f>AE295/'Festività&amp;Chiusure'!Q$2</f>
        <v>4.3478260869565216E-2</v>
      </c>
      <c r="AR295" s="62">
        <f>AF295/'Festività&amp;Chiusure'!R$2</f>
        <v>4.7619047619047616E-2</v>
      </c>
      <c r="AS295" s="62">
        <f>AG295/'Festività&amp;Chiusure'!S$2</f>
        <v>4.5454545454545456E-2</v>
      </c>
    </row>
    <row r="296" spans="1:46" ht="14.45" hidden="1">
      <c r="A296" s="24" t="s">
        <v>45</v>
      </c>
      <c r="B296" s="24" t="s">
        <v>194</v>
      </c>
      <c r="C296" s="24" t="s">
        <v>195</v>
      </c>
      <c r="D296" s="24">
        <v>2024</v>
      </c>
      <c r="E296" s="61">
        <v>45231</v>
      </c>
      <c r="F296" s="61">
        <v>45657</v>
      </c>
      <c r="G296" s="63" t="s">
        <v>360</v>
      </c>
      <c r="H296" s="63" t="s">
        <v>361</v>
      </c>
      <c r="I296" s="69" t="s">
        <v>362</v>
      </c>
      <c r="J296" s="69" t="s">
        <v>363</v>
      </c>
      <c r="K296" s="24" t="s">
        <v>52</v>
      </c>
      <c r="L296" s="24" t="s">
        <v>204</v>
      </c>
      <c r="M296" s="24" t="s">
        <v>205</v>
      </c>
      <c r="N296" s="24" t="s">
        <v>55</v>
      </c>
      <c r="O296" s="24" t="s">
        <v>56</v>
      </c>
      <c r="P296" s="24">
        <v>212</v>
      </c>
      <c r="Q296" s="24">
        <v>56</v>
      </c>
      <c r="R296" s="24" t="s">
        <v>93</v>
      </c>
      <c r="S296" s="62">
        <v>0.26</v>
      </c>
      <c r="T296" s="24">
        <v>2024</v>
      </c>
      <c r="U296" s="24">
        <f t="shared" si="4"/>
        <v>4</v>
      </c>
      <c r="V296" s="24">
        <v>0.5</v>
      </c>
      <c r="W296" s="24">
        <v>0.5</v>
      </c>
      <c r="X296" s="24">
        <v>0.5</v>
      </c>
      <c r="Y296" s="24">
        <v>0.5</v>
      </c>
      <c r="Z296" s="24">
        <v>0.5</v>
      </c>
      <c r="AA296" s="24">
        <v>0.5</v>
      </c>
      <c r="AB296" s="24">
        <v>0.5</v>
      </c>
      <c r="AC296" s="24">
        <v>0.5</v>
      </c>
      <c r="AD296" s="24">
        <v>0.5</v>
      </c>
      <c r="AE296" s="24">
        <v>0.5</v>
      </c>
      <c r="AF296" s="24">
        <v>0.5</v>
      </c>
      <c r="AG296" s="24">
        <v>0.5</v>
      </c>
      <c r="AH296" s="62">
        <f>V296/'Festività&amp;Chiusure'!H$2</f>
        <v>2.7777777777777776E-2</v>
      </c>
      <c r="AI296" s="62">
        <f>W296/'Festività&amp;Chiusure'!I$2</f>
        <v>2.5000000000000001E-2</v>
      </c>
      <c r="AJ296" s="62">
        <f>X296/'Festività&amp;Chiusure'!J$2</f>
        <v>2.3809523809523808E-2</v>
      </c>
      <c r="AK296" s="62">
        <f>Y296/'Festività&amp;Chiusure'!K$2</f>
        <v>2.2727272727272728E-2</v>
      </c>
      <c r="AL296" s="62">
        <f>Z296/'Festività&amp;Chiusure'!L$2</f>
        <v>2.5000000000000001E-2</v>
      </c>
      <c r="AM296" s="62">
        <f>AA296/'Festività&amp;Chiusure'!M$2</f>
        <v>2.5000000000000001E-2</v>
      </c>
      <c r="AN296" s="62">
        <f>AB296/'Festività&amp;Chiusure'!N$2</f>
        <v>2.1739130434782608E-2</v>
      </c>
      <c r="AO296" s="62">
        <f>AC296/'Festività&amp;Chiusure'!O$2</f>
        <v>4.1666666666666664E-2</v>
      </c>
      <c r="AP296" s="62">
        <f>AD296/'Festività&amp;Chiusure'!P$2</f>
        <v>2.3809523809523808E-2</v>
      </c>
      <c r="AQ296" s="62">
        <f>AE296/'Festività&amp;Chiusure'!Q$2</f>
        <v>2.1739130434782608E-2</v>
      </c>
      <c r="AR296" s="62">
        <f>AF296/'Festività&amp;Chiusure'!R$2</f>
        <v>2.3809523809523808E-2</v>
      </c>
      <c r="AS296" s="62">
        <f>AG296/'Festività&amp;Chiusure'!S$2</f>
        <v>2.2727272727272728E-2</v>
      </c>
    </row>
    <row r="297" spans="1:46" ht="14.45" hidden="1">
      <c r="A297" s="24" t="s">
        <v>45</v>
      </c>
      <c r="B297" s="24" t="s">
        <v>194</v>
      </c>
      <c r="C297" s="24" t="s">
        <v>195</v>
      </c>
      <c r="D297" s="24">
        <v>2024</v>
      </c>
      <c r="E297" s="61">
        <v>45231</v>
      </c>
      <c r="F297" s="61">
        <v>45657</v>
      </c>
      <c r="G297" s="63" t="s">
        <v>360</v>
      </c>
      <c r="H297" s="63" t="s">
        <v>361</v>
      </c>
      <c r="I297" s="69" t="s">
        <v>362</v>
      </c>
      <c r="J297" s="69" t="s">
        <v>363</v>
      </c>
      <c r="K297" s="24" t="s">
        <v>52</v>
      </c>
      <c r="L297" s="24" t="s">
        <v>204</v>
      </c>
      <c r="M297" s="24" t="s">
        <v>350</v>
      </c>
      <c r="N297" s="24" t="s">
        <v>55</v>
      </c>
      <c r="O297" s="24" t="s">
        <v>233</v>
      </c>
      <c r="P297" s="24">
        <v>212</v>
      </c>
      <c r="Q297" s="24">
        <v>56</v>
      </c>
      <c r="R297" s="24" t="s">
        <v>93</v>
      </c>
      <c r="S297" s="62">
        <v>0.26</v>
      </c>
      <c r="T297" s="24">
        <v>2024</v>
      </c>
      <c r="U297" s="24">
        <f t="shared" si="4"/>
        <v>16</v>
      </c>
      <c r="V297" s="24">
        <v>2</v>
      </c>
      <c r="W297" s="24">
        <v>2</v>
      </c>
      <c r="X297" s="24">
        <v>2</v>
      </c>
      <c r="Y297" s="24">
        <v>2</v>
      </c>
      <c r="Z297" s="24">
        <v>2</v>
      </c>
      <c r="AA297" s="24">
        <v>2</v>
      </c>
      <c r="AB297" s="24">
        <v>2</v>
      </c>
      <c r="AC297" s="24">
        <v>2</v>
      </c>
      <c r="AD297" s="24">
        <v>2</v>
      </c>
      <c r="AE297" s="24">
        <v>2</v>
      </c>
      <c r="AF297" s="24">
        <v>2</v>
      </c>
      <c r="AG297" s="24">
        <v>2</v>
      </c>
      <c r="AH297" s="62">
        <f>V297/'Festività&amp;Chiusure'!H$2</f>
        <v>0.1111111111111111</v>
      </c>
      <c r="AI297" s="62">
        <f>W297/'Festività&amp;Chiusure'!I$2</f>
        <v>0.1</v>
      </c>
      <c r="AJ297" s="62">
        <f>X297/'Festività&amp;Chiusure'!J$2</f>
        <v>9.5238095238095233E-2</v>
      </c>
      <c r="AK297" s="62">
        <f>Y297/'Festività&amp;Chiusure'!K$2</f>
        <v>9.0909090909090912E-2</v>
      </c>
      <c r="AL297" s="62">
        <f>Z297/'Festività&amp;Chiusure'!L$2</f>
        <v>0.1</v>
      </c>
      <c r="AM297" s="62">
        <f>AA297/'Festività&amp;Chiusure'!M$2</f>
        <v>0.1</v>
      </c>
      <c r="AN297" s="62">
        <f>AB297/'Festività&amp;Chiusure'!N$2</f>
        <v>8.6956521739130432E-2</v>
      </c>
      <c r="AO297" s="62">
        <f>AC297/'Festività&amp;Chiusure'!O$2</f>
        <v>0.16666666666666666</v>
      </c>
      <c r="AP297" s="62">
        <f>AD297/'Festività&amp;Chiusure'!P$2</f>
        <v>9.5238095238095233E-2</v>
      </c>
      <c r="AQ297" s="62">
        <f>AE297/'Festività&amp;Chiusure'!Q$2</f>
        <v>8.6956521739130432E-2</v>
      </c>
      <c r="AR297" s="62">
        <f>AF297/'Festività&amp;Chiusure'!R$2</f>
        <v>9.5238095238095233E-2</v>
      </c>
      <c r="AS297" s="62">
        <f>AG297/'Festività&amp;Chiusure'!S$2</f>
        <v>9.0909090909090912E-2</v>
      </c>
    </row>
    <row r="298" spans="1:46" ht="14.45" hidden="1">
      <c r="A298" s="24" t="s">
        <v>45</v>
      </c>
      <c r="B298" s="24" t="s">
        <v>194</v>
      </c>
      <c r="C298" s="24" t="s">
        <v>195</v>
      </c>
      <c r="D298" s="24">
        <v>2024</v>
      </c>
      <c r="E298" s="61">
        <v>45292</v>
      </c>
      <c r="F298" s="61">
        <v>45627</v>
      </c>
      <c r="G298" s="24" t="s">
        <v>364</v>
      </c>
      <c r="H298" s="24" t="s">
        <v>365</v>
      </c>
      <c r="I298" s="24" t="s">
        <v>307</v>
      </c>
      <c r="J298" s="24" t="s">
        <v>366</v>
      </c>
      <c r="K298" s="24" t="s">
        <v>52</v>
      </c>
      <c r="L298" s="24" t="s">
        <v>204</v>
      </c>
      <c r="M298" s="24" t="s">
        <v>203</v>
      </c>
      <c r="N298" s="24" t="s">
        <v>55</v>
      </c>
      <c r="O298" s="24" t="s">
        <v>56</v>
      </c>
      <c r="P298" s="24">
        <v>9</v>
      </c>
      <c r="Q298" s="24">
        <v>1</v>
      </c>
      <c r="R298" s="24" t="s">
        <v>93</v>
      </c>
      <c r="S298" s="62">
        <v>0.11</v>
      </c>
      <c r="T298" s="24">
        <v>2024</v>
      </c>
      <c r="U298" s="24">
        <f t="shared" si="4"/>
        <v>8</v>
      </c>
      <c r="V298" s="24"/>
      <c r="W298" s="24"/>
      <c r="X298" s="24"/>
      <c r="Y298" s="24"/>
      <c r="Z298" s="24"/>
      <c r="AA298" s="24"/>
      <c r="AB298" s="24"/>
      <c r="AC298" s="24"/>
      <c r="AD298" s="24"/>
      <c r="AE298" s="24">
        <v>6</v>
      </c>
      <c r="AF298" s="24">
        <v>2</v>
      </c>
      <c r="AG298" s="24"/>
      <c r="AH298" s="62">
        <f>V298/'Festività&amp;Chiusure'!H$2</f>
        <v>0</v>
      </c>
      <c r="AI298" s="62">
        <f>W298/'Festività&amp;Chiusure'!I$2</f>
        <v>0</v>
      </c>
      <c r="AJ298" s="62">
        <f>X298/'Festività&amp;Chiusure'!J$2</f>
        <v>0</v>
      </c>
      <c r="AK298" s="62">
        <f>Y298/'Festività&amp;Chiusure'!K$2</f>
        <v>0</v>
      </c>
      <c r="AL298" s="62">
        <f>Z298/'Festività&amp;Chiusure'!L$2</f>
        <v>0</v>
      </c>
      <c r="AM298" s="62">
        <f>AA298/'Festività&amp;Chiusure'!M$2</f>
        <v>0</v>
      </c>
      <c r="AN298" s="62">
        <f>AB298/'Festività&amp;Chiusure'!N$2</f>
        <v>0</v>
      </c>
      <c r="AO298" s="62">
        <f>AC298/'Festività&amp;Chiusure'!O$2</f>
        <v>0</v>
      </c>
      <c r="AP298" s="62">
        <f>AD298/'Festività&amp;Chiusure'!P$2</f>
        <v>0</v>
      </c>
      <c r="AQ298" s="62">
        <f>AE298/'Festività&amp;Chiusure'!Q$2</f>
        <v>0.2608695652173913</v>
      </c>
      <c r="AR298" s="62">
        <f>AF298/'Festività&amp;Chiusure'!R$2</f>
        <v>9.5238095238095233E-2</v>
      </c>
      <c r="AS298" s="62">
        <f>AG298/'Festività&amp;Chiusure'!S$2</f>
        <v>0</v>
      </c>
    </row>
    <row r="299" spans="1:46" ht="14.45" hidden="1">
      <c r="A299" s="24" t="s">
        <v>45</v>
      </c>
      <c r="B299" s="24" t="s">
        <v>194</v>
      </c>
      <c r="C299" s="24" t="s">
        <v>195</v>
      </c>
      <c r="D299" s="24">
        <v>2024</v>
      </c>
      <c r="E299" s="61">
        <v>45292</v>
      </c>
      <c r="F299" s="61">
        <v>45627</v>
      </c>
      <c r="G299" s="24" t="s">
        <v>364</v>
      </c>
      <c r="H299" s="24" t="s">
        <v>365</v>
      </c>
      <c r="I299" s="24" t="s">
        <v>307</v>
      </c>
      <c r="J299" s="24" t="s">
        <v>366</v>
      </c>
      <c r="K299" s="24" t="s">
        <v>52</v>
      </c>
      <c r="L299" s="24" t="s">
        <v>204</v>
      </c>
      <c r="M299" s="24" t="s">
        <v>350</v>
      </c>
      <c r="N299" s="24" t="s">
        <v>55</v>
      </c>
      <c r="O299" s="24" t="s">
        <v>233</v>
      </c>
      <c r="P299" s="24">
        <v>9</v>
      </c>
      <c r="Q299" s="24">
        <v>1</v>
      </c>
      <c r="R299" s="24" t="s">
        <v>93</v>
      </c>
      <c r="S299" s="62">
        <v>0.11</v>
      </c>
      <c r="T299" s="24">
        <v>2024</v>
      </c>
      <c r="U299" s="24">
        <f t="shared" si="4"/>
        <v>1</v>
      </c>
      <c r="V299" s="24"/>
      <c r="W299" s="24"/>
      <c r="X299" s="24"/>
      <c r="Y299" s="24"/>
      <c r="Z299" s="24"/>
      <c r="AA299" s="24"/>
      <c r="AB299" s="24">
        <v>1</v>
      </c>
      <c r="AC299" s="24"/>
      <c r="AD299" s="24"/>
      <c r="AE299" s="24"/>
      <c r="AF299" s="24"/>
      <c r="AG299" s="24"/>
      <c r="AH299" s="62">
        <f>V299/'Festività&amp;Chiusure'!H$2</f>
        <v>0</v>
      </c>
      <c r="AI299" s="62">
        <f>W299/'Festività&amp;Chiusure'!I$2</f>
        <v>0</v>
      </c>
      <c r="AJ299" s="62">
        <f>X299/'Festività&amp;Chiusure'!J$2</f>
        <v>0</v>
      </c>
      <c r="AK299" s="62">
        <f>Y299/'Festività&amp;Chiusure'!K$2</f>
        <v>0</v>
      </c>
      <c r="AL299" s="62">
        <f>Z299/'Festività&amp;Chiusure'!L$2</f>
        <v>0</v>
      </c>
      <c r="AM299" s="62">
        <f>AA299/'Festività&amp;Chiusure'!M$2</f>
        <v>0</v>
      </c>
      <c r="AN299" s="62">
        <f>AB299/'Festività&amp;Chiusure'!N$2</f>
        <v>4.3478260869565216E-2</v>
      </c>
      <c r="AO299" s="62">
        <f>AC299/'Festività&amp;Chiusure'!O$2</f>
        <v>0</v>
      </c>
      <c r="AP299" s="62">
        <f>AD299/'Festività&amp;Chiusure'!P$2</f>
        <v>0</v>
      </c>
      <c r="AQ299" s="62">
        <f>AE299/'Festività&amp;Chiusure'!Q$2</f>
        <v>0</v>
      </c>
      <c r="AR299" s="62">
        <f>AF299/'Festività&amp;Chiusure'!R$2</f>
        <v>0</v>
      </c>
      <c r="AS299" s="62">
        <f>AG299/'Festività&amp;Chiusure'!S$2</f>
        <v>0</v>
      </c>
    </row>
    <row r="300" spans="1:46" ht="14.45" hidden="1">
      <c r="A300" s="24" t="s">
        <v>45</v>
      </c>
      <c r="B300" s="24" t="s">
        <v>194</v>
      </c>
      <c r="C300" s="24" t="s">
        <v>195</v>
      </c>
      <c r="D300" s="24">
        <v>2024</v>
      </c>
      <c r="E300" s="61">
        <v>45292</v>
      </c>
      <c r="F300" s="61">
        <v>45657</v>
      </c>
      <c r="G300" s="63" t="s">
        <v>367</v>
      </c>
      <c r="H300" s="63" t="s">
        <v>368</v>
      </c>
      <c r="I300" s="63" t="s">
        <v>257</v>
      </c>
      <c r="J300" s="63" t="s">
        <v>369</v>
      </c>
      <c r="K300" s="24" t="s">
        <v>52</v>
      </c>
      <c r="L300" s="24" t="s">
        <v>204</v>
      </c>
      <c r="M300" s="24" t="s">
        <v>346</v>
      </c>
      <c r="N300" s="24" t="s">
        <v>55</v>
      </c>
      <c r="O300" s="24" t="s">
        <v>56</v>
      </c>
      <c r="P300" s="24">
        <v>1610</v>
      </c>
      <c r="Q300" s="24">
        <v>1067</v>
      </c>
      <c r="R300" s="24" t="s">
        <v>93</v>
      </c>
      <c r="S300" s="62">
        <v>0.66</v>
      </c>
      <c r="T300" s="24">
        <v>2024</v>
      </c>
      <c r="U300" s="24">
        <f t="shared" si="4"/>
        <v>63</v>
      </c>
      <c r="V300" s="24">
        <v>13</v>
      </c>
      <c r="W300" s="24">
        <v>16</v>
      </c>
      <c r="X300" s="24">
        <v>16</v>
      </c>
      <c r="Y300" s="24">
        <v>14</v>
      </c>
      <c r="Z300" s="24">
        <v>17</v>
      </c>
      <c r="AA300" s="24">
        <v>12</v>
      </c>
      <c r="AB300" s="24">
        <v>18</v>
      </c>
      <c r="AC300" s="24"/>
      <c r="AD300" s="24">
        <v>16</v>
      </c>
      <c r="AE300" s="24"/>
      <c r="AF300" s="24"/>
      <c r="AG300" s="24"/>
      <c r="AH300" s="62">
        <f>V300/'Festività&amp;Chiusure'!H$2</f>
        <v>0.72222222222222221</v>
      </c>
      <c r="AI300" s="62">
        <f>W300/'Festività&amp;Chiusure'!I$2</f>
        <v>0.8</v>
      </c>
      <c r="AJ300" s="62">
        <f>X300/'Festività&amp;Chiusure'!J$2</f>
        <v>0.76190476190476186</v>
      </c>
      <c r="AK300" s="62">
        <f>Y300/'Festività&amp;Chiusure'!K$2</f>
        <v>0.63636363636363635</v>
      </c>
      <c r="AL300" s="62">
        <f>Z300/'Festività&amp;Chiusure'!L$2</f>
        <v>0.85</v>
      </c>
      <c r="AM300" s="62">
        <f>AA300/'Festività&amp;Chiusure'!M$2</f>
        <v>0.6</v>
      </c>
      <c r="AN300" s="62">
        <f>AB300/'Festività&amp;Chiusure'!N$2</f>
        <v>0.78260869565217395</v>
      </c>
      <c r="AO300" s="62">
        <f>AC300/'Festività&amp;Chiusure'!O$2</f>
        <v>0</v>
      </c>
      <c r="AP300" s="62">
        <f>AD300/'Festività&amp;Chiusure'!P$2</f>
        <v>0.76190476190476186</v>
      </c>
      <c r="AQ300" s="62">
        <f>AE300/'Festività&amp;Chiusure'!Q$2</f>
        <v>0</v>
      </c>
      <c r="AR300" s="62">
        <f>AF300/'Festività&amp;Chiusure'!R$2</f>
        <v>0</v>
      </c>
      <c r="AS300" s="62">
        <f>AG300/'Festività&amp;Chiusure'!S$2</f>
        <v>0</v>
      </c>
      <c r="AT300" s="51"/>
    </row>
    <row r="301" spans="1:46" ht="14.45" hidden="1">
      <c r="A301" s="24" t="s">
        <v>45</v>
      </c>
      <c r="B301" s="24" t="s">
        <v>194</v>
      </c>
      <c r="C301" s="24" t="s">
        <v>195</v>
      </c>
      <c r="D301" s="24">
        <v>2024</v>
      </c>
      <c r="E301" s="61">
        <v>45292</v>
      </c>
      <c r="F301" s="61">
        <v>45657</v>
      </c>
      <c r="G301" s="63" t="s">
        <v>367</v>
      </c>
      <c r="H301" s="63" t="s">
        <v>368</v>
      </c>
      <c r="I301" s="63" t="s">
        <v>257</v>
      </c>
      <c r="J301" s="63" t="s">
        <v>369</v>
      </c>
      <c r="K301" s="24" t="s">
        <v>52</v>
      </c>
      <c r="L301" s="24" t="s">
        <v>204</v>
      </c>
      <c r="M301" s="24" t="s">
        <v>201</v>
      </c>
      <c r="N301" s="24" t="s">
        <v>55</v>
      </c>
      <c r="O301" s="24" t="s">
        <v>56</v>
      </c>
      <c r="P301" s="24">
        <v>1610</v>
      </c>
      <c r="Q301" s="24">
        <v>1067</v>
      </c>
      <c r="R301" s="24" t="s">
        <v>93</v>
      </c>
      <c r="S301" s="62">
        <v>0.66</v>
      </c>
      <c r="T301" s="24">
        <v>2024</v>
      </c>
      <c r="U301" s="24">
        <f t="shared" si="4"/>
        <v>113</v>
      </c>
      <c r="V301" s="63">
        <v>19</v>
      </c>
      <c r="W301" s="63">
        <v>21</v>
      </c>
      <c r="X301" s="63">
        <v>21</v>
      </c>
      <c r="Y301" s="63">
        <v>19</v>
      </c>
      <c r="Z301" s="63">
        <v>19</v>
      </c>
      <c r="AA301" s="63">
        <v>15</v>
      </c>
      <c r="AB301" s="63">
        <v>18</v>
      </c>
      <c r="AC301" s="24"/>
      <c r="AD301" s="63">
        <v>16</v>
      </c>
      <c r="AE301" s="63">
        <v>18</v>
      </c>
      <c r="AF301" s="63">
        <v>15</v>
      </c>
      <c r="AG301" s="63">
        <v>12</v>
      </c>
      <c r="AH301" s="62">
        <f>V301/'Festività&amp;Chiusure'!H$2</f>
        <v>1.0555555555555556</v>
      </c>
      <c r="AI301" s="62">
        <f>W301/'Festività&amp;Chiusure'!I$2</f>
        <v>1.05</v>
      </c>
      <c r="AJ301" s="62">
        <f>X301/'Festività&amp;Chiusure'!J$2</f>
        <v>1</v>
      </c>
      <c r="AK301" s="62">
        <f>Y301/'Festività&amp;Chiusure'!K$2</f>
        <v>0.86363636363636365</v>
      </c>
      <c r="AL301" s="62">
        <f>Z301/'Festività&amp;Chiusure'!L$2</f>
        <v>0.95</v>
      </c>
      <c r="AM301" s="62">
        <f>AA301/'Festività&amp;Chiusure'!M$2</f>
        <v>0.75</v>
      </c>
      <c r="AN301" s="62">
        <f>AB301/'Festività&amp;Chiusure'!N$2</f>
        <v>0.78260869565217395</v>
      </c>
      <c r="AO301" s="62">
        <f>AC301/'Festività&amp;Chiusure'!O$2</f>
        <v>0</v>
      </c>
      <c r="AP301" s="62">
        <f>AD301/'Festività&amp;Chiusure'!P$2</f>
        <v>0.76190476190476186</v>
      </c>
      <c r="AQ301" s="62">
        <f>AE301/'Festività&amp;Chiusure'!Q$2</f>
        <v>0.78260869565217395</v>
      </c>
      <c r="AR301" s="62">
        <f>AF301/'Festività&amp;Chiusure'!R$2</f>
        <v>0.7142857142857143</v>
      </c>
      <c r="AS301" s="62">
        <f>AG301/'Festività&amp;Chiusure'!S$2</f>
        <v>0.54545454545454541</v>
      </c>
    </row>
    <row r="302" spans="1:46" s="49" customFormat="1" ht="14.45" hidden="1">
      <c r="A302" s="24" t="s">
        <v>45</v>
      </c>
      <c r="B302" s="24" t="s">
        <v>194</v>
      </c>
      <c r="C302" s="24" t="s">
        <v>195</v>
      </c>
      <c r="D302" s="24">
        <v>2024</v>
      </c>
      <c r="E302" s="61">
        <v>45292</v>
      </c>
      <c r="F302" s="61">
        <v>45657</v>
      </c>
      <c r="G302" s="63" t="s">
        <v>367</v>
      </c>
      <c r="H302" s="63" t="s">
        <v>368</v>
      </c>
      <c r="I302" s="63" t="s">
        <v>257</v>
      </c>
      <c r="J302" s="63" t="s">
        <v>369</v>
      </c>
      <c r="K302" s="24" t="s">
        <v>52</v>
      </c>
      <c r="L302" s="24" t="s">
        <v>204</v>
      </c>
      <c r="M302" s="24" t="s">
        <v>214</v>
      </c>
      <c r="N302" s="24" t="s">
        <v>55</v>
      </c>
      <c r="O302" s="24" t="s">
        <v>56</v>
      </c>
      <c r="P302" s="24">
        <v>1610</v>
      </c>
      <c r="Q302" s="24">
        <v>1067</v>
      </c>
      <c r="R302" s="24" t="s">
        <v>93</v>
      </c>
      <c r="S302" s="62">
        <v>0.66</v>
      </c>
      <c r="T302" s="24">
        <v>2024</v>
      </c>
      <c r="U302" s="24">
        <f t="shared" si="4"/>
        <v>110</v>
      </c>
      <c r="V302" s="24">
        <v>16</v>
      </c>
      <c r="W302" s="24">
        <v>18</v>
      </c>
      <c r="X302" s="24">
        <v>19</v>
      </c>
      <c r="Y302" s="24">
        <v>17</v>
      </c>
      <c r="Z302" s="24">
        <v>2</v>
      </c>
      <c r="AA302" s="24">
        <v>16</v>
      </c>
      <c r="AB302" s="24">
        <v>19</v>
      </c>
      <c r="AC302" s="24"/>
      <c r="AD302" s="24">
        <v>19</v>
      </c>
      <c r="AE302" s="24">
        <v>21</v>
      </c>
      <c r="AF302" s="24">
        <v>18</v>
      </c>
      <c r="AG302" s="24">
        <v>15</v>
      </c>
      <c r="AH302" s="62">
        <f>V302/'Festività&amp;Chiusure'!H$2</f>
        <v>0.88888888888888884</v>
      </c>
      <c r="AI302" s="62">
        <f>W302/'Festività&amp;Chiusure'!I$2</f>
        <v>0.9</v>
      </c>
      <c r="AJ302" s="62">
        <f>X302/'Festività&amp;Chiusure'!J$2</f>
        <v>0.90476190476190477</v>
      </c>
      <c r="AK302" s="62">
        <f>Y302/'Festività&amp;Chiusure'!K$2</f>
        <v>0.77272727272727271</v>
      </c>
      <c r="AL302" s="62">
        <f>Z302/'Festività&amp;Chiusure'!L$2</f>
        <v>0.1</v>
      </c>
      <c r="AM302" s="62">
        <f>AA302/'Festività&amp;Chiusure'!M$2</f>
        <v>0.8</v>
      </c>
      <c r="AN302" s="62">
        <f>AB302/'Festività&amp;Chiusure'!N$2</f>
        <v>0.82608695652173914</v>
      </c>
      <c r="AO302" s="62">
        <f>AC302/'Festività&amp;Chiusure'!O$2</f>
        <v>0</v>
      </c>
      <c r="AP302" s="62">
        <f>AD302/'Festività&amp;Chiusure'!P$2</f>
        <v>0.90476190476190477</v>
      </c>
      <c r="AQ302" s="62">
        <f>AE302/'Festività&amp;Chiusure'!Q$2</f>
        <v>0.91304347826086951</v>
      </c>
      <c r="AR302" s="62">
        <f>AF302/'Festività&amp;Chiusure'!R$2</f>
        <v>0.8571428571428571</v>
      </c>
      <c r="AS302" s="62">
        <f>AG302/'Festività&amp;Chiusure'!S$2</f>
        <v>0.68181818181818177</v>
      </c>
    </row>
    <row r="303" spans="1:46" s="49" customFormat="1" ht="14.45" hidden="1">
      <c r="A303" s="24" t="s">
        <v>45</v>
      </c>
      <c r="B303" s="24" t="s">
        <v>194</v>
      </c>
      <c r="C303" s="24" t="s">
        <v>195</v>
      </c>
      <c r="D303" s="24">
        <v>2024</v>
      </c>
      <c r="E303" s="61">
        <v>45292</v>
      </c>
      <c r="F303" s="61">
        <v>45657</v>
      </c>
      <c r="G303" s="63" t="s">
        <v>367</v>
      </c>
      <c r="H303" s="63" t="s">
        <v>368</v>
      </c>
      <c r="I303" s="63" t="s">
        <v>257</v>
      </c>
      <c r="J303" s="63" t="s">
        <v>369</v>
      </c>
      <c r="K303" s="24" t="s">
        <v>52</v>
      </c>
      <c r="L303" s="24" t="s">
        <v>204</v>
      </c>
      <c r="M303" s="24" t="s">
        <v>347</v>
      </c>
      <c r="N303" s="24" t="s">
        <v>55</v>
      </c>
      <c r="O303" s="24" t="s">
        <v>72</v>
      </c>
      <c r="P303" s="24">
        <v>1610</v>
      </c>
      <c r="Q303" s="24">
        <v>1067</v>
      </c>
      <c r="R303" s="24" t="s">
        <v>93</v>
      </c>
      <c r="S303" s="62">
        <v>0.66</v>
      </c>
      <c r="T303" s="24">
        <v>2024</v>
      </c>
      <c r="U303" s="24">
        <f t="shared" si="4"/>
        <v>102</v>
      </c>
      <c r="V303" s="24">
        <v>13</v>
      </c>
      <c r="W303" s="24">
        <v>15</v>
      </c>
      <c r="X303" s="24">
        <v>16</v>
      </c>
      <c r="Y303" s="24">
        <v>14</v>
      </c>
      <c r="Z303" s="24">
        <v>17</v>
      </c>
      <c r="AA303" s="24">
        <v>15</v>
      </c>
      <c r="AB303" s="24">
        <v>18</v>
      </c>
      <c r="AC303" s="24"/>
      <c r="AD303" s="24">
        <v>7</v>
      </c>
      <c r="AE303" s="24">
        <v>18</v>
      </c>
      <c r="AF303" s="24">
        <v>15</v>
      </c>
      <c r="AG303" s="24">
        <v>12</v>
      </c>
      <c r="AH303" s="62">
        <f>V303/'Festività&amp;Chiusure'!H$2</f>
        <v>0.72222222222222221</v>
      </c>
      <c r="AI303" s="62">
        <f>W303/'Festività&amp;Chiusure'!I$2</f>
        <v>0.75</v>
      </c>
      <c r="AJ303" s="62">
        <f>X303/'Festività&amp;Chiusure'!J$2</f>
        <v>0.76190476190476186</v>
      </c>
      <c r="AK303" s="62">
        <f>Y303/'Festività&amp;Chiusure'!K$2</f>
        <v>0.63636363636363635</v>
      </c>
      <c r="AL303" s="62">
        <f>Z303/'Festività&amp;Chiusure'!L$2</f>
        <v>0.85</v>
      </c>
      <c r="AM303" s="62">
        <f>AA303/'Festività&amp;Chiusure'!M$2</f>
        <v>0.75</v>
      </c>
      <c r="AN303" s="62">
        <f>AB303/'Festività&amp;Chiusure'!N$2</f>
        <v>0.78260869565217395</v>
      </c>
      <c r="AO303" s="62">
        <f>AC303/'Festività&amp;Chiusure'!O$2</f>
        <v>0</v>
      </c>
      <c r="AP303" s="62">
        <f>AD303/'Festività&amp;Chiusure'!P$2</f>
        <v>0.33333333333333331</v>
      </c>
      <c r="AQ303" s="62">
        <f>AE303/'Festività&amp;Chiusure'!Q$2</f>
        <v>0.78260869565217395</v>
      </c>
      <c r="AR303" s="62">
        <f>AF303/'Festività&amp;Chiusure'!R$2</f>
        <v>0.7142857142857143</v>
      </c>
      <c r="AS303" s="62">
        <f>AG303/'Festività&amp;Chiusure'!S$2</f>
        <v>0.54545454545454541</v>
      </c>
    </row>
    <row r="304" spans="1:46" ht="14.45" hidden="1">
      <c r="A304" s="24" t="s">
        <v>45</v>
      </c>
      <c r="B304" s="24" t="s">
        <v>194</v>
      </c>
      <c r="C304" s="24" t="s">
        <v>195</v>
      </c>
      <c r="D304" s="24">
        <v>2024</v>
      </c>
      <c r="E304" s="61">
        <v>45292</v>
      </c>
      <c r="F304" s="61">
        <v>45657</v>
      </c>
      <c r="G304" s="63" t="s">
        <v>367</v>
      </c>
      <c r="H304" s="63" t="s">
        <v>368</v>
      </c>
      <c r="I304" s="63" t="s">
        <v>257</v>
      </c>
      <c r="J304" s="63" t="s">
        <v>369</v>
      </c>
      <c r="K304" s="24" t="s">
        <v>52</v>
      </c>
      <c r="L304" s="24" t="s">
        <v>204</v>
      </c>
      <c r="M304" s="24" t="s">
        <v>243</v>
      </c>
      <c r="N304" s="24" t="s">
        <v>55</v>
      </c>
      <c r="O304" s="24" t="s">
        <v>283</v>
      </c>
      <c r="P304" s="24">
        <v>1610</v>
      </c>
      <c r="Q304" s="24">
        <v>1067</v>
      </c>
      <c r="R304" s="24" t="s">
        <v>93</v>
      </c>
      <c r="S304" s="62">
        <v>0.66</v>
      </c>
      <c r="T304" s="24">
        <v>2024</v>
      </c>
      <c r="U304" s="24">
        <f t="shared" si="4"/>
        <v>15</v>
      </c>
      <c r="V304" s="24">
        <v>5</v>
      </c>
      <c r="W304" s="24">
        <v>5</v>
      </c>
      <c r="X304" s="24">
        <v>5</v>
      </c>
      <c r="Y304" s="24">
        <v>5</v>
      </c>
      <c r="Z304" s="24">
        <v>5</v>
      </c>
      <c r="AA304" s="24">
        <v>5</v>
      </c>
      <c r="AB304" s="24">
        <v>5</v>
      </c>
      <c r="AC304" s="24"/>
      <c r="AD304" s="24"/>
      <c r="AE304" s="24"/>
      <c r="AF304" s="24"/>
      <c r="AG304" s="24"/>
      <c r="AH304" s="62">
        <f>V304/'Festività&amp;Chiusure'!H$2</f>
        <v>0.27777777777777779</v>
      </c>
      <c r="AI304" s="62">
        <f>W304/'Festività&amp;Chiusure'!I$2</f>
        <v>0.25</v>
      </c>
      <c r="AJ304" s="62">
        <f>X304/'Festività&amp;Chiusure'!J$2</f>
        <v>0.23809523809523808</v>
      </c>
      <c r="AK304" s="62">
        <f>Y304/'Festività&amp;Chiusure'!K$2</f>
        <v>0.22727272727272727</v>
      </c>
      <c r="AL304" s="62">
        <f>Z304/'Festività&amp;Chiusure'!L$2</f>
        <v>0.25</v>
      </c>
      <c r="AM304" s="62">
        <f>AA304/'Festività&amp;Chiusure'!M$2</f>
        <v>0.25</v>
      </c>
      <c r="AN304" s="62">
        <f>AB304/'Festività&amp;Chiusure'!N$2</f>
        <v>0.21739130434782608</v>
      </c>
      <c r="AO304" s="62">
        <f>AC304/'Festività&amp;Chiusure'!O$2</f>
        <v>0</v>
      </c>
      <c r="AP304" s="62">
        <f>AD304/'Festività&amp;Chiusure'!P$2</f>
        <v>0</v>
      </c>
      <c r="AQ304" s="62">
        <f>AE304/'Festività&amp;Chiusure'!Q$2</f>
        <v>0</v>
      </c>
      <c r="AR304" s="62">
        <f>AF304/'Festività&amp;Chiusure'!R$2</f>
        <v>0</v>
      </c>
      <c r="AS304" s="62">
        <f>AG304/'Festività&amp;Chiusure'!S$2</f>
        <v>0</v>
      </c>
    </row>
    <row r="305" spans="1:45" ht="14.45" hidden="1">
      <c r="A305" s="24" t="s">
        <v>45</v>
      </c>
      <c r="B305" s="24" t="s">
        <v>194</v>
      </c>
      <c r="C305" s="24" t="s">
        <v>195</v>
      </c>
      <c r="D305" s="24">
        <v>2024</v>
      </c>
      <c r="E305" s="61">
        <v>45292</v>
      </c>
      <c r="F305" s="61">
        <v>45657</v>
      </c>
      <c r="G305" s="63" t="s">
        <v>367</v>
      </c>
      <c r="H305" s="63" t="s">
        <v>368</v>
      </c>
      <c r="I305" s="63" t="s">
        <v>257</v>
      </c>
      <c r="J305" s="63" t="s">
        <v>369</v>
      </c>
      <c r="K305" s="24" t="s">
        <v>52</v>
      </c>
      <c r="L305" s="24" t="s">
        <v>204</v>
      </c>
      <c r="M305" s="24" t="s">
        <v>203</v>
      </c>
      <c r="N305" s="24" t="s">
        <v>55</v>
      </c>
      <c r="O305" s="24" t="s">
        <v>56</v>
      </c>
      <c r="P305" s="24">
        <v>1610</v>
      </c>
      <c r="Q305" s="24">
        <v>1067</v>
      </c>
      <c r="R305" s="24" t="s">
        <v>93</v>
      </c>
      <c r="S305" s="62">
        <v>0.66</v>
      </c>
      <c r="T305" s="24">
        <v>2024</v>
      </c>
      <c r="U305" s="24">
        <f t="shared" si="4"/>
        <v>83</v>
      </c>
      <c r="V305" s="24">
        <v>17</v>
      </c>
      <c r="W305" s="24">
        <v>19</v>
      </c>
      <c r="X305" s="24">
        <v>21</v>
      </c>
      <c r="Y305" s="24">
        <v>19</v>
      </c>
      <c r="Z305" s="24">
        <v>21</v>
      </c>
      <c r="AA305" s="24">
        <v>17</v>
      </c>
      <c r="AB305" s="24">
        <v>2</v>
      </c>
      <c r="AC305" s="24"/>
      <c r="AD305" s="24">
        <v>21</v>
      </c>
      <c r="AE305" s="24">
        <v>14</v>
      </c>
      <c r="AF305" s="24">
        <v>8</v>
      </c>
      <c r="AG305" s="24"/>
      <c r="AH305" s="62">
        <f>V305/'Festività&amp;Chiusure'!H$2</f>
        <v>0.94444444444444442</v>
      </c>
      <c r="AI305" s="62">
        <f>W305/'Festività&amp;Chiusure'!I$2</f>
        <v>0.95</v>
      </c>
      <c r="AJ305" s="62">
        <f>X305/'Festività&amp;Chiusure'!J$2</f>
        <v>1</v>
      </c>
      <c r="AK305" s="62">
        <f>Y305/'Festività&amp;Chiusure'!K$2</f>
        <v>0.86363636363636365</v>
      </c>
      <c r="AL305" s="62">
        <f>Z305/'Festività&amp;Chiusure'!L$2</f>
        <v>1.05</v>
      </c>
      <c r="AM305" s="62">
        <f>AA305/'Festività&amp;Chiusure'!M$2</f>
        <v>0.85</v>
      </c>
      <c r="AN305" s="62">
        <f>AB305/'Festività&amp;Chiusure'!N$2</f>
        <v>8.6956521739130432E-2</v>
      </c>
      <c r="AO305" s="62">
        <f>AC305/'Festività&amp;Chiusure'!O$2</f>
        <v>0</v>
      </c>
      <c r="AP305" s="62">
        <f>AD305/'Festività&amp;Chiusure'!P$2</f>
        <v>1</v>
      </c>
      <c r="AQ305" s="62">
        <f>AE305/'Festività&amp;Chiusure'!Q$2</f>
        <v>0.60869565217391308</v>
      </c>
      <c r="AR305" s="62">
        <f>AF305/'Festività&amp;Chiusure'!R$2</f>
        <v>0.38095238095238093</v>
      </c>
      <c r="AS305" s="62">
        <f>AG305/'Festività&amp;Chiusure'!S$2</f>
        <v>0</v>
      </c>
    </row>
    <row r="306" spans="1:45" ht="14.45" hidden="1">
      <c r="A306" s="24" t="s">
        <v>45</v>
      </c>
      <c r="B306" s="24" t="s">
        <v>194</v>
      </c>
      <c r="C306" s="24" t="s">
        <v>195</v>
      </c>
      <c r="D306" s="24">
        <v>2024</v>
      </c>
      <c r="E306" s="61">
        <v>45292</v>
      </c>
      <c r="F306" s="61">
        <v>45657</v>
      </c>
      <c r="G306" s="63" t="s">
        <v>367</v>
      </c>
      <c r="H306" s="63" t="s">
        <v>368</v>
      </c>
      <c r="I306" s="63" t="s">
        <v>257</v>
      </c>
      <c r="J306" s="63" t="s">
        <v>369</v>
      </c>
      <c r="K306" s="24" t="s">
        <v>52</v>
      </c>
      <c r="L306" s="24" t="s">
        <v>204</v>
      </c>
      <c r="M306" s="24" t="s">
        <v>349</v>
      </c>
      <c r="N306" s="24" t="s">
        <v>55</v>
      </c>
      <c r="O306" s="24" t="s">
        <v>56</v>
      </c>
      <c r="P306" s="24">
        <v>1610</v>
      </c>
      <c r="Q306" s="24">
        <v>1067</v>
      </c>
      <c r="R306" s="24" t="s">
        <v>93</v>
      </c>
      <c r="S306" s="62">
        <v>0.66</v>
      </c>
      <c r="T306" s="24">
        <v>2024</v>
      </c>
      <c r="U306" s="24">
        <f t="shared" si="4"/>
        <v>32</v>
      </c>
      <c r="V306" s="24">
        <v>8</v>
      </c>
      <c r="W306" s="24">
        <v>8</v>
      </c>
      <c r="X306" s="24">
        <v>8</v>
      </c>
      <c r="Y306" s="24">
        <v>8</v>
      </c>
      <c r="Z306" s="24">
        <v>8</v>
      </c>
      <c r="AA306" s="24">
        <v>8</v>
      </c>
      <c r="AB306" s="24">
        <v>8</v>
      </c>
      <c r="AC306" s="24"/>
      <c r="AD306" s="24">
        <v>8</v>
      </c>
      <c r="AE306" s="24"/>
      <c r="AF306" s="24"/>
      <c r="AG306" s="24"/>
      <c r="AH306" s="62">
        <f>V306/'Festività&amp;Chiusure'!H$2</f>
        <v>0.44444444444444442</v>
      </c>
      <c r="AI306" s="62">
        <f>W306/'Festività&amp;Chiusure'!I$2</f>
        <v>0.4</v>
      </c>
      <c r="AJ306" s="62">
        <f>X306/'Festività&amp;Chiusure'!J$2</f>
        <v>0.38095238095238093</v>
      </c>
      <c r="AK306" s="62">
        <f>Y306/'Festività&amp;Chiusure'!K$2</f>
        <v>0.36363636363636365</v>
      </c>
      <c r="AL306" s="62">
        <f>Z306/'Festività&amp;Chiusure'!L$2</f>
        <v>0.4</v>
      </c>
      <c r="AM306" s="62">
        <f>AA306/'Festività&amp;Chiusure'!M$2</f>
        <v>0.4</v>
      </c>
      <c r="AN306" s="62">
        <f>AB306/'Festività&amp;Chiusure'!N$2</f>
        <v>0.34782608695652173</v>
      </c>
      <c r="AO306" s="62">
        <f>AC306/'Festività&amp;Chiusure'!O$2</f>
        <v>0</v>
      </c>
      <c r="AP306" s="62">
        <f>AD306/'Festività&amp;Chiusure'!P$2</f>
        <v>0.38095238095238093</v>
      </c>
      <c r="AQ306" s="62">
        <f>AE306/'Festività&amp;Chiusure'!Q$2</f>
        <v>0</v>
      </c>
      <c r="AR306" s="62">
        <f>AF306/'Festività&amp;Chiusure'!R$2</f>
        <v>0</v>
      </c>
      <c r="AS306" s="62">
        <f>AG306/'Festività&amp;Chiusure'!S$2</f>
        <v>0</v>
      </c>
    </row>
    <row r="307" spans="1:45" ht="14.45" hidden="1">
      <c r="A307" s="24" t="s">
        <v>45</v>
      </c>
      <c r="B307" s="24" t="s">
        <v>194</v>
      </c>
      <c r="C307" s="24" t="s">
        <v>195</v>
      </c>
      <c r="D307" s="24">
        <v>2024</v>
      </c>
      <c r="E307" s="61">
        <v>45292</v>
      </c>
      <c r="F307" s="61">
        <v>45657</v>
      </c>
      <c r="G307" s="63" t="s">
        <v>367</v>
      </c>
      <c r="H307" s="63" t="s">
        <v>368</v>
      </c>
      <c r="I307" s="63" t="s">
        <v>257</v>
      </c>
      <c r="J307" s="63" t="s">
        <v>369</v>
      </c>
      <c r="K307" s="24" t="s">
        <v>52</v>
      </c>
      <c r="L307" s="24" t="s">
        <v>204</v>
      </c>
      <c r="M307" s="24" t="s">
        <v>204</v>
      </c>
      <c r="N307" s="24" t="s">
        <v>176</v>
      </c>
      <c r="O307" s="24" t="s">
        <v>92</v>
      </c>
      <c r="P307" s="24">
        <v>1610</v>
      </c>
      <c r="Q307" s="24">
        <v>1067</v>
      </c>
      <c r="R307" s="24" t="s">
        <v>93</v>
      </c>
      <c r="S307" s="62">
        <v>0.66</v>
      </c>
      <c r="T307" s="24">
        <v>2024</v>
      </c>
      <c r="U307" s="24">
        <f t="shared" si="4"/>
        <v>202</v>
      </c>
      <c r="V307" s="24">
        <v>17</v>
      </c>
      <c r="W307" s="24">
        <v>2</v>
      </c>
      <c r="X307" s="24">
        <v>2</v>
      </c>
      <c r="Y307" s="24">
        <v>18</v>
      </c>
      <c r="Z307" s="24">
        <v>19</v>
      </c>
      <c r="AA307" s="24">
        <v>19</v>
      </c>
      <c r="AB307" s="24">
        <v>19</v>
      </c>
      <c r="AC307" s="24"/>
      <c r="AD307" s="24">
        <v>19</v>
      </c>
      <c r="AE307" s="24">
        <v>48</v>
      </c>
      <c r="AF307" s="24">
        <v>42</v>
      </c>
      <c r="AG307" s="24">
        <v>36</v>
      </c>
      <c r="AH307" s="62">
        <f>V307/'Festività&amp;Chiusure'!H$2</f>
        <v>0.94444444444444442</v>
      </c>
      <c r="AI307" s="62">
        <f>W307/'Festività&amp;Chiusure'!I$2</f>
        <v>0.1</v>
      </c>
      <c r="AJ307" s="62">
        <f>X307/'Festività&amp;Chiusure'!J$2</f>
        <v>9.5238095238095233E-2</v>
      </c>
      <c r="AK307" s="62">
        <f>Y307/'Festività&amp;Chiusure'!K$2</f>
        <v>0.81818181818181823</v>
      </c>
      <c r="AL307" s="62">
        <f>Z307/'Festività&amp;Chiusure'!L$2</f>
        <v>0.95</v>
      </c>
      <c r="AM307" s="62">
        <f>AA307/'Festività&amp;Chiusure'!M$2</f>
        <v>0.95</v>
      </c>
      <c r="AN307" s="62">
        <f>AB307/'Festività&amp;Chiusure'!N$2</f>
        <v>0.82608695652173914</v>
      </c>
      <c r="AO307" s="62">
        <f>AC307/'Festività&amp;Chiusure'!O$2</f>
        <v>0</v>
      </c>
      <c r="AP307" s="62">
        <f>AD307/'Festività&amp;Chiusure'!P$2</f>
        <v>0.90476190476190477</v>
      </c>
      <c r="AQ307" s="62">
        <f>AE307/'Festività&amp;Chiusure'!Q$2</f>
        <v>2.0869565217391304</v>
      </c>
      <c r="AR307" s="62">
        <f>AF307/'Festività&amp;Chiusure'!R$2</f>
        <v>2</v>
      </c>
      <c r="AS307" s="62">
        <f>AG307/'Festività&amp;Chiusure'!S$2</f>
        <v>1.6363636363636365</v>
      </c>
    </row>
    <row r="308" spans="1:45" ht="14.45" hidden="1">
      <c r="A308" s="24" t="s">
        <v>45</v>
      </c>
      <c r="B308" s="24" t="s">
        <v>194</v>
      </c>
      <c r="C308" s="24" t="s">
        <v>195</v>
      </c>
      <c r="D308" s="24">
        <v>2024</v>
      </c>
      <c r="E308" s="61">
        <v>45292</v>
      </c>
      <c r="F308" s="61">
        <v>45657</v>
      </c>
      <c r="G308" s="63" t="s">
        <v>367</v>
      </c>
      <c r="H308" s="63" t="s">
        <v>368</v>
      </c>
      <c r="I308" s="63" t="s">
        <v>257</v>
      </c>
      <c r="J308" s="63" t="s">
        <v>369</v>
      </c>
      <c r="K308" s="24" t="s">
        <v>52</v>
      </c>
      <c r="L308" s="24" t="s">
        <v>204</v>
      </c>
      <c r="M308" s="24" t="s">
        <v>205</v>
      </c>
      <c r="N308" s="24" t="s">
        <v>55</v>
      </c>
      <c r="O308" s="24" t="s">
        <v>56</v>
      </c>
      <c r="P308" s="24">
        <v>1610</v>
      </c>
      <c r="Q308" s="24">
        <v>1067</v>
      </c>
      <c r="R308" s="24" t="s">
        <v>93</v>
      </c>
      <c r="S308" s="62">
        <v>0.66</v>
      </c>
      <c r="T308" s="24">
        <v>2024</v>
      </c>
      <c r="U308" s="24">
        <f t="shared" si="4"/>
        <v>101</v>
      </c>
      <c r="V308" s="24">
        <v>17</v>
      </c>
      <c r="W308" s="24">
        <v>19</v>
      </c>
      <c r="X308" s="24">
        <v>21</v>
      </c>
      <c r="Y308" s="24">
        <v>19</v>
      </c>
      <c r="Z308" s="24">
        <v>21</v>
      </c>
      <c r="AA308" s="24">
        <v>17</v>
      </c>
      <c r="AB308" s="24">
        <v>2</v>
      </c>
      <c r="AC308" s="24"/>
      <c r="AD308" s="24">
        <v>19</v>
      </c>
      <c r="AE308" s="24">
        <v>23</v>
      </c>
      <c r="AF308" s="24">
        <v>2</v>
      </c>
      <c r="AG308" s="24">
        <v>17</v>
      </c>
      <c r="AH308" s="62">
        <f>V308/'Festività&amp;Chiusure'!H$2</f>
        <v>0.94444444444444442</v>
      </c>
      <c r="AI308" s="62">
        <f>W308/'Festività&amp;Chiusure'!I$2</f>
        <v>0.95</v>
      </c>
      <c r="AJ308" s="62">
        <f>X308/'Festività&amp;Chiusure'!J$2</f>
        <v>1</v>
      </c>
      <c r="AK308" s="62">
        <f>Y308/'Festività&amp;Chiusure'!K$2</f>
        <v>0.86363636363636365</v>
      </c>
      <c r="AL308" s="62">
        <f>Z308/'Festività&amp;Chiusure'!L$2</f>
        <v>1.05</v>
      </c>
      <c r="AM308" s="62">
        <f>AA308/'Festività&amp;Chiusure'!M$2</f>
        <v>0.85</v>
      </c>
      <c r="AN308" s="62">
        <f>AB308/'Festività&amp;Chiusure'!N$2</f>
        <v>8.6956521739130432E-2</v>
      </c>
      <c r="AO308" s="62">
        <f>AC308/'Festività&amp;Chiusure'!O$2</f>
        <v>0</v>
      </c>
      <c r="AP308" s="62">
        <f>AD308/'Festività&amp;Chiusure'!P$2</f>
        <v>0.90476190476190477</v>
      </c>
      <c r="AQ308" s="62">
        <f>AE308/'Festività&amp;Chiusure'!Q$2</f>
        <v>1</v>
      </c>
      <c r="AR308" s="62">
        <f>AF308/'Festività&amp;Chiusure'!R$2</f>
        <v>9.5238095238095233E-2</v>
      </c>
      <c r="AS308" s="62">
        <f>AG308/'Festività&amp;Chiusure'!S$2</f>
        <v>0.77272727272727271</v>
      </c>
    </row>
    <row r="309" spans="1:45" ht="14.45" hidden="1">
      <c r="A309" s="24" t="s">
        <v>45</v>
      </c>
      <c r="B309" s="24" t="s">
        <v>194</v>
      </c>
      <c r="C309" s="24" t="s">
        <v>195</v>
      </c>
      <c r="D309" s="24">
        <v>2024</v>
      </c>
      <c r="E309" s="61">
        <v>45292</v>
      </c>
      <c r="F309" s="61">
        <v>45657</v>
      </c>
      <c r="G309" s="63" t="s">
        <v>367</v>
      </c>
      <c r="H309" s="63" t="s">
        <v>368</v>
      </c>
      <c r="I309" s="63" t="s">
        <v>257</v>
      </c>
      <c r="J309" s="63" t="s">
        <v>369</v>
      </c>
      <c r="K309" s="24" t="s">
        <v>52</v>
      </c>
      <c r="L309" s="24" t="s">
        <v>204</v>
      </c>
      <c r="M309" s="24" t="s">
        <v>244</v>
      </c>
      <c r="N309" s="24" t="s">
        <v>55</v>
      </c>
      <c r="O309" s="24" t="s">
        <v>283</v>
      </c>
      <c r="P309" s="24">
        <v>1610</v>
      </c>
      <c r="Q309" s="24">
        <v>1067</v>
      </c>
      <c r="R309" s="24" t="s">
        <v>93</v>
      </c>
      <c r="S309" s="62">
        <v>0.66</v>
      </c>
      <c r="T309" s="24">
        <v>2024</v>
      </c>
      <c r="U309" s="24">
        <f t="shared" si="4"/>
        <v>23</v>
      </c>
      <c r="V309" s="24">
        <v>5</v>
      </c>
      <c r="W309" s="24">
        <v>5</v>
      </c>
      <c r="X309" s="24">
        <v>5</v>
      </c>
      <c r="Y309" s="24">
        <v>5</v>
      </c>
      <c r="Z309" s="24">
        <v>5</v>
      </c>
      <c r="AA309" s="24">
        <v>5</v>
      </c>
      <c r="AB309" s="24">
        <v>5</v>
      </c>
      <c r="AC309" s="24"/>
      <c r="AD309" s="24">
        <v>2</v>
      </c>
      <c r="AE309" s="24">
        <v>2</v>
      </c>
      <c r="AF309" s="24">
        <v>2</v>
      </c>
      <c r="AG309" s="24">
        <v>2</v>
      </c>
      <c r="AH309" s="62">
        <f>V309/'Festività&amp;Chiusure'!H$2</f>
        <v>0.27777777777777779</v>
      </c>
      <c r="AI309" s="62">
        <f>W309/'Festività&amp;Chiusure'!I$2</f>
        <v>0.25</v>
      </c>
      <c r="AJ309" s="62">
        <f>X309/'Festività&amp;Chiusure'!J$2</f>
        <v>0.23809523809523808</v>
      </c>
      <c r="AK309" s="62">
        <f>Y309/'Festività&amp;Chiusure'!K$2</f>
        <v>0.22727272727272727</v>
      </c>
      <c r="AL309" s="62">
        <f>Z309/'Festività&amp;Chiusure'!L$2</f>
        <v>0.25</v>
      </c>
      <c r="AM309" s="62">
        <f>AA309/'Festività&amp;Chiusure'!M$2</f>
        <v>0.25</v>
      </c>
      <c r="AN309" s="62">
        <f>AB309/'Festività&amp;Chiusure'!N$2</f>
        <v>0.21739130434782608</v>
      </c>
      <c r="AO309" s="62">
        <f>AC309/'Festività&amp;Chiusure'!O$2</f>
        <v>0</v>
      </c>
      <c r="AP309" s="62">
        <f>AD309/'Festività&amp;Chiusure'!P$2</f>
        <v>9.5238095238095233E-2</v>
      </c>
      <c r="AQ309" s="62">
        <f>AE309/'Festività&amp;Chiusure'!Q$2</f>
        <v>8.6956521739130432E-2</v>
      </c>
      <c r="AR309" s="62">
        <f>AF309/'Festività&amp;Chiusure'!R$2</f>
        <v>9.5238095238095233E-2</v>
      </c>
      <c r="AS309" s="62">
        <f>AG309/'Festività&amp;Chiusure'!S$2</f>
        <v>9.0909090909090912E-2</v>
      </c>
    </row>
    <row r="310" spans="1:45" ht="14.45" hidden="1">
      <c r="A310" s="24" t="s">
        <v>45</v>
      </c>
      <c r="B310" s="24" t="s">
        <v>194</v>
      </c>
      <c r="C310" s="24" t="s">
        <v>195</v>
      </c>
      <c r="D310" s="24">
        <v>2024</v>
      </c>
      <c r="E310" s="61">
        <v>45292</v>
      </c>
      <c r="F310" s="61">
        <v>45657</v>
      </c>
      <c r="G310" s="63" t="s">
        <v>367</v>
      </c>
      <c r="H310" s="63" t="s">
        <v>368</v>
      </c>
      <c r="I310" s="63" t="s">
        <v>257</v>
      </c>
      <c r="J310" s="63" t="s">
        <v>369</v>
      </c>
      <c r="K310" s="24" t="s">
        <v>52</v>
      </c>
      <c r="L310" s="24" t="s">
        <v>204</v>
      </c>
      <c r="M310" s="24" t="s">
        <v>350</v>
      </c>
      <c r="N310" s="24" t="s">
        <v>55</v>
      </c>
      <c r="O310" s="24" t="s">
        <v>370</v>
      </c>
      <c r="P310" s="24">
        <v>1610</v>
      </c>
      <c r="Q310" s="24">
        <v>1067</v>
      </c>
      <c r="R310" s="24" t="s">
        <v>93</v>
      </c>
      <c r="S310" s="62">
        <v>0.66</v>
      </c>
      <c r="T310" s="24">
        <v>2024</v>
      </c>
      <c r="U310" s="24">
        <f t="shared" si="4"/>
        <v>82</v>
      </c>
      <c r="V310" s="24">
        <v>12</v>
      </c>
      <c r="W310" s="24">
        <v>12</v>
      </c>
      <c r="X310" s="24">
        <v>12</v>
      </c>
      <c r="Y310" s="24">
        <v>12</v>
      </c>
      <c r="Z310" s="24">
        <v>12</v>
      </c>
      <c r="AA310" s="24">
        <v>12</v>
      </c>
      <c r="AB310" s="24">
        <v>12</v>
      </c>
      <c r="AC310" s="24"/>
      <c r="AD310" s="24">
        <v>1</v>
      </c>
      <c r="AE310" s="24">
        <v>15</v>
      </c>
      <c r="AF310" s="24">
        <v>15</v>
      </c>
      <c r="AG310" s="24">
        <v>15</v>
      </c>
      <c r="AH310" s="62">
        <f>V310/'Festività&amp;Chiusure'!H$2</f>
        <v>0.66666666666666663</v>
      </c>
      <c r="AI310" s="62">
        <f>W310/'Festività&amp;Chiusure'!I$2</f>
        <v>0.6</v>
      </c>
      <c r="AJ310" s="62">
        <f>X310/'Festività&amp;Chiusure'!J$2</f>
        <v>0.5714285714285714</v>
      </c>
      <c r="AK310" s="62">
        <f>Y310/'Festività&amp;Chiusure'!K$2</f>
        <v>0.54545454545454541</v>
      </c>
      <c r="AL310" s="62">
        <f>Z310/'Festività&amp;Chiusure'!L$2</f>
        <v>0.6</v>
      </c>
      <c r="AM310" s="62">
        <f>AA310/'Festività&amp;Chiusure'!M$2</f>
        <v>0.6</v>
      </c>
      <c r="AN310" s="62">
        <f>AB310/'Festività&amp;Chiusure'!N$2</f>
        <v>0.52173913043478259</v>
      </c>
      <c r="AO310" s="62">
        <f>AC310/'Festività&amp;Chiusure'!O$2</f>
        <v>0</v>
      </c>
      <c r="AP310" s="62">
        <f>AD310/'Festività&amp;Chiusure'!P$2</f>
        <v>4.7619047619047616E-2</v>
      </c>
      <c r="AQ310" s="62">
        <f>AE310/'Festività&amp;Chiusure'!Q$2</f>
        <v>0.65217391304347827</v>
      </c>
      <c r="AR310" s="62">
        <f>AF310/'Festività&amp;Chiusure'!R$2</f>
        <v>0.7142857142857143</v>
      </c>
      <c r="AS310" s="62">
        <f>AG310/'Festività&amp;Chiusure'!S$2</f>
        <v>0.68181818181818177</v>
      </c>
    </row>
    <row r="311" spans="1:45" ht="14.45" hidden="1">
      <c r="A311" s="24" t="s">
        <v>45</v>
      </c>
      <c r="B311" s="24" t="s">
        <v>194</v>
      </c>
      <c r="C311" s="24" t="s">
        <v>195</v>
      </c>
      <c r="D311" s="24">
        <v>2024</v>
      </c>
      <c r="E311" s="61">
        <v>45292</v>
      </c>
      <c r="F311" s="61">
        <v>45657</v>
      </c>
      <c r="G311" s="63" t="s">
        <v>367</v>
      </c>
      <c r="H311" s="63" t="s">
        <v>368</v>
      </c>
      <c r="I311" s="63" t="s">
        <v>257</v>
      </c>
      <c r="J311" s="63" t="s">
        <v>369</v>
      </c>
      <c r="K311" s="24" t="s">
        <v>52</v>
      </c>
      <c r="L311" s="24" t="s">
        <v>204</v>
      </c>
      <c r="M311" s="24" t="s">
        <v>106</v>
      </c>
      <c r="N311" s="24" t="s">
        <v>55</v>
      </c>
      <c r="O311" s="24" t="s">
        <v>283</v>
      </c>
      <c r="P311" s="24">
        <v>1610</v>
      </c>
      <c r="Q311" s="24">
        <v>1067</v>
      </c>
      <c r="R311" s="24" t="s">
        <v>93</v>
      </c>
      <c r="S311" s="62">
        <v>0.66</v>
      </c>
      <c r="T311" s="24">
        <v>2024</v>
      </c>
      <c r="U311" s="24">
        <f t="shared" si="4"/>
        <v>7</v>
      </c>
      <c r="V311" s="24">
        <v>2</v>
      </c>
      <c r="W311" s="24">
        <v>2</v>
      </c>
      <c r="X311" s="24">
        <v>2</v>
      </c>
      <c r="Y311" s="24">
        <v>2</v>
      </c>
      <c r="Z311" s="24">
        <v>2</v>
      </c>
      <c r="AA311" s="24">
        <v>2</v>
      </c>
      <c r="AB311" s="24">
        <v>2</v>
      </c>
      <c r="AC311" s="24"/>
      <c r="AD311" s="24">
        <v>1</v>
      </c>
      <c r="AE311" s="24"/>
      <c r="AF311" s="24"/>
      <c r="AG311" s="24"/>
      <c r="AH311" s="62">
        <f>V311/'Festività&amp;Chiusure'!H$2</f>
        <v>0.1111111111111111</v>
      </c>
      <c r="AI311" s="62">
        <f>W311/'Festività&amp;Chiusure'!I$2</f>
        <v>0.1</v>
      </c>
      <c r="AJ311" s="62">
        <f>X311/'Festività&amp;Chiusure'!J$2</f>
        <v>9.5238095238095233E-2</v>
      </c>
      <c r="AK311" s="62">
        <f>Y311/'Festività&amp;Chiusure'!K$2</f>
        <v>9.0909090909090912E-2</v>
      </c>
      <c r="AL311" s="62">
        <f>Z311/'Festività&amp;Chiusure'!L$2</f>
        <v>0.1</v>
      </c>
      <c r="AM311" s="62">
        <f>AA311/'Festività&amp;Chiusure'!M$2</f>
        <v>0.1</v>
      </c>
      <c r="AN311" s="62">
        <f>AB311/'Festività&amp;Chiusure'!N$2</f>
        <v>8.6956521739130432E-2</v>
      </c>
      <c r="AO311" s="62">
        <f>AC311/'Festività&amp;Chiusure'!O$2</f>
        <v>0</v>
      </c>
      <c r="AP311" s="62">
        <f>AD311/'Festività&amp;Chiusure'!P$2</f>
        <v>4.7619047619047616E-2</v>
      </c>
      <c r="AQ311" s="62">
        <f>AE311/'Festività&amp;Chiusure'!Q$2</f>
        <v>0</v>
      </c>
      <c r="AR311" s="62">
        <f>AF311/'Festività&amp;Chiusure'!R$2</f>
        <v>0</v>
      </c>
      <c r="AS311" s="62">
        <f>AG311/'Festività&amp;Chiusure'!S$2</f>
        <v>0</v>
      </c>
    </row>
    <row r="312" spans="1:45" ht="14.45" hidden="1">
      <c r="A312" s="24" t="s">
        <v>45</v>
      </c>
      <c r="B312" s="24" t="s">
        <v>194</v>
      </c>
      <c r="C312" s="24" t="s">
        <v>195</v>
      </c>
      <c r="D312" s="24">
        <v>2024</v>
      </c>
      <c r="E312" s="61">
        <v>45474</v>
      </c>
      <c r="F312" s="61">
        <v>45627</v>
      </c>
      <c r="G312" s="63" t="s">
        <v>371</v>
      </c>
      <c r="H312" s="63" t="s">
        <v>62</v>
      </c>
      <c r="I312" s="24" t="s">
        <v>307</v>
      </c>
      <c r="J312" s="24" t="s">
        <v>372</v>
      </c>
      <c r="K312" s="24" t="s">
        <v>52</v>
      </c>
      <c r="L312" s="24" t="s">
        <v>204</v>
      </c>
      <c r="M312" s="24" t="s">
        <v>346</v>
      </c>
      <c r="N312" s="24" t="s">
        <v>55</v>
      </c>
      <c r="O312" s="24" t="s">
        <v>56</v>
      </c>
      <c r="P312" s="24">
        <v>250</v>
      </c>
      <c r="Q312" s="24">
        <v>79</v>
      </c>
      <c r="R312" s="24" t="s">
        <v>93</v>
      </c>
      <c r="S312" s="62">
        <v>0.32</v>
      </c>
      <c r="T312" s="24">
        <v>2024</v>
      </c>
      <c r="U312" s="24">
        <f t="shared" si="4"/>
        <v>17</v>
      </c>
      <c r="V312" s="24">
        <v>5</v>
      </c>
      <c r="W312" s="24">
        <v>4</v>
      </c>
      <c r="X312" s="24">
        <v>5</v>
      </c>
      <c r="Y312" s="24">
        <v>5</v>
      </c>
      <c r="Z312" s="24">
        <v>5</v>
      </c>
      <c r="AA312" s="24">
        <v>2</v>
      </c>
      <c r="AB312" s="24">
        <v>5</v>
      </c>
      <c r="AC312" s="24"/>
      <c r="AD312" s="24">
        <v>5</v>
      </c>
      <c r="AE312" s="24"/>
      <c r="AF312" s="24"/>
      <c r="AG312" s="24"/>
      <c r="AH312" s="62">
        <f>V312/'Festività&amp;Chiusure'!H$2</f>
        <v>0.27777777777777779</v>
      </c>
      <c r="AI312" s="62">
        <f>W312/'Festività&amp;Chiusure'!I$2</f>
        <v>0.2</v>
      </c>
      <c r="AJ312" s="62">
        <f>X312/'Festività&amp;Chiusure'!J$2</f>
        <v>0.23809523809523808</v>
      </c>
      <c r="AK312" s="62">
        <f>Y312/'Festività&amp;Chiusure'!K$2</f>
        <v>0.22727272727272727</v>
      </c>
      <c r="AL312" s="62">
        <f>Z312/'Festività&amp;Chiusure'!L$2</f>
        <v>0.25</v>
      </c>
      <c r="AM312" s="62">
        <f>AA312/'Festività&amp;Chiusure'!M$2</f>
        <v>0.1</v>
      </c>
      <c r="AN312" s="62">
        <f>AB312/'Festività&amp;Chiusure'!N$2</f>
        <v>0.21739130434782608</v>
      </c>
      <c r="AO312" s="62">
        <f>AC312/'Festività&amp;Chiusure'!O$2</f>
        <v>0</v>
      </c>
      <c r="AP312" s="62">
        <f>AD312/'Festività&amp;Chiusure'!P$2</f>
        <v>0.23809523809523808</v>
      </c>
      <c r="AQ312" s="62">
        <f>AE312/'Festività&amp;Chiusure'!Q$2</f>
        <v>0</v>
      </c>
      <c r="AR312" s="62">
        <f>AF312/'Festività&amp;Chiusure'!R$2</f>
        <v>0</v>
      </c>
      <c r="AS312" s="62">
        <f>AG312/'Festività&amp;Chiusure'!S$2</f>
        <v>0</v>
      </c>
    </row>
    <row r="313" spans="1:45" ht="14.45" hidden="1">
      <c r="A313" s="24" t="s">
        <v>45</v>
      </c>
      <c r="B313" s="24" t="s">
        <v>194</v>
      </c>
      <c r="C313" s="24" t="s">
        <v>195</v>
      </c>
      <c r="D313" s="24">
        <v>2024</v>
      </c>
      <c r="E313" s="61">
        <v>45474</v>
      </c>
      <c r="F313" s="61">
        <v>45627</v>
      </c>
      <c r="G313" s="63" t="s">
        <v>371</v>
      </c>
      <c r="H313" s="63" t="s">
        <v>62</v>
      </c>
      <c r="I313" s="24" t="s">
        <v>307</v>
      </c>
      <c r="J313" s="24" t="s">
        <v>372</v>
      </c>
      <c r="K313" s="24" t="s">
        <v>52</v>
      </c>
      <c r="L313" s="24" t="s">
        <v>204</v>
      </c>
      <c r="M313" s="24" t="s">
        <v>347</v>
      </c>
      <c r="N313" s="24" t="s">
        <v>55</v>
      </c>
      <c r="O313" s="24" t="s">
        <v>56</v>
      </c>
      <c r="P313" s="24">
        <v>250</v>
      </c>
      <c r="Q313" s="24">
        <v>79</v>
      </c>
      <c r="R313" s="24" t="s">
        <v>93</v>
      </c>
      <c r="S313" s="62">
        <v>0.32</v>
      </c>
      <c r="T313" s="24">
        <v>2024</v>
      </c>
      <c r="U313" s="24">
        <f t="shared" si="4"/>
        <v>19</v>
      </c>
      <c r="V313" s="24"/>
      <c r="W313" s="24"/>
      <c r="X313" s="24"/>
      <c r="Y313" s="24"/>
      <c r="Z313" s="24"/>
      <c r="AA313" s="24"/>
      <c r="AB313" s="24">
        <v>5</v>
      </c>
      <c r="AC313" s="24"/>
      <c r="AD313" s="24">
        <v>5</v>
      </c>
      <c r="AE313" s="24">
        <v>1</v>
      </c>
      <c r="AF313" s="24">
        <v>7</v>
      </c>
      <c r="AG313" s="24">
        <v>1</v>
      </c>
      <c r="AH313" s="62">
        <f>V313/'Festività&amp;Chiusure'!H$2</f>
        <v>0</v>
      </c>
      <c r="AI313" s="62">
        <f>W313/'Festività&amp;Chiusure'!I$2</f>
        <v>0</v>
      </c>
      <c r="AJ313" s="62">
        <f>X313/'Festività&amp;Chiusure'!J$2</f>
        <v>0</v>
      </c>
      <c r="AK313" s="62">
        <f>Y313/'Festività&amp;Chiusure'!K$2</f>
        <v>0</v>
      </c>
      <c r="AL313" s="62">
        <f>Z313/'Festività&amp;Chiusure'!L$2</f>
        <v>0</v>
      </c>
      <c r="AM313" s="62">
        <f>AA313/'Festività&amp;Chiusure'!M$2</f>
        <v>0</v>
      </c>
      <c r="AN313" s="62">
        <f>AB313/'Festività&amp;Chiusure'!N$2</f>
        <v>0.21739130434782608</v>
      </c>
      <c r="AO313" s="62">
        <f>AC313/'Festività&amp;Chiusure'!O$2</f>
        <v>0</v>
      </c>
      <c r="AP313" s="62">
        <f>AD313/'Festività&amp;Chiusure'!P$2</f>
        <v>0.23809523809523808</v>
      </c>
      <c r="AQ313" s="62">
        <f>AE313/'Festività&amp;Chiusure'!Q$2</f>
        <v>4.3478260869565216E-2</v>
      </c>
      <c r="AR313" s="62">
        <f>AF313/'Festività&amp;Chiusure'!R$2</f>
        <v>0.33333333333333331</v>
      </c>
      <c r="AS313" s="62">
        <f>AG313/'Festività&amp;Chiusure'!S$2</f>
        <v>4.5454545454545456E-2</v>
      </c>
    </row>
    <row r="314" spans="1:45" ht="14.45" hidden="1">
      <c r="A314" s="24" t="s">
        <v>45</v>
      </c>
      <c r="B314" s="24" t="s">
        <v>194</v>
      </c>
      <c r="C314" s="24" t="s">
        <v>195</v>
      </c>
      <c r="D314" s="24">
        <v>2024</v>
      </c>
      <c r="E314" s="61">
        <v>45474</v>
      </c>
      <c r="F314" s="61">
        <v>45627</v>
      </c>
      <c r="G314" s="63" t="s">
        <v>371</v>
      </c>
      <c r="H314" s="63" t="s">
        <v>62</v>
      </c>
      <c r="I314" s="24" t="s">
        <v>307</v>
      </c>
      <c r="J314" s="24" t="s">
        <v>372</v>
      </c>
      <c r="K314" s="24" t="s">
        <v>52</v>
      </c>
      <c r="L314" s="24" t="s">
        <v>204</v>
      </c>
      <c r="M314" s="24" t="s">
        <v>349</v>
      </c>
      <c r="N314" s="24" t="s">
        <v>55</v>
      </c>
      <c r="O314" s="24" t="s">
        <v>56</v>
      </c>
      <c r="P314" s="24">
        <v>250</v>
      </c>
      <c r="Q314" s="24">
        <v>79</v>
      </c>
      <c r="R314" s="24" t="s">
        <v>93</v>
      </c>
      <c r="S314" s="62">
        <v>0.32</v>
      </c>
      <c r="T314" s="24">
        <v>2024</v>
      </c>
      <c r="U314" s="24">
        <f t="shared" si="4"/>
        <v>4</v>
      </c>
      <c r="V314" s="24"/>
      <c r="W314" s="24"/>
      <c r="X314" s="24"/>
      <c r="Y314" s="24"/>
      <c r="Z314" s="24"/>
      <c r="AA314" s="24"/>
      <c r="AB314" s="24">
        <v>2</v>
      </c>
      <c r="AC314" s="24"/>
      <c r="AD314" s="24">
        <v>2</v>
      </c>
      <c r="AE314" s="24"/>
      <c r="AF314" s="24"/>
      <c r="AG314" s="24"/>
      <c r="AH314" s="62">
        <f>V314/'Festività&amp;Chiusure'!H$2</f>
        <v>0</v>
      </c>
      <c r="AI314" s="62">
        <f>W314/'Festività&amp;Chiusure'!I$2</f>
        <v>0</v>
      </c>
      <c r="AJ314" s="62">
        <f>X314/'Festività&amp;Chiusure'!J$2</f>
        <v>0</v>
      </c>
      <c r="AK314" s="62">
        <f>Y314/'Festività&amp;Chiusure'!K$2</f>
        <v>0</v>
      </c>
      <c r="AL314" s="62">
        <f>Z314/'Festività&amp;Chiusure'!L$2</f>
        <v>0</v>
      </c>
      <c r="AM314" s="62">
        <f>AA314/'Festività&amp;Chiusure'!M$2</f>
        <v>0</v>
      </c>
      <c r="AN314" s="62">
        <f>AB314/'Festività&amp;Chiusure'!N$2</f>
        <v>8.6956521739130432E-2</v>
      </c>
      <c r="AO314" s="62">
        <f>AC314/'Festività&amp;Chiusure'!O$2</f>
        <v>0</v>
      </c>
      <c r="AP314" s="62">
        <f>AD314/'Festività&amp;Chiusure'!P$2</f>
        <v>9.5238095238095233E-2</v>
      </c>
      <c r="AQ314" s="62">
        <f>AE314/'Festività&amp;Chiusure'!Q$2</f>
        <v>0</v>
      </c>
      <c r="AR314" s="62">
        <f>AF314/'Festività&amp;Chiusure'!R$2</f>
        <v>0</v>
      </c>
      <c r="AS314" s="62">
        <f>AG314/'Festività&amp;Chiusure'!S$2</f>
        <v>0</v>
      </c>
    </row>
    <row r="315" spans="1:45" ht="14.45" hidden="1">
      <c r="A315" s="24" t="s">
        <v>45</v>
      </c>
      <c r="B315" s="24" t="s">
        <v>194</v>
      </c>
      <c r="C315" s="24" t="s">
        <v>195</v>
      </c>
      <c r="D315" s="24">
        <v>2024</v>
      </c>
      <c r="E315" s="61">
        <v>45474</v>
      </c>
      <c r="F315" s="61">
        <v>45627</v>
      </c>
      <c r="G315" s="63" t="s">
        <v>371</v>
      </c>
      <c r="H315" s="63" t="s">
        <v>62</v>
      </c>
      <c r="I315" s="24" t="s">
        <v>307</v>
      </c>
      <c r="J315" s="24" t="s">
        <v>372</v>
      </c>
      <c r="K315" s="24" t="s">
        <v>52</v>
      </c>
      <c r="L315" s="24" t="s">
        <v>204</v>
      </c>
      <c r="M315" s="24" t="s">
        <v>204</v>
      </c>
      <c r="N315" s="24" t="s">
        <v>176</v>
      </c>
      <c r="O315" s="24" t="s">
        <v>92</v>
      </c>
      <c r="P315" s="24">
        <v>250</v>
      </c>
      <c r="Q315" s="24">
        <v>79</v>
      </c>
      <c r="R315" s="24" t="s">
        <v>93</v>
      </c>
      <c r="S315" s="62">
        <v>0.32</v>
      </c>
      <c r="T315" s="24">
        <v>2024</v>
      </c>
      <c r="U315" s="24">
        <f t="shared" si="4"/>
        <v>5</v>
      </c>
      <c r="V315" s="24"/>
      <c r="W315" s="24"/>
      <c r="X315" s="24"/>
      <c r="Y315" s="24"/>
      <c r="Z315" s="24"/>
      <c r="AA315" s="24"/>
      <c r="AB315" s="24">
        <v>1</v>
      </c>
      <c r="AC315" s="24"/>
      <c r="AD315" s="24">
        <v>1</v>
      </c>
      <c r="AE315" s="24">
        <v>1</v>
      </c>
      <c r="AF315" s="24">
        <v>1</v>
      </c>
      <c r="AG315" s="24">
        <v>1</v>
      </c>
      <c r="AH315" s="62">
        <f>V315/'Festività&amp;Chiusure'!H$2</f>
        <v>0</v>
      </c>
      <c r="AI315" s="62">
        <f>W315/'Festività&amp;Chiusure'!I$2</f>
        <v>0</v>
      </c>
      <c r="AJ315" s="62">
        <f>X315/'Festività&amp;Chiusure'!J$2</f>
        <v>0</v>
      </c>
      <c r="AK315" s="62">
        <f>Y315/'Festività&amp;Chiusure'!K$2</f>
        <v>0</v>
      </c>
      <c r="AL315" s="62">
        <f>Z315/'Festività&amp;Chiusure'!L$2</f>
        <v>0</v>
      </c>
      <c r="AM315" s="62">
        <f>AA315/'Festività&amp;Chiusure'!M$2</f>
        <v>0</v>
      </c>
      <c r="AN315" s="62">
        <f>AB315/'Festività&amp;Chiusure'!N$2</f>
        <v>4.3478260869565216E-2</v>
      </c>
      <c r="AO315" s="62">
        <f>AC315/'Festività&amp;Chiusure'!O$2</f>
        <v>0</v>
      </c>
      <c r="AP315" s="62">
        <f>AD315/'Festività&amp;Chiusure'!P$2</f>
        <v>4.7619047619047616E-2</v>
      </c>
      <c r="AQ315" s="62">
        <f>AE315/'Festività&amp;Chiusure'!Q$2</f>
        <v>4.3478260869565216E-2</v>
      </c>
      <c r="AR315" s="62">
        <f>AF315/'Festività&amp;Chiusure'!R$2</f>
        <v>4.7619047619047616E-2</v>
      </c>
      <c r="AS315" s="62">
        <f>AG315/'Festività&amp;Chiusure'!S$2</f>
        <v>4.5454545454545456E-2</v>
      </c>
    </row>
    <row r="316" spans="1:45" ht="14.45" hidden="1">
      <c r="A316" s="24" t="s">
        <v>45</v>
      </c>
      <c r="B316" s="24" t="s">
        <v>194</v>
      </c>
      <c r="C316" s="24" t="s">
        <v>195</v>
      </c>
      <c r="D316" s="24">
        <v>2024</v>
      </c>
      <c r="E316" s="61">
        <v>45474</v>
      </c>
      <c r="F316" s="61">
        <v>45627</v>
      </c>
      <c r="G316" s="63" t="s">
        <v>371</v>
      </c>
      <c r="H316" s="63" t="s">
        <v>62</v>
      </c>
      <c r="I316" s="24" t="s">
        <v>307</v>
      </c>
      <c r="J316" s="24" t="s">
        <v>372</v>
      </c>
      <c r="K316" s="24" t="s">
        <v>52</v>
      </c>
      <c r="L316" s="24" t="s">
        <v>204</v>
      </c>
      <c r="M316" s="24" t="s">
        <v>350</v>
      </c>
      <c r="N316" s="24" t="s">
        <v>55</v>
      </c>
      <c r="O316" s="24" t="s">
        <v>233</v>
      </c>
      <c r="P316" s="24">
        <v>250</v>
      </c>
      <c r="Q316" s="24">
        <v>79</v>
      </c>
      <c r="R316" s="24" t="s">
        <v>93</v>
      </c>
      <c r="S316" s="62">
        <v>0.32</v>
      </c>
      <c r="T316" s="24">
        <v>2024</v>
      </c>
      <c r="U316" s="24">
        <f t="shared" si="4"/>
        <v>31</v>
      </c>
      <c r="V316" s="24"/>
      <c r="W316" s="24"/>
      <c r="X316" s="24"/>
      <c r="Y316" s="24"/>
      <c r="Z316" s="24"/>
      <c r="AA316" s="24"/>
      <c r="AB316" s="63">
        <v>5</v>
      </c>
      <c r="AC316" s="24"/>
      <c r="AD316" s="63">
        <v>5</v>
      </c>
      <c r="AE316" s="63">
        <v>7</v>
      </c>
      <c r="AF316" s="63">
        <v>7</v>
      </c>
      <c r="AG316" s="63">
        <v>7</v>
      </c>
      <c r="AH316" s="62">
        <f>V316/'Festività&amp;Chiusure'!H$2</f>
        <v>0</v>
      </c>
      <c r="AI316" s="62">
        <f>W316/'Festività&amp;Chiusure'!I$2</f>
        <v>0</v>
      </c>
      <c r="AJ316" s="62">
        <f>X316/'Festività&amp;Chiusure'!J$2</f>
        <v>0</v>
      </c>
      <c r="AK316" s="62">
        <f>Y316/'Festività&amp;Chiusure'!K$2</f>
        <v>0</v>
      </c>
      <c r="AL316" s="62">
        <f>Z316/'Festività&amp;Chiusure'!L$2</f>
        <v>0</v>
      </c>
      <c r="AM316" s="62">
        <f>AA316/'Festività&amp;Chiusure'!M$2</f>
        <v>0</v>
      </c>
      <c r="AN316" s="62">
        <f>AB316/'Festività&amp;Chiusure'!N$2</f>
        <v>0.21739130434782608</v>
      </c>
      <c r="AO316" s="62">
        <f>AC316/'Festività&amp;Chiusure'!O$2</f>
        <v>0</v>
      </c>
      <c r="AP316" s="62">
        <f>AD316/'Festività&amp;Chiusure'!P$2</f>
        <v>0.23809523809523808</v>
      </c>
      <c r="AQ316" s="62">
        <f>AE316/'Festività&amp;Chiusure'!Q$2</f>
        <v>0.30434782608695654</v>
      </c>
      <c r="AR316" s="62">
        <f>AF316/'Festività&amp;Chiusure'!R$2</f>
        <v>0.33333333333333331</v>
      </c>
      <c r="AS316" s="62">
        <f>AG316/'Festività&amp;Chiusure'!S$2</f>
        <v>0.31818181818181818</v>
      </c>
    </row>
    <row r="317" spans="1:45" ht="14.45" hidden="1">
      <c r="A317" s="24" t="s">
        <v>45</v>
      </c>
      <c r="B317" s="24" t="s">
        <v>194</v>
      </c>
      <c r="C317" s="24" t="s">
        <v>195</v>
      </c>
      <c r="D317" s="24">
        <v>2024</v>
      </c>
      <c r="E317" s="61">
        <v>45292</v>
      </c>
      <c r="F317" s="61">
        <v>45627</v>
      </c>
      <c r="G317" s="69" t="s">
        <v>373</v>
      </c>
      <c r="H317" s="69" t="s">
        <v>374</v>
      </c>
      <c r="I317" s="24" t="s">
        <v>307</v>
      </c>
      <c r="J317" s="24" t="s">
        <v>375</v>
      </c>
      <c r="K317" s="24" t="s">
        <v>52</v>
      </c>
      <c r="L317" s="24" t="s">
        <v>204</v>
      </c>
      <c r="M317" s="24" t="s">
        <v>346</v>
      </c>
      <c r="N317" s="24" t="s">
        <v>55</v>
      </c>
      <c r="O317" s="24" t="s">
        <v>56</v>
      </c>
      <c r="P317" s="24">
        <v>31</v>
      </c>
      <c r="Q317" s="24">
        <v>30</v>
      </c>
      <c r="R317" s="24" t="s">
        <v>57</v>
      </c>
      <c r="S317" s="62">
        <v>0.97</v>
      </c>
      <c r="T317" s="24">
        <v>2024</v>
      </c>
      <c r="U317" s="24">
        <f t="shared" si="4"/>
        <v>0</v>
      </c>
      <c r="V317" s="24"/>
      <c r="W317" s="24"/>
      <c r="X317" s="24">
        <v>1</v>
      </c>
      <c r="Y317" s="24">
        <v>5</v>
      </c>
      <c r="Z317" s="24"/>
      <c r="AA317" s="24"/>
      <c r="AB317" s="24"/>
      <c r="AC317" s="24"/>
      <c r="AD317" s="24"/>
      <c r="AE317" s="24"/>
      <c r="AF317" s="24"/>
      <c r="AG317" s="24"/>
      <c r="AH317" s="62">
        <f>V317/'Festività&amp;Chiusure'!H$2</f>
        <v>0</v>
      </c>
      <c r="AI317" s="62">
        <f>W317/'Festività&amp;Chiusure'!I$2</f>
        <v>0</v>
      </c>
      <c r="AJ317" s="62">
        <f>X317/'Festività&amp;Chiusure'!J$2</f>
        <v>4.7619047619047616E-2</v>
      </c>
      <c r="AK317" s="62">
        <f>Y317/'Festività&amp;Chiusure'!K$2</f>
        <v>0.22727272727272727</v>
      </c>
      <c r="AL317" s="62">
        <f>Z317/'Festività&amp;Chiusure'!L$2</f>
        <v>0</v>
      </c>
      <c r="AM317" s="62">
        <f>AA317/'Festività&amp;Chiusure'!M$2</f>
        <v>0</v>
      </c>
      <c r="AN317" s="62">
        <f>AB317/'Festività&amp;Chiusure'!N$2</f>
        <v>0</v>
      </c>
      <c r="AO317" s="62">
        <f>AC317/'Festività&amp;Chiusure'!O$2</f>
        <v>0</v>
      </c>
      <c r="AP317" s="62">
        <f>AD317/'Festività&amp;Chiusure'!P$2</f>
        <v>0</v>
      </c>
      <c r="AQ317" s="62">
        <f>AE317/'Festività&amp;Chiusure'!Q$2</f>
        <v>0</v>
      </c>
      <c r="AR317" s="62">
        <f>AF317/'Festività&amp;Chiusure'!R$2</f>
        <v>0</v>
      </c>
      <c r="AS317" s="62">
        <f>AG317/'Festività&amp;Chiusure'!S$2</f>
        <v>0</v>
      </c>
    </row>
    <row r="318" spans="1:45" ht="14.45" hidden="1">
      <c r="A318" s="24" t="s">
        <v>45</v>
      </c>
      <c r="B318" s="24" t="s">
        <v>194</v>
      </c>
      <c r="C318" s="24" t="s">
        <v>195</v>
      </c>
      <c r="D318" s="24">
        <v>2024</v>
      </c>
      <c r="E318" s="61">
        <v>45292</v>
      </c>
      <c r="F318" s="61">
        <v>45627</v>
      </c>
      <c r="G318" s="69" t="s">
        <v>373</v>
      </c>
      <c r="H318" s="69" t="s">
        <v>374</v>
      </c>
      <c r="I318" s="24" t="s">
        <v>307</v>
      </c>
      <c r="J318" s="24" t="s">
        <v>375</v>
      </c>
      <c r="K318" s="24" t="s">
        <v>52</v>
      </c>
      <c r="L318" s="24" t="s">
        <v>204</v>
      </c>
      <c r="M318" s="24" t="s">
        <v>350</v>
      </c>
      <c r="N318" s="24" t="s">
        <v>55</v>
      </c>
      <c r="O318" s="24" t="s">
        <v>233</v>
      </c>
      <c r="P318" s="24">
        <v>31</v>
      </c>
      <c r="Q318" s="24">
        <v>30</v>
      </c>
      <c r="R318" s="24" t="s">
        <v>57</v>
      </c>
      <c r="S318" s="62">
        <v>0.97</v>
      </c>
      <c r="T318" s="24">
        <v>2024</v>
      </c>
      <c r="U318" s="24">
        <f t="shared" si="4"/>
        <v>0</v>
      </c>
      <c r="V318" s="24"/>
      <c r="W318" s="24"/>
      <c r="X318" s="24">
        <v>1</v>
      </c>
      <c r="Y318" s="24">
        <v>5</v>
      </c>
      <c r="Z318" s="24"/>
      <c r="AA318" s="24"/>
      <c r="AB318" s="24"/>
      <c r="AC318" s="24"/>
      <c r="AD318" s="24"/>
      <c r="AE318" s="24"/>
      <c r="AF318" s="24"/>
      <c r="AG318" s="24"/>
      <c r="AH318" s="62">
        <f>V318/'Festività&amp;Chiusure'!H$2</f>
        <v>0</v>
      </c>
      <c r="AI318" s="62">
        <f>W318/'Festività&amp;Chiusure'!I$2</f>
        <v>0</v>
      </c>
      <c r="AJ318" s="62">
        <f>X318/'Festività&amp;Chiusure'!J$2</f>
        <v>4.7619047619047616E-2</v>
      </c>
      <c r="AK318" s="62">
        <f>Y318/'Festività&amp;Chiusure'!K$2</f>
        <v>0.22727272727272727</v>
      </c>
      <c r="AL318" s="62">
        <f>Z318/'Festività&amp;Chiusure'!L$2</f>
        <v>0</v>
      </c>
      <c r="AM318" s="62">
        <f>AA318/'Festività&amp;Chiusure'!M$2</f>
        <v>0</v>
      </c>
      <c r="AN318" s="62">
        <f>AB318/'Festività&amp;Chiusure'!N$2</f>
        <v>0</v>
      </c>
      <c r="AO318" s="62">
        <f>AC318/'Festività&amp;Chiusure'!O$2</f>
        <v>0</v>
      </c>
      <c r="AP318" s="62">
        <f>AD318/'Festività&amp;Chiusure'!P$2</f>
        <v>0</v>
      </c>
      <c r="AQ318" s="62">
        <f>AE318/'Festività&amp;Chiusure'!Q$2</f>
        <v>0</v>
      </c>
      <c r="AR318" s="62">
        <f>AF318/'Festività&amp;Chiusure'!R$2</f>
        <v>0</v>
      </c>
      <c r="AS318" s="62">
        <f>AG318/'Festività&amp;Chiusure'!S$2</f>
        <v>0</v>
      </c>
    </row>
    <row r="319" spans="1:45" ht="14.45" hidden="1">
      <c r="A319" s="24" t="s">
        <v>45</v>
      </c>
      <c r="B319" s="24" t="s">
        <v>46</v>
      </c>
      <c r="C319" s="24"/>
      <c r="D319" s="24">
        <v>2024</v>
      </c>
      <c r="E319" s="61">
        <v>45170</v>
      </c>
      <c r="F319" s="61">
        <v>45626</v>
      </c>
      <c r="G319" s="24" t="s">
        <v>62</v>
      </c>
      <c r="H319" s="24" t="s">
        <v>62</v>
      </c>
      <c r="I319" s="24" t="s">
        <v>64</v>
      </c>
      <c r="J319" s="24" t="s">
        <v>376</v>
      </c>
      <c r="K319" s="24" t="s">
        <v>66</v>
      </c>
      <c r="L319" s="24" t="s">
        <v>377</v>
      </c>
      <c r="M319" s="24" t="s">
        <v>378</v>
      </c>
      <c r="N319" s="24" t="s">
        <v>55</v>
      </c>
      <c r="O319" s="24" t="s">
        <v>134</v>
      </c>
      <c r="P319" s="24">
        <v>0</v>
      </c>
      <c r="Q319" s="24">
        <v>0</v>
      </c>
      <c r="R319" s="24" t="s">
        <v>93</v>
      </c>
      <c r="S319" s="62">
        <v>0</v>
      </c>
      <c r="T319" s="24">
        <v>2024</v>
      </c>
      <c r="U319" s="24">
        <f t="shared" si="4"/>
        <v>3</v>
      </c>
      <c r="V319" s="24"/>
      <c r="W319" s="24"/>
      <c r="X319" s="24"/>
      <c r="Y319" s="24"/>
      <c r="Z319" s="24"/>
      <c r="AA319" s="24"/>
      <c r="AB319" s="24">
        <v>3</v>
      </c>
      <c r="AC319" s="24"/>
      <c r="AD319" s="24"/>
      <c r="AE319" s="24"/>
      <c r="AF319" s="24"/>
      <c r="AG319" s="24"/>
      <c r="AH319" s="62">
        <f>V319/'Festività&amp;Chiusure'!H$2</f>
        <v>0</v>
      </c>
      <c r="AI319" s="62">
        <f>W319/'Festività&amp;Chiusure'!I$2</f>
        <v>0</v>
      </c>
      <c r="AJ319" s="62">
        <f>X319/'Festività&amp;Chiusure'!J$2</f>
        <v>0</v>
      </c>
      <c r="AK319" s="62">
        <f>Y319/'Festività&amp;Chiusure'!K$2</f>
        <v>0</v>
      </c>
      <c r="AL319" s="62">
        <f>Z319/'Festività&amp;Chiusure'!L$2</f>
        <v>0</v>
      </c>
      <c r="AM319" s="62">
        <f>AA319/'Festività&amp;Chiusure'!M$2</f>
        <v>0</v>
      </c>
      <c r="AN319" s="62">
        <f>AB319/'Festività&amp;Chiusure'!N$2</f>
        <v>0.13043478260869565</v>
      </c>
      <c r="AO319" s="62">
        <f>AC319/'Festività&amp;Chiusure'!O$2</f>
        <v>0</v>
      </c>
      <c r="AP319" s="62">
        <f>AD319/'Festività&amp;Chiusure'!P$2</f>
        <v>0</v>
      </c>
      <c r="AQ319" s="62">
        <f>AE319/'Festività&amp;Chiusure'!Q$2</f>
        <v>0</v>
      </c>
      <c r="AR319" s="62">
        <f>AF319/'Festività&amp;Chiusure'!R$2</f>
        <v>0</v>
      </c>
      <c r="AS319" s="62">
        <f>AG319/'Festività&amp;Chiusure'!S$2</f>
        <v>0</v>
      </c>
    </row>
    <row r="320" spans="1:45" ht="14.45" hidden="1">
      <c r="A320" s="24" t="s">
        <v>209</v>
      </c>
      <c r="B320" s="24" t="s">
        <v>46</v>
      </c>
      <c r="C320" s="24"/>
      <c r="D320" s="24">
        <v>2024</v>
      </c>
      <c r="E320" s="61">
        <v>45474</v>
      </c>
      <c r="F320" s="61">
        <v>45657</v>
      </c>
      <c r="G320" s="24" t="s">
        <v>62</v>
      </c>
      <c r="H320" s="24" t="s">
        <v>62</v>
      </c>
      <c r="I320" s="24" t="s">
        <v>379</v>
      </c>
      <c r="J320" s="24" t="s">
        <v>380</v>
      </c>
      <c r="K320" s="24" t="s">
        <v>52</v>
      </c>
      <c r="L320" s="24" t="s">
        <v>189</v>
      </c>
      <c r="M320" s="24" t="s">
        <v>189</v>
      </c>
      <c r="N320" s="24" t="s">
        <v>55</v>
      </c>
      <c r="O320" s="24" t="s">
        <v>92</v>
      </c>
      <c r="P320" s="24">
        <v>0</v>
      </c>
      <c r="Q320" s="24">
        <v>0</v>
      </c>
      <c r="R320" s="24" t="s">
        <v>381</v>
      </c>
      <c r="S320" s="62">
        <v>0</v>
      </c>
      <c r="T320" s="24">
        <v>2024</v>
      </c>
      <c r="U320" s="24">
        <f t="shared" si="4"/>
        <v>1</v>
      </c>
      <c r="V320" s="24"/>
      <c r="W320" s="24"/>
      <c r="X320" s="24"/>
      <c r="Y320" s="24"/>
      <c r="Z320" s="24"/>
      <c r="AA320" s="24">
        <v>1</v>
      </c>
      <c r="AB320" s="24"/>
      <c r="AC320" s="24"/>
      <c r="AD320" s="24"/>
      <c r="AE320" s="24"/>
      <c r="AF320" s="24"/>
      <c r="AG320" s="24"/>
      <c r="AH320" s="62">
        <f>V320/'Festività&amp;Chiusure'!H$2</f>
        <v>0</v>
      </c>
      <c r="AI320" s="62">
        <f>W320/'Festività&amp;Chiusure'!I$2</f>
        <v>0</v>
      </c>
      <c r="AJ320" s="62">
        <f>X320/'Festività&amp;Chiusure'!J$2</f>
        <v>0</v>
      </c>
      <c r="AK320" s="62">
        <f>Y320/'Festività&amp;Chiusure'!K$2</f>
        <v>0</v>
      </c>
      <c r="AL320" s="62">
        <f>Z320/'Festività&amp;Chiusure'!L$2</f>
        <v>0</v>
      </c>
      <c r="AM320" s="62">
        <f>AA320/'Festività&amp;Chiusure'!M$2</f>
        <v>0.05</v>
      </c>
      <c r="AN320" s="62">
        <f>AB320/'Festività&amp;Chiusure'!N$2</f>
        <v>0</v>
      </c>
      <c r="AO320" s="62">
        <f>AC320/'Festività&amp;Chiusure'!O$2</f>
        <v>0</v>
      </c>
      <c r="AP320" s="62">
        <f>AD320/'Festività&amp;Chiusure'!P$2</f>
        <v>0</v>
      </c>
      <c r="AQ320" s="62">
        <f>AE320/'Festività&amp;Chiusure'!Q$2</f>
        <v>0</v>
      </c>
      <c r="AR320" s="62">
        <f>AF320/'Festività&amp;Chiusure'!R$2</f>
        <v>0</v>
      </c>
      <c r="AS320" s="62">
        <f>AG320/'Festività&amp;Chiusure'!S$2</f>
        <v>0</v>
      </c>
    </row>
    <row r="321" spans="1:46" s="49" customFormat="1" ht="14.45" hidden="1">
      <c r="A321" s="24" t="s">
        <v>209</v>
      </c>
      <c r="B321" s="24" t="s">
        <v>46</v>
      </c>
      <c r="C321" s="24"/>
      <c r="D321" s="24">
        <v>2024</v>
      </c>
      <c r="E321" s="61">
        <v>45474</v>
      </c>
      <c r="F321" s="61">
        <v>45657</v>
      </c>
      <c r="G321" s="24" t="s">
        <v>62</v>
      </c>
      <c r="H321" s="24" t="s">
        <v>62</v>
      </c>
      <c r="I321" s="24" t="s">
        <v>379</v>
      </c>
      <c r="J321" s="24" t="s">
        <v>380</v>
      </c>
      <c r="K321" s="24" t="s">
        <v>52</v>
      </c>
      <c r="L321" s="24" t="s">
        <v>189</v>
      </c>
      <c r="M321" s="24" t="s">
        <v>191</v>
      </c>
      <c r="N321" s="24" t="s">
        <v>55</v>
      </c>
      <c r="O321" s="24" t="s">
        <v>87</v>
      </c>
      <c r="P321" s="24">
        <v>0</v>
      </c>
      <c r="Q321" s="24">
        <v>0</v>
      </c>
      <c r="R321" s="24" t="s">
        <v>381</v>
      </c>
      <c r="S321" s="62">
        <v>0</v>
      </c>
      <c r="T321" s="24">
        <v>2024</v>
      </c>
      <c r="U321" s="24">
        <f t="shared" si="4"/>
        <v>1</v>
      </c>
      <c r="V321" s="24"/>
      <c r="W321" s="24"/>
      <c r="X321" s="24"/>
      <c r="Y321" s="24"/>
      <c r="Z321" s="24"/>
      <c r="AA321" s="24">
        <v>1</v>
      </c>
      <c r="AB321" s="24"/>
      <c r="AC321" s="24"/>
      <c r="AD321" s="24"/>
      <c r="AE321" s="24"/>
      <c r="AF321" s="24"/>
      <c r="AG321" s="24"/>
      <c r="AH321" s="62">
        <f>V321/'Festività&amp;Chiusure'!H$2</f>
        <v>0</v>
      </c>
      <c r="AI321" s="62">
        <f>W321/'Festività&amp;Chiusure'!I$2</f>
        <v>0</v>
      </c>
      <c r="AJ321" s="62">
        <f>X321/'Festività&amp;Chiusure'!J$2</f>
        <v>0</v>
      </c>
      <c r="AK321" s="62">
        <f>Y321/'Festività&amp;Chiusure'!K$2</f>
        <v>0</v>
      </c>
      <c r="AL321" s="62">
        <f>Z321/'Festività&amp;Chiusure'!L$2</f>
        <v>0</v>
      </c>
      <c r="AM321" s="62">
        <f>AA321/'Festività&amp;Chiusure'!M$2</f>
        <v>0.05</v>
      </c>
      <c r="AN321" s="62">
        <f>AB321/'Festività&amp;Chiusure'!N$2</f>
        <v>0</v>
      </c>
      <c r="AO321" s="62">
        <f>AC321/'Festività&amp;Chiusure'!O$2</f>
        <v>0</v>
      </c>
      <c r="AP321" s="62">
        <f>AD321/'Festività&amp;Chiusure'!P$2</f>
        <v>0</v>
      </c>
      <c r="AQ321" s="62">
        <f>AE321/'Festività&amp;Chiusure'!Q$2</f>
        <v>0</v>
      </c>
      <c r="AR321" s="62">
        <f>AF321/'Festività&amp;Chiusure'!R$2</f>
        <v>0</v>
      </c>
      <c r="AS321" s="62">
        <f>AG321/'Festività&amp;Chiusure'!S$2</f>
        <v>0</v>
      </c>
    </row>
    <row r="322" spans="1:46" ht="14.45" hidden="1">
      <c r="A322" s="24" t="s">
        <v>209</v>
      </c>
      <c r="B322" s="24" t="s">
        <v>46</v>
      </c>
      <c r="C322" s="24" t="s">
        <v>195</v>
      </c>
      <c r="D322" s="24">
        <v>2025</v>
      </c>
      <c r="E322" s="61">
        <v>45658</v>
      </c>
      <c r="F322" s="61">
        <v>46022</v>
      </c>
      <c r="G322" s="24" t="s">
        <v>62</v>
      </c>
      <c r="H322" s="24" t="s">
        <v>382</v>
      </c>
      <c r="I322" s="24" t="s">
        <v>307</v>
      </c>
      <c r="J322" s="24" t="s">
        <v>383</v>
      </c>
      <c r="K322" s="24" t="s">
        <v>384</v>
      </c>
      <c r="L322" s="24" t="s">
        <v>189</v>
      </c>
      <c r="M322" s="24" t="s">
        <v>189</v>
      </c>
      <c r="N322" s="24" t="s">
        <v>55</v>
      </c>
      <c r="O322" s="24" t="s">
        <v>385</v>
      </c>
      <c r="P322" s="24">
        <v>110</v>
      </c>
      <c r="Q322" s="24">
        <v>0</v>
      </c>
      <c r="R322" s="24" t="s">
        <v>84</v>
      </c>
      <c r="S322" s="62">
        <v>0</v>
      </c>
      <c r="T322" s="24">
        <v>2024</v>
      </c>
      <c r="U322" s="24">
        <f t="shared" si="4"/>
        <v>4</v>
      </c>
      <c r="V322" s="24"/>
      <c r="W322" s="24"/>
      <c r="X322" s="24"/>
      <c r="Y322" s="24"/>
      <c r="Z322" s="24"/>
      <c r="AA322" s="24"/>
      <c r="AB322" s="24">
        <v>1</v>
      </c>
      <c r="AC322" s="24">
        <v>1</v>
      </c>
      <c r="AD322" s="24">
        <v>2</v>
      </c>
      <c r="AE322" s="24"/>
      <c r="AF322" s="24"/>
      <c r="AG322" s="24"/>
      <c r="AH322" s="62">
        <f>V322/'Festività&amp;Chiusure'!H$2</f>
        <v>0</v>
      </c>
      <c r="AI322" s="62">
        <f>W322/'Festività&amp;Chiusure'!I$2</f>
        <v>0</v>
      </c>
      <c r="AJ322" s="62">
        <f>X322/'Festività&amp;Chiusure'!J$2</f>
        <v>0</v>
      </c>
      <c r="AK322" s="62">
        <f>Y322/'Festività&amp;Chiusure'!K$2</f>
        <v>0</v>
      </c>
      <c r="AL322" s="62">
        <f>Z322/'Festività&amp;Chiusure'!L$2</f>
        <v>0</v>
      </c>
      <c r="AM322" s="62">
        <f>AA322/'Festività&amp;Chiusure'!M$2</f>
        <v>0</v>
      </c>
      <c r="AN322" s="62">
        <f>AB322/'Festività&amp;Chiusure'!N$2</f>
        <v>4.3478260869565216E-2</v>
      </c>
      <c r="AO322" s="62">
        <f>AC322/'Festività&amp;Chiusure'!O$2</f>
        <v>8.3333333333333329E-2</v>
      </c>
      <c r="AP322" s="62">
        <f>AD322/'Festività&amp;Chiusure'!P$2</f>
        <v>9.5238095238095233E-2</v>
      </c>
      <c r="AQ322" s="62">
        <f>AE322/'Festività&amp;Chiusure'!Q$2</f>
        <v>0</v>
      </c>
      <c r="AR322" s="62">
        <f>AF322/'Festività&amp;Chiusure'!R$2</f>
        <v>0</v>
      </c>
      <c r="AS322" s="62">
        <f>AG322/'Festività&amp;Chiusure'!S$2</f>
        <v>0</v>
      </c>
    </row>
    <row r="323" spans="1:46" ht="14.45" hidden="1">
      <c r="A323" s="24" t="s">
        <v>209</v>
      </c>
      <c r="B323" s="24" t="s">
        <v>46</v>
      </c>
      <c r="C323" s="24" t="s">
        <v>195</v>
      </c>
      <c r="D323" s="24">
        <v>2025</v>
      </c>
      <c r="E323" s="61">
        <v>45658</v>
      </c>
      <c r="F323" s="61">
        <v>46022</v>
      </c>
      <c r="G323" s="24" t="s">
        <v>62</v>
      </c>
      <c r="H323" s="24" t="s">
        <v>382</v>
      </c>
      <c r="I323" s="24" t="s">
        <v>307</v>
      </c>
      <c r="J323" s="24" t="s">
        <v>383</v>
      </c>
      <c r="K323" s="24" t="s">
        <v>384</v>
      </c>
      <c r="L323" s="24" t="s">
        <v>189</v>
      </c>
      <c r="M323" s="24" t="s">
        <v>191</v>
      </c>
      <c r="N323" s="24" t="s">
        <v>55</v>
      </c>
      <c r="O323" s="24" t="s">
        <v>87</v>
      </c>
      <c r="P323" s="24">
        <v>110</v>
      </c>
      <c r="Q323" s="24">
        <v>0</v>
      </c>
      <c r="R323" s="24" t="s">
        <v>84</v>
      </c>
      <c r="S323" s="62">
        <v>0</v>
      </c>
      <c r="T323" s="24">
        <v>2024</v>
      </c>
      <c r="U323" s="24">
        <f t="shared" ref="U323:U379" si="5">SUM(Z323:AG323)</f>
        <v>4</v>
      </c>
      <c r="V323" s="24"/>
      <c r="W323" s="24"/>
      <c r="X323" s="24"/>
      <c r="Y323" s="24"/>
      <c r="Z323" s="24"/>
      <c r="AA323" s="24"/>
      <c r="AB323" s="24">
        <v>1</v>
      </c>
      <c r="AC323" s="24">
        <v>1</v>
      </c>
      <c r="AD323" s="24">
        <v>2</v>
      </c>
      <c r="AE323" s="24"/>
      <c r="AF323" s="24"/>
      <c r="AG323" s="24"/>
      <c r="AH323" s="62">
        <f>V323/'Festività&amp;Chiusure'!H$2</f>
        <v>0</v>
      </c>
      <c r="AI323" s="62">
        <f>W323/'Festività&amp;Chiusure'!I$2</f>
        <v>0</v>
      </c>
      <c r="AJ323" s="62">
        <f>X323/'Festività&amp;Chiusure'!J$2</f>
        <v>0</v>
      </c>
      <c r="AK323" s="62">
        <f>Y323/'Festività&amp;Chiusure'!K$2</f>
        <v>0</v>
      </c>
      <c r="AL323" s="62">
        <f>Z323/'Festività&amp;Chiusure'!L$2</f>
        <v>0</v>
      </c>
      <c r="AM323" s="62">
        <f>AA323/'Festività&amp;Chiusure'!M$2</f>
        <v>0</v>
      </c>
      <c r="AN323" s="62">
        <f>AB323/'Festività&amp;Chiusure'!N$2</f>
        <v>4.3478260869565216E-2</v>
      </c>
      <c r="AO323" s="62">
        <f>AC323/'Festività&amp;Chiusure'!O$2</f>
        <v>8.3333333333333329E-2</v>
      </c>
      <c r="AP323" s="62">
        <f>AD323/'Festività&amp;Chiusure'!P$2</f>
        <v>9.5238095238095233E-2</v>
      </c>
      <c r="AQ323" s="62">
        <f>AE323/'Festività&amp;Chiusure'!Q$2</f>
        <v>0</v>
      </c>
      <c r="AR323" s="62">
        <f>AF323/'Festività&amp;Chiusure'!R$2</f>
        <v>0</v>
      </c>
      <c r="AS323" s="62">
        <f>AG323/'Festività&amp;Chiusure'!S$2</f>
        <v>0</v>
      </c>
    </row>
    <row r="324" spans="1:46" ht="14.45" hidden="1">
      <c r="A324" s="24" t="s">
        <v>45</v>
      </c>
      <c r="B324" s="24" t="s">
        <v>46</v>
      </c>
      <c r="C324" s="24"/>
      <c r="D324" s="24">
        <v>2024</v>
      </c>
      <c r="E324" s="61">
        <v>45397</v>
      </c>
      <c r="F324" s="61">
        <v>45626</v>
      </c>
      <c r="G324" s="24" t="s">
        <v>386</v>
      </c>
      <c r="H324" s="24" t="s">
        <v>387</v>
      </c>
      <c r="I324" s="24" t="s">
        <v>307</v>
      </c>
      <c r="J324" s="24" t="s">
        <v>388</v>
      </c>
      <c r="K324" s="24" t="s">
        <v>52</v>
      </c>
      <c r="L324" s="24" t="s">
        <v>189</v>
      </c>
      <c r="M324" s="24" t="s">
        <v>185</v>
      </c>
      <c r="N324" s="24" t="s">
        <v>55</v>
      </c>
      <c r="O324" s="24" t="s">
        <v>186</v>
      </c>
      <c r="P324" s="24">
        <v>105</v>
      </c>
      <c r="Q324" s="24">
        <v>177</v>
      </c>
      <c r="R324" s="24" t="s">
        <v>93</v>
      </c>
      <c r="S324" s="62">
        <v>0.7</v>
      </c>
      <c r="T324" s="24">
        <v>2024</v>
      </c>
      <c r="U324" s="24">
        <f t="shared" si="5"/>
        <v>5</v>
      </c>
      <c r="V324" s="24"/>
      <c r="W324" s="24"/>
      <c r="X324" s="24"/>
      <c r="Y324" s="24"/>
      <c r="Z324" s="24"/>
      <c r="AA324" s="24"/>
      <c r="AB324" s="24">
        <v>1</v>
      </c>
      <c r="AC324" s="24">
        <v>1</v>
      </c>
      <c r="AD324" s="24">
        <v>1</v>
      </c>
      <c r="AE324" s="24">
        <v>1</v>
      </c>
      <c r="AF324" s="24">
        <v>1</v>
      </c>
      <c r="AG324" s="24"/>
      <c r="AH324" s="62">
        <f>V324/'Festività&amp;Chiusure'!H$2</f>
        <v>0</v>
      </c>
      <c r="AI324" s="62">
        <f>W324/'Festività&amp;Chiusure'!I$2</f>
        <v>0</v>
      </c>
      <c r="AJ324" s="62">
        <f>X324/'Festività&amp;Chiusure'!J$2</f>
        <v>0</v>
      </c>
      <c r="AK324" s="62">
        <f>Y324/'Festività&amp;Chiusure'!K$2</f>
        <v>0</v>
      </c>
      <c r="AL324" s="62">
        <f>Z324/'Festività&amp;Chiusure'!L$2</f>
        <v>0</v>
      </c>
      <c r="AM324" s="62">
        <f>AA324/'Festività&amp;Chiusure'!M$2</f>
        <v>0</v>
      </c>
      <c r="AN324" s="62">
        <f>AB324/'Festività&amp;Chiusure'!N$2</f>
        <v>4.3478260869565216E-2</v>
      </c>
      <c r="AO324" s="62">
        <f>AC324/'Festività&amp;Chiusure'!O$2</f>
        <v>8.3333333333333329E-2</v>
      </c>
      <c r="AP324" s="62">
        <f>AD324/'Festività&amp;Chiusure'!P$2</f>
        <v>4.7619047619047616E-2</v>
      </c>
      <c r="AQ324" s="62">
        <f>AE324/'Festività&amp;Chiusure'!Q$2</f>
        <v>4.3478260869565216E-2</v>
      </c>
      <c r="AR324" s="62">
        <f>AF324/'Festività&amp;Chiusure'!R$2</f>
        <v>4.7619047619047616E-2</v>
      </c>
      <c r="AS324" s="62">
        <f>AG324/'Festività&amp;Chiusure'!S$2</f>
        <v>0</v>
      </c>
    </row>
    <row r="325" spans="1:46" ht="14.45" hidden="1">
      <c r="A325" s="24" t="s">
        <v>45</v>
      </c>
      <c r="B325" s="24" t="s">
        <v>46</v>
      </c>
      <c r="C325" s="24"/>
      <c r="D325" s="24">
        <v>2024</v>
      </c>
      <c r="E325" s="61">
        <v>45397</v>
      </c>
      <c r="F325" s="61">
        <v>45626</v>
      </c>
      <c r="G325" s="24" t="s">
        <v>386</v>
      </c>
      <c r="H325" s="24" t="s">
        <v>387</v>
      </c>
      <c r="I325" s="24" t="s">
        <v>307</v>
      </c>
      <c r="J325" s="24" t="s">
        <v>388</v>
      </c>
      <c r="K325" s="24" t="s">
        <v>52</v>
      </c>
      <c r="L325" s="24" t="s">
        <v>189</v>
      </c>
      <c r="M325" s="24" t="s">
        <v>314</v>
      </c>
      <c r="N325" s="24" t="s">
        <v>55</v>
      </c>
      <c r="O325" s="24" t="s">
        <v>134</v>
      </c>
      <c r="P325" s="24">
        <v>105</v>
      </c>
      <c r="Q325" s="24">
        <v>177</v>
      </c>
      <c r="R325" s="24" t="s">
        <v>93</v>
      </c>
      <c r="S325" s="62">
        <v>0.7</v>
      </c>
      <c r="T325" s="24">
        <v>2024</v>
      </c>
      <c r="U325" s="24">
        <f t="shared" si="5"/>
        <v>45</v>
      </c>
      <c r="V325" s="24"/>
      <c r="W325" s="24"/>
      <c r="X325" s="24"/>
      <c r="Y325" s="24"/>
      <c r="Z325" s="24"/>
      <c r="AA325" s="24">
        <v>7</v>
      </c>
      <c r="AB325" s="24">
        <v>1</v>
      </c>
      <c r="AC325" s="24">
        <v>7</v>
      </c>
      <c r="AD325" s="24">
        <v>8</v>
      </c>
      <c r="AE325" s="24">
        <v>8</v>
      </c>
      <c r="AF325" s="24">
        <v>9</v>
      </c>
      <c r="AG325" s="24">
        <v>5</v>
      </c>
      <c r="AH325" s="62">
        <f>V325/'Festività&amp;Chiusure'!H$2</f>
        <v>0</v>
      </c>
      <c r="AI325" s="62">
        <f>W325/'Festività&amp;Chiusure'!I$2</f>
        <v>0</v>
      </c>
      <c r="AJ325" s="62">
        <f>X325/'Festività&amp;Chiusure'!J$2</f>
        <v>0</v>
      </c>
      <c r="AK325" s="62">
        <f>Y325/'Festività&amp;Chiusure'!K$2</f>
        <v>0</v>
      </c>
      <c r="AL325" s="62">
        <f>Z325/'Festività&amp;Chiusure'!L$2</f>
        <v>0</v>
      </c>
      <c r="AM325" s="62">
        <f>AA325/'Festività&amp;Chiusure'!M$2</f>
        <v>0.35</v>
      </c>
      <c r="AN325" s="62">
        <f>AB325/'Festività&amp;Chiusure'!N$2</f>
        <v>4.3478260869565216E-2</v>
      </c>
      <c r="AO325" s="62">
        <f>AC325/'Festività&amp;Chiusure'!O$2</f>
        <v>0.58333333333333337</v>
      </c>
      <c r="AP325" s="62">
        <f>AD325/'Festività&amp;Chiusure'!P$2</f>
        <v>0.38095238095238093</v>
      </c>
      <c r="AQ325" s="62">
        <f>AE325/'Festività&amp;Chiusure'!Q$2</f>
        <v>0.34782608695652173</v>
      </c>
      <c r="AR325" s="62">
        <f>AF325/'Festività&amp;Chiusure'!R$2</f>
        <v>0.42857142857142855</v>
      </c>
      <c r="AS325" s="62">
        <f>AG325/'Festività&amp;Chiusure'!S$2</f>
        <v>0.22727272727272727</v>
      </c>
    </row>
    <row r="326" spans="1:46" ht="14.45" hidden="1">
      <c r="A326" s="24" t="s">
        <v>45</v>
      </c>
      <c r="B326" s="24" t="s">
        <v>46</v>
      </c>
      <c r="C326" s="24"/>
      <c r="D326" s="24">
        <v>2024</v>
      </c>
      <c r="E326" s="61">
        <v>45397</v>
      </c>
      <c r="F326" s="61">
        <v>45626</v>
      </c>
      <c r="G326" s="24" t="s">
        <v>386</v>
      </c>
      <c r="H326" s="24" t="s">
        <v>387</v>
      </c>
      <c r="I326" s="24" t="s">
        <v>307</v>
      </c>
      <c r="J326" s="24" t="s">
        <v>388</v>
      </c>
      <c r="K326" s="24" t="s">
        <v>52</v>
      </c>
      <c r="L326" s="24" t="s">
        <v>189</v>
      </c>
      <c r="M326" s="24" t="s">
        <v>329</v>
      </c>
      <c r="N326" s="24" t="s">
        <v>55</v>
      </c>
      <c r="O326" s="24" t="s">
        <v>348</v>
      </c>
      <c r="P326" s="24">
        <v>105</v>
      </c>
      <c r="Q326" s="24">
        <v>177</v>
      </c>
      <c r="R326" s="24" t="s">
        <v>93</v>
      </c>
      <c r="S326" s="62">
        <v>0.7</v>
      </c>
      <c r="T326" s="24">
        <v>2024</v>
      </c>
      <c r="U326" s="24">
        <f t="shared" si="5"/>
        <v>2</v>
      </c>
      <c r="V326" s="24"/>
      <c r="W326" s="24"/>
      <c r="X326" s="24"/>
      <c r="Y326" s="24"/>
      <c r="Z326" s="24"/>
      <c r="AA326" s="24">
        <v>2</v>
      </c>
      <c r="AB326" s="24"/>
      <c r="AC326" s="24"/>
      <c r="AD326" s="24"/>
      <c r="AE326" s="24"/>
      <c r="AF326" s="24"/>
      <c r="AG326" s="24"/>
      <c r="AH326" s="62">
        <f>V326/'Festività&amp;Chiusure'!H$2</f>
        <v>0</v>
      </c>
      <c r="AI326" s="62">
        <f>W326/'Festività&amp;Chiusure'!I$2</f>
        <v>0</v>
      </c>
      <c r="AJ326" s="62">
        <f>X326/'Festività&amp;Chiusure'!J$2</f>
        <v>0</v>
      </c>
      <c r="AK326" s="62">
        <f>Y326/'Festività&amp;Chiusure'!K$2</f>
        <v>0</v>
      </c>
      <c r="AL326" s="62">
        <f>Z326/'Festività&amp;Chiusure'!L$2</f>
        <v>0</v>
      </c>
      <c r="AM326" s="62">
        <f>AA326/'Festività&amp;Chiusure'!M$2</f>
        <v>0.1</v>
      </c>
      <c r="AN326" s="62">
        <f>AB326/'Festività&amp;Chiusure'!N$2</f>
        <v>0</v>
      </c>
      <c r="AO326" s="62">
        <f>AC326/'Festività&amp;Chiusure'!O$2</f>
        <v>0</v>
      </c>
      <c r="AP326" s="62">
        <f>AD326/'Festività&amp;Chiusure'!P$2</f>
        <v>0</v>
      </c>
      <c r="AQ326" s="62">
        <f>AE326/'Festività&amp;Chiusure'!Q$2</f>
        <v>0</v>
      </c>
      <c r="AR326" s="62">
        <f>AF326/'Festività&amp;Chiusure'!R$2</f>
        <v>0</v>
      </c>
      <c r="AS326" s="62">
        <f>AG326/'Festività&amp;Chiusure'!S$2</f>
        <v>0</v>
      </c>
    </row>
    <row r="327" spans="1:46" ht="14.45" hidden="1">
      <c r="A327" s="24" t="s">
        <v>45</v>
      </c>
      <c r="B327" s="24" t="s">
        <v>46</v>
      </c>
      <c r="C327" s="24"/>
      <c r="D327" s="24">
        <v>2024</v>
      </c>
      <c r="E327" s="61">
        <v>45397</v>
      </c>
      <c r="F327" s="61">
        <v>45626</v>
      </c>
      <c r="G327" s="24" t="s">
        <v>386</v>
      </c>
      <c r="H327" s="24" t="s">
        <v>387</v>
      </c>
      <c r="I327" s="24" t="s">
        <v>307</v>
      </c>
      <c r="J327" s="24" t="s">
        <v>388</v>
      </c>
      <c r="K327" s="24" t="s">
        <v>52</v>
      </c>
      <c r="L327" s="24" t="s">
        <v>189</v>
      </c>
      <c r="M327" s="24" t="s">
        <v>389</v>
      </c>
      <c r="N327" s="24" t="s">
        <v>55</v>
      </c>
      <c r="O327" s="24" t="s">
        <v>134</v>
      </c>
      <c r="P327" s="24">
        <v>105</v>
      </c>
      <c r="Q327" s="24">
        <v>177</v>
      </c>
      <c r="R327" s="24" t="s">
        <v>93</v>
      </c>
      <c r="S327" s="62">
        <v>0.7</v>
      </c>
      <c r="T327" s="24">
        <v>2024</v>
      </c>
      <c r="U327" s="24">
        <f t="shared" si="5"/>
        <v>38</v>
      </c>
      <c r="V327" s="24"/>
      <c r="W327" s="24"/>
      <c r="X327" s="24"/>
      <c r="Y327" s="24"/>
      <c r="Z327" s="24"/>
      <c r="AA327" s="24">
        <v>1</v>
      </c>
      <c r="AB327" s="24">
        <v>15</v>
      </c>
      <c r="AC327" s="24">
        <v>5</v>
      </c>
      <c r="AD327" s="24">
        <v>13</v>
      </c>
      <c r="AE327" s="24">
        <v>2</v>
      </c>
      <c r="AF327" s="24">
        <v>1</v>
      </c>
      <c r="AG327" s="24">
        <v>1</v>
      </c>
      <c r="AH327" s="62">
        <f>V327/'Festività&amp;Chiusure'!H$2</f>
        <v>0</v>
      </c>
      <c r="AI327" s="62">
        <f>W327/'Festività&amp;Chiusure'!I$2</f>
        <v>0</v>
      </c>
      <c r="AJ327" s="62">
        <f>X327/'Festività&amp;Chiusure'!J$2</f>
        <v>0</v>
      </c>
      <c r="AK327" s="62">
        <f>Y327/'Festività&amp;Chiusure'!K$2</f>
        <v>0</v>
      </c>
      <c r="AL327" s="62">
        <f>Z327/'Festività&amp;Chiusure'!L$2</f>
        <v>0</v>
      </c>
      <c r="AM327" s="62">
        <f>AA327/'Festività&amp;Chiusure'!M$2</f>
        <v>0.05</v>
      </c>
      <c r="AN327" s="62">
        <f>AB327/'Festività&amp;Chiusure'!N$2</f>
        <v>0.65217391304347827</v>
      </c>
      <c r="AO327" s="62">
        <f>AC327/'Festività&amp;Chiusure'!O$2</f>
        <v>0.41666666666666669</v>
      </c>
      <c r="AP327" s="62">
        <f>AD327/'Festività&amp;Chiusure'!P$2</f>
        <v>0.61904761904761907</v>
      </c>
      <c r="AQ327" s="62">
        <f>AE327/'Festività&amp;Chiusure'!Q$2</f>
        <v>8.6956521739130432E-2</v>
      </c>
      <c r="AR327" s="62">
        <f>AF327/'Festività&amp;Chiusure'!R$2</f>
        <v>4.7619047619047616E-2</v>
      </c>
      <c r="AS327" s="62">
        <f>AG327/'Festività&amp;Chiusure'!S$2</f>
        <v>4.5454545454545456E-2</v>
      </c>
    </row>
    <row r="328" spans="1:46" ht="14.45" hidden="1">
      <c r="A328" s="24" t="s">
        <v>45</v>
      </c>
      <c r="B328" s="24" t="s">
        <v>46</v>
      </c>
      <c r="C328" s="24"/>
      <c r="D328" s="24">
        <v>2024</v>
      </c>
      <c r="E328" s="61">
        <v>45397</v>
      </c>
      <c r="F328" s="61">
        <v>45626</v>
      </c>
      <c r="G328" s="24" t="s">
        <v>386</v>
      </c>
      <c r="H328" s="24" t="s">
        <v>387</v>
      </c>
      <c r="I328" s="24" t="s">
        <v>307</v>
      </c>
      <c r="J328" s="24" t="s">
        <v>388</v>
      </c>
      <c r="K328" s="24" t="s">
        <v>52</v>
      </c>
      <c r="L328" s="24" t="s">
        <v>189</v>
      </c>
      <c r="M328" s="24" t="s">
        <v>330</v>
      </c>
      <c r="N328" s="24" t="s">
        <v>55</v>
      </c>
      <c r="O328" s="24" t="s">
        <v>153</v>
      </c>
      <c r="P328" s="24">
        <v>105</v>
      </c>
      <c r="Q328" s="24">
        <v>177</v>
      </c>
      <c r="R328" s="24" t="s">
        <v>93</v>
      </c>
      <c r="S328" s="62">
        <v>0.7</v>
      </c>
      <c r="T328" s="24">
        <v>2024</v>
      </c>
      <c r="U328" s="24">
        <f t="shared" si="5"/>
        <v>20</v>
      </c>
      <c r="V328" s="24"/>
      <c r="W328" s="24"/>
      <c r="X328" s="24"/>
      <c r="Y328" s="24"/>
      <c r="Z328" s="24"/>
      <c r="AA328" s="24"/>
      <c r="AB328" s="24"/>
      <c r="AC328" s="24">
        <v>5</v>
      </c>
      <c r="AD328" s="24">
        <v>5</v>
      </c>
      <c r="AE328" s="24">
        <v>5</v>
      </c>
      <c r="AF328" s="24">
        <v>5</v>
      </c>
      <c r="AG328" s="24"/>
      <c r="AH328" s="62">
        <f>V328/'Festività&amp;Chiusure'!H$2</f>
        <v>0</v>
      </c>
      <c r="AI328" s="62">
        <f>W328/'Festività&amp;Chiusure'!I$2</f>
        <v>0</v>
      </c>
      <c r="AJ328" s="62">
        <f>X328/'Festività&amp;Chiusure'!J$2</f>
        <v>0</v>
      </c>
      <c r="AK328" s="62">
        <f>Y328/'Festività&amp;Chiusure'!K$2</f>
        <v>0</v>
      </c>
      <c r="AL328" s="62">
        <f>Z328/'Festività&amp;Chiusure'!L$2</f>
        <v>0</v>
      </c>
      <c r="AM328" s="62">
        <f>AA328/'Festività&amp;Chiusure'!M$2</f>
        <v>0</v>
      </c>
      <c r="AN328" s="62">
        <f>AB328/'Festività&amp;Chiusure'!N$2</f>
        <v>0</v>
      </c>
      <c r="AO328" s="62">
        <f>AC328/'Festività&amp;Chiusure'!O$2</f>
        <v>0.41666666666666669</v>
      </c>
      <c r="AP328" s="62">
        <f>AD328/'Festività&amp;Chiusure'!P$2</f>
        <v>0.23809523809523808</v>
      </c>
      <c r="AQ328" s="62">
        <f>AE328/'Festività&amp;Chiusure'!Q$2</f>
        <v>0.21739130434782608</v>
      </c>
      <c r="AR328" s="62">
        <f>AF328/'Festività&amp;Chiusure'!R$2</f>
        <v>0.23809523809523808</v>
      </c>
      <c r="AS328" s="62">
        <f>AG328/'Festività&amp;Chiusure'!S$2</f>
        <v>0</v>
      </c>
    </row>
    <row r="329" spans="1:46" ht="14.45" hidden="1">
      <c r="A329" s="24" t="s">
        <v>45</v>
      </c>
      <c r="B329" s="24" t="s">
        <v>46</v>
      </c>
      <c r="C329" s="24"/>
      <c r="D329" s="24">
        <v>2024</v>
      </c>
      <c r="E329" s="61">
        <v>45397</v>
      </c>
      <c r="F329" s="61">
        <v>45626</v>
      </c>
      <c r="G329" s="24" t="s">
        <v>386</v>
      </c>
      <c r="H329" s="24" t="s">
        <v>387</v>
      </c>
      <c r="I329" s="24" t="s">
        <v>307</v>
      </c>
      <c r="J329" s="24" t="s">
        <v>388</v>
      </c>
      <c r="K329" s="24" t="s">
        <v>52</v>
      </c>
      <c r="L329" s="24" t="s">
        <v>189</v>
      </c>
      <c r="M329" s="24" t="s">
        <v>188</v>
      </c>
      <c r="N329" s="24" t="s">
        <v>55</v>
      </c>
      <c r="O329" s="24" t="s">
        <v>146</v>
      </c>
      <c r="P329" s="24">
        <v>105</v>
      </c>
      <c r="Q329" s="24">
        <v>177</v>
      </c>
      <c r="R329" s="24" t="s">
        <v>93</v>
      </c>
      <c r="S329" s="62">
        <v>0.7</v>
      </c>
      <c r="T329" s="24">
        <v>2024</v>
      </c>
      <c r="U329" s="24">
        <f t="shared" si="5"/>
        <v>28</v>
      </c>
      <c r="V329" s="24"/>
      <c r="W329" s="24"/>
      <c r="X329" s="24"/>
      <c r="Y329" s="24"/>
      <c r="Z329" s="24"/>
      <c r="AA329" s="24">
        <v>5</v>
      </c>
      <c r="AB329" s="24">
        <v>5</v>
      </c>
      <c r="AC329" s="24">
        <v>5</v>
      </c>
      <c r="AD329" s="24">
        <v>5</v>
      </c>
      <c r="AE329" s="24">
        <v>6</v>
      </c>
      <c r="AF329" s="24">
        <v>1</v>
      </c>
      <c r="AG329" s="24">
        <v>1</v>
      </c>
      <c r="AH329" s="62">
        <f>V329/'Festività&amp;Chiusure'!H$2</f>
        <v>0</v>
      </c>
      <c r="AI329" s="62">
        <f>W329/'Festività&amp;Chiusure'!I$2</f>
        <v>0</v>
      </c>
      <c r="AJ329" s="62">
        <f>X329/'Festività&amp;Chiusure'!J$2</f>
        <v>0</v>
      </c>
      <c r="AK329" s="62">
        <f>Y329/'Festività&amp;Chiusure'!K$2</f>
        <v>0</v>
      </c>
      <c r="AL329" s="62">
        <f>Z329/'Festività&amp;Chiusure'!L$2</f>
        <v>0</v>
      </c>
      <c r="AM329" s="62">
        <f>AA329/'Festività&amp;Chiusure'!M$2</f>
        <v>0.25</v>
      </c>
      <c r="AN329" s="62">
        <f>AB329/'Festività&amp;Chiusure'!N$2</f>
        <v>0.21739130434782608</v>
      </c>
      <c r="AO329" s="62">
        <f>AC329/'Festività&amp;Chiusure'!O$2</f>
        <v>0.41666666666666669</v>
      </c>
      <c r="AP329" s="62">
        <f>AD329/'Festività&amp;Chiusure'!P$2</f>
        <v>0.23809523809523808</v>
      </c>
      <c r="AQ329" s="62">
        <f>AE329/'Festività&amp;Chiusure'!Q$2</f>
        <v>0.2608695652173913</v>
      </c>
      <c r="AR329" s="62">
        <f>AF329/'Festività&amp;Chiusure'!R$2</f>
        <v>4.7619047619047616E-2</v>
      </c>
      <c r="AS329" s="62">
        <f>AG329/'Festività&amp;Chiusure'!S$2</f>
        <v>4.5454545454545456E-2</v>
      </c>
    </row>
    <row r="330" spans="1:46" ht="14.45" hidden="1">
      <c r="A330" s="24" t="s">
        <v>45</v>
      </c>
      <c r="B330" s="24" t="s">
        <v>46</v>
      </c>
      <c r="C330" s="24"/>
      <c r="D330" s="24">
        <v>2024</v>
      </c>
      <c r="E330" s="61">
        <v>45397</v>
      </c>
      <c r="F330" s="61">
        <v>45626</v>
      </c>
      <c r="G330" s="24" t="s">
        <v>386</v>
      </c>
      <c r="H330" s="24" t="s">
        <v>387</v>
      </c>
      <c r="I330" s="24" t="s">
        <v>307</v>
      </c>
      <c r="J330" s="24" t="s">
        <v>388</v>
      </c>
      <c r="K330" s="24" t="s">
        <v>52</v>
      </c>
      <c r="L330" s="24" t="s">
        <v>189</v>
      </c>
      <c r="M330" s="24" t="s">
        <v>189</v>
      </c>
      <c r="N330" s="24" t="s">
        <v>55</v>
      </c>
      <c r="O330" s="24" t="s">
        <v>92</v>
      </c>
      <c r="P330" s="24">
        <v>105</v>
      </c>
      <c r="Q330" s="24">
        <v>177</v>
      </c>
      <c r="R330" s="24" t="s">
        <v>93</v>
      </c>
      <c r="S330" s="62">
        <v>0.7</v>
      </c>
      <c r="T330" s="24">
        <v>2024</v>
      </c>
      <c r="U330" s="24">
        <f t="shared" si="5"/>
        <v>17</v>
      </c>
      <c r="V330" s="24"/>
      <c r="W330" s="24"/>
      <c r="X330" s="24"/>
      <c r="Y330" s="24"/>
      <c r="Z330" s="24"/>
      <c r="AA330" s="24">
        <v>3</v>
      </c>
      <c r="AB330" s="24">
        <v>3</v>
      </c>
      <c r="AC330" s="24">
        <v>3</v>
      </c>
      <c r="AD330" s="24">
        <v>3</v>
      </c>
      <c r="AE330" s="24">
        <v>3</v>
      </c>
      <c r="AF330" s="24">
        <v>2</v>
      </c>
      <c r="AG330" s="24"/>
      <c r="AH330" s="62">
        <f>V330/'Festività&amp;Chiusure'!H$2</f>
        <v>0</v>
      </c>
      <c r="AI330" s="62">
        <f>W330/'Festività&amp;Chiusure'!I$2</f>
        <v>0</v>
      </c>
      <c r="AJ330" s="62">
        <f>X330/'Festività&amp;Chiusure'!J$2</f>
        <v>0</v>
      </c>
      <c r="AK330" s="62">
        <f>Y330/'Festività&amp;Chiusure'!K$2</f>
        <v>0</v>
      </c>
      <c r="AL330" s="62">
        <f>Z330/'Festività&amp;Chiusure'!L$2</f>
        <v>0</v>
      </c>
      <c r="AM330" s="62">
        <f>AA330/'Festività&amp;Chiusure'!M$2</f>
        <v>0.15</v>
      </c>
      <c r="AN330" s="62">
        <f>AB330/'Festività&amp;Chiusure'!N$2</f>
        <v>0.13043478260869565</v>
      </c>
      <c r="AO330" s="62">
        <f>AC330/'Festività&amp;Chiusure'!O$2</f>
        <v>0.25</v>
      </c>
      <c r="AP330" s="62">
        <f>AD330/'Festività&amp;Chiusure'!P$2</f>
        <v>0.14285714285714285</v>
      </c>
      <c r="AQ330" s="62">
        <f>AE330/'Festività&amp;Chiusure'!Q$2</f>
        <v>0.13043478260869565</v>
      </c>
      <c r="AR330" s="62">
        <f>AF330/'Festività&amp;Chiusure'!R$2</f>
        <v>9.5238095238095233E-2</v>
      </c>
      <c r="AS330" s="62">
        <f>AG330/'Festività&amp;Chiusure'!S$2</f>
        <v>0</v>
      </c>
    </row>
    <row r="331" spans="1:46" ht="14.45" hidden="1">
      <c r="A331" s="24" t="s">
        <v>45</v>
      </c>
      <c r="B331" s="24" t="s">
        <v>46</v>
      </c>
      <c r="C331" s="24"/>
      <c r="D331" s="24">
        <v>2024</v>
      </c>
      <c r="E331" s="61">
        <v>45397</v>
      </c>
      <c r="F331" s="61">
        <v>45626</v>
      </c>
      <c r="G331" s="24" t="s">
        <v>386</v>
      </c>
      <c r="H331" s="24" t="s">
        <v>387</v>
      </c>
      <c r="I331" s="24" t="s">
        <v>307</v>
      </c>
      <c r="J331" s="24" t="s">
        <v>388</v>
      </c>
      <c r="K331" s="24" t="s">
        <v>52</v>
      </c>
      <c r="L331" s="24" t="s">
        <v>189</v>
      </c>
      <c r="M331" s="24" t="s">
        <v>390</v>
      </c>
      <c r="N331" s="24" t="s">
        <v>55</v>
      </c>
      <c r="O331" s="24" t="s">
        <v>56</v>
      </c>
      <c r="P331" s="24">
        <v>105</v>
      </c>
      <c r="Q331" s="24">
        <v>177</v>
      </c>
      <c r="R331" s="24" t="s">
        <v>93</v>
      </c>
      <c r="S331" s="62">
        <v>0.7</v>
      </c>
      <c r="T331" s="24">
        <v>2024</v>
      </c>
      <c r="U331" s="24">
        <f t="shared" si="5"/>
        <v>12</v>
      </c>
      <c r="V331" s="24"/>
      <c r="W331" s="24"/>
      <c r="X331" s="24"/>
      <c r="Y331" s="24"/>
      <c r="Z331" s="24"/>
      <c r="AA331" s="24">
        <v>1</v>
      </c>
      <c r="AB331" s="24">
        <v>3</v>
      </c>
      <c r="AC331" s="24">
        <v>2</v>
      </c>
      <c r="AD331" s="24">
        <v>1</v>
      </c>
      <c r="AE331" s="24">
        <v>3</v>
      </c>
      <c r="AF331" s="24">
        <v>2</v>
      </c>
      <c r="AG331" s="24"/>
      <c r="AH331" s="62">
        <f>V331/'Festività&amp;Chiusure'!H$2</f>
        <v>0</v>
      </c>
      <c r="AI331" s="62">
        <f>W331/'Festività&amp;Chiusure'!I$2</f>
        <v>0</v>
      </c>
      <c r="AJ331" s="62">
        <f>X331/'Festività&amp;Chiusure'!J$2</f>
        <v>0</v>
      </c>
      <c r="AK331" s="62">
        <f>Y331/'Festività&amp;Chiusure'!K$2</f>
        <v>0</v>
      </c>
      <c r="AL331" s="62">
        <f>Z331/'Festività&amp;Chiusure'!L$2</f>
        <v>0</v>
      </c>
      <c r="AM331" s="62">
        <f>AA331/'Festività&amp;Chiusure'!M$2</f>
        <v>0.05</v>
      </c>
      <c r="AN331" s="62">
        <f>AB331/'Festività&amp;Chiusure'!N$2</f>
        <v>0.13043478260869565</v>
      </c>
      <c r="AO331" s="62">
        <f>AC331/'Festività&amp;Chiusure'!O$2</f>
        <v>0.16666666666666666</v>
      </c>
      <c r="AP331" s="62">
        <f>AD331/'Festività&amp;Chiusure'!P$2</f>
        <v>4.7619047619047616E-2</v>
      </c>
      <c r="AQ331" s="62">
        <f>AE331/'Festività&amp;Chiusure'!Q$2</f>
        <v>0.13043478260869565</v>
      </c>
      <c r="AR331" s="62">
        <f>AF331/'Festività&amp;Chiusure'!R$2</f>
        <v>9.5238095238095233E-2</v>
      </c>
      <c r="AS331" s="62">
        <f>AG331/'Festività&amp;Chiusure'!S$2</f>
        <v>0</v>
      </c>
    </row>
    <row r="332" spans="1:46" ht="14.45" hidden="1">
      <c r="A332" s="24" t="s">
        <v>45</v>
      </c>
      <c r="B332" s="24" t="s">
        <v>46</v>
      </c>
      <c r="C332" s="24"/>
      <c r="D332" s="24">
        <v>2024</v>
      </c>
      <c r="E332" s="61">
        <v>45397</v>
      </c>
      <c r="F332" s="61">
        <v>45626</v>
      </c>
      <c r="G332" s="24" t="s">
        <v>386</v>
      </c>
      <c r="H332" s="24" t="s">
        <v>387</v>
      </c>
      <c r="I332" s="24" t="s">
        <v>307</v>
      </c>
      <c r="J332" s="24" t="s">
        <v>388</v>
      </c>
      <c r="K332" s="24" t="s">
        <v>52</v>
      </c>
      <c r="L332" s="24" t="s">
        <v>189</v>
      </c>
      <c r="M332" s="24" t="s">
        <v>270</v>
      </c>
      <c r="N332" s="24" t="s">
        <v>59</v>
      </c>
      <c r="O332" s="24" t="s">
        <v>72</v>
      </c>
      <c r="P332" s="24">
        <v>105</v>
      </c>
      <c r="Q332" s="24">
        <v>177</v>
      </c>
      <c r="R332" s="24" t="s">
        <v>93</v>
      </c>
      <c r="S332" s="62">
        <v>0.7</v>
      </c>
      <c r="T332" s="24">
        <v>2024</v>
      </c>
      <c r="U332" s="24">
        <f t="shared" si="5"/>
        <v>24</v>
      </c>
      <c r="V332" s="24"/>
      <c r="W332" s="24"/>
      <c r="X332" s="24"/>
      <c r="Y332" s="24"/>
      <c r="Z332" s="24"/>
      <c r="AA332" s="24">
        <v>5</v>
      </c>
      <c r="AB332" s="24">
        <v>8</v>
      </c>
      <c r="AC332" s="24">
        <v>2</v>
      </c>
      <c r="AD332" s="24">
        <v>3</v>
      </c>
      <c r="AE332" s="24">
        <v>3</v>
      </c>
      <c r="AF332" s="24">
        <v>3</v>
      </c>
      <c r="AG332" s="24"/>
      <c r="AH332" s="62">
        <f>V332/'Festività&amp;Chiusure'!H$2</f>
        <v>0</v>
      </c>
      <c r="AI332" s="62">
        <f>W332/'Festività&amp;Chiusure'!I$2</f>
        <v>0</v>
      </c>
      <c r="AJ332" s="62">
        <f>X332/'Festività&amp;Chiusure'!J$2</f>
        <v>0</v>
      </c>
      <c r="AK332" s="62">
        <f>Y332/'Festività&amp;Chiusure'!K$2</f>
        <v>0</v>
      </c>
      <c r="AL332" s="62">
        <f>Z332/'Festività&amp;Chiusure'!L$2</f>
        <v>0</v>
      </c>
      <c r="AM332" s="62">
        <f>AA332/'Festività&amp;Chiusure'!M$2</f>
        <v>0.25</v>
      </c>
      <c r="AN332" s="62">
        <f>AB332/'Festività&amp;Chiusure'!N$2</f>
        <v>0.34782608695652173</v>
      </c>
      <c r="AO332" s="62">
        <f>AC332/'Festività&amp;Chiusure'!O$2</f>
        <v>0.16666666666666666</v>
      </c>
      <c r="AP332" s="62">
        <f>AD332/'Festività&amp;Chiusure'!P$2</f>
        <v>0.14285714285714285</v>
      </c>
      <c r="AQ332" s="62">
        <f>AE332/'Festività&amp;Chiusure'!Q$2</f>
        <v>0.13043478260869565</v>
      </c>
      <c r="AR332" s="62">
        <f>AF332/'Festività&amp;Chiusure'!R$2</f>
        <v>0.14285714285714285</v>
      </c>
      <c r="AS332" s="62">
        <f>AG332/'Festività&amp;Chiusure'!S$2</f>
        <v>0</v>
      </c>
    </row>
    <row r="333" spans="1:46" ht="14.45" hidden="1">
      <c r="A333" s="24" t="s">
        <v>45</v>
      </c>
      <c r="B333" s="24" t="s">
        <v>46</v>
      </c>
      <c r="C333" s="24"/>
      <c r="D333" s="24">
        <v>2024</v>
      </c>
      <c r="E333" s="61">
        <v>45397</v>
      </c>
      <c r="F333" s="61">
        <v>45626</v>
      </c>
      <c r="G333" s="24" t="s">
        <v>386</v>
      </c>
      <c r="H333" s="24" t="s">
        <v>387</v>
      </c>
      <c r="I333" s="24" t="s">
        <v>307</v>
      </c>
      <c r="J333" s="24" t="s">
        <v>388</v>
      </c>
      <c r="K333" s="24" t="s">
        <v>52</v>
      </c>
      <c r="L333" s="24" t="s">
        <v>189</v>
      </c>
      <c r="M333" s="24" t="s">
        <v>334</v>
      </c>
      <c r="N333" s="24" t="s">
        <v>55</v>
      </c>
      <c r="O333" s="24" t="s">
        <v>56</v>
      </c>
      <c r="P333" s="24">
        <v>105</v>
      </c>
      <c r="Q333" s="24">
        <v>177</v>
      </c>
      <c r="R333" s="24" t="s">
        <v>93</v>
      </c>
      <c r="S333" s="62">
        <v>0.7</v>
      </c>
      <c r="T333" s="24">
        <v>2024</v>
      </c>
      <c r="U333" s="24">
        <f t="shared" si="5"/>
        <v>57</v>
      </c>
      <c r="V333" s="24"/>
      <c r="W333" s="24"/>
      <c r="X333" s="24"/>
      <c r="Y333" s="24"/>
      <c r="Z333" s="24"/>
      <c r="AA333" s="24">
        <v>1</v>
      </c>
      <c r="AB333" s="24">
        <v>15</v>
      </c>
      <c r="AC333" s="24">
        <v>8</v>
      </c>
      <c r="AD333" s="24">
        <v>13</v>
      </c>
      <c r="AE333" s="24">
        <v>16</v>
      </c>
      <c r="AF333" s="24">
        <v>4</v>
      </c>
      <c r="AG333" s="24"/>
      <c r="AH333" s="62">
        <f>V333/'Festività&amp;Chiusure'!H$2</f>
        <v>0</v>
      </c>
      <c r="AI333" s="62">
        <f>W333/'Festività&amp;Chiusure'!I$2</f>
        <v>0</v>
      </c>
      <c r="AJ333" s="62">
        <f>X333/'Festività&amp;Chiusure'!J$2</f>
        <v>0</v>
      </c>
      <c r="AK333" s="62">
        <f>Y333/'Festività&amp;Chiusure'!K$2</f>
        <v>0</v>
      </c>
      <c r="AL333" s="62">
        <f>Z333/'Festività&amp;Chiusure'!L$2</f>
        <v>0</v>
      </c>
      <c r="AM333" s="62">
        <f>AA333/'Festività&amp;Chiusure'!M$2</f>
        <v>0.05</v>
      </c>
      <c r="AN333" s="62">
        <f>AB333/'Festività&amp;Chiusure'!N$2</f>
        <v>0.65217391304347827</v>
      </c>
      <c r="AO333" s="62">
        <f>AC333/'Festività&amp;Chiusure'!O$2</f>
        <v>0.66666666666666663</v>
      </c>
      <c r="AP333" s="62">
        <f>AD333/'Festività&amp;Chiusure'!P$2</f>
        <v>0.61904761904761907</v>
      </c>
      <c r="AQ333" s="62">
        <f>AE333/'Festività&amp;Chiusure'!Q$2</f>
        <v>0.69565217391304346</v>
      </c>
      <c r="AR333" s="62">
        <f>AF333/'Festività&amp;Chiusure'!R$2</f>
        <v>0.19047619047619047</v>
      </c>
      <c r="AS333" s="62">
        <f>AG333/'Festività&amp;Chiusure'!S$2</f>
        <v>0</v>
      </c>
    </row>
    <row r="334" spans="1:46" ht="14.45" hidden="1">
      <c r="A334" s="24" t="s">
        <v>45</v>
      </c>
      <c r="B334" s="24" t="s">
        <v>46</v>
      </c>
      <c r="C334" s="24"/>
      <c r="D334" s="24">
        <v>2024</v>
      </c>
      <c r="E334" s="61">
        <v>45397</v>
      </c>
      <c r="F334" s="61">
        <v>45626</v>
      </c>
      <c r="G334" s="24" t="s">
        <v>386</v>
      </c>
      <c r="H334" s="24" t="s">
        <v>387</v>
      </c>
      <c r="I334" s="24" t="s">
        <v>307</v>
      </c>
      <c r="J334" s="24" t="s">
        <v>388</v>
      </c>
      <c r="K334" s="24" t="s">
        <v>52</v>
      </c>
      <c r="L334" s="24" t="s">
        <v>189</v>
      </c>
      <c r="M334" s="24" t="s">
        <v>224</v>
      </c>
      <c r="N334" s="24" t="s">
        <v>55</v>
      </c>
      <c r="O334" s="24" t="s">
        <v>120</v>
      </c>
      <c r="P334" s="24">
        <v>105</v>
      </c>
      <c r="Q334" s="24">
        <v>177</v>
      </c>
      <c r="R334" s="24" t="s">
        <v>93</v>
      </c>
      <c r="S334" s="62">
        <v>0.7</v>
      </c>
      <c r="T334" s="24">
        <v>2024</v>
      </c>
      <c r="U334" s="24">
        <f t="shared" si="5"/>
        <v>40</v>
      </c>
      <c r="V334" s="24"/>
      <c r="W334" s="24"/>
      <c r="X334" s="24"/>
      <c r="Y334" s="24"/>
      <c r="Z334" s="24"/>
      <c r="AA334" s="24">
        <v>4</v>
      </c>
      <c r="AB334" s="24">
        <v>8</v>
      </c>
      <c r="AC334" s="24">
        <v>3</v>
      </c>
      <c r="AD334" s="24">
        <v>4</v>
      </c>
      <c r="AE334" s="24">
        <v>8</v>
      </c>
      <c r="AF334" s="24">
        <v>8</v>
      </c>
      <c r="AG334" s="24">
        <v>5</v>
      </c>
      <c r="AH334" s="62">
        <f>V334/'Festività&amp;Chiusure'!H$2</f>
        <v>0</v>
      </c>
      <c r="AI334" s="62">
        <f>W334/'Festività&amp;Chiusure'!I$2</f>
        <v>0</v>
      </c>
      <c r="AJ334" s="62">
        <f>X334/'Festività&amp;Chiusure'!J$2</f>
        <v>0</v>
      </c>
      <c r="AK334" s="62">
        <f>Y334/'Festività&amp;Chiusure'!K$2</f>
        <v>0</v>
      </c>
      <c r="AL334" s="62">
        <f>Z334/'Festività&amp;Chiusure'!L$2</f>
        <v>0</v>
      </c>
      <c r="AM334" s="62">
        <f>AA334/'Festività&amp;Chiusure'!M$2</f>
        <v>0.2</v>
      </c>
      <c r="AN334" s="62">
        <f>AB334/'Festività&amp;Chiusure'!N$2</f>
        <v>0.34782608695652173</v>
      </c>
      <c r="AO334" s="62">
        <f>AC334/'Festività&amp;Chiusure'!O$2</f>
        <v>0.25</v>
      </c>
      <c r="AP334" s="62">
        <f>AD334/'Festività&amp;Chiusure'!P$2</f>
        <v>0.19047619047619047</v>
      </c>
      <c r="AQ334" s="62">
        <f>AE334/'Festività&amp;Chiusure'!Q$2</f>
        <v>0.34782608695652173</v>
      </c>
      <c r="AR334" s="62">
        <f>AF334/'Festività&amp;Chiusure'!R$2</f>
        <v>0.38095238095238093</v>
      </c>
      <c r="AS334" s="62">
        <f>AG334/'Festività&amp;Chiusure'!S$2</f>
        <v>0.22727272727272727</v>
      </c>
      <c r="AT334" s="51"/>
    </row>
    <row r="335" spans="1:46" ht="14.45" hidden="1">
      <c r="A335" s="24" t="s">
        <v>45</v>
      </c>
      <c r="B335" s="24" t="s">
        <v>46</v>
      </c>
      <c r="C335" s="24"/>
      <c r="D335" s="24">
        <v>2024</v>
      </c>
      <c r="E335" s="61">
        <v>45397</v>
      </c>
      <c r="F335" s="61">
        <v>45626</v>
      </c>
      <c r="G335" s="24" t="s">
        <v>386</v>
      </c>
      <c r="H335" s="24" t="s">
        <v>387</v>
      </c>
      <c r="I335" s="24" t="s">
        <v>307</v>
      </c>
      <c r="J335" s="24" t="s">
        <v>388</v>
      </c>
      <c r="K335" s="24" t="s">
        <v>52</v>
      </c>
      <c r="L335" s="24" t="s">
        <v>189</v>
      </c>
      <c r="M335" s="24" t="s">
        <v>131</v>
      </c>
      <c r="N335" s="24" t="s">
        <v>132</v>
      </c>
      <c r="O335" s="24" t="s">
        <v>153</v>
      </c>
      <c r="P335" s="24">
        <v>105</v>
      </c>
      <c r="Q335" s="24">
        <v>177</v>
      </c>
      <c r="R335" s="24" t="s">
        <v>93</v>
      </c>
      <c r="S335" s="62">
        <v>0.7</v>
      </c>
      <c r="T335" s="24">
        <v>2024</v>
      </c>
      <c r="U335" s="24">
        <f t="shared" si="5"/>
        <v>4</v>
      </c>
      <c r="V335" s="24"/>
      <c r="W335" s="24"/>
      <c r="X335" s="24"/>
      <c r="Y335" s="24"/>
      <c r="Z335" s="24"/>
      <c r="AA335" s="24">
        <v>3</v>
      </c>
      <c r="AB335" s="24">
        <v>1</v>
      </c>
      <c r="AC335" s="24"/>
      <c r="AD335" s="24"/>
      <c r="AE335" s="24"/>
      <c r="AF335" s="24"/>
      <c r="AG335" s="24"/>
      <c r="AH335" s="62">
        <f>V335/'Festività&amp;Chiusure'!H$2</f>
        <v>0</v>
      </c>
      <c r="AI335" s="62">
        <f>W335/'Festività&amp;Chiusure'!I$2</f>
        <v>0</v>
      </c>
      <c r="AJ335" s="62">
        <f>X335/'Festività&amp;Chiusure'!J$2</f>
        <v>0</v>
      </c>
      <c r="AK335" s="62">
        <f>Y335/'Festività&amp;Chiusure'!K$2</f>
        <v>0</v>
      </c>
      <c r="AL335" s="62">
        <f>Z335/'Festività&amp;Chiusure'!L$2</f>
        <v>0</v>
      </c>
      <c r="AM335" s="62">
        <f>AA335/'Festività&amp;Chiusure'!M$2</f>
        <v>0.15</v>
      </c>
      <c r="AN335" s="62">
        <f>AB335/'Festività&amp;Chiusure'!N$2</f>
        <v>4.3478260869565216E-2</v>
      </c>
      <c r="AO335" s="62">
        <f>AC335/'Festività&amp;Chiusure'!O$2</f>
        <v>0</v>
      </c>
      <c r="AP335" s="62">
        <f>AD335/'Festività&amp;Chiusure'!P$2</f>
        <v>0</v>
      </c>
      <c r="AQ335" s="62">
        <f>AE335/'Festività&amp;Chiusure'!Q$2</f>
        <v>0</v>
      </c>
      <c r="AR335" s="62">
        <f>AF335/'Festività&amp;Chiusure'!R$2</f>
        <v>0</v>
      </c>
      <c r="AS335" s="62">
        <f>AG335/'Festività&amp;Chiusure'!S$2</f>
        <v>0</v>
      </c>
    </row>
    <row r="336" spans="1:46" ht="14.45" hidden="1">
      <c r="A336" s="24" t="s">
        <v>262</v>
      </c>
      <c r="B336" s="24" t="s">
        <v>46</v>
      </c>
      <c r="C336" s="24"/>
      <c r="D336" s="24">
        <v>2024</v>
      </c>
      <c r="E336" s="61">
        <v>45292</v>
      </c>
      <c r="F336" s="61">
        <v>45382</v>
      </c>
      <c r="G336" s="24" t="s">
        <v>62</v>
      </c>
      <c r="H336" s="24" t="s">
        <v>391</v>
      </c>
      <c r="I336" s="24" t="s">
        <v>198</v>
      </c>
      <c r="J336" s="24" t="s">
        <v>392</v>
      </c>
      <c r="K336" s="24" t="s">
        <v>52</v>
      </c>
      <c r="L336" s="24" t="s">
        <v>189</v>
      </c>
      <c r="M336" s="24" t="s">
        <v>86</v>
      </c>
      <c r="N336" s="24" t="s">
        <v>55</v>
      </c>
      <c r="O336" s="24" t="s">
        <v>146</v>
      </c>
      <c r="P336" s="24">
        <v>0</v>
      </c>
      <c r="Q336" s="24">
        <v>0</v>
      </c>
      <c r="R336" s="24" t="s">
        <v>57</v>
      </c>
      <c r="S336" s="62">
        <v>0</v>
      </c>
      <c r="T336" s="24">
        <v>2024</v>
      </c>
      <c r="U336" s="24">
        <f t="shared" si="5"/>
        <v>0</v>
      </c>
      <c r="V336" s="24">
        <v>9</v>
      </c>
      <c r="W336" s="24">
        <v>1.5</v>
      </c>
      <c r="X336" s="24">
        <v>1.5</v>
      </c>
      <c r="Y336" s="24"/>
      <c r="Z336" s="24"/>
      <c r="AA336" s="24"/>
      <c r="AB336" s="24"/>
      <c r="AC336" s="24"/>
      <c r="AD336" s="24"/>
      <c r="AE336" s="24"/>
      <c r="AF336" s="24"/>
      <c r="AG336" s="24"/>
      <c r="AH336" s="62">
        <f>V336/'Festività&amp;Chiusure'!H$2</f>
        <v>0.5</v>
      </c>
      <c r="AI336" s="62">
        <f>W336/'Festività&amp;Chiusure'!I$2</f>
        <v>7.4999999999999997E-2</v>
      </c>
      <c r="AJ336" s="62">
        <f>X336/'Festività&amp;Chiusure'!J$2</f>
        <v>7.1428571428571425E-2</v>
      </c>
      <c r="AK336" s="62">
        <f>Y336/'Festività&amp;Chiusure'!K$2</f>
        <v>0</v>
      </c>
      <c r="AL336" s="62">
        <f>Z336/'Festività&amp;Chiusure'!L$2</f>
        <v>0</v>
      </c>
      <c r="AM336" s="62">
        <f>AA336/'Festività&amp;Chiusure'!M$2</f>
        <v>0</v>
      </c>
      <c r="AN336" s="62">
        <f>AB336/'Festività&amp;Chiusure'!N$2</f>
        <v>0</v>
      </c>
      <c r="AO336" s="62">
        <f>AC336/'Festività&amp;Chiusure'!O$2</f>
        <v>0</v>
      </c>
      <c r="AP336" s="62">
        <f>AD336/'Festività&amp;Chiusure'!P$2</f>
        <v>0</v>
      </c>
      <c r="AQ336" s="62">
        <f>AE336/'Festività&amp;Chiusure'!Q$2</f>
        <v>0</v>
      </c>
      <c r="AR336" s="62">
        <f>AF336/'Festività&amp;Chiusure'!R$2</f>
        <v>0</v>
      </c>
      <c r="AS336" s="62">
        <f>AG336/'Festività&amp;Chiusure'!S$2</f>
        <v>0</v>
      </c>
    </row>
    <row r="337" spans="1:45" ht="14.45" hidden="1">
      <c r="A337" s="24" t="s">
        <v>45</v>
      </c>
      <c r="B337" s="24" t="s">
        <v>46</v>
      </c>
      <c r="C337" s="24"/>
      <c r="D337" s="24">
        <v>2024</v>
      </c>
      <c r="E337" s="61">
        <v>45413</v>
      </c>
      <c r="F337" s="61">
        <v>45595</v>
      </c>
      <c r="G337" s="24" t="s">
        <v>393</v>
      </c>
      <c r="H337" s="24" t="s">
        <v>393</v>
      </c>
      <c r="I337" s="24" t="s">
        <v>307</v>
      </c>
      <c r="J337" s="24" t="s">
        <v>394</v>
      </c>
      <c r="K337" s="24" t="s">
        <v>52</v>
      </c>
      <c r="L337" s="24" t="s">
        <v>395</v>
      </c>
      <c r="M337" s="24" t="s">
        <v>185</v>
      </c>
      <c r="N337" s="24" t="s">
        <v>55</v>
      </c>
      <c r="O337" s="24" t="s">
        <v>186</v>
      </c>
      <c r="P337" s="24">
        <v>94</v>
      </c>
      <c r="Q337" s="24">
        <v>96</v>
      </c>
      <c r="R337" s="24" t="s">
        <v>93</v>
      </c>
      <c r="S337" s="62">
        <v>0.95</v>
      </c>
      <c r="T337" s="24">
        <v>2024</v>
      </c>
      <c r="U337" s="24">
        <f t="shared" si="5"/>
        <v>0</v>
      </c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62">
        <f>V337/'Festività&amp;Chiusure'!H$2</f>
        <v>0</v>
      </c>
      <c r="AI337" s="62">
        <f>W337/'Festività&amp;Chiusure'!I$2</f>
        <v>0</v>
      </c>
      <c r="AJ337" s="62">
        <f>X337/'Festività&amp;Chiusure'!J$2</f>
        <v>0</v>
      </c>
      <c r="AK337" s="62">
        <f>Y337/'Festività&amp;Chiusure'!K$2</f>
        <v>0</v>
      </c>
      <c r="AL337" s="62">
        <f>Z337/'Festività&amp;Chiusure'!L$2</f>
        <v>0</v>
      </c>
      <c r="AM337" s="62">
        <f>AA337/'Festività&amp;Chiusure'!M$2</f>
        <v>0</v>
      </c>
      <c r="AN337" s="62">
        <f>AB337/'Festività&amp;Chiusure'!N$2</f>
        <v>0</v>
      </c>
      <c r="AO337" s="62">
        <f>AC337/'Festività&amp;Chiusure'!O$2</f>
        <v>0</v>
      </c>
      <c r="AP337" s="62">
        <f>AD337/'Festività&amp;Chiusure'!P$2</f>
        <v>0</v>
      </c>
      <c r="AQ337" s="62">
        <f>AE337/'Festività&amp;Chiusure'!Q$2</f>
        <v>0</v>
      </c>
      <c r="AR337" s="62">
        <f>AF337/'Festività&amp;Chiusure'!R$2</f>
        <v>0</v>
      </c>
      <c r="AS337" s="62">
        <f>AG337/'Festività&amp;Chiusure'!S$2</f>
        <v>0</v>
      </c>
    </row>
    <row r="338" spans="1:45" ht="14.45" hidden="1">
      <c r="A338" s="24" t="s">
        <v>45</v>
      </c>
      <c r="B338" s="24" t="s">
        <v>46</v>
      </c>
      <c r="C338" s="24"/>
      <c r="D338" s="24">
        <v>2024</v>
      </c>
      <c r="E338" s="61">
        <v>45413</v>
      </c>
      <c r="F338" s="61">
        <v>45595</v>
      </c>
      <c r="G338" s="24" t="s">
        <v>393</v>
      </c>
      <c r="H338" s="24" t="s">
        <v>393</v>
      </c>
      <c r="I338" s="24" t="s">
        <v>307</v>
      </c>
      <c r="J338" s="24" t="s">
        <v>394</v>
      </c>
      <c r="K338" s="24" t="s">
        <v>52</v>
      </c>
      <c r="L338" s="24" t="s">
        <v>395</v>
      </c>
      <c r="M338" s="24" t="s">
        <v>187</v>
      </c>
      <c r="N338" s="24" t="s">
        <v>55</v>
      </c>
      <c r="O338" s="24" t="s">
        <v>186</v>
      </c>
      <c r="P338" s="24">
        <v>94</v>
      </c>
      <c r="Q338" s="24">
        <v>96</v>
      </c>
      <c r="R338" s="24" t="s">
        <v>93</v>
      </c>
      <c r="S338" s="62">
        <v>0.95</v>
      </c>
      <c r="T338" s="24">
        <v>2024</v>
      </c>
      <c r="U338" s="24">
        <f t="shared" si="5"/>
        <v>43</v>
      </c>
      <c r="V338" s="24"/>
      <c r="W338" s="24"/>
      <c r="X338" s="24"/>
      <c r="Y338" s="24"/>
      <c r="Z338" s="24"/>
      <c r="AA338" s="24">
        <v>5</v>
      </c>
      <c r="AB338" s="24">
        <v>5</v>
      </c>
      <c r="AC338" s="24">
        <v>3</v>
      </c>
      <c r="AD338" s="24">
        <v>8</v>
      </c>
      <c r="AE338" s="24">
        <v>8</v>
      </c>
      <c r="AF338" s="24">
        <v>8</v>
      </c>
      <c r="AG338" s="24">
        <v>6</v>
      </c>
      <c r="AH338" s="62">
        <f>V338/'Festività&amp;Chiusure'!H$2</f>
        <v>0</v>
      </c>
      <c r="AI338" s="62">
        <f>W338/'Festività&amp;Chiusure'!I$2</f>
        <v>0</v>
      </c>
      <c r="AJ338" s="62">
        <f>X338/'Festività&amp;Chiusure'!J$2</f>
        <v>0</v>
      </c>
      <c r="AK338" s="62">
        <f>Y338/'Festività&amp;Chiusure'!K$2</f>
        <v>0</v>
      </c>
      <c r="AL338" s="62">
        <f>Z338/'Festività&amp;Chiusure'!L$2</f>
        <v>0</v>
      </c>
      <c r="AM338" s="62">
        <f>AA338/'Festività&amp;Chiusure'!M$2</f>
        <v>0.25</v>
      </c>
      <c r="AN338" s="62">
        <f>AB338/'Festività&amp;Chiusure'!N$2</f>
        <v>0.21739130434782608</v>
      </c>
      <c r="AO338" s="62">
        <f>AC338/'Festività&amp;Chiusure'!O$2</f>
        <v>0.25</v>
      </c>
      <c r="AP338" s="62">
        <f>AD338/'Festività&amp;Chiusure'!P$2</f>
        <v>0.38095238095238093</v>
      </c>
      <c r="AQ338" s="62">
        <f>AE338/'Festività&amp;Chiusure'!Q$2</f>
        <v>0.34782608695652173</v>
      </c>
      <c r="AR338" s="62">
        <f>AF338/'Festività&amp;Chiusure'!R$2</f>
        <v>0.38095238095238093</v>
      </c>
      <c r="AS338" s="62">
        <f>AG338/'Festività&amp;Chiusure'!S$2</f>
        <v>0.27272727272727271</v>
      </c>
    </row>
    <row r="339" spans="1:45" ht="14.45" hidden="1">
      <c r="A339" s="24" t="s">
        <v>45</v>
      </c>
      <c r="B339" s="24" t="s">
        <v>46</v>
      </c>
      <c r="C339" s="24"/>
      <c r="D339" s="24">
        <v>2024</v>
      </c>
      <c r="E339" s="61">
        <v>45413</v>
      </c>
      <c r="F339" s="61">
        <v>45595</v>
      </c>
      <c r="G339" s="24" t="s">
        <v>393</v>
      </c>
      <c r="H339" s="24" t="s">
        <v>393</v>
      </c>
      <c r="I339" s="24" t="s">
        <v>307</v>
      </c>
      <c r="J339" s="24" t="s">
        <v>394</v>
      </c>
      <c r="K339" s="24" t="s">
        <v>52</v>
      </c>
      <c r="L339" s="24" t="s">
        <v>395</v>
      </c>
      <c r="M339" s="24" t="s">
        <v>188</v>
      </c>
      <c r="N339" s="24" t="s">
        <v>55</v>
      </c>
      <c r="O339" s="24" t="s">
        <v>146</v>
      </c>
      <c r="P339" s="24">
        <v>94</v>
      </c>
      <c r="Q339" s="24">
        <v>96</v>
      </c>
      <c r="R339" s="24" t="s">
        <v>93</v>
      </c>
      <c r="S339" s="62">
        <v>0.95</v>
      </c>
      <c r="T339" s="24">
        <v>2024</v>
      </c>
      <c r="U339" s="24">
        <f t="shared" si="5"/>
        <v>13</v>
      </c>
      <c r="V339" s="24"/>
      <c r="W339" s="24"/>
      <c r="X339" s="24"/>
      <c r="Y339" s="24"/>
      <c r="Z339" s="24"/>
      <c r="AA339" s="24">
        <v>3</v>
      </c>
      <c r="AB339" s="24">
        <v>3</v>
      </c>
      <c r="AC339" s="24"/>
      <c r="AD339" s="24">
        <v>3</v>
      </c>
      <c r="AE339" s="24">
        <v>4</v>
      </c>
      <c r="AF339" s="24"/>
      <c r="AG339" s="24"/>
      <c r="AH339" s="62">
        <f>V339/'Festività&amp;Chiusure'!H$2</f>
        <v>0</v>
      </c>
      <c r="AI339" s="62">
        <f>W339/'Festività&amp;Chiusure'!I$2</f>
        <v>0</v>
      </c>
      <c r="AJ339" s="62">
        <f>X339/'Festività&amp;Chiusure'!J$2</f>
        <v>0</v>
      </c>
      <c r="AK339" s="62">
        <f>Y339/'Festività&amp;Chiusure'!K$2</f>
        <v>0</v>
      </c>
      <c r="AL339" s="62">
        <f>Z339/'Festività&amp;Chiusure'!L$2</f>
        <v>0</v>
      </c>
      <c r="AM339" s="62">
        <f>AA339/'Festività&amp;Chiusure'!M$2</f>
        <v>0.15</v>
      </c>
      <c r="AN339" s="62">
        <f>AB339/'Festività&amp;Chiusure'!N$2</f>
        <v>0.13043478260869565</v>
      </c>
      <c r="AO339" s="62">
        <f>AC339/'Festività&amp;Chiusure'!O$2</f>
        <v>0</v>
      </c>
      <c r="AP339" s="62">
        <f>AD339/'Festività&amp;Chiusure'!P$2</f>
        <v>0.14285714285714285</v>
      </c>
      <c r="AQ339" s="62">
        <f>AE339/'Festività&amp;Chiusure'!Q$2</f>
        <v>0.17391304347826086</v>
      </c>
      <c r="AR339" s="62">
        <f>AF339/'Festività&amp;Chiusure'!R$2</f>
        <v>0</v>
      </c>
      <c r="AS339" s="62">
        <f>AG339/'Festività&amp;Chiusure'!S$2</f>
        <v>0</v>
      </c>
    </row>
    <row r="340" spans="1:45" ht="14.45" hidden="1">
      <c r="A340" s="24" t="s">
        <v>45</v>
      </c>
      <c r="B340" s="24" t="s">
        <v>46</v>
      </c>
      <c r="C340" s="24"/>
      <c r="D340" s="24">
        <v>2024</v>
      </c>
      <c r="E340" s="61">
        <v>45413</v>
      </c>
      <c r="F340" s="61">
        <v>45595</v>
      </c>
      <c r="G340" s="24" t="s">
        <v>393</v>
      </c>
      <c r="H340" s="24" t="s">
        <v>393</v>
      </c>
      <c r="I340" s="24" t="s">
        <v>307</v>
      </c>
      <c r="J340" s="24" t="s">
        <v>394</v>
      </c>
      <c r="K340" s="24" t="s">
        <v>52</v>
      </c>
      <c r="L340" s="24" t="s">
        <v>395</v>
      </c>
      <c r="M340" s="24" t="s">
        <v>189</v>
      </c>
      <c r="N340" s="24" t="s">
        <v>55</v>
      </c>
      <c r="O340" s="24" t="s">
        <v>92</v>
      </c>
      <c r="P340" s="24">
        <v>94</v>
      </c>
      <c r="Q340" s="24">
        <v>96</v>
      </c>
      <c r="R340" s="24" t="s">
        <v>93</v>
      </c>
      <c r="S340" s="62">
        <v>0.95</v>
      </c>
      <c r="T340" s="24">
        <v>2024</v>
      </c>
      <c r="U340" s="24">
        <f t="shared" si="5"/>
        <v>7</v>
      </c>
      <c r="V340" s="24"/>
      <c r="W340" s="24"/>
      <c r="X340" s="24"/>
      <c r="Y340" s="24"/>
      <c r="Z340" s="24">
        <v>1</v>
      </c>
      <c r="AA340" s="24">
        <v>1</v>
      </c>
      <c r="AB340" s="24">
        <v>1</v>
      </c>
      <c r="AC340" s="24"/>
      <c r="AD340" s="24">
        <v>1</v>
      </c>
      <c r="AE340" s="24">
        <v>1</v>
      </c>
      <c r="AF340" s="24">
        <v>1</v>
      </c>
      <c r="AG340" s="24">
        <v>1</v>
      </c>
      <c r="AH340" s="62">
        <f>V340/'Festività&amp;Chiusure'!H$2</f>
        <v>0</v>
      </c>
      <c r="AI340" s="62">
        <f>W340/'Festività&amp;Chiusure'!I$2</f>
        <v>0</v>
      </c>
      <c r="AJ340" s="62">
        <f>X340/'Festività&amp;Chiusure'!J$2</f>
        <v>0</v>
      </c>
      <c r="AK340" s="62">
        <f>Y340/'Festività&amp;Chiusure'!K$2</f>
        <v>0</v>
      </c>
      <c r="AL340" s="62">
        <f>Z340/'Festività&amp;Chiusure'!L$2</f>
        <v>0.05</v>
      </c>
      <c r="AM340" s="62">
        <f>AA340/'Festività&amp;Chiusure'!M$2</f>
        <v>0.05</v>
      </c>
      <c r="AN340" s="62">
        <f>AB340/'Festività&amp;Chiusure'!N$2</f>
        <v>4.3478260869565216E-2</v>
      </c>
      <c r="AO340" s="62">
        <f>AC340/'Festività&amp;Chiusure'!O$2</f>
        <v>0</v>
      </c>
      <c r="AP340" s="62">
        <f>AD340/'Festività&amp;Chiusure'!P$2</f>
        <v>4.7619047619047616E-2</v>
      </c>
      <c r="AQ340" s="62">
        <f>AE340/'Festività&amp;Chiusure'!Q$2</f>
        <v>4.3478260869565216E-2</v>
      </c>
      <c r="AR340" s="62">
        <f>AF340/'Festività&amp;Chiusure'!R$2</f>
        <v>4.7619047619047616E-2</v>
      </c>
      <c r="AS340" s="62">
        <f>AG340/'Festività&amp;Chiusure'!S$2</f>
        <v>4.5454545454545456E-2</v>
      </c>
    </row>
    <row r="341" spans="1:45" ht="14.45" hidden="1">
      <c r="A341" s="24" t="s">
        <v>45</v>
      </c>
      <c r="B341" s="24" t="s">
        <v>46</v>
      </c>
      <c r="C341" s="24"/>
      <c r="D341" s="24">
        <v>2024</v>
      </c>
      <c r="E341" s="61">
        <v>45413</v>
      </c>
      <c r="F341" s="61">
        <v>45595</v>
      </c>
      <c r="G341" s="24" t="s">
        <v>393</v>
      </c>
      <c r="H341" s="24" t="s">
        <v>393</v>
      </c>
      <c r="I341" s="24" t="s">
        <v>307</v>
      </c>
      <c r="J341" s="24" t="s">
        <v>394</v>
      </c>
      <c r="K341" s="24" t="s">
        <v>52</v>
      </c>
      <c r="L341" s="24" t="s">
        <v>395</v>
      </c>
      <c r="M341" s="24" t="s">
        <v>191</v>
      </c>
      <c r="N341" s="24" t="s">
        <v>55</v>
      </c>
      <c r="O341" s="24" t="s">
        <v>87</v>
      </c>
      <c r="P341" s="24">
        <v>94</v>
      </c>
      <c r="Q341" s="24">
        <v>96</v>
      </c>
      <c r="R341" s="24" t="s">
        <v>93</v>
      </c>
      <c r="S341" s="62">
        <v>0.95</v>
      </c>
      <c r="T341" s="24">
        <v>2024</v>
      </c>
      <c r="U341" s="24">
        <f t="shared" si="5"/>
        <v>14</v>
      </c>
      <c r="V341" s="24"/>
      <c r="W341" s="24"/>
      <c r="X341" s="24"/>
      <c r="Y341" s="24"/>
      <c r="Z341" s="24"/>
      <c r="AA341" s="24"/>
      <c r="AB341" s="24">
        <v>3</v>
      </c>
      <c r="AC341" s="24"/>
      <c r="AD341" s="24">
        <v>2</v>
      </c>
      <c r="AE341" s="24">
        <v>2</v>
      </c>
      <c r="AF341" s="24">
        <v>4</v>
      </c>
      <c r="AG341" s="24">
        <v>3</v>
      </c>
      <c r="AH341" s="62">
        <f>V341/'Festività&amp;Chiusure'!H$2</f>
        <v>0</v>
      </c>
      <c r="AI341" s="62">
        <f>W341/'Festività&amp;Chiusure'!I$2</f>
        <v>0</v>
      </c>
      <c r="AJ341" s="62">
        <f>X341/'Festività&amp;Chiusure'!J$2</f>
        <v>0</v>
      </c>
      <c r="AK341" s="62">
        <f>Y341/'Festività&amp;Chiusure'!K$2</f>
        <v>0</v>
      </c>
      <c r="AL341" s="62">
        <f>Z341/'Festività&amp;Chiusure'!L$2</f>
        <v>0</v>
      </c>
      <c r="AM341" s="62">
        <f>AA341/'Festività&amp;Chiusure'!M$2</f>
        <v>0</v>
      </c>
      <c r="AN341" s="62">
        <f>AB341/'Festività&amp;Chiusure'!N$2</f>
        <v>0.13043478260869565</v>
      </c>
      <c r="AO341" s="62">
        <f>AC341/'Festività&amp;Chiusure'!O$2</f>
        <v>0</v>
      </c>
      <c r="AP341" s="62">
        <f>AD341/'Festività&amp;Chiusure'!P$2</f>
        <v>9.5238095238095233E-2</v>
      </c>
      <c r="AQ341" s="62">
        <f>AE341/'Festività&amp;Chiusure'!Q$2</f>
        <v>8.6956521739130432E-2</v>
      </c>
      <c r="AR341" s="62">
        <f>AF341/'Festività&amp;Chiusure'!R$2</f>
        <v>0.19047619047619047</v>
      </c>
      <c r="AS341" s="62">
        <f>AG341/'Festività&amp;Chiusure'!S$2</f>
        <v>0.13636363636363635</v>
      </c>
    </row>
    <row r="342" spans="1:45" ht="14.45" hidden="1">
      <c r="A342" s="24" t="s">
        <v>45</v>
      </c>
      <c r="B342" s="24" t="s">
        <v>46</v>
      </c>
      <c r="C342" s="24"/>
      <c r="D342" s="24">
        <v>2024</v>
      </c>
      <c r="E342" s="61">
        <v>45413</v>
      </c>
      <c r="F342" s="61">
        <v>45595</v>
      </c>
      <c r="G342" s="24" t="s">
        <v>393</v>
      </c>
      <c r="H342" s="24" t="s">
        <v>393</v>
      </c>
      <c r="I342" s="24" t="s">
        <v>307</v>
      </c>
      <c r="J342" s="24" t="s">
        <v>394</v>
      </c>
      <c r="K342" s="24" t="s">
        <v>52</v>
      </c>
      <c r="L342" s="24" t="s">
        <v>395</v>
      </c>
      <c r="M342" s="24" t="s">
        <v>192</v>
      </c>
      <c r="N342" s="24" t="s">
        <v>55</v>
      </c>
      <c r="O342" s="24" t="s">
        <v>186</v>
      </c>
      <c r="P342" s="24">
        <v>94</v>
      </c>
      <c r="Q342" s="24">
        <v>96</v>
      </c>
      <c r="R342" s="24" t="s">
        <v>93</v>
      </c>
      <c r="S342" s="62">
        <v>0.95</v>
      </c>
      <c r="T342" s="24">
        <v>2024</v>
      </c>
      <c r="U342" s="24">
        <f t="shared" si="5"/>
        <v>39</v>
      </c>
      <c r="V342" s="24"/>
      <c r="W342" s="24"/>
      <c r="X342" s="24"/>
      <c r="Y342" s="24"/>
      <c r="Z342" s="24">
        <v>3</v>
      </c>
      <c r="AA342" s="24">
        <v>5</v>
      </c>
      <c r="AB342" s="24">
        <v>5</v>
      </c>
      <c r="AC342" s="24">
        <v>3</v>
      </c>
      <c r="AD342" s="24">
        <v>8</v>
      </c>
      <c r="AE342" s="24">
        <v>8</v>
      </c>
      <c r="AF342" s="24">
        <v>1</v>
      </c>
      <c r="AG342" s="24">
        <v>6</v>
      </c>
      <c r="AH342" s="62">
        <f>V342/'Festività&amp;Chiusure'!H$2</f>
        <v>0</v>
      </c>
      <c r="AI342" s="62">
        <f>W342/'Festività&amp;Chiusure'!I$2</f>
        <v>0</v>
      </c>
      <c r="AJ342" s="62">
        <f>X342/'Festività&amp;Chiusure'!J$2</f>
        <v>0</v>
      </c>
      <c r="AK342" s="62">
        <f>Y342/'Festività&amp;Chiusure'!K$2</f>
        <v>0</v>
      </c>
      <c r="AL342" s="62">
        <f>Z342/'Festività&amp;Chiusure'!L$2</f>
        <v>0.15</v>
      </c>
      <c r="AM342" s="62">
        <f>AA342/'Festività&amp;Chiusure'!M$2</f>
        <v>0.25</v>
      </c>
      <c r="AN342" s="62">
        <f>AB342/'Festività&amp;Chiusure'!N$2</f>
        <v>0.21739130434782608</v>
      </c>
      <c r="AO342" s="62">
        <f>AC342/'Festività&amp;Chiusure'!O$2</f>
        <v>0.25</v>
      </c>
      <c r="AP342" s="62">
        <f>AD342/'Festività&amp;Chiusure'!P$2</f>
        <v>0.38095238095238093</v>
      </c>
      <c r="AQ342" s="62">
        <f>AE342/'Festività&amp;Chiusure'!Q$2</f>
        <v>0.34782608695652173</v>
      </c>
      <c r="AR342" s="62">
        <f>AF342/'Festività&amp;Chiusure'!R$2</f>
        <v>4.7619047619047616E-2</v>
      </c>
      <c r="AS342" s="62">
        <f>AG342/'Festività&amp;Chiusure'!S$2</f>
        <v>0.27272727272727271</v>
      </c>
    </row>
    <row r="343" spans="1:45" ht="14.45" hidden="1">
      <c r="A343" s="24" t="s">
        <v>45</v>
      </c>
      <c r="B343" s="63" t="s">
        <v>210</v>
      </c>
      <c r="C343" s="24" t="s">
        <v>195</v>
      </c>
      <c r="D343" s="24">
        <v>2024</v>
      </c>
      <c r="E343" s="61">
        <v>45505</v>
      </c>
      <c r="F343" s="61">
        <v>45657</v>
      </c>
      <c r="G343" s="24" t="s">
        <v>396</v>
      </c>
      <c r="H343" s="24" t="s">
        <v>396</v>
      </c>
      <c r="I343" s="24" t="s">
        <v>307</v>
      </c>
      <c r="J343" s="24" t="s">
        <v>397</v>
      </c>
      <c r="K343" s="24" t="s">
        <v>52</v>
      </c>
      <c r="L343" s="24" t="s">
        <v>398</v>
      </c>
      <c r="M343" s="24" t="s">
        <v>399</v>
      </c>
      <c r="N343" s="24" t="s">
        <v>55</v>
      </c>
      <c r="O343" s="24" t="s">
        <v>400</v>
      </c>
      <c r="P343" s="24">
        <v>220</v>
      </c>
      <c r="Q343" s="24">
        <v>190</v>
      </c>
      <c r="R343" s="24" t="s">
        <v>57</v>
      </c>
      <c r="S343" s="24">
        <v>0</v>
      </c>
      <c r="T343" s="24">
        <v>2024</v>
      </c>
      <c r="U343" s="24">
        <f t="shared" si="5"/>
        <v>24</v>
      </c>
      <c r="V343" s="24"/>
      <c r="W343" s="24"/>
      <c r="X343" s="24"/>
      <c r="Y343" s="24"/>
      <c r="Z343" s="24"/>
      <c r="AA343" s="24"/>
      <c r="AB343" s="24"/>
      <c r="AC343" s="24"/>
      <c r="AD343" s="24"/>
      <c r="AE343" s="24">
        <v>5</v>
      </c>
      <c r="AF343" s="24">
        <v>2</v>
      </c>
      <c r="AG343" s="24">
        <v>17</v>
      </c>
      <c r="AH343" s="62">
        <f>V343/'Festività&amp;Chiusure'!H$2</f>
        <v>0</v>
      </c>
      <c r="AI343" s="62">
        <f>W343/'Festività&amp;Chiusure'!I$2</f>
        <v>0</v>
      </c>
      <c r="AJ343" s="62">
        <f>X343/'Festività&amp;Chiusure'!J$2</f>
        <v>0</v>
      </c>
      <c r="AK343" s="62">
        <f>Y343/'Festività&amp;Chiusure'!K$2</f>
        <v>0</v>
      </c>
      <c r="AL343" s="62">
        <f>Z343/'Festività&amp;Chiusure'!L$2</f>
        <v>0</v>
      </c>
      <c r="AM343" s="62">
        <f>AA343/'Festività&amp;Chiusure'!M$2</f>
        <v>0</v>
      </c>
      <c r="AN343" s="62">
        <f>AB343/'Festività&amp;Chiusure'!N$2</f>
        <v>0</v>
      </c>
      <c r="AO343" s="62">
        <f>AC343/'Festività&amp;Chiusure'!O$2</f>
        <v>0</v>
      </c>
      <c r="AP343" s="62">
        <f>AD343/'Festività&amp;Chiusure'!P$2</f>
        <v>0</v>
      </c>
      <c r="AQ343" s="62">
        <f>AE343/'Festività&amp;Chiusure'!Q$2</f>
        <v>0.21739130434782608</v>
      </c>
      <c r="AR343" s="62">
        <f>AF343/'Festività&amp;Chiusure'!R$2</f>
        <v>9.5238095238095233E-2</v>
      </c>
      <c r="AS343" s="62">
        <f>AG343/'Festività&amp;Chiusure'!S$2</f>
        <v>0.77272727272727271</v>
      </c>
    </row>
    <row r="344" spans="1:45" ht="14.45" hidden="1">
      <c r="A344" s="24" t="s">
        <v>45</v>
      </c>
      <c r="B344" s="63" t="s">
        <v>210</v>
      </c>
      <c r="C344" s="24" t="s">
        <v>195</v>
      </c>
      <c r="D344" s="24">
        <v>2024</v>
      </c>
      <c r="E344" s="61">
        <v>45505</v>
      </c>
      <c r="F344" s="61">
        <v>45657</v>
      </c>
      <c r="G344" s="24" t="s">
        <v>396</v>
      </c>
      <c r="H344" s="24" t="s">
        <v>396</v>
      </c>
      <c r="I344" s="24" t="s">
        <v>307</v>
      </c>
      <c r="J344" s="24" t="s">
        <v>397</v>
      </c>
      <c r="K344" s="24" t="s">
        <v>52</v>
      </c>
      <c r="L344" s="24" t="s">
        <v>398</v>
      </c>
      <c r="M344" s="24" t="s">
        <v>401</v>
      </c>
      <c r="N344" s="24" t="s">
        <v>59</v>
      </c>
      <c r="O344" s="24" t="s">
        <v>72</v>
      </c>
      <c r="P344" s="24">
        <v>220</v>
      </c>
      <c r="Q344" s="24">
        <v>190</v>
      </c>
      <c r="R344" s="24" t="s">
        <v>57</v>
      </c>
      <c r="S344" s="24">
        <v>0</v>
      </c>
      <c r="T344" s="24">
        <v>2024</v>
      </c>
      <c r="U344" s="24">
        <f t="shared" si="5"/>
        <v>13.4375</v>
      </c>
      <c r="V344" s="24"/>
      <c r="W344" s="24"/>
      <c r="X344" s="24"/>
      <c r="Y344" s="24"/>
      <c r="Z344" s="24"/>
      <c r="AA344" s="24"/>
      <c r="AB344" s="24"/>
      <c r="AC344" s="24"/>
      <c r="AD344" s="24">
        <v>8.4375</v>
      </c>
      <c r="AE344" s="24">
        <v>5</v>
      </c>
      <c r="AF344" s="24"/>
      <c r="AG344" s="24"/>
      <c r="AH344" s="62">
        <f>V344/'Festività&amp;Chiusure'!H$2</f>
        <v>0</v>
      </c>
      <c r="AI344" s="62">
        <f>W344/'Festività&amp;Chiusure'!I$2</f>
        <v>0</v>
      </c>
      <c r="AJ344" s="62">
        <f>X344/'Festività&amp;Chiusure'!J$2</f>
        <v>0</v>
      </c>
      <c r="AK344" s="62">
        <f>Y344/'Festività&amp;Chiusure'!K$2</f>
        <v>0</v>
      </c>
      <c r="AL344" s="62">
        <f>Z344/'Festività&amp;Chiusure'!L$2</f>
        <v>0</v>
      </c>
      <c r="AM344" s="62">
        <f>AA344/'Festività&amp;Chiusure'!M$2</f>
        <v>0</v>
      </c>
      <c r="AN344" s="62">
        <f>AB344/'Festività&amp;Chiusure'!N$2</f>
        <v>0</v>
      </c>
      <c r="AO344" s="62">
        <f>AC344/'Festività&amp;Chiusure'!O$2</f>
        <v>0</v>
      </c>
      <c r="AP344" s="62">
        <f>AD344/'Festività&amp;Chiusure'!P$2</f>
        <v>0.4017857142857143</v>
      </c>
      <c r="AQ344" s="62">
        <f>AE344/'Festività&amp;Chiusure'!Q$2</f>
        <v>0.21739130434782608</v>
      </c>
      <c r="AR344" s="62">
        <f>AF344/'Festività&amp;Chiusure'!R$2</f>
        <v>0</v>
      </c>
      <c r="AS344" s="62">
        <f>AG344/'Festività&amp;Chiusure'!S$2</f>
        <v>0</v>
      </c>
    </row>
    <row r="345" spans="1:45" ht="14.45" hidden="1">
      <c r="A345" s="24" t="s">
        <v>45</v>
      </c>
      <c r="B345" s="63" t="s">
        <v>210</v>
      </c>
      <c r="C345" s="24" t="s">
        <v>195</v>
      </c>
      <c r="D345" s="24">
        <v>2024</v>
      </c>
      <c r="E345" s="61">
        <v>45505</v>
      </c>
      <c r="F345" s="61">
        <v>45657</v>
      </c>
      <c r="G345" s="24" t="s">
        <v>396</v>
      </c>
      <c r="H345" s="24" t="s">
        <v>396</v>
      </c>
      <c r="I345" s="24" t="s">
        <v>307</v>
      </c>
      <c r="J345" s="24" t="s">
        <v>397</v>
      </c>
      <c r="K345" s="24" t="s">
        <v>52</v>
      </c>
      <c r="L345" s="24" t="s">
        <v>398</v>
      </c>
      <c r="M345" s="24" t="s">
        <v>402</v>
      </c>
      <c r="N345" s="24" t="s">
        <v>55</v>
      </c>
      <c r="O345" s="24" t="s">
        <v>72</v>
      </c>
      <c r="P345" s="24">
        <v>220</v>
      </c>
      <c r="Q345" s="24">
        <v>190</v>
      </c>
      <c r="R345" s="24" t="s">
        <v>57</v>
      </c>
      <c r="S345" s="24">
        <v>0</v>
      </c>
      <c r="T345" s="24">
        <v>2024</v>
      </c>
      <c r="U345" s="24">
        <f t="shared" si="5"/>
        <v>2</v>
      </c>
      <c r="V345" s="24"/>
      <c r="W345" s="24"/>
      <c r="X345" s="24"/>
      <c r="Y345" s="24"/>
      <c r="Z345" s="24"/>
      <c r="AA345" s="24"/>
      <c r="AB345" s="24"/>
      <c r="AC345" s="24"/>
      <c r="AD345" s="24"/>
      <c r="AE345" s="24">
        <v>2</v>
      </c>
      <c r="AF345" s="24"/>
      <c r="AG345" s="24"/>
      <c r="AH345" s="62">
        <f>V345/'Festività&amp;Chiusure'!H$2</f>
        <v>0</v>
      </c>
      <c r="AI345" s="62">
        <f>W345/'Festività&amp;Chiusure'!I$2</f>
        <v>0</v>
      </c>
      <c r="AJ345" s="62">
        <f>X345/'Festività&amp;Chiusure'!J$2</f>
        <v>0</v>
      </c>
      <c r="AK345" s="62">
        <f>Y345/'Festività&amp;Chiusure'!K$2</f>
        <v>0</v>
      </c>
      <c r="AL345" s="62">
        <f>Z345/'Festività&amp;Chiusure'!L$2</f>
        <v>0</v>
      </c>
      <c r="AM345" s="62">
        <f>AA345/'Festività&amp;Chiusure'!M$2</f>
        <v>0</v>
      </c>
      <c r="AN345" s="62">
        <f>AB345/'Festività&amp;Chiusure'!N$2</f>
        <v>0</v>
      </c>
      <c r="AO345" s="62">
        <f>AC345/'Festività&amp;Chiusure'!O$2</f>
        <v>0</v>
      </c>
      <c r="AP345" s="62">
        <f>AD345/'Festività&amp;Chiusure'!P$2</f>
        <v>0</v>
      </c>
      <c r="AQ345" s="62">
        <f>AE345/'Festività&amp;Chiusure'!Q$2</f>
        <v>8.6956521739130432E-2</v>
      </c>
      <c r="AR345" s="62">
        <f>AF345/'Festività&amp;Chiusure'!R$2</f>
        <v>0</v>
      </c>
      <c r="AS345" s="62">
        <f>AG345/'Festività&amp;Chiusure'!S$2</f>
        <v>0</v>
      </c>
    </row>
    <row r="346" spans="1:45" ht="14.45" hidden="1">
      <c r="A346" s="24" t="s">
        <v>45</v>
      </c>
      <c r="B346" s="63" t="s">
        <v>210</v>
      </c>
      <c r="C346" s="24" t="s">
        <v>195</v>
      </c>
      <c r="D346" s="24">
        <v>2024</v>
      </c>
      <c r="E346" s="61">
        <v>45505</v>
      </c>
      <c r="F346" s="61">
        <v>45657</v>
      </c>
      <c r="G346" s="24" t="s">
        <v>396</v>
      </c>
      <c r="H346" s="24" t="s">
        <v>396</v>
      </c>
      <c r="I346" s="24" t="s">
        <v>307</v>
      </c>
      <c r="J346" s="24" t="s">
        <v>397</v>
      </c>
      <c r="K346" s="24" t="s">
        <v>52</v>
      </c>
      <c r="L346" s="24" t="s">
        <v>398</v>
      </c>
      <c r="M346" s="24" t="s">
        <v>403</v>
      </c>
      <c r="N346" s="24" t="s">
        <v>176</v>
      </c>
      <c r="O346" s="24" t="s">
        <v>72</v>
      </c>
      <c r="P346" s="24">
        <v>220</v>
      </c>
      <c r="Q346" s="24">
        <v>190</v>
      </c>
      <c r="R346" s="24" t="s">
        <v>57</v>
      </c>
      <c r="S346" s="24">
        <v>0</v>
      </c>
      <c r="T346" s="24">
        <v>2024</v>
      </c>
      <c r="U346" s="24">
        <f t="shared" si="5"/>
        <v>16.5</v>
      </c>
      <c r="V346" s="24"/>
      <c r="W346" s="24"/>
      <c r="X346" s="24"/>
      <c r="Y346" s="24"/>
      <c r="Z346" s="24"/>
      <c r="AA346" s="24"/>
      <c r="AB346" s="24"/>
      <c r="AC346" s="24"/>
      <c r="AD346" s="24">
        <v>1</v>
      </c>
      <c r="AE346" s="24">
        <v>5</v>
      </c>
      <c r="AF346" s="24">
        <v>5.5</v>
      </c>
      <c r="AG346" s="24">
        <v>5</v>
      </c>
      <c r="AH346" s="62">
        <f>V346/'Festività&amp;Chiusure'!H$2</f>
        <v>0</v>
      </c>
      <c r="AI346" s="62">
        <f>W346/'Festività&amp;Chiusure'!I$2</f>
        <v>0</v>
      </c>
      <c r="AJ346" s="62">
        <f>X346/'Festività&amp;Chiusure'!J$2</f>
        <v>0</v>
      </c>
      <c r="AK346" s="62">
        <f>Y346/'Festività&amp;Chiusure'!K$2</f>
        <v>0</v>
      </c>
      <c r="AL346" s="62">
        <f>Z346/'Festività&amp;Chiusure'!L$2</f>
        <v>0</v>
      </c>
      <c r="AM346" s="62">
        <f>AA346/'Festività&amp;Chiusure'!M$2</f>
        <v>0</v>
      </c>
      <c r="AN346" s="62">
        <f>AB346/'Festività&amp;Chiusure'!N$2</f>
        <v>0</v>
      </c>
      <c r="AO346" s="62">
        <f>AC346/'Festività&amp;Chiusure'!O$2</f>
        <v>0</v>
      </c>
      <c r="AP346" s="62">
        <f>AD346/'Festività&amp;Chiusure'!P$2</f>
        <v>4.7619047619047616E-2</v>
      </c>
      <c r="AQ346" s="62">
        <f>AE346/'Festività&amp;Chiusure'!Q$2</f>
        <v>0.21739130434782608</v>
      </c>
      <c r="AR346" s="62">
        <f>AF346/'Festività&amp;Chiusure'!R$2</f>
        <v>0.26190476190476192</v>
      </c>
      <c r="AS346" s="62">
        <f>AG346/'Festività&amp;Chiusure'!S$2</f>
        <v>0.22727272727272727</v>
      </c>
    </row>
    <row r="347" spans="1:45" ht="14.45" hidden="1">
      <c r="A347" s="24" t="s">
        <v>45</v>
      </c>
      <c r="B347" s="63" t="s">
        <v>210</v>
      </c>
      <c r="C347" s="24" t="s">
        <v>195</v>
      </c>
      <c r="D347" s="24">
        <v>2024</v>
      </c>
      <c r="E347" s="61">
        <v>45505</v>
      </c>
      <c r="F347" s="61">
        <v>45657</v>
      </c>
      <c r="G347" s="24" t="s">
        <v>396</v>
      </c>
      <c r="H347" s="24" t="s">
        <v>396</v>
      </c>
      <c r="I347" s="24" t="s">
        <v>307</v>
      </c>
      <c r="J347" s="24" t="s">
        <v>397</v>
      </c>
      <c r="K347" s="24" t="s">
        <v>52</v>
      </c>
      <c r="L347" s="24" t="s">
        <v>398</v>
      </c>
      <c r="M347" s="24" t="s">
        <v>100</v>
      </c>
      <c r="N347" s="24" t="s">
        <v>59</v>
      </c>
      <c r="O347" s="24" t="s">
        <v>72</v>
      </c>
      <c r="P347" s="24">
        <v>220</v>
      </c>
      <c r="Q347" s="24">
        <v>190</v>
      </c>
      <c r="R347" s="24" t="s">
        <v>57</v>
      </c>
      <c r="S347" s="24">
        <v>0</v>
      </c>
      <c r="T347" s="24">
        <v>2024</v>
      </c>
      <c r="U347" s="24">
        <f t="shared" si="5"/>
        <v>15</v>
      </c>
      <c r="V347" s="24"/>
      <c r="W347" s="24"/>
      <c r="X347" s="24"/>
      <c r="Y347" s="24"/>
      <c r="Z347" s="24"/>
      <c r="AA347" s="24"/>
      <c r="AB347" s="24"/>
      <c r="AC347" s="24"/>
      <c r="AD347" s="24"/>
      <c r="AE347" s="24">
        <v>5</v>
      </c>
      <c r="AF347" s="24">
        <v>5</v>
      </c>
      <c r="AG347" s="24">
        <v>5</v>
      </c>
      <c r="AH347" s="62">
        <f>V347/'Festività&amp;Chiusure'!H$2</f>
        <v>0</v>
      </c>
      <c r="AI347" s="62">
        <f>W347/'Festività&amp;Chiusure'!I$2</f>
        <v>0</v>
      </c>
      <c r="AJ347" s="62">
        <f>X347/'Festività&amp;Chiusure'!J$2</f>
        <v>0</v>
      </c>
      <c r="AK347" s="62">
        <f>Y347/'Festività&amp;Chiusure'!K$2</f>
        <v>0</v>
      </c>
      <c r="AL347" s="62">
        <f>Z347/'Festività&amp;Chiusure'!L$2</f>
        <v>0</v>
      </c>
      <c r="AM347" s="62">
        <f>AA347/'Festività&amp;Chiusure'!M$2</f>
        <v>0</v>
      </c>
      <c r="AN347" s="62">
        <f>AB347/'Festività&amp;Chiusure'!N$2</f>
        <v>0</v>
      </c>
      <c r="AO347" s="62">
        <f>AC347/'Festività&amp;Chiusure'!O$2</f>
        <v>0</v>
      </c>
      <c r="AP347" s="62">
        <f>AD347/'Festività&amp;Chiusure'!P$2</f>
        <v>0</v>
      </c>
      <c r="AQ347" s="62">
        <f>AE347/'Festività&amp;Chiusure'!Q$2</f>
        <v>0.21739130434782608</v>
      </c>
      <c r="AR347" s="62">
        <f>AF347/'Festività&amp;Chiusure'!R$2</f>
        <v>0.23809523809523808</v>
      </c>
      <c r="AS347" s="62">
        <f>AG347/'Festività&amp;Chiusure'!S$2</f>
        <v>0.22727272727272727</v>
      </c>
    </row>
    <row r="348" spans="1:45" ht="14.45" hidden="1">
      <c r="A348" s="24" t="s">
        <v>45</v>
      </c>
      <c r="B348" s="63" t="s">
        <v>210</v>
      </c>
      <c r="C348" s="24" t="s">
        <v>195</v>
      </c>
      <c r="D348" s="24">
        <v>2024</v>
      </c>
      <c r="E348" s="61">
        <v>45505</v>
      </c>
      <c r="F348" s="61">
        <v>45657</v>
      </c>
      <c r="G348" s="24" t="s">
        <v>396</v>
      </c>
      <c r="H348" s="24" t="s">
        <v>396</v>
      </c>
      <c r="I348" s="24" t="s">
        <v>307</v>
      </c>
      <c r="J348" s="24" t="s">
        <v>397</v>
      </c>
      <c r="K348" s="24" t="s">
        <v>52</v>
      </c>
      <c r="L348" s="24" t="s">
        <v>398</v>
      </c>
      <c r="M348" s="24" t="s">
        <v>404</v>
      </c>
      <c r="N348" s="24" t="s">
        <v>55</v>
      </c>
      <c r="O348" s="24" t="s">
        <v>72</v>
      </c>
      <c r="P348" s="24">
        <v>220</v>
      </c>
      <c r="Q348" s="24">
        <v>190</v>
      </c>
      <c r="R348" s="24" t="s">
        <v>57</v>
      </c>
      <c r="S348" s="24">
        <v>0</v>
      </c>
      <c r="T348" s="24">
        <v>2024</v>
      </c>
      <c r="U348" s="24">
        <f t="shared" si="5"/>
        <v>42</v>
      </c>
      <c r="V348" s="24"/>
      <c r="W348" s="24"/>
      <c r="X348" s="24"/>
      <c r="Y348" s="24"/>
      <c r="Z348" s="24"/>
      <c r="AA348" s="24"/>
      <c r="AB348" s="24"/>
      <c r="AC348" s="24"/>
      <c r="AD348" s="24"/>
      <c r="AE348" s="24">
        <v>23</v>
      </c>
      <c r="AF348" s="24">
        <v>2</v>
      </c>
      <c r="AG348" s="24">
        <v>17</v>
      </c>
      <c r="AH348" s="62">
        <f>V348/'Festività&amp;Chiusure'!H$2</f>
        <v>0</v>
      </c>
      <c r="AI348" s="62">
        <f>W348/'Festività&amp;Chiusure'!I$2</f>
        <v>0</v>
      </c>
      <c r="AJ348" s="62">
        <f>X348/'Festività&amp;Chiusure'!J$2</f>
        <v>0</v>
      </c>
      <c r="AK348" s="62">
        <f>Y348/'Festività&amp;Chiusure'!K$2</f>
        <v>0</v>
      </c>
      <c r="AL348" s="62">
        <f>Z348/'Festività&amp;Chiusure'!L$2</f>
        <v>0</v>
      </c>
      <c r="AM348" s="62">
        <f>AA348/'Festività&amp;Chiusure'!M$2</f>
        <v>0</v>
      </c>
      <c r="AN348" s="62">
        <f>AB348/'Festività&amp;Chiusure'!N$2</f>
        <v>0</v>
      </c>
      <c r="AO348" s="62">
        <f>AC348/'Festività&amp;Chiusure'!O$2</f>
        <v>0</v>
      </c>
      <c r="AP348" s="62">
        <f>AD348/'Festività&amp;Chiusure'!P$2</f>
        <v>0</v>
      </c>
      <c r="AQ348" s="62">
        <f>AE348/'Festività&amp;Chiusure'!Q$2</f>
        <v>1</v>
      </c>
      <c r="AR348" s="62">
        <f>AF348/'Festività&amp;Chiusure'!R$2</f>
        <v>9.5238095238095233E-2</v>
      </c>
      <c r="AS348" s="62">
        <f>AG348/'Festività&amp;Chiusure'!S$2</f>
        <v>0.77272727272727271</v>
      </c>
    </row>
    <row r="349" spans="1:45" ht="14.45" hidden="1">
      <c r="A349" s="24" t="s">
        <v>45</v>
      </c>
      <c r="B349" s="63" t="s">
        <v>210</v>
      </c>
      <c r="C349" s="24" t="s">
        <v>195</v>
      </c>
      <c r="D349" s="24">
        <v>2024</v>
      </c>
      <c r="E349" s="61">
        <v>45505</v>
      </c>
      <c r="F349" s="61">
        <v>45657</v>
      </c>
      <c r="G349" s="24" t="s">
        <v>396</v>
      </c>
      <c r="H349" s="24" t="s">
        <v>396</v>
      </c>
      <c r="I349" s="24" t="s">
        <v>307</v>
      </c>
      <c r="J349" s="24" t="s">
        <v>397</v>
      </c>
      <c r="K349" s="24" t="s">
        <v>52</v>
      </c>
      <c r="L349" s="24" t="s">
        <v>398</v>
      </c>
      <c r="M349" s="24" t="s">
        <v>405</v>
      </c>
      <c r="N349" s="24" t="s">
        <v>55</v>
      </c>
      <c r="O349" s="24" t="s">
        <v>406</v>
      </c>
      <c r="P349" s="24">
        <v>220</v>
      </c>
      <c r="Q349" s="24">
        <v>190</v>
      </c>
      <c r="R349" s="24" t="s">
        <v>57</v>
      </c>
      <c r="S349" s="24">
        <v>0</v>
      </c>
      <c r="T349" s="24">
        <v>2024</v>
      </c>
      <c r="U349" s="24">
        <f t="shared" si="5"/>
        <v>42</v>
      </c>
      <c r="V349" s="24"/>
      <c r="W349" s="24"/>
      <c r="X349" s="24"/>
      <c r="Y349" s="24"/>
      <c r="Z349" s="24"/>
      <c r="AA349" s="24"/>
      <c r="AB349" s="24"/>
      <c r="AC349" s="24"/>
      <c r="AD349" s="24"/>
      <c r="AE349" s="24">
        <v>23</v>
      </c>
      <c r="AF349" s="24">
        <v>2</v>
      </c>
      <c r="AG349" s="24">
        <v>17</v>
      </c>
      <c r="AH349" s="62">
        <f>V349/'Festività&amp;Chiusure'!H$2</f>
        <v>0</v>
      </c>
      <c r="AI349" s="62">
        <f>W349/'Festività&amp;Chiusure'!I$2</f>
        <v>0</v>
      </c>
      <c r="AJ349" s="62">
        <f>X349/'Festività&amp;Chiusure'!J$2</f>
        <v>0</v>
      </c>
      <c r="AK349" s="62">
        <f>Y349/'Festività&amp;Chiusure'!K$2</f>
        <v>0</v>
      </c>
      <c r="AL349" s="62">
        <f>Z349/'Festività&amp;Chiusure'!L$2</f>
        <v>0</v>
      </c>
      <c r="AM349" s="62">
        <f>AA349/'Festività&amp;Chiusure'!M$2</f>
        <v>0</v>
      </c>
      <c r="AN349" s="62">
        <f>AB349/'Festività&amp;Chiusure'!N$2</f>
        <v>0</v>
      </c>
      <c r="AO349" s="62">
        <f>AC349/'Festività&amp;Chiusure'!O$2</f>
        <v>0</v>
      </c>
      <c r="AP349" s="62">
        <f>AD349/'Festività&amp;Chiusure'!P$2</f>
        <v>0</v>
      </c>
      <c r="AQ349" s="62">
        <f>AE349/'Festività&amp;Chiusure'!Q$2</f>
        <v>1</v>
      </c>
      <c r="AR349" s="62">
        <f>AF349/'Festività&amp;Chiusure'!R$2</f>
        <v>9.5238095238095233E-2</v>
      </c>
      <c r="AS349" s="62">
        <f>AG349/'Festività&amp;Chiusure'!S$2</f>
        <v>0.77272727272727271</v>
      </c>
    </row>
    <row r="350" spans="1:45" ht="14.45" hidden="1">
      <c r="A350" s="24" t="s">
        <v>45</v>
      </c>
      <c r="B350" s="63" t="s">
        <v>210</v>
      </c>
      <c r="C350" s="24" t="s">
        <v>195</v>
      </c>
      <c r="D350" s="24">
        <v>2024</v>
      </c>
      <c r="E350" s="61">
        <v>45505</v>
      </c>
      <c r="F350" s="61">
        <v>45657</v>
      </c>
      <c r="G350" s="24" t="s">
        <v>396</v>
      </c>
      <c r="H350" s="24" t="s">
        <v>396</v>
      </c>
      <c r="I350" s="24" t="s">
        <v>307</v>
      </c>
      <c r="J350" s="24" t="s">
        <v>397</v>
      </c>
      <c r="K350" s="24" t="s">
        <v>52</v>
      </c>
      <c r="L350" s="24" t="s">
        <v>398</v>
      </c>
      <c r="M350" s="24" t="s">
        <v>407</v>
      </c>
      <c r="N350" s="24" t="s">
        <v>55</v>
      </c>
      <c r="O350" s="24" t="s">
        <v>406</v>
      </c>
      <c r="P350" s="24">
        <v>220</v>
      </c>
      <c r="Q350" s="24">
        <v>190</v>
      </c>
      <c r="R350" s="24" t="s">
        <v>57</v>
      </c>
      <c r="S350" s="24">
        <v>0</v>
      </c>
      <c r="T350" s="24">
        <v>2024</v>
      </c>
      <c r="U350" s="24">
        <f t="shared" si="5"/>
        <v>14.25</v>
      </c>
      <c r="V350" s="24"/>
      <c r="W350" s="24"/>
      <c r="X350" s="24"/>
      <c r="Y350" s="24"/>
      <c r="Z350" s="24"/>
      <c r="AA350" s="24"/>
      <c r="AB350" s="24"/>
      <c r="AC350" s="24"/>
      <c r="AD350" s="24"/>
      <c r="AE350" s="24">
        <v>5</v>
      </c>
      <c r="AF350" s="24">
        <v>5</v>
      </c>
      <c r="AG350" s="24">
        <v>4.25</v>
      </c>
      <c r="AH350" s="62">
        <f>V350/'Festività&amp;Chiusure'!H$2</f>
        <v>0</v>
      </c>
      <c r="AI350" s="62">
        <f>W350/'Festività&amp;Chiusure'!I$2</f>
        <v>0</v>
      </c>
      <c r="AJ350" s="62">
        <f>X350/'Festività&amp;Chiusure'!J$2</f>
        <v>0</v>
      </c>
      <c r="AK350" s="62">
        <f>Y350/'Festività&amp;Chiusure'!K$2</f>
        <v>0</v>
      </c>
      <c r="AL350" s="62">
        <f>Z350/'Festività&amp;Chiusure'!L$2</f>
        <v>0</v>
      </c>
      <c r="AM350" s="62">
        <f>AA350/'Festività&amp;Chiusure'!M$2</f>
        <v>0</v>
      </c>
      <c r="AN350" s="62">
        <f>AB350/'Festività&amp;Chiusure'!N$2</f>
        <v>0</v>
      </c>
      <c r="AO350" s="62">
        <f>AC350/'Festività&amp;Chiusure'!O$2</f>
        <v>0</v>
      </c>
      <c r="AP350" s="62">
        <f>AD350/'Festività&amp;Chiusure'!P$2</f>
        <v>0</v>
      </c>
      <c r="AQ350" s="62">
        <f>AE350/'Festività&amp;Chiusure'!Q$2</f>
        <v>0.21739130434782608</v>
      </c>
      <c r="AR350" s="62">
        <f>AF350/'Festività&amp;Chiusure'!R$2</f>
        <v>0.23809523809523808</v>
      </c>
      <c r="AS350" s="62">
        <f>AG350/'Festività&amp;Chiusure'!S$2</f>
        <v>0.19318181818181818</v>
      </c>
    </row>
    <row r="351" spans="1:45" ht="14.45" hidden="1">
      <c r="A351" s="24" t="s">
        <v>45</v>
      </c>
      <c r="B351" s="63" t="s">
        <v>210</v>
      </c>
      <c r="C351" s="24" t="s">
        <v>195</v>
      </c>
      <c r="D351" s="24">
        <v>2024</v>
      </c>
      <c r="E351" s="61">
        <v>45505</v>
      </c>
      <c r="F351" s="61">
        <v>45657</v>
      </c>
      <c r="G351" s="24" t="s">
        <v>396</v>
      </c>
      <c r="H351" s="24" t="s">
        <v>396</v>
      </c>
      <c r="I351" s="24" t="s">
        <v>307</v>
      </c>
      <c r="J351" s="24" t="s">
        <v>397</v>
      </c>
      <c r="K351" s="24" t="s">
        <v>52</v>
      </c>
      <c r="L351" s="24" t="s">
        <v>398</v>
      </c>
      <c r="M351" s="24" t="s">
        <v>408</v>
      </c>
      <c r="N351" s="24" t="s">
        <v>176</v>
      </c>
      <c r="O351" s="24" t="s">
        <v>72</v>
      </c>
      <c r="P351" s="24">
        <v>220</v>
      </c>
      <c r="Q351" s="24">
        <v>190</v>
      </c>
      <c r="R351" s="24" t="s">
        <v>57</v>
      </c>
      <c r="S351" s="24">
        <v>0</v>
      </c>
      <c r="T351" s="24">
        <v>2024</v>
      </c>
      <c r="U351" s="24">
        <f t="shared" si="5"/>
        <v>1</v>
      </c>
      <c r="V351" s="24"/>
      <c r="W351" s="24"/>
      <c r="X351" s="24"/>
      <c r="Y351" s="24"/>
      <c r="Z351" s="24"/>
      <c r="AA351" s="24"/>
      <c r="AB351" s="24"/>
      <c r="AC351" s="24"/>
      <c r="AD351" s="24">
        <v>1</v>
      </c>
      <c r="AE351" s="24"/>
      <c r="AF351" s="24"/>
      <c r="AG351" s="24"/>
      <c r="AH351" s="62">
        <f>V351/'Festività&amp;Chiusure'!H$2</f>
        <v>0</v>
      </c>
      <c r="AI351" s="62">
        <f>W351/'Festività&amp;Chiusure'!I$2</f>
        <v>0</v>
      </c>
      <c r="AJ351" s="62">
        <f>X351/'Festività&amp;Chiusure'!J$2</f>
        <v>0</v>
      </c>
      <c r="AK351" s="62">
        <f>Y351/'Festività&amp;Chiusure'!K$2</f>
        <v>0</v>
      </c>
      <c r="AL351" s="62">
        <f>Z351/'Festività&amp;Chiusure'!L$2</f>
        <v>0</v>
      </c>
      <c r="AM351" s="62">
        <f>AA351/'Festività&amp;Chiusure'!M$2</f>
        <v>0</v>
      </c>
      <c r="AN351" s="62">
        <f>AB351/'Festività&amp;Chiusure'!N$2</f>
        <v>0</v>
      </c>
      <c r="AO351" s="62">
        <f>AC351/'Festività&amp;Chiusure'!O$2</f>
        <v>0</v>
      </c>
      <c r="AP351" s="62">
        <f>AD351/'Festività&amp;Chiusure'!P$2</f>
        <v>4.7619047619047616E-2</v>
      </c>
      <c r="AQ351" s="62">
        <f>AE351/'Festività&amp;Chiusure'!Q$2</f>
        <v>0</v>
      </c>
      <c r="AR351" s="62">
        <f>AF351/'Festività&amp;Chiusure'!R$2</f>
        <v>0</v>
      </c>
      <c r="AS351" s="62">
        <f>AG351/'Festività&amp;Chiusure'!S$2</f>
        <v>0</v>
      </c>
    </row>
    <row r="352" spans="1:45" ht="14.45" hidden="1">
      <c r="A352" s="24" t="s">
        <v>45</v>
      </c>
      <c r="B352" s="63" t="s">
        <v>210</v>
      </c>
      <c r="C352" s="24" t="s">
        <v>195</v>
      </c>
      <c r="D352" s="24">
        <v>2024</v>
      </c>
      <c r="E352" s="61">
        <v>45505</v>
      </c>
      <c r="F352" s="61">
        <v>45657</v>
      </c>
      <c r="G352" s="24" t="s">
        <v>396</v>
      </c>
      <c r="H352" s="24" t="s">
        <v>396</v>
      </c>
      <c r="I352" s="24" t="s">
        <v>307</v>
      </c>
      <c r="J352" s="24" t="s">
        <v>397</v>
      </c>
      <c r="K352" s="24" t="s">
        <v>52</v>
      </c>
      <c r="L352" s="24" t="s">
        <v>398</v>
      </c>
      <c r="M352" s="24" t="s">
        <v>409</v>
      </c>
      <c r="N352" s="24" t="s">
        <v>59</v>
      </c>
      <c r="O352" s="24" t="s">
        <v>92</v>
      </c>
      <c r="P352" s="24">
        <v>220</v>
      </c>
      <c r="Q352" s="24">
        <v>190</v>
      </c>
      <c r="R352" s="24" t="s">
        <v>57</v>
      </c>
      <c r="S352" s="24">
        <v>0</v>
      </c>
      <c r="T352" s="24">
        <v>2024</v>
      </c>
      <c r="U352" s="24">
        <f t="shared" si="5"/>
        <v>8.375</v>
      </c>
      <c r="V352" s="24"/>
      <c r="W352" s="24"/>
      <c r="X352" s="24"/>
      <c r="Y352" s="24"/>
      <c r="Z352" s="24"/>
      <c r="AA352" s="24"/>
      <c r="AB352" s="24"/>
      <c r="AC352" s="24"/>
      <c r="AD352" s="24">
        <v>2.375</v>
      </c>
      <c r="AE352" s="24">
        <v>3</v>
      </c>
      <c r="AF352" s="24">
        <v>3</v>
      </c>
      <c r="AG352" s="24"/>
      <c r="AH352" s="62">
        <f>V352/'Festività&amp;Chiusure'!H$2</f>
        <v>0</v>
      </c>
      <c r="AI352" s="62">
        <f>W352/'Festività&amp;Chiusure'!I$2</f>
        <v>0</v>
      </c>
      <c r="AJ352" s="62">
        <f>X352/'Festività&amp;Chiusure'!J$2</f>
        <v>0</v>
      </c>
      <c r="AK352" s="62">
        <f>Y352/'Festività&amp;Chiusure'!K$2</f>
        <v>0</v>
      </c>
      <c r="AL352" s="62">
        <f>Z352/'Festività&amp;Chiusure'!L$2</f>
        <v>0</v>
      </c>
      <c r="AM352" s="62">
        <f>AA352/'Festività&amp;Chiusure'!M$2</f>
        <v>0</v>
      </c>
      <c r="AN352" s="62">
        <f>AB352/'Festività&amp;Chiusure'!N$2</f>
        <v>0</v>
      </c>
      <c r="AO352" s="62">
        <f>AC352/'Festività&amp;Chiusure'!O$2</f>
        <v>0</v>
      </c>
      <c r="AP352" s="62">
        <f>AD352/'Festività&amp;Chiusure'!P$2</f>
        <v>0.1130952380952381</v>
      </c>
      <c r="AQ352" s="62">
        <f>AE352/'Festività&amp;Chiusure'!Q$2</f>
        <v>0.13043478260869565</v>
      </c>
      <c r="AR352" s="62">
        <f>AF352/'Festività&amp;Chiusure'!R$2</f>
        <v>0.14285714285714285</v>
      </c>
      <c r="AS352" s="62">
        <f>AG352/'Festività&amp;Chiusure'!S$2</f>
        <v>0</v>
      </c>
    </row>
    <row r="353" spans="1:45" ht="14.45" hidden="1">
      <c r="A353" s="24" t="s">
        <v>45</v>
      </c>
      <c r="B353" s="63" t="s">
        <v>210</v>
      </c>
      <c r="C353" s="24" t="s">
        <v>195</v>
      </c>
      <c r="D353" s="24">
        <v>2024</v>
      </c>
      <c r="E353" s="61">
        <v>45505</v>
      </c>
      <c r="F353" s="61">
        <v>45657</v>
      </c>
      <c r="G353" s="24" t="s">
        <v>396</v>
      </c>
      <c r="H353" s="24" t="s">
        <v>396</v>
      </c>
      <c r="I353" s="24" t="s">
        <v>307</v>
      </c>
      <c r="J353" s="24" t="s">
        <v>397</v>
      </c>
      <c r="K353" s="24" t="s">
        <v>52</v>
      </c>
      <c r="L353" s="24" t="s">
        <v>398</v>
      </c>
      <c r="M353" s="24" t="s">
        <v>410</v>
      </c>
      <c r="N353" s="24" t="s">
        <v>55</v>
      </c>
      <c r="O353" s="24" t="s">
        <v>406</v>
      </c>
      <c r="P353" s="24">
        <v>220</v>
      </c>
      <c r="Q353" s="24">
        <v>190</v>
      </c>
      <c r="R353" s="24" t="s">
        <v>57</v>
      </c>
      <c r="S353" s="24">
        <v>0</v>
      </c>
      <c r="T353" s="24">
        <v>2024</v>
      </c>
      <c r="U353" s="24">
        <f t="shared" si="5"/>
        <v>24</v>
      </c>
      <c r="V353" s="24"/>
      <c r="W353" s="24"/>
      <c r="X353" s="24"/>
      <c r="Y353" s="24"/>
      <c r="Z353" s="24"/>
      <c r="AA353" s="24"/>
      <c r="AB353" s="24"/>
      <c r="AC353" s="24"/>
      <c r="AD353" s="24"/>
      <c r="AE353" s="24">
        <v>5</v>
      </c>
      <c r="AF353" s="24">
        <v>2</v>
      </c>
      <c r="AG353" s="24">
        <v>17</v>
      </c>
      <c r="AH353" s="62">
        <f>V353/'Festività&amp;Chiusure'!H$2</f>
        <v>0</v>
      </c>
      <c r="AI353" s="62">
        <f>W353/'Festività&amp;Chiusure'!I$2</f>
        <v>0</v>
      </c>
      <c r="AJ353" s="62">
        <f>X353/'Festività&amp;Chiusure'!J$2</f>
        <v>0</v>
      </c>
      <c r="AK353" s="62">
        <f>Y353/'Festività&amp;Chiusure'!K$2</f>
        <v>0</v>
      </c>
      <c r="AL353" s="62">
        <f>Z353/'Festività&amp;Chiusure'!L$2</f>
        <v>0</v>
      </c>
      <c r="AM353" s="62">
        <f>AA353/'Festività&amp;Chiusure'!M$2</f>
        <v>0</v>
      </c>
      <c r="AN353" s="62">
        <f>AB353/'Festività&amp;Chiusure'!N$2</f>
        <v>0</v>
      </c>
      <c r="AO353" s="62">
        <f>AC353/'Festività&amp;Chiusure'!O$2</f>
        <v>0</v>
      </c>
      <c r="AP353" s="62">
        <f>AD353/'Festività&amp;Chiusure'!P$2</f>
        <v>0</v>
      </c>
      <c r="AQ353" s="62">
        <f>AE353/'Festività&amp;Chiusure'!Q$2</f>
        <v>0.21739130434782608</v>
      </c>
      <c r="AR353" s="62">
        <f>AF353/'Festività&amp;Chiusure'!R$2</f>
        <v>9.5238095238095233E-2</v>
      </c>
      <c r="AS353" s="62">
        <f>AG353/'Festività&amp;Chiusure'!S$2</f>
        <v>0.77272727272727271</v>
      </c>
    </row>
    <row r="354" spans="1:45" ht="14.45" hidden="1">
      <c r="A354" s="24" t="s">
        <v>45</v>
      </c>
      <c r="B354" s="63" t="s">
        <v>210</v>
      </c>
      <c r="C354" s="24" t="s">
        <v>195</v>
      </c>
      <c r="D354" s="24">
        <v>2024</v>
      </c>
      <c r="E354" s="61">
        <v>45505</v>
      </c>
      <c r="F354" s="61">
        <v>45657</v>
      </c>
      <c r="G354" s="24" t="s">
        <v>396</v>
      </c>
      <c r="H354" s="24" t="s">
        <v>396</v>
      </c>
      <c r="I354" s="24" t="s">
        <v>307</v>
      </c>
      <c r="J354" s="24" t="s">
        <v>397</v>
      </c>
      <c r="K354" s="24" t="s">
        <v>52</v>
      </c>
      <c r="L354" s="24" t="s">
        <v>398</v>
      </c>
      <c r="M354" s="24" t="s">
        <v>310</v>
      </c>
      <c r="N354" s="24" t="s">
        <v>55</v>
      </c>
      <c r="O354" s="24" t="s">
        <v>406</v>
      </c>
      <c r="P354" s="24">
        <v>220</v>
      </c>
      <c r="Q354" s="24">
        <v>190</v>
      </c>
      <c r="R354" s="24" t="s">
        <v>57</v>
      </c>
      <c r="S354" s="24">
        <v>0</v>
      </c>
      <c r="T354" s="24">
        <v>2024</v>
      </c>
      <c r="U354" s="24">
        <f t="shared" si="5"/>
        <v>20</v>
      </c>
      <c r="V354" s="24"/>
      <c r="W354" s="24"/>
      <c r="X354" s="24"/>
      <c r="Y354" s="24"/>
      <c r="Z354" s="24"/>
      <c r="AA354" s="24"/>
      <c r="AB354" s="24"/>
      <c r="AC354" s="24"/>
      <c r="AD354" s="24"/>
      <c r="AE354" s="24">
        <v>1</v>
      </c>
      <c r="AF354" s="24">
        <v>2</v>
      </c>
      <c r="AG354" s="24">
        <v>17</v>
      </c>
      <c r="AH354" s="62">
        <f>V354/'Festività&amp;Chiusure'!H$2</f>
        <v>0</v>
      </c>
      <c r="AI354" s="62">
        <f>W354/'Festività&amp;Chiusure'!I$2</f>
        <v>0</v>
      </c>
      <c r="AJ354" s="62">
        <f>X354/'Festività&amp;Chiusure'!J$2</f>
        <v>0</v>
      </c>
      <c r="AK354" s="62">
        <f>Y354/'Festività&amp;Chiusure'!K$2</f>
        <v>0</v>
      </c>
      <c r="AL354" s="62">
        <f>Z354/'Festività&amp;Chiusure'!L$2</f>
        <v>0</v>
      </c>
      <c r="AM354" s="62">
        <f>AA354/'Festività&amp;Chiusure'!M$2</f>
        <v>0</v>
      </c>
      <c r="AN354" s="62">
        <f>AB354/'Festività&amp;Chiusure'!N$2</f>
        <v>0</v>
      </c>
      <c r="AO354" s="62">
        <f>AC354/'Festività&amp;Chiusure'!O$2</f>
        <v>0</v>
      </c>
      <c r="AP354" s="62">
        <f>AD354/'Festività&amp;Chiusure'!P$2</f>
        <v>0</v>
      </c>
      <c r="AQ354" s="62">
        <f>AE354/'Festività&amp;Chiusure'!Q$2</f>
        <v>4.3478260869565216E-2</v>
      </c>
      <c r="AR354" s="62">
        <f>AF354/'Festività&amp;Chiusure'!R$2</f>
        <v>9.5238095238095233E-2</v>
      </c>
      <c r="AS354" s="62">
        <f>AG354/'Festività&amp;Chiusure'!S$2</f>
        <v>0.77272727272727271</v>
      </c>
    </row>
    <row r="355" spans="1:45" ht="14.45" hidden="1">
      <c r="A355" s="24" t="s">
        <v>45</v>
      </c>
      <c r="B355" s="63" t="s">
        <v>210</v>
      </c>
      <c r="C355" s="24" t="s">
        <v>195</v>
      </c>
      <c r="D355" s="24">
        <v>2024</v>
      </c>
      <c r="E355" s="61">
        <v>45505</v>
      </c>
      <c r="F355" s="61">
        <v>45657</v>
      </c>
      <c r="G355" s="24" t="s">
        <v>396</v>
      </c>
      <c r="H355" s="24" t="s">
        <v>396</v>
      </c>
      <c r="I355" s="24" t="s">
        <v>307</v>
      </c>
      <c r="J355" s="24" t="s">
        <v>397</v>
      </c>
      <c r="K355" s="24" t="s">
        <v>52</v>
      </c>
      <c r="L355" s="24" t="s">
        <v>398</v>
      </c>
      <c r="M355" s="24" t="s">
        <v>411</v>
      </c>
      <c r="N355" s="24" t="e">
        <v>#N/A</v>
      </c>
      <c r="O355" s="24" t="s">
        <v>72</v>
      </c>
      <c r="P355" s="24">
        <v>220</v>
      </c>
      <c r="Q355" s="24">
        <v>190</v>
      </c>
      <c r="R355" s="24" t="s">
        <v>57</v>
      </c>
      <c r="S355" s="24">
        <v>0</v>
      </c>
      <c r="T355" s="24">
        <v>2024</v>
      </c>
      <c r="U355" s="24">
        <f t="shared" si="5"/>
        <v>15</v>
      </c>
      <c r="V355" s="24"/>
      <c r="W355" s="24"/>
      <c r="X355" s="24"/>
      <c r="Y355" s="24"/>
      <c r="Z355" s="24"/>
      <c r="AA355" s="24"/>
      <c r="AB355" s="24"/>
      <c r="AC355" s="24"/>
      <c r="AD355" s="24">
        <v>6</v>
      </c>
      <c r="AE355" s="24">
        <v>1</v>
      </c>
      <c r="AF355" s="24">
        <v>1</v>
      </c>
      <c r="AG355" s="24">
        <v>7</v>
      </c>
      <c r="AH355" s="62">
        <f>V355/'Festività&amp;Chiusure'!H$2</f>
        <v>0</v>
      </c>
      <c r="AI355" s="62">
        <f>W355/'Festività&amp;Chiusure'!I$2</f>
        <v>0</v>
      </c>
      <c r="AJ355" s="62">
        <f>X355/'Festività&amp;Chiusure'!J$2</f>
        <v>0</v>
      </c>
      <c r="AK355" s="62">
        <f>Y355/'Festività&amp;Chiusure'!K$2</f>
        <v>0</v>
      </c>
      <c r="AL355" s="62">
        <f>Z355/'Festività&amp;Chiusure'!L$2</f>
        <v>0</v>
      </c>
      <c r="AM355" s="62">
        <f>AA355/'Festività&amp;Chiusure'!M$2</f>
        <v>0</v>
      </c>
      <c r="AN355" s="62">
        <f>AB355/'Festività&amp;Chiusure'!N$2</f>
        <v>0</v>
      </c>
      <c r="AO355" s="62">
        <f>AC355/'Festività&amp;Chiusure'!O$2</f>
        <v>0</v>
      </c>
      <c r="AP355" s="62">
        <f>AD355/'Festività&amp;Chiusure'!P$2</f>
        <v>0.2857142857142857</v>
      </c>
      <c r="AQ355" s="62">
        <f>AE355/'Festività&amp;Chiusure'!Q$2</f>
        <v>4.3478260869565216E-2</v>
      </c>
      <c r="AR355" s="62">
        <f>AF355/'Festività&amp;Chiusure'!R$2</f>
        <v>4.7619047619047616E-2</v>
      </c>
      <c r="AS355" s="62">
        <f>AG355/'Festività&amp;Chiusure'!S$2</f>
        <v>0.31818181818181818</v>
      </c>
    </row>
    <row r="356" spans="1:45" ht="14.45" hidden="1">
      <c r="A356" s="24" t="s">
        <v>45</v>
      </c>
      <c r="B356" s="63" t="s">
        <v>210</v>
      </c>
      <c r="C356" s="24" t="s">
        <v>195</v>
      </c>
      <c r="D356" s="24">
        <v>2024</v>
      </c>
      <c r="E356" s="61">
        <v>45505</v>
      </c>
      <c r="F356" s="61">
        <v>45657</v>
      </c>
      <c r="G356" s="24" t="s">
        <v>396</v>
      </c>
      <c r="H356" s="24" t="s">
        <v>396</v>
      </c>
      <c r="I356" s="24" t="s">
        <v>307</v>
      </c>
      <c r="J356" s="24" t="s">
        <v>397</v>
      </c>
      <c r="K356" s="24" t="s">
        <v>52</v>
      </c>
      <c r="L356" s="24" t="s">
        <v>398</v>
      </c>
      <c r="M356" s="24" t="s">
        <v>398</v>
      </c>
      <c r="N356" s="24" t="s">
        <v>59</v>
      </c>
      <c r="O356" s="24" t="s">
        <v>92</v>
      </c>
      <c r="P356" s="24">
        <v>220</v>
      </c>
      <c r="Q356" s="24">
        <v>190</v>
      </c>
      <c r="R356" s="24" t="s">
        <v>57</v>
      </c>
      <c r="S356" s="24">
        <v>0</v>
      </c>
      <c r="T356" s="24">
        <v>2024</v>
      </c>
      <c r="U356" s="24">
        <f t="shared" si="5"/>
        <v>7</v>
      </c>
      <c r="V356" s="24"/>
      <c r="W356" s="24"/>
      <c r="X356" s="24"/>
      <c r="Y356" s="24"/>
      <c r="Z356" s="24"/>
      <c r="AA356" s="24"/>
      <c r="AB356" s="24"/>
      <c r="AC356" s="24"/>
      <c r="AD356" s="24">
        <v>1</v>
      </c>
      <c r="AE356" s="24">
        <v>2</v>
      </c>
      <c r="AF356" s="24">
        <v>2</v>
      </c>
      <c r="AG356" s="24">
        <v>2</v>
      </c>
      <c r="AH356" s="62">
        <f>V356/'Festività&amp;Chiusure'!H$2</f>
        <v>0</v>
      </c>
      <c r="AI356" s="62">
        <f>W356/'Festività&amp;Chiusure'!I$2</f>
        <v>0</v>
      </c>
      <c r="AJ356" s="62">
        <f>X356/'Festività&amp;Chiusure'!J$2</f>
        <v>0</v>
      </c>
      <c r="AK356" s="62">
        <f>Y356/'Festività&amp;Chiusure'!K$2</f>
        <v>0</v>
      </c>
      <c r="AL356" s="62">
        <f>Z356/'Festività&amp;Chiusure'!L$2</f>
        <v>0</v>
      </c>
      <c r="AM356" s="62">
        <f>AA356/'Festività&amp;Chiusure'!M$2</f>
        <v>0</v>
      </c>
      <c r="AN356" s="62">
        <f>AB356/'Festività&amp;Chiusure'!N$2</f>
        <v>0</v>
      </c>
      <c r="AO356" s="62">
        <f>AC356/'Festività&amp;Chiusure'!O$2</f>
        <v>0</v>
      </c>
      <c r="AP356" s="62">
        <f>AD356/'Festività&amp;Chiusure'!P$2</f>
        <v>4.7619047619047616E-2</v>
      </c>
      <c r="AQ356" s="62">
        <f>AE356/'Festività&amp;Chiusure'!Q$2</f>
        <v>8.6956521739130432E-2</v>
      </c>
      <c r="AR356" s="62">
        <f>AF356/'Festività&amp;Chiusure'!R$2</f>
        <v>9.5238095238095233E-2</v>
      </c>
      <c r="AS356" s="62">
        <f>AG356/'Festività&amp;Chiusure'!S$2</f>
        <v>9.0909090909090912E-2</v>
      </c>
    </row>
    <row r="357" spans="1:45" ht="14.45" hidden="1">
      <c r="A357" s="24" t="s">
        <v>45</v>
      </c>
      <c r="B357" s="63" t="s">
        <v>210</v>
      </c>
      <c r="C357" s="24" t="s">
        <v>195</v>
      </c>
      <c r="D357" s="24">
        <v>2024</v>
      </c>
      <c r="E357" s="61">
        <v>45505</v>
      </c>
      <c r="F357" s="61">
        <v>45657</v>
      </c>
      <c r="G357" s="24" t="s">
        <v>396</v>
      </c>
      <c r="H357" s="24" t="s">
        <v>396</v>
      </c>
      <c r="I357" s="24" t="s">
        <v>307</v>
      </c>
      <c r="J357" s="24" t="s">
        <v>397</v>
      </c>
      <c r="K357" s="24" t="s">
        <v>52</v>
      </c>
      <c r="L357" s="24" t="s">
        <v>398</v>
      </c>
      <c r="M357" s="24" t="s">
        <v>398</v>
      </c>
      <c r="N357" s="24" t="s">
        <v>59</v>
      </c>
      <c r="O357" s="24" t="s">
        <v>72</v>
      </c>
      <c r="P357" s="24">
        <v>220</v>
      </c>
      <c r="Q357" s="24">
        <v>190</v>
      </c>
      <c r="R357" s="24" t="s">
        <v>57</v>
      </c>
      <c r="S357" s="24">
        <v>0</v>
      </c>
      <c r="T357" s="24">
        <v>2024</v>
      </c>
      <c r="U357" s="24">
        <f t="shared" si="5"/>
        <v>54</v>
      </c>
      <c r="V357" s="24"/>
      <c r="W357" s="24"/>
      <c r="X357" s="24"/>
      <c r="Y357" s="24"/>
      <c r="Z357" s="24"/>
      <c r="AA357" s="24"/>
      <c r="AB357" s="24"/>
      <c r="AC357" s="24"/>
      <c r="AD357" s="24"/>
      <c r="AE357" s="24">
        <v>21</v>
      </c>
      <c r="AF357" s="24">
        <v>18</v>
      </c>
      <c r="AG357" s="24">
        <v>15</v>
      </c>
      <c r="AH357" s="62">
        <f>V357/'Festività&amp;Chiusure'!H$2</f>
        <v>0</v>
      </c>
      <c r="AI357" s="62">
        <f>W357/'Festività&amp;Chiusure'!I$2</f>
        <v>0</v>
      </c>
      <c r="AJ357" s="62">
        <f>X357/'Festività&amp;Chiusure'!J$2</f>
        <v>0</v>
      </c>
      <c r="AK357" s="62">
        <f>Y357/'Festività&amp;Chiusure'!K$2</f>
        <v>0</v>
      </c>
      <c r="AL357" s="62">
        <f>Z357/'Festività&amp;Chiusure'!L$2</f>
        <v>0</v>
      </c>
      <c r="AM357" s="62">
        <f>AA357/'Festività&amp;Chiusure'!M$2</f>
        <v>0</v>
      </c>
      <c r="AN357" s="62">
        <f>AB357/'Festività&amp;Chiusure'!N$2</f>
        <v>0</v>
      </c>
      <c r="AO357" s="62">
        <f>AC357/'Festività&amp;Chiusure'!O$2</f>
        <v>0</v>
      </c>
      <c r="AP357" s="62">
        <f>AD357/'Festività&amp;Chiusure'!P$2</f>
        <v>0</v>
      </c>
      <c r="AQ357" s="62">
        <f>AE357/'Festività&amp;Chiusure'!Q$2</f>
        <v>0.91304347826086951</v>
      </c>
      <c r="AR357" s="62">
        <f>AF357/'Festività&amp;Chiusure'!R$2</f>
        <v>0.8571428571428571</v>
      </c>
      <c r="AS357" s="62">
        <f>AG357/'Festività&amp;Chiusure'!S$2</f>
        <v>0.68181818181818177</v>
      </c>
    </row>
    <row r="358" spans="1:45" ht="14.45" hidden="1">
      <c r="A358" s="24" t="s">
        <v>45</v>
      </c>
      <c r="B358" s="63" t="s">
        <v>210</v>
      </c>
      <c r="C358" s="24" t="s">
        <v>195</v>
      </c>
      <c r="D358" s="24">
        <v>2024</v>
      </c>
      <c r="E358" s="61">
        <v>45505</v>
      </c>
      <c r="F358" s="61">
        <v>45657</v>
      </c>
      <c r="G358" s="24" t="s">
        <v>396</v>
      </c>
      <c r="H358" s="24" t="s">
        <v>396</v>
      </c>
      <c r="I358" s="24" t="s">
        <v>307</v>
      </c>
      <c r="J358" s="24" t="s">
        <v>397</v>
      </c>
      <c r="K358" s="24" t="s">
        <v>52</v>
      </c>
      <c r="L358" s="24" t="s">
        <v>398</v>
      </c>
      <c r="M358" s="24" t="s">
        <v>412</v>
      </c>
      <c r="N358" s="24" t="e">
        <v>#N/A</v>
      </c>
      <c r="O358" s="24" t="s">
        <v>72</v>
      </c>
      <c r="P358" s="24">
        <v>220</v>
      </c>
      <c r="Q358" s="24">
        <v>190</v>
      </c>
      <c r="R358" s="24" t="s">
        <v>57</v>
      </c>
      <c r="S358" s="24">
        <v>0</v>
      </c>
      <c r="T358" s="24">
        <v>2024</v>
      </c>
      <c r="U358" s="24">
        <f t="shared" si="5"/>
        <v>10</v>
      </c>
      <c r="V358" s="24"/>
      <c r="W358" s="24"/>
      <c r="X358" s="24"/>
      <c r="Y358" s="24"/>
      <c r="Z358" s="24"/>
      <c r="AA358" s="24"/>
      <c r="AB358" s="24"/>
      <c r="AC358" s="24"/>
      <c r="AD358" s="24">
        <v>1</v>
      </c>
      <c r="AE358" s="24">
        <v>1</v>
      </c>
      <c r="AF358" s="24">
        <v>1</v>
      </c>
      <c r="AG358" s="24">
        <v>7</v>
      </c>
      <c r="AH358" s="62">
        <f>V358/'Festività&amp;Chiusure'!H$2</f>
        <v>0</v>
      </c>
      <c r="AI358" s="62">
        <f>W358/'Festività&amp;Chiusure'!I$2</f>
        <v>0</v>
      </c>
      <c r="AJ358" s="62">
        <f>X358/'Festività&amp;Chiusure'!J$2</f>
        <v>0</v>
      </c>
      <c r="AK358" s="62">
        <f>Y358/'Festività&amp;Chiusure'!K$2</f>
        <v>0</v>
      </c>
      <c r="AL358" s="62">
        <f>Z358/'Festività&amp;Chiusure'!L$2</f>
        <v>0</v>
      </c>
      <c r="AM358" s="62">
        <f>AA358/'Festività&amp;Chiusure'!M$2</f>
        <v>0</v>
      </c>
      <c r="AN358" s="62">
        <f>AB358/'Festività&amp;Chiusure'!N$2</f>
        <v>0</v>
      </c>
      <c r="AO358" s="62">
        <f>AC358/'Festività&amp;Chiusure'!O$2</f>
        <v>0</v>
      </c>
      <c r="AP358" s="62">
        <f>AD358/'Festività&amp;Chiusure'!P$2</f>
        <v>4.7619047619047616E-2</v>
      </c>
      <c r="AQ358" s="62">
        <f>AE358/'Festività&amp;Chiusure'!Q$2</f>
        <v>4.3478260869565216E-2</v>
      </c>
      <c r="AR358" s="62">
        <f>AF358/'Festività&amp;Chiusure'!R$2</f>
        <v>4.7619047619047616E-2</v>
      </c>
      <c r="AS358" s="62">
        <f>AG358/'Festività&amp;Chiusure'!S$2</f>
        <v>0.31818181818181818</v>
      </c>
    </row>
    <row r="359" spans="1:45" ht="14.45" hidden="1">
      <c r="A359" s="24" t="s">
        <v>45</v>
      </c>
      <c r="B359" s="63" t="s">
        <v>210</v>
      </c>
      <c r="C359" s="24" t="s">
        <v>195</v>
      </c>
      <c r="D359" s="24">
        <v>2024</v>
      </c>
      <c r="E359" s="61">
        <v>45505</v>
      </c>
      <c r="F359" s="61">
        <v>45657</v>
      </c>
      <c r="G359" s="24" t="s">
        <v>396</v>
      </c>
      <c r="H359" s="24" t="s">
        <v>396</v>
      </c>
      <c r="I359" s="24" t="s">
        <v>307</v>
      </c>
      <c r="J359" s="24" t="s">
        <v>397</v>
      </c>
      <c r="K359" s="24" t="s">
        <v>52</v>
      </c>
      <c r="L359" s="24" t="s">
        <v>398</v>
      </c>
      <c r="M359" s="24" t="s">
        <v>223</v>
      </c>
      <c r="N359" s="24" t="s">
        <v>55</v>
      </c>
      <c r="O359" s="24" t="s">
        <v>406</v>
      </c>
      <c r="P359" s="24">
        <v>220</v>
      </c>
      <c r="Q359" s="24">
        <v>190</v>
      </c>
      <c r="R359" s="24" t="s">
        <v>57</v>
      </c>
      <c r="S359" s="24">
        <v>0</v>
      </c>
      <c r="T359" s="24">
        <v>2024</v>
      </c>
      <c r="U359" s="24">
        <f t="shared" si="5"/>
        <v>48</v>
      </c>
      <c r="V359" s="24"/>
      <c r="W359" s="24"/>
      <c r="X359" s="24"/>
      <c r="Y359" s="24"/>
      <c r="Z359" s="24"/>
      <c r="AA359" s="24"/>
      <c r="AB359" s="24"/>
      <c r="AC359" s="24"/>
      <c r="AD359" s="24">
        <v>2</v>
      </c>
      <c r="AE359" s="24">
        <v>18</v>
      </c>
      <c r="AF359" s="24">
        <v>16</v>
      </c>
      <c r="AG359" s="24">
        <v>12</v>
      </c>
      <c r="AH359" s="62">
        <f>V359/'Festività&amp;Chiusure'!H$2</f>
        <v>0</v>
      </c>
      <c r="AI359" s="62">
        <f>W359/'Festività&amp;Chiusure'!I$2</f>
        <v>0</v>
      </c>
      <c r="AJ359" s="62">
        <f>X359/'Festività&amp;Chiusure'!J$2</f>
        <v>0</v>
      </c>
      <c r="AK359" s="62">
        <f>Y359/'Festività&amp;Chiusure'!K$2</f>
        <v>0</v>
      </c>
      <c r="AL359" s="62">
        <f>Z359/'Festività&amp;Chiusure'!L$2</f>
        <v>0</v>
      </c>
      <c r="AM359" s="62">
        <f>AA359/'Festività&amp;Chiusure'!M$2</f>
        <v>0</v>
      </c>
      <c r="AN359" s="62">
        <f>AB359/'Festività&amp;Chiusure'!N$2</f>
        <v>0</v>
      </c>
      <c r="AO359" s="62">
        <f>AC359/'Festività&amp;Chiusure'!O$2</f>
        <v>0</v>
      </c>
      <c r="AP359" s="62">
        <f>AD359/'Festività&amp;Chiusure'!P$2</f>
        <v>9.5238095238095233E-2</v>
      </c>
      <c r="AQ359" s="62">
        <f>AE359/'Festività&amp;Chiusure'!Q$2</f>
        <v>0.78260869565217395</v>
      </c>
      <c r="AR359" s="62">
        <f>AF359/'Festività&amp;Chiusure'!R$2</f>
        <v>0.76190476190476186</v>
      </c>
      <c r="AS359" s="62">
        <f>AG359/'Festività&amp;Chiusure'!S$2</f>
        <v>0.54545454545454541</v>
      </c>
    </row>
    <row r="360" spans="1:45" ht="14.45" hidden="1">
      <c r="A360" s="24" t="s">
        <v>45</v>
      </c>
      <c r="B360" s="63" t="s">
        <v>210</v>
      </c>
      <c r="C360" s="24" t="s">
        <v>195</v>
      </c>
      <c r="D360" s="24">
        <v>2024</v>
      </c>
      <c r="E360" s="61">
        <v>45505</v>
      </c>
      <c r="F360" s="61">
        <v>45657</v>
      </c>
      <c r="G360" s="24" t="s">
        <v>396</v>
      </c>
      <c r="H360" s="24" t="s">
        <v>396</v>
      </c>
      <c r="I360" s="24" t="s">
        <v>307</v>
      </c>
      <c r="J360" s="24" t="s">
        <v>397</v>
      </c>
      <c r="K360" s="24" t="s">
        <v>52</v>
      </c>
      <c r="L360" s="24" t="s">
        <v>398</v>
      </c>
      <c r="M360" s="24" t="s">
        <v>413</v>
      </c>
      <c r="N360" s="24" t="s">
        <v>55</v>
      </c>
      <c r="O360" s="24" t="s">
        <v>406</v>
      </c>
      <c r="P360" s="24">
        <v>220</v>
      </c>
      <c r="Q360" s="24">
        <v>190</v>
      </c>
      <c r="R360" s="24" t="s">
        <v>57</v>
      </c>
      <c r="S360" s="24">
        <v>0</v>
      </c>
      <c r="T360" s="24">
        <v>2024</v>
      </c>
      <c r="U360" s="24">
        <f t="shared" si="5"/>
        <v>20</v>
      </c>
      <c r="V360" s="24"/>
      <c r="W360" s="24"/>
      <c r="X360" s="24"/>
      <c r="Y360" s="24"/>
      <c r="Z360" s="24"/>
      <c r="AA360" s="24"/>
      <c r="AB360" s="24"/>
      <c r="AC360" s="24"/>
      <c r="AD360" s="24"/>
      <c r="AE360" s="24">
        <v>1</v>
      </c>
      <c r="AF360" s="24">
        <v>2</v>
      </c>
      <c r="AG360" s="24">
        <v>17</v>
      </c>
      <c r="AH360" s="62">
        <f>V360/'Festività&amp;Chiusure'!H$2</f>
        <v>0</v>
      </c>
      <c r="AI360" s="62">
        <f>W360/'Festività&amp;Chiusure'!I$2</f>
        <v>0</v>
      </c>
      <c r="AJ360" s="62">
        <f>X360/'Festività&amp;Chiusure'!J$2</f>
        <v>0</v>
      </c>
      <c r="AK360" s="62">
        <f>Y360/'Festività&amp;Chiusure'!K$2</f>
        <v>0</v>
      </c>
      <c r="AL360" s="62">
        <f>Z360/'Festività&amp;Chiusure'!L$2</f>
        <v>0</v>
      </c>
      <c r="AM360" s="62">
        <f>AA360/'Festività&amp;Chiusure'!M$2</f>
        <v>0</v>
      </c>
      <c r="AN360" s="62">
        <f>AB360/'Festività&amp;Chiusure'!N$2</f>
        <v>0</v>
      </c>
      <c r="AO360" s="62">
        <f>AC360/'Festività&amp;Chiusure'!O$2</f>
        <v>0</v>
      </c>
      <c r="AP360" s="62">
        <f>AD360/'Festività&amp;Chiusure'!P$2</f>
        <v>0</v>
      </c>
      <c r="AQ360" s="62">
        <f>AE360/'Festività&amp;Chiusure'!Q$2</f>
        <v>4.3478260869565216E-2</v>
      </c>
      <c r="AR360" s="62">
        <f>AF360/'Festività&amp;Chiusure'!R$2</f>
        <v>9.5238095238095233E-2</v>
      </c>
      <c r="AS360" s="62">
        <f>AG360/'Festività&amp;Chiusure'!S$2</f>
        <v>0.77272727272727271</v>
      </c>
    </row>
    <row r="361" spans="1:45" ht="14.45" hidden="1">
      <c r="A361" s="24" t="s">
        <v>45</v>
      </c>
      <c r="B361" s="63" t="s">
        <v>210</v>
      </c>
      <c r="C361" s="24" t="s">
        <v>195</v>
      </c>
      <c r="D361" s="24">
        <v>2024</v>
      </c>
      <c r="E361" s="61">
        <v>45505</v>
      </c>
      <c r="F361" s="61">
        <v>45657</v>
      </c>
      <c r="G361" s="24" t="s">
        <v>396</v>
      </c>
      <c r="H361" s="24" t="s">
        <v>396</v>
      </c>
      <c r="I361" s="24" t="s">
        <v>307</v>
      </c>
      <c r="J361" s="24" t="s">
        <v>397</v>
      </c>
      <c r="K361" s="24" t="s">
        <v>52</v>
      </c>
      <c r="L361" s="24" t="s">
        <v>398</v>
      </c>
      <c r="M361" s="24" t="s">
        <v>414</v>
      </c>
      <c r="N361" s="24" t="s">
        <v>59</v>
      </c>
      <c r="O361" s="24" t="s">
        <v>72</v>
      </c>
      <c r="P361" s="24">
        <v>220</v>
      </c>
      <c r="Q361" s="24">
        <v>190</v>
      </c>
      <c r="R361" s="24" t="s">
        <v>57</v>
      </c>
      <c r="S361" s="24">
        <v>0</v>
      </c>
      <c r="T361" s="24">
        <v>2024</v>
      </c>
      <c r="U361" s="24">
        <f t="shared" si="5"/>
        <v>1</v>
      </c>
      <c r="V361" s="24"/>
      <c r="W361" s="24"/>
      <c r="X361" s="24"/>
      <c r="Y361" s="24"/>
      <c r="Z361" s="24"/>
      <c r="AA361" s="24"/>
      <c r="AB361" s="24"/>
      <c r="AC361" s="24"/>
      <c r="AD361" s="24">
        <v>1</v>
      </c>
      <c r="AE361" s="24"/>
      <c r="AF361" s="24"/>
      <c r="AG361" s="24"/>
      <c r="AH361" s="62">
        <f>V361/'Festività&amp;Chiusure'!H$2</f>
        <v>0</v>
      </c>
      <c r="AI361" s="62">
        <f>W361/'Festività&amp;Chiusure'!I$2</f>
        <v>0</v>
      </c>
      <c r="AJ361" s="62">
        <f>X361/'Festività&amp;Chiusure'!J$2</f>
        <v>0</v>
      </c>
      <c r="AK361" s="62">
        <f>Y361/'Festività&amp;Chiusure'!K$2</f>
        <v>0</v>
      </c>
      <c r="AL361" s="62">
        <f>Z361/'Festività&amp;Chiusure'!L$2</f>
        <v>0</v>
      </c>
      <c r="AM361" s="62">
        <f>AA361/'Festività&amp;Chiusure'!M$2</f>
        <v>0</v>
      </c>
      <c r="AN361" s="62">
        <f>AB361/'Festività&amp;Chiusure'!N$2</f>
        <v>0</v>
      </c>
      <c r="AO361" s="62">
        <f>AC361/'Festività&amp;Chiusure'!O$2</f>
        <v>0</v>
      </c>
      <c r="AP361" s="62">
        <f>AD361/'Festività&amp;Chiusure'!P$2</f>
        <v>4.7619047619047616E-2</v>
      </c>
      <c r="AQ361" s="62">
        <f>AE361/'Festività&amp;Chiusure'!Q$2</f>
        <v>0</v>
      </c>
      <c r="AR361" s="62">
        <f>AF361/'Festività&amp;Chiusure'!R$2</f>
        <v>0</v>
      </c>
      <c r="AS361" s="62">
        <f>AG361/'Festività&amp;Chiusure'!S$2</f>
        <v>0</v>
      </c>
    </row>
    <row r="362" spans="1:45" ht="14.45" hidden="1">
      <c r="A362" s="24" t="s">
        <v>45</v>
      </c>
      <c r="B362" s="63" t="s">
        <v>210</v>
      </c>
      <c r="C362" s="24" t="s">
        <v>195</v>
      </c>
      <c r="D362" s="24">
        <v>2024</v>
      </c>
      <c r="E362" s="61">
        <v>45505</v>
      </c>
      <c r="F362" s="61">
        <v>45657</v>
      </c>
      <c r="G362" s="24" t="s">
        <v>396</v>
      </c>
      <c r="H362" s="24" t="s">
        <v>396</v>
      </c>
      <c r="I362" s="24" t="s">
        <v>307</v>
      </c>
      <c r="J362" s="24" t="s">
        <v>397</v>
      </c>
      <c r="K362" s="24" t="s">
        <v>52</v>
      </c>
      <c r="L362" s="24" t="s">
        <v>398</v>
      </c>
      <c r="M362" s="24" t="s">
        <v>415</v>
      </c>
      <c r="N362" s="24" t="s">
        <v>55</v>
      </c>
      <c r="O362" s="24" t="s">
        <v>72</v>
      </c>
      <c r="P362" s="24">
        <v>220</v>
      </c>
      <c r="Q362" s="24">
        <v>190</v>
      </c>
      <c r="R362" s="24" t="s">
        <v>57</v>
      </c>
      <c r="S362" s="24">
        <v>0</v>
      </c>
      <c r="T362" s="24">
        <v>2024</v>
      </c>
      <c r="U362" s="24">
        <f t="shared" si="5"/>
        <v>1</v>
      </c>
      <c r="V362" s="24"/>
      <c r="W362" s="24"/>
      <c r="X362" s="24"/>
      <c r="Y362" s="24"/>
      <c r="Z362" s="24"/>
      <c r="AA362" s="24"/>
      <c r="AB362" s="24"/>
      <c r="AC362" s="24"/>
      <c r="AD362" s="24">
        <v>1</v>
      </c>
      <c r="AE362" s="24"/>
      <c r="AF362" s="24"/>
      <c r="AG362" s="24"/>
      <c r="AH362" s="62">
        <f>V362/'Festività&amp;Chiusure'!H$2</f>
        <v>0</v>
      </c>
      <c r="AI362" s="62">
        <f>W362/'Festività&amp;Chiusure'!I$2</f>
        <v>0</v>
      </c>
      <c r="AJ362" s="62">
        <f>X362/'Festività&amp;Chiusure'!J$2</f>
        <v>0</v>
      </c>
      <c r="AK362" s="62">
        <f>Y362/'Festività&amp;Chiusure'!K$2</f>
        <v>0</v>
      </c>
      <c r="AL362" s="62">
        <f>Z362/'Festività&amp;Chiusure'!L$2</f>
        <v>0</v>
      </c>
      <c r="AM362" s="62">
        <f>AA362/'Festività&amp;Chiusure'!M$2</f>
        <v>0</v>
      </c>
      <c r="AN362" s="62">
        <f>AB362/'Festività&amp;Chiusure'!N$2</f>
        <v>0</v>
      </c>
      <c r="AO362" s="62">
        <f>AC362/'Festività&amp;Chiusure'!O$2</f>
        <v>0</v>
      </c>
      <c r="AP362" s="62">
        <f>AD362/'Festività&amp;Chiusure'!P$2</f>
        <v>4.7619047619047616E-2</v>
      </c>
      <c r="AQ362" s="62">
        <f>AE362/'Festività&amp;Chiusure'!Q$2</f>
        <v>0</v>
      </c>
      <c r="AR362" s="62">
        <f>AF362/'Festività&amp;Chiusure'!R$2</f>
        <v>0</v>
      </c>
      <c r="AS362" s="62">
        <f>AG362/'Festività&amp;Chiusure'!S$2</f>
        <v>0</v>
      </c>
    </row>
    <row r="363" spans="1:45" ht="14.45" hidden="1">
      <c r="A363" s="24" t="s">
        <v>45</v>
      </c>
      <c r="B363" s="63" t="s">
        <v>210</v>
      </c>
      <c r="C363" s="24" t="s">
        <v>195</v>
      </c>
      <c r="D363" s="24">
        <v>2024</v>
      </c>
      <c r="E363" s="61">
        <v>45505</v>
      </c>
      <c r="F363" s="61">
        <v>45657</v>
      </c>
      <c r="G363" s="24" t="s">
        <v>396</v>
      </c>
      <c r="H363" s="24" t="s">
        <v>396</v>
      </c>
      <c r="I363" s="24" t="s">
        <v>307</v>
      </c>
      <c r="J363" s="24" t="s">
        <v>397</v>
      </c>
      <c r="K363" s="24" t="s">
        <v>52</v>
      </c>
      <c r="L363" s="24" t="s">
        <v>398</v>
      </c>
      <c r="M363" s="24" t="s">
        <v>416</v>
      </c>
      <c r="N363" s="24" t="s">
        <v>55</v>
      </c>
      <c r="O363" s="24" t="s">
        <v>406</v>
      </c>
      <c r="P363" s="24">
        <v>220</v>
      </c>
      <c r="Q363" s="24">
        <v>190</v>
      </c>
      <c r="R363" s="24" t="s">
        <v>57</v>
      </c>
      <c r="S363" s="24">
        <v>0</v>
      </c>
      <c r="T363" s="24">
        <v>2024</v>
      </c>
      <c r="U363" s="24">
        <f t="shared" si="5"/>
        <v>17</v>
      </c>
      <c r="V363" s="24"/>
      <c r="W363" s="24"/>
      <c r="X363" s="24"/>
      <c r="Y363" s="24"/>
      <c r="Z363" s="24"/>
      <c r="AA363" s="24"/>
      <c r="AB363" s="24"/>
      <c r="AC363" s="24"/>
      <c r="AD363" s="24"/>
      <c r="AE363" s="24">
        <v>6</v>
      </c>
      <c r="AF363" s="24">
        <v>6</v>
      </c>
      <c r="AG363" s="24">
        <v>5</v>
      </c>
      <c r="AH363" s="62">
        <f>V363/'Festività&amp;Chiusure'!H$2</f>
        <v>0</v>
      </c>
      <c r="AI363" s="62">
        <f>W363/'Festività&amp;Chiusure'!I$2</f>
        <v>0</v>
      </c>
      <c r="AJ363" s="62">
        <f>X363/'Festività&amp;Chiusure'!J$2</f>
        <v>0</v>
      </c>
      <c r="AK363" s="62">
        <f>Y363/'Festività&amp;Chiusure'!K$2</f>
        <v>0</v>
      </c>
      <c r="AL363" s="62">
        <f>Z363/'Festività&amp;Chiusure'!L$2</f>
        <v>0</v>
      </c>
      <c r="AM363" s="62">
        <f>AA363/'Festività&amp;Chiusure'!M$2</f>
        <v>0</v>
      </c>
      <c r="AN363" s="62">
        <f>AB363/'Festività&amp;Chiusure'!N$2</f>
        <v>0</v>
      </c>
      <c r="AO363" s="62">
        <f>AC363/'Festività&amp;Chiusure'!O$2</f>
        <v>0</v>
      </c>
      <c r="AP363" s="62">
        <f>AD363/'Festività&amp;Chiusure'!P$2</f>
        <v>0</v>
      </c>
      <c r="AQ363" s="62">
        <f>AE363/'Festività&amp;Chiusure'!Q$2</f>
        <v>0.2608695652173913</v>
      </c>
      <c r="AR363" s="62">
        <f>AF363/'Festività&amp;Chiusure'!R$2</f>
        <v>0.2857142857142857</v>
      </c>
      <c r="AS363" s="62">
        <f>AG363/'Festività&amp;Chiusure'!S$2</f>
        <v>0.22727272727272727</v>
      </c>
    </row>
    <row r="364" spans="1:45" ht="14.45" hidden="1">
      <c r="A364" s="24" t="s">
        <v>45</v>
      </c>
      <c r="B364" s="63" t="s">
        <v>210</v>
      </c>
      <c r="C364" s="24" t="s">
        <v>195</v>
      </c>
      <c r="D364" s="24">
        <v>2024</v>
      </c>
      <c r="E364" s="61">
        <v>45505</v>
      </c>
      <c r="F364" s="61">
        <v>45657</v>
      </c>
      <c r="G364" s="24" t="s">
        <v>396</v>
      </c>
      <c r="H364" s="24" t="s">
        <v>396</v>
      </c>
      <c r="I364" s="24" t="s">
        <v>307</v>
      </c>
      <c r="J364" s="24" t="s">
        <v>397</v>
      </c>
      <c r="K364" s="24" t="s">
        <v>52</v>
      </c>
      <c r="L364" s="24" t="s">
        <v>398</v>
      </c>
      <c r="M364" s="24" t="s">
        <v>417</v>
      </c>
      <c r="N364" s="24" t="s">
        <v>55</v>
      </c>
      <c r="O364" s="24" t="s">
        <v>72</v>
      </c>
      <c r="P364" s="24">
        <v>220</v>
      </c>
      <c r="Q364" s="24">
        <v>190</v>
      </c>
      <c r="R364" s="24" t="s">
        <v>57</v>
      </c>
      <c r="S364" s="24">
        <v>0</v>
      </c>
      <c r="T364" s="24">
        <v>2024</v>
      </c>
      <c r="U364" s="24">
        <f t="shared" si="5"/>
        <v>1</v>
      </c>
      <c r="V364" s="24"/>
      <c r="W364" s="24"/>
      <c r="X364" s="24"/>
      <c r="Y364" s="24"/>
      <c r="Z364" s="24"/>
      <c r="AA364" s="24"/>
      <c r="AB364" s="24"/>
      <c r="AC364" s="24"/>
      <c r="AD364" s="24">
        <v>1</v>
      </c>
      <c r="AE364" s="24"/>
      <c r="AF364" s="24"/>
      <c r="AG364" s="24"/>
      <c r="AH364" s="62">
        <f>V364/'Festività&amp;Chiusure'!H$2</f>
        <v>0</v>
      </c>
      <c r="AI364" s="62">
        <f>W364/'Festività&amp;Chiusure'!I$2</f>
        <v>0</v>
      </c>
      <c r="AJ364" s="62">
        <f>X364/'Festività&amp;Chiusure'!J$2</f>
        <v>0</v>
      </c>
      <c r="AK364" s="62">
        <f>Y364/'Festività&amp;Chiusure'!K$2</f>
        <v>0</v>
      </c>
      <c r="AL364" s="62">
        <f>Z364/'Festività&amp;Chiusure'!L$2</f>
        <v>0</v>
      </c>
      <c r="AM364" s="62">
        <f>AA364/'Festività&amp;Chiusure'!M$2</f>
        <v>0</v>
      </c>
      <c r="AN364" s="62">
        <f>AB364/'Festività&amp;Chiusure'!N$2</f>
        <v>0</v>
      </c>
      <c r="AO364" s="62">
        <f>AC364/'Festività&amp;Chiusure'!O$2</f>
        <v>0</v>
      </c>
      <c r="AP364" s="62">
        <f>AD364/'Festività&amp;Chiusure'!P$2</f>
        <v>4.7619047619047616E-2</v>
      </c>
      <c r="AQ364" s="62">
        <f>AE364/'Festività&amp;Chiusure'!Q$2</f>
        <v>0</v>
      </c>
      <c r="AR364" s="62">
        <f>AF364/'Festività&amp;Chiusure'!R$2</f>
        <v>0</v>
      </c>
      <c r="AS364" s="62">
        <f>AG364/'Festività&amp;Chiusure'!S$2</f>
        <v>0</v>
      </c>
    </row>
    <row r="365" spans="1:45" ht="14.45" hidden="1">
      <c r="A365" s="24" t="s">
        <v>45</v>
      </c>
      <c r="B365" s="63" t="s">
        <v>210</v>
      </c>
      <c r="C365" s="24" t="s">
        <v>195</v>
      </c>
      <c r="D365" s="24">
        <v>2024</v>
      </c>
      <c r="E365" s="61">
        <v>45505</v>
      </c>
      <c r="F365" s="61">
        <v>45657</v>
      </c>
      <c r="G365" s="24" t="s">
        <v>396</v>
      </c>
      <c r="H365" s="24" t="s">
        <v>396</v>
      </c>
      <c r="I365" s="24" t="s">
        <v>307</v>
      </c>
      <c r="J365" s="24" t="s">
        <v>397</v>
      </c>
      <c r="K365" s="24" t="s">
        <v>52</v>
      </c>
      <c r="L365" s="24" t="s">
        <v>398</v>
      </c>
      <c r="M365" s="24" t="s">
        <v>311</v>
      </c>
      <c r="N365" s="24" t="s">
        <v>55</v>
      </c>
      <c r="O365" s="24" t="s">
        <v>406</v>
      </c>
      <c r="P365" s="24">
        <v>220</v>
      </c>
      <c r="Q365" s="24">
        <v>190</v>
      </c>
      <c r="R365" s="24" t="s">
        <v>57</v>
      </c>
      <c r="S365" s="24">
        <v>0</v>
      </c>
      <c r="T365" s="24">
        <v>2024</v>
      </c>
      <c r="U365" s="24">
        <f t="shared" si="5"/>
        <v>27</v>
      </c>
      <c r="V365" s="24"/>
      <c r="W365" s="24"/>
      <c r="X365" s="24"/>
      <c r="Y365" s="24"/>
      <c r="Z365" s="24"/>
      <c r="AA365" s="24"/>
      <c r="AB365" s="24"/>
      <c r="AC365" s="24"/>
      <c r="AD365" s="24"/>
      <c r="AE365" s="24">
        <v>8</v>
      </c>
      <c r="AF365" s="24">
        <v>2</v>
      </c>
      <c r="AG365" s="24">
        <v>17</v>
      </c>
      <c r="AH365" s="62">
        <f>V365/'Festività&amp;Chiusure'!H$2</f>
        <v>0</v>
      </c>
      <c r="AI365" s="62">
        <f>W365/'Festività&amp;Chiusure'!I$2</f>
        <v>0</v>
      </c>
      <c r="AJ365" s="62">
        <f>X365/'Festività&amp;Chiusure'!J$2</f>
        <v>0</v>
      </c>
      <c r="AK365" s="62">
        <f>Y365/'Festività&amp;Chiusure'!K$2</f>
        <v>0</v>
      </c>
      <c r="AL365" s="62">
        <f>Z365/'Festività&amp;Chiusure'!L$2</f>
        <v>0</v>
      </c>
      <c r="AM365" s="62">
        <f>AA365/'Festività&amp;Chiusure'!M$2</f>
        <v>0</v>
      </c>
      <c r="AN365" s="62">
        <f>AB365/'Festività&amp;Chiusure'!N$2</f>
        <v>0</v>
      </c>
      <c r="AO365" s="62">
        <f>AC365/'Festività&amp;Chiusure'!O$2</f>
        <v>0</v>
      </c>
      <c r="AP365" s="62">
        <f>AD365/'Festività&amp;Chiusure'!P$2</f>
        <v>0</v>
      </c>
      <c r="AQ365" s="62">
        <f>AE365/'Festività&amp;Chiusure'!Q$2</f>
        <v>0.34782608695652173</v>
      </c>
      <c r="AR365" s="62">
        <f>AF365/'Festività&amp;Chiusure'!R$2</f>
        <v>9.5238095238095233E-2</v>
      </c>
      <c r="AS365" s="62">
        <f>AG365/'Festività&amp;Chiusure'!S$2</f>
        <v>0.77272727272727271</v>
      </c>
    </row>
    <row r="366" spans="1:45" ht="14.45" hidden="1">
      <c r="A366" s="24" t="s">
        <v>45</v>
      </c>
      <c r="B366" s="63" t="s">
        <v>210</v>
      </c>
      <c r="C366" s="24" t="s">
        <v>195</v>
      </c>
      <c r="D366" s="24">
        <v>2024</v>
      </c>
      <c r="E366" s="61">
        <v>45505</v>
      </c>
      <c r="F366" s="61">
        <v>45657</v>
      </c>
      <c r="G366" s="24" t="s">
        <v>396</v>
      </c>
      <c r="H366" s="24" t="s">
        <v>396</v>
      </c>
      <c r="I366" s="24" t="s">
        <v>307</v>
      </c>
      <c r="J366" s="24" t="s">
        <v>397</v>
      </c>
      <c r="K366" s="24" t="s">
        <v>52</v>
      </c>
      <c r="L366" s="24" t="s">
        <v>398</v>
      </c>
      <c r="M366" s="24" t="s">
        <v>418</v>
      </c>
      <c r="N366" s="24" t="s">
        <v>55</v>
      </c>
      <c r="O366" s="24" t="s">
        <v>72</v>
      </c>
      <c r="P366" s="24">
        <v>220</v>
      </c>
      <c r="Q366" s="24">
        <v>190</v>
      </c>
      <c r="R366" s="24" t="s">
        <v>57</v>
      </c>
      <c r="S366" s="24">
        <v>0</v>
      </c>
      <c r="T366" s="24">
        <v>2024</v>
      </c>
      <c r="U366" s="24">
        <f t="shared" si="5"/>
        <v>3</v>
      </c>
      <c r="V366" s="24"/>
      <c r="W366" s="24"/>
      <c r="X366" s="24"/>
      <c r="Y366" s="24"/>
      <c r="Z366" s="24"/>
      <c r="AA366" s="24"/>
      <c r="AB366" s="24"/>
      <c r="AC366" s="24"/>
      <c r="AD366" s="24"/>
      <c r="AE366" s="24">
        <v>1</v>
      </c>
      <c r="AF366" s="24">
        <v>1</v>
      </c>
      <c r="AG366" s="24">
        <v>1</v>
      </c>
      <c r="AH366" s="62">
        <f>V366/'Festività&amp;Chiusure'!H$2</f>
        <v>0</v>
      </c>
      <c r="AI366" s="62">
        <f>W366/'Festività&amp;Chiusure'!I$2</f>
        <v>0</v>
      </c>
      <c r="AJ366" s="62">
        <f>X366/'Festività&amp;Chiusure'!J$2</f>
        <v>0</v>
      </c>
      <c r="AK366" s="62">
        <f>Y366/'Festività&amp;Chiusure'!K$2</f>
        <v>0</v>
      </c>
      <c r="AL366" s="62">
        <f>Z366/'Festività&amp;Chiusure'!L$2</f>
        <v>0</v>
      </c>
      <c r="AM366" s="62">
        <f>AA366/'Festività&amp;Chiusure'!M$2</f>
        <v>0</v>
      </c>
      <c r="AN366" s="62">
        <f>AB366/'Festività&amp;Chiusure'!N$2</f>
        <v>0</v>
      </c>
      <c r="AO366" s="62">
        <f>AC366/'Festività&amp;Chiusure'!O$2</f>
        <v>0</v>
      </c>
      <c r="AP366" s="62">
        <f>AD366/'Festività&amp;Chiusure'!P$2</f>
        <v>0</v>
      </c>
      <c r="AQ366" s="62">
        <f>AE366/'Festività&amp;Chiusure'!Q$2</f>
        <v>4.3478260869565216E-2</v>
      </c>
      <c r="AR366" s="62">
        <f>AF366/'Festività&amp;Chiusure'!R$2</f>
        <v>4.7619047619047616E-2</v>
      </c>
      <c r="AS366" s="62">
        <f>AG366/'Festività&amp;Chiusure'!S$2</f>
        <v>4.5454545454545456E-2</v>
      </c>
    </row>
    <row r="367" spans="1:45" ht="14.45" hidden="1">
      <c r="A367" s="24" t="s">
        <v>45</v>
      </c>
      <c r="B367" s="63" t="s">
        <v>210</v>
      </c>
      <c r="C367" s="24" t="s">
        <v>195</v>
      </c>
      <c r="D367" s="24">
        <v>2024</v>
      </c>
      <c r="E367" s="61">
        <v>45505</v>
      </c>
      <c r="F367" s="61">
        <v>45657</v>
      </c>
      <c r="G367" s="24" t="s">
        <v>396</v>
      </c>
      <c r="H367" s="24" t="s">
        <v>396</v>
      </c>
      <c r="I367" s="24" t="s">
        <v>307</v>
      </c>
      <c r="J367" s="24" t="s">
        <v>397</v>
      </c>
      <c r="K367" s="24" t="s">
        <v>52</v>
      </c>
      <c r="L367" s="24" t="s">
        <v>398</v>
      </c>
      <c r="M367" s="24" t="s">
        <v>419</v>
      </c>
      <c r="N367" s="24" t="s">
        <v>55</v>
      </c>
      <c r="O367" s="24" t="s">
        <v>400</v>
      </c>
      <c r="P367" s="24">
        <v>220</v>
      </c>
      <c r="Q367" s="24">
        <v>190</v>
      </c>
      <c r="R367" s="24" t="s">
        <v>57</v>
      </c>
      <c r="S367" s="24">
        <v>0</v>
      </c>
      <c r="T367" s="24">
        <v>2024</v>
      </c>
      <c r="U367" s="24">
        <f t="shared" si="5"/>
        <v>49.6</v>
      </c>
      <c r="V367" s="24"/>
      <c r="W367" s="24"/>
      <c r="X367" s="24"/>
      <c r="Y367" s="24"/>
      <c r="Z367" s="24"/>
      <c r="AA367" s="24"/>
      <c r="AB367" s="24"/>
      <c r="AC367" s="24"/>
      <c r="AD367" s="24">
        <v>1</v>
      </c>
      <c r="AE367" s="24">
        <v>19</v>
      </c>
      <c r="AF367" s="24">
        <v>16</v>
      </c>
      <c r="AG367" s="24">
        <v>13.6</v>
      </c>
      <c r="AH367" s="62">
        <f>V367/'Festività&amp;Chiusure'!H$2</f>
        <v>0</v>
      </c>
      <c r="AI367" s="62">
        <f>W367/'Festività&amp;Chiusure'!I$2</f>
        <v>0</v>
      </c>
      <c r="AJ367" s="62">
        <f>X367/'Festività&amp;Chiusure'!J$2</f>
        <v>0</v>
      </c>
      <c r="AK367" s="62">
        <f>Y367/'Festività&amp;Chiusure'!K$2</f>
        <v>0</v>
      </c>
      <c r="AL367" s="62">
        <f>Z367/'Festività&amp;Chiusure'!L$2</f>
        <v>0</v>
      </c>
      <c r="AM367" s="62">
        <f>AA367/'Festività&amp;Chiusure'!M$2</f>
        <v>0</v>
      </c>
      <c r="AN367" s="62">
        <f>AB367/'Festività&amp;Chiusure'!N$2</f>
        <v>0</v>
      </c>
      <c r="AO367" s="62">
        <f>AC367/'Festività&amp;Chiusure'!O$2</f>
        <v>0</v>
      </c>
      <c r="AP367" s="62">
        <f>AD367/'Festività&amp;Chiusure'!P$2</f>
        <v>4.7619047619047616E-2</v>
      </c>
      <c r="AQ367" s="62">
        <f>AE367/'Festività&amp;Chiusure'!Q$2</f>
        <v>0.82608695652173914</v>
      </c>
      <c r="AR367" s="62">
        <f>AF367/'Festività&amp;Chiusure'!R$2</f>
        <v>0.76190476190476186</v>
      </c>
      <c r="AS367" s="62">
        <f>AG367/'Festività&amp;Chiusure'!S$2</f>
        <v>0.61818181818181817</v>
      </c>
    </row>
    <row r="368" spans="1:45" ht="14.45" hidden="1">
      <c r="A368" s="24" t="s">
        <v>420</v>
      </c>
      <c r="B368" s="63" t="s">
        <v>210</v>
      </c>
      <c r="C368" s="24"/>
      <c r="D368" s="24" t="s">
        <v>143</v>
      </c>
      <c r="E368" s="61">
        <v>45536</v>
      </c>
      <c r="F368" s="61">
        <v>45688</v>
      </c>
      <c r="G368" s="24" t="s">
        <v>421</v>
      </c>
      <c r="H368" s="24" t="s">
        <v>421</v>
      </c>
      <c r="I368" s="24" t="s">
        <v>50</v>
      </c>
      <c r="J368" s="24" t="s">
        <v>422</v>
      </c>
      <c r="K368" s="24" t="s">
        <v>52</v>
      </c>
      <c r="L368" s="24" t="s">
        <v>423</v>
      </c>
      <c r="M368" s="24" t="s">
        <v>54</v>
      </c>
      <c r="N368" s="24" t="s">
        <v>55</v>
      </c>
      <c r="O368" s="24" t="s">
        <v>56</v>
      </c>
      <c r="P368" s="24">
        <v>180</v>
      </c>
      <c r="Q368" s="24">
        <v>0</v>
      </c>
      <c r="R368" s="24" t="s">
        <v>381</v>
      </c>
      <c r="S368" s="62">
        <v>0</v>
      </c>
      <c r="T368" s="24">
        <v>2024</v>
      </c>
      <c r="U368" s="24">
        <f t="shared" si="5"/>
        <v>2</v>
      </c>
      <c r="V368" s="24"/>
      <c r="W368" s="24"/>
      <c r="X368" s="24"/>
      <c r="Y368" s="24"/>
      <c r="Z368" s="24"/>
      <c r="AA368" s="24"/>
      <c r="AB368" s="24"/>
      <c r="AC368" s="24"/>
      <c r="AD368" s="24"/>
      <c r="AE368" s="24">
        <v>2</v>
      </c>
      <c r="AF368" s="24"/>
      <c r="AG368" s="24"/>
      <c r="AH368" s="62">
        <f>V368/'Festività&amp;Chiusure'!H$2</f>
        <v>0</v>
      </c>
      <c r="AI368" s="62">
        <f>W368/'Festività&amp;Chiusure'!I$2</f>
        <v>0</v>
      </c>
      <c r="AJ368" s="62">
        <f>X368/'Festività&amp;Chiusure'!J$2</f>
        <v>0</v>
      </c>
      <c r="AK368" s="62">
        <f>Y368/'Festività&amp;Chiusure'!K$2</f>
        <v>0</v>
      </c>
      <c r="AL368" s="62">
        <f>Z368/'Festività&amp;Chiusure'!L$2</f>
        <v>0</v>
      </c>
      <c r="AM368" s="62">
        <f>AA368/'Festività&amp;Chiusure'!M$2</f>
        <v>0</v>
      </c>
      <c r="AN368" s="62">
        <f>AB368/'Festività&amp;Chiusure'!N$2</f>
        <v>0</v>
      </c>
      <c r="AO368" s="62">
        <f>AC368/'Festività&amp;Chiusure'!O$2</f>
        <v>0</v>
      </c>
      <c r="AP368" s="62">
        <f>AD368/'Festività&amp;Chiusure'!P$2</f>
        <v>0</v>
      </c>
      <c r="AQ368" s="62">
        <f>AE368/'Festività&amp;Chiusure'!Q$2</f>
        <v>8.6956521739130432E-2</v>
      </c>
      <c r="AR368" s="62">
        <f>AF368/'Festività&amp;Chiusure'!R$2</f>
        <v>0</v>
      </c>
      <c r="AS368" s="62">
        <f>AG368/'Festività&amp;Chiusure'!S$2</f>
        <v>0</v>
      </c>
    </row>
    <row r="369" spans="1:45" ht="14.45" hidden="1">
      <c r="A369" s="24" t="s">
        <v>420</v>
      </c>
      <c r="B369" s="63" t="s">
        <v>210</v>
      </c>
      <c r="C369" s="24"/>
      <c r="D369" s="24" t="s">
        <v>143</v>
      </c>
      <c r="E369" s="61">
        <v>45536</v>
      </c>
      <c r="F369" s="61">
        <v>45688</v>
      </c>
      <c r="G369" s="24" t="s">
        <v>421</v>
      </c>
      <c r="H369" s="24" t="s">
        <v>421</v>
      </c>
      <c r="I369" s="24" t="s">
        <v>50</v>
      </c>
      <c r="J369" s="24" t="s">
        <v>422</v>
      </c>
      <c r="K369" s="24" t="s">
        <v>52</v>
      </c>
      <c r="L369" s="24" t="s">
        <v>423</v>
      </c>
      <c r="M369" s="24" t="s">
        <v>58</v>
      </c>
      <c r="N369" s="24" t="s">
        <v>59</v>
      </c>
      <c r="O369" s="24" t="s">
        <v>424</v>
      </c>
      <c r="P369" s="24">
        <v>180</v>
      </c>
      <c r="Q369" s="24">
        <v>0</v>
      </c>
      <c r="R369" s="24" t="s">
        <v>381</v>
      </c>
      <c r="S369" s="62">
        <v>0</v>
      </c>
      <c r="T369" s="24">
        <v>2024</v>
      </c>
      <c r="U369" s="24">
        <f t="shared" si="5"/>
        <v>3</v>
      </c>
      <c r="V369" s="24"/>
      <c r="W369" s="24"/>
      <c r="X369" s="24"/>
      <c r="Y369" s="24"/>
      <c r="Z369" s="24"/>
      <c r="AA369" s="24"/>
      <c r="AB369" s="24"/>
      <c r="AC369" s="24"/>
      <c r="AD369" s="24">
        <v>1</v>
      </c>
      <c r="AE369" s="24">
        <v>2</v>
      </c>
      <c r="AF369" s="24"/>
      <c r="AG369" s="24"/>
      <c r="AH369" s="62">
        <f>V369/'Festività&amp;Chiusure'!H$2</f>
        <v>0</v>
      </c>
      <c r="AI369" s="62">
        <f>W369/'Festività&amp;Chiusure'!I$2</f>
        <v>0</v>
      </c>
      <c r="AJ369" s="62">
        <f>X369/'Festività&amp;Chiusure'!J$2</f>
        <v>0</v>
      </c>
      <c r="AK369" s="62">
        <f>Y369/'Festività&amp;Chiusure'!K$2</f>
        <v>0</v>
      </c>
      <c r="AL369" s="62">
        <f>Z369/'Festività&amp;Chiusure'!L$2</f>
        <v>0</v>
      </c>
      <c r="AM369" s="62">
        <f>AA369/'Festività&amp;Chiusure'!M$2</f>
        <v>0</v>
      </c>
      <c r="AN369" s="62">
        <f>AB369/'Festività&amp;Chiusure'!N$2</f>
        <v>0</v>
      </c>
      <c r="AO369" s="62">
        <f>AC369/'Festività&amp;Chiusure'!O$2</f>
        <v>0</v>
      </c>
      <c r="AP369" s="62">
        <f>AD369/'Festività&amp;Chiusure'!P$2</f>
        <v>4.7619047619047616E-2</v>
      </c>
      <c r="AQ369" s="62">
        <f>AE369/'Festività&amp;Chiusure'!Q$2</f>
        <v>8.6956521739130432E-2</v>
      </c>
      <c r="AR369" s="62">
        <f>AF369/'Festività&amp;Chiusure'!R$2</f>
        <v>0</v>
      </c>
      <c r="AS369" s="62">
        <f>AG369/'Festività&amp;Chiusure'!S$2</f>
        <v>0</v>
      </c>
    </row>
    <row r="370" spans="1:45" ht="14.45" hidden="1">
      <c r="A370" s="24" t="s">
        <v>420</v>
      </c>
      <c r="B370" s="63" t="s">
        <v>210</v>
      </c>
      <c r="C370" s="24"/>
      <c r="D370" s="24" t="s">
        <v>143</v>
      </c>
      <c r="E370" s="61">
        <v>45536</v>
      </c>
      <c r="F370" s="61">
        <v>45688</v>
      </c>
      <c r="G370" s="24" t="s">
        <v>421</v>
      </c>
      <c r="H370" s="24" t="s">
        <v>421</v>
      </c>
      <c r="I370" s="24" t="s">
        <v>50</v>
      </c>
      <c r="J370" s="24" t="s">
        <v>422</v>
      </c>
      <c r="K370" s="24" t="s">
        <v>52</v>
      </c>
      <c r="L370" s="24" t="s">
        <v>423</v>
      </c>
      <c r="M370" s="24" t="s">
        <v>83</v>
      </c>
      <c r="N370" s="24" t="s">
        <v>55</v>
      </c>
      <c r="O370" s="24" t="s">
        <v>56</v>
      </c>
      <c r="P370" s="24">
        <v>180</v>
      </c>
      <c r="Q370" s="24">
        <v>0</v>
      </c>
      <c r="R370" s="24" t="s">
        <v>381</v>
      </c>
      <c r="S370" s="62">
        <v>0</v>
      </c>
      <c r="T370" s="24">
        <v>2024</v>
      </c>
      <c r="U370" s="24">
        <f t="shared" si="5"/>
        <v>2</v>
      </c>
      <c r="V370" s="24"/>
      <c r="W370" s="24"/>
      <c r="X370" s="24"/>
      <c r="Y370" s="24"/>
      <c r="Z370" s="24"/>
      <c r="AA370" s="24"/>
      <c r="AB370" s="24"/>
      <c r="AC370" s="24"/>
      <c r="AD370" s="24"/>
      <c r="AE370" s="24">
        <v>2</v>
      </c>
      <c r="AF370" s="24"/>
      <c r="AG370" s="24"/>
      <c r="AH370" s="62">
        <f>V370/'Festività&amp;Chiusure'!H$2</f>
        <v>0</v>
      </c>
      <c r="AI370" s="62">
        <f>W370/'Festività&amp;Chiusure'!I$2</f>
        <v>0</v>
      </c>
      <c r="AJ370" s="62">
        <f>X370/'Festività&amp;Chiusure'!J$2</f>
        <v>0</v>
      </c>
      <c r="AK370" s="62">
        <f>Y370/'Festività&amp;Chiusure'!K$2</f>
        <v>0</v>
      </c>
      <c r="AL370" s="62">
        <f>Z370/'Festività&amp;Chiusure'!L$2</f>
        <v>0</v>
      </c>
      <c r="AM370" s="62">
        <f>AA370/'Festività&amp;Chiusure'!M$2</f>
        <v>0</v>
      </c>
      <c r="AN370" s="62">
        <f>AB370/'Festività&amp;Chiusure'!N$2</f>
        <v>0</v>
      </c>
      <c r="AO370" s="62">
        <f>AC370/'Festività&amp;Chiusure'!O$2</f>
        <v>0</v>
      </c>
      <c r="AP370" s="62">
        <f>AD370/'Festività&amp;Chiusure'!P$2</f>
        <v>0</v>
      </c>
      <c r="AQ370" s="62">
        <f>AE370/'Festività&amp;Chiusure'!Q$2</f>
        <v>8.6956521739130432E-2</v>
      </c>
      <c r="AR370" s="62">
        <f>AF370/'Festività&amp;Chiusure'!R$2</f>
        <v>0</v>
      </c>
      <c r="AS370" s="62">
        <f>AG370/'Festività&amp;Chiusure'!S$2</f>
        <v>0</v>
      </c>
    </row>
    <row r="371" spans="1:45" ht="14.45" hidden="1">
      <c r="A371" s="24" t="s">
        <v>420</v>
      </c>
      <c r="B371" s="63" t="s">
        <v>210</v>
      </c>
      <c r="C371" s="24"/>
      <c r="D371" s="24" t="s">
        <v>143</v>
      </c>
      <c r="E371" s="61">
        <v>45536</v>
      </c>
      <c r="F371" s="61">
        <v>45688</v>
      </c>
      <c r="G371" s="24" t="s">
        <v>421</v>
      </c>
      <c r="H371" s="24" t="s">
        <v>421</v>
      </c>
      <c r="I371" s="24" t="s">
        <v>50</v>
      </c>
      <c r="J371" s="24" t="s">
        <v>422</v>
      </c>
      <c r="K371" s="24" t="s">
        <v>52</v>
      </c>
      <c r="L371" s="24" t="s">
        <v>423</v>
      </c>
      <c r="M371" s="24" t="s">
        <v>86</v>
      </c>
      <c r="N371" s="24" t="s">
        <v>55</v>
      </c>
      <c r="O371" s="24" t="s">
        <v>348</v>
      </c>
      <c r="P371" s="24">
        <v>180</v>
      </c>
      <c r="Q371" s="24">
        <v>0</v>
      </c>
      <c r="R371" s="24" t="s">
        <v>381</v>
      </c>
      <c r="S371" s="62">
        <v>0</v>
      </c>
      <c r="T371" s="24">
        <v>2024</v>
      </c>
      <c r="U371" s="24">
        <f t="shared" si="5"/>
        <v>3</v>
      </c>
      <c r="V371" s="24"/>
      <c r="W371" s="24"/>
      <c r="X371" s="24"/>
      <c r="Y371" s="24"/>
      <c r="Z371" s="24"/>
      <c r="AA371" s="24"/>
      <c r="AB371" s="24"/>
      <c r="AC371" s="24"/>
      <c r="AD371" s="24">
        <v>1</v>
      </c>
      <c r="AE371" s="24">
        <v>2</v>
      </c>
      <c r="AF371" s="24"/>
      <c r="AG371" s="24"/>
      <c r="AH371" s="62">
        <f>V371/'Festività&amp;Chiusure'!H$2</f>
        <v>0</v>
      </c>
      <c r="AI371" s="62">
        <f>W371/'Festività&amp;Chiusure'!I$2</f>
        <v>0</v>
      </c>
      <c r="AJ371" s="62">
        <f>X371/'Festività&amp;Chiusure'!J$2</f>
        <v>0</v>
      </c>
      <c r="AK371" s="62">
        <f>Y371/'Festività&amp;Chiusure'!K$2</f>
        <v>0</v>
      </c>
      <c r="AL371" s="62">
        <f>Z371/'Festività&amp;Chiusure'!L$2</f>
        <v>0</v>
      </c>
      <c r="AM371" s="62">
        <f>AA371/'Festività&amp;Chiusure'!M$2</f>
        <v>0</v>
      </c>
      <c r="AN371" s="62">
        <f>AB371/'Festività&amp;Chiusure'!N$2</f>
        <v>0</v>
      </c>
      <c r="AO371" s="62">
        <f>AC371/'Festività&amp;Chiusure'!O$2</f>
        <v>0</v>
      </c>
      <c r="AP371" s="62">
        <f>AD371/'Festività&amp;Chiusure'!P$2</f>
        <v>4.7619047619047616E-2</v>
      </c>
      <c r="AQ371" s="62">
        <f>AE371/'Festività&amp;Chiusure'!Q$2</f>
        <v>8.6956521739130432E-2</v>
      </c>
      <c r="AR371" s="62">
        <f>AF371/'Festività&amp;Chiusure'!R$2</f>
        <v>0</v>
      </c>
      <c r="AS371" s="62">
        <f>AG371/'Festività&amp;Chiusure'!S$2</f>
        <v>0</v>
      </c>
    </row>
    <row r="372" spans="1:45" ht="14.45" hidden="1">
      <c r="A372" s="24" t="s">
        <v>420</v>
      </c>
      <c r="B372" s="63" t="s">
        <v>210</v>
      </c>
      <c r="C372" s="24"/>
      <c r="D372" s="24" t="s">
        <v>143</v>
      </c>
      <c r="E372" s="61">
        <v>45536</v>
      </c>
      <c r="F372" s="61">
        <v>45688</v>
      </c>
      <c r="G372" s="24" t="s">
        <v>421</v>
      </c>
      <c r="H372" s="24" t="s">
        <v>421</v>
      </c>
      <c r="I372" s="24" t="s">
        <v>50</v>
      </c>
      <c r="J372" s="24" t="s">
        <v>422</v>
      </c>
      <c r="K372" s="24" t="s">
        <v>52</v>
      </c>
      <c r="L372" s="24" t="s">
        <v>423</v>
      </c>
      <c r="M372" s="24" t="s">
        <v>398</v>
      </c>
      <c r="N372" s="24" t="s">
        <v>59</v>
      </c>
      <c r="O372" s="24" t="s">
        <v>92</v>
      </c>
      <c r="P372" s="24">
        <v>180</v>
      </c>
      <c r="Q372" s="24">
        <v>0</v>
      </c>
      <c r="R372" s="24" t="s">
        <v>381</v>
      </c>
      <c r="S372" s="62">
        <v>0</v>
      </c>
      <c r="T372" s="24">
        <v>2024</v>
      </c>
      <c r="U372" s="24">
        <f t="shared" si="5"/>
        <v>4</v>
      </c>
      <c r="V372" s="24"/>
      <c r="W372" s="24"/>
      <c r="X372" s="24"/>
      <c r="Y372" s="24"/>
      <c r="Z372" s="24"/>
      <c r="AA372" s="24"/>
      <c r="AB372" s="24"/>
      <c r="AC372" s="24"/>
      <c r="AD372" s="24">
        <v>2</v>
      </c>
      <c r="AE372" s="24">
        <v>2</v>
      </c>
      <c r="AF372" s="24"/>
      <c r="AG372" s="24"/>
      <c r="AH372" s="62">
        <f>V372/'Festività&amp;Chiusure'!H$2</f>
        <v>0</v>
      </c>
      <c r="AI372" s="62">
        <f>W372/'Festività&amp;Chiusure'!I$2</f>
        <v>0</v>
      </c>
      <c r="AJ372" s="62">
        <f>X372/'Festività&amp;Chiusure'!J$2</f>
        <v>0</v>
      </c>
      <c r="AK372" s="62">
        <f>Y372/'Festività&amp;Chiusure'!K$2</f>
        <v>0</v>
      </c>
      <c r="AL372" s="62">
        <f>Z372/'Festività&amp;Chiusure'!L$2</f>
        <v>0</v>
      </c>
      <c r="AM372" s="62">
        <f>AA372/'Festività&amp;Chiusure'!M$2</f>
        <v>0</v>
      </c>
      <c r="AN372" s="62">
        <f>AB372/'Festività&amp;Chiusure'!N$2</f>
        <v>0</v>
      </c>
      <c r="AO372" s="62">
        <f>AC372/'Festività&amp;Chiusure'!O$2</f>
        <v>0</v>
      </c>
      <c r="AP372" s="62">
        <f>AD372/'Festività&amp;Chiusure'!P$2</f>
        <v>9.5238095238095233E-2</v>
      </c>
      <c r="AQ372" s="62">
        <f>AE372/'Festività&amp;Chiusure'!Q$2</f>
        <v>8.6956521739130432E-2</v>
      </c>
      <c r="AR372" s="62">
        <f>AF372/'Festività&amp;Chiusure'!R$2</f>
        <v>0</v>
      </c>
      <c r="AS372" s="62">
        <f>AG372/'Festività&amp;Chiusure'!S$2</f>
        <v>0</v>
      </c>
    </row>
    <row r="373" spans="1:45" ht="14.45" hidden="1">
      <c r="A373" s="24" t="s">
        <v>420</v>
      </c>
      <c r="B373" s="63" t="s">
        <v>210</v>
      </c>
      <c r="C373" s="24"/>
      <c r="D373" s="24" t="s">
        <v>143</v>
      </c>
      <c r="E373" s="61">
        <v>45536</v>
      </c>
      <c r="F373" s="61">
        <v>45688</v>
      </c>
      <c r="G373" s="24" t="s">
        <v>421</v>
      </c>
      <c r="H373" s="24" t="s">
        <v>421</v>
      </c>
      <c r="I373" s="24" t="s">
        <v>50</v>
      </c>
      <c r="J373" s="24" t="s">
        <v>422</v>
      </c>
      <c r="K373" s="24" t="s">
        <v>52</v>
      </c>
      <c r="L373" s="24" t="s">
        <v>423</v>
      </c>
      <c r="M373" s="24" t="s">
        <v>103</v>
      </c>
      <c r="N373" s="24" t="s">
        <v>59</v>
      </c>
      <c r="O373" s="24" t="s">
        <v>424</v>
      </c>
      <c r="P373" s="24">
        <v>180</v>
      </c>
      <c r="Q373" s="24">
        <v>0</v>
      </c>
      <c r="R373" s="24" t="s">
        <v>381</v>
      </c>
      <c r="S373" s="62">
        <v>0</v>
      </c>
      <c r="T373" s="24">
        <v>2024</v>
      </c>
      <c r="U373" s="24">
        <f t="shared" si="5"/>
        <v>6</v>
      </c>
      <c r="V373" s="24"/>
      <c r="W373" s="24"/>
      <c r="X373" s="24"/>
      <c r="Y373" s="24"/>
      <c r="Z373" s="24"/>
      <c r="AA373" s="24"/>
      <c r="AB373" s="24"/>
      <c r="AC373" s="24"/>
      <c r="AD373" s="24">
        <v>4</v>
      </c>
      <c r="AE373" s="24">
        <v>2</v>
      </c>
      <c r="AF373" s="24"/>
      <c r="AG373" s="24"/>
      <c r="AH373" s="62">
        <f>V373/'Festività&amp;Chiusure'!H$2</f>
        <v>0</v>
      </c>
      <c r="AI373" s="62">
        <f>W373/'Festività&amp;Chiusure'!I$2</f>
        <v>0</v>
      </c>
      <c r="AJ373" s="62">
        <f>X373/'Festività&amp;Chiusure'!J$2</f>
        <v>0</v>
      </c>
      <c r="AK373" s="62">
        <f>Y373/'Festività&amp;Chiusure'!K$2</f>
        <v>0</v>
      </c>
      <c r="AL373" s="62">
        <f>Z373/'Festività&amp;Chiusure'!L$2</f>
        <v>0</v>
      </c>
      <c r="AM373" s="62">
        <f>AA373/'Festività&amp;Chiusure'!M$2</f>
        <v>0</v>
      </c>
      <c r="AN373" s="62">
        <f>AB373/'Festività&amp;Chiusure'!N$2</f>
        <v>0</v>
      </c>
      <c r="AO373" s="62">
        <f>AC373/'Festività&amp;Chiusure'!O$2</f>
        <v>0</v>
      </c>
      <c r="AP373" s="62">
        <f>AD373/'Festività&amp;Chiusure'!P$2</f>
        <v>0.19047619047619047</v>
      </c>
      <c r="AQ373" s="62">
        <f>AE373/'Festività&amp;Chiusure'!Q$2</f>
        <v>8.6956521739130432E-2</v>
      </c>
      <c r="AR373" s="62">
        <f>AF373/'Festività&amp;Chiusure'!R$2</f>
        <v>0</v>
      </c>
      <c r="AS373" s="62">
        <f>AG373/'Festività&amp;Chiusure'!S$2</f>
        <v>0</v>
      </c>
    </row>
    <row r="374" spans="1:45" ht="14.45" hidden="1">
      <c r="A374" s="24" t="s">
        <v>209</v>
      </c>
      <c r="B374" s="48" t="s">
        <v>210</v>
      </c>
      <c r="C374" s="24" t="s">
        <v>195</v>
      </c>
      <c r="D374" s="24">
        <v>2024</v>
      </c>
      <c r="E374" s="61">
        <v>45366</v>
      </c>
      <c r="F374" s="61">
        <v>45657</v>
      </c>
      <c r="G374" s="24" t="s">
        <v>62</v>
      </c>
      <c r="H374" s="24" t="s">
        <v>425</v>
      </c>
      <c r="I374" s="24" t="s">
        <v>307</v>
      </c>
      <c r="J374" s="24" t="s">
        <v>426</v>
      </c>
      <c r="K374" s="24" t="s">
        <v>52</v>
      </c>
      <c r="L374" s="24" t="s">
        <v>427</v>
      </c>
      <c r="M374" s="24" t="s">
        <v>185</v>
      </c>
      <c r="N374" s="24" t="s">
        <v>55</v>
      </c>
      <c r="O374" s="24" t="s">
        <v>186</v>
      </c>
      <c r="P374" s="24">
        <v>35</v>
      </c>
      <c r="Q374" s="24">
        <v>14</v>
      </c>
      <c r="R374" s="24" t="s">
        <v>93</v>
      </c>
      <c r="S374" s="62">
        <v>0</v>
      </c>
      <c r="T374" s="24">
        <v>2024</v>
      </c>
      <c r="U374" s="24">
        <f t="shared" si="5"/>
        <v>1</v>
      </c>
      <c r="V374" s="24"/>
      <c r="W374" s="24"/>
      <c r="X374" s="24"/>
      <c r="Y374" s="24">
        <v>1</v>
      </c>
      <c r="Z374" s="24">
        <v>1</v>
      </c>
      <c r="AA374" s="24"/>
      <c r="AB374" s="24"/>
      <c r="AC374" s="24"/>
      <c r="AD374" s="24"/>
      <c r="AE374" s="24"/>
      <c r="AF374" s="24"/>
      <c r="AG374" s="24"/>
      <c r="AH374" s="62">
        <f>V374/'Festività&amp;Chiusure'!H$2</f>
        <v>0</v>
      </c>
      <c r="AI374" s="62">
        <f>W374/'Festività&amp;Chiusure'!I$2</f>
        <v>0</v>
      </c>
      <c r="AJ374" s="62">
        <f>X374/'Festività&amp;Chiusure'!J$2</f>
        <v>0</v>
      </c>
      <c r="AK374" s="62">
        <f>Y374/'Festività&amp;Chiusure'!K$2</f>
        <v>4.5454545454545456E-2</v>
      </c>
      <c r="AL374" s="62">
        <f>Z374/'Festività&amp;Chiusure'!L$2</f>
        <v>0.05</v>
      </c>
      <c r="AM374" s="62">
        <f>AA374/'Festività&amp;Chiusure'!M$2</f>
        <v>0</v>
      </c>
      <c r="AN374" s="62">
        <f>AB374/'Festività&amp;Chiusure'!N$2</f>
        <v>0</v>
      </c>
      <c r="AO374" s="62">
        <f>AC374/'Festività&amp;Chiusure'!O$2</f>
        <v>0</v>
      </c>
      <c r="AP374" s="62">
        <f>AD374/'Festività&amp;Chiusure'!P$2</f>
        <v>0</v>
      </c>
      <c r="AQ374" s="62">
        <f>AE374/'Festività&amp;Chiusure'!Q$2</f>
        <v>0</v>
      </c>
      <c r="AR374" s="62">
        <f>AF374/'Festività&amp;Chiusure'!R$2</f>
        <v>0</v>
      </c>
      <c r="AS374" s="62">
        <f>AG374/'Festività&amp;Chiusure'!S$2</f>
        <v>0</v>
      </c>
    </row>
    <row r="375" spans="1:45" ht="14.45" hidden="1">
      <c r="A375" s="24" t="s">
        <v>209</v>
      </c>
      <c r="B375" s="48" t="s">
        <v>210</v>
      </c>
      <c r="C375" s="24" t="s">
        <v>195</v>
      </c>
      <c r="D375" s="24">
        <v>2024</v>
      </c>
      <c r="E375" s="61">
        <v>45366</v>
      </c>
      <c r="F375" s="61">
        <v>45657</v>
      </c>
      <c r="G375" s="24" t="s">
        <v>62</v>
      </c>
      <c r="H375" s="24" t="s">
        <v>425</v>
      </c>
      <c r="I375" s="24" t="s">
        <v>307</v>
      </c>
      <c r="J375" s="24" t="s">
        <v>426</v>
      </c>
      <c r="K375" s="24" t="s">
        <v>52</v>
      </c>
      <c r="L375" s="24" t="s">
        <v>427</v>
      </c>
      <c r="M375" s="24" t="s">
        <v>187</v>
      </c>
      <c r="N375" s="24" t="s">
        <v>55</v>
      </c>
      <c r="O375" s="24" t="s">
        <v>186</v>
      </c>
      <c r="P375" s="24">
        <v>35</v>
      </c>
      <c r="Q375" s="24">
        <v>14</v>
      </c>
      <c r="R375" s="24" t="s">
        <v>93</v>
      </c>
      <c r="S375" s="62">
        <v>0</v>
      </c>
      <c r="T375" s="24">
        <v>2024</v>
      </c>
      <c r="U375" s="24">
        <f t="shared" si="5"/>
        <v>2</v>
      </c>
      <c r="V375" s="24"/>
      <c r="W375" s="24"/>
      <c r="X375" s="24"/>
      <c r="Y375" s="24">
        <v>1</v>
      </c>
      <c r="Z375" s="24">
        <v>1</v>
      </c>
      <c r="AA375" s="24">
        <v>1</v>
      </c>
      <c r="AB375" s="24"/>
      <c r="AC375" s="24"/>
      <c r="AD375" s="24"/>
      <c r="AE375" s="24"/>
      <c r="AF375" s="24"/>
      <c r="AG375" s="24"/>
      <c r="AH375" s="62">
        <f>V375/'Festività&amp;Chiusure'!H$2</f>
        <v>0</v>
      </c>
      <c r="AI375" s="62">
        <f>W375/'Festività&amp;Chiusure'!I$2</f>
        <v>0</v>
      </c>
      <c r="AJ375" s="62">
        <f>X375/'Festività&amp;Chiusure'!J$2</f>
        <v>0</v>
      </c>
      <c r="AK375" s="62">
        <f>Y375/'Festività&amp;Chiusure'!K$2</f>
        <v>4.5454545454545456E-2</v>
      </c>
      <c r="AL375" s="62">
        <f>Z375/'Festività&amp;Chiusure'!L$2</f>
        <v>0.05</v>
      </c>
      <c r="AM375" s="62">
        <f>AA375/'Festività&amp;Chiusure'!M$2</f>
        <v>0.05</v>
      </c>
      <c r="AN375" s="62">
        <f>AB375/'Festività&amp;Chiusure'!N$2</f>
        <v>0</v>
      </c>
      <c r="AO375" s="62">
        <f>AC375/'Festività&amp;Chiusure'!O$2</f>
        <v>0</v>
      </c>
      <c r="AP375" s="62">
        <f>AD375/'Festività&amp;Chiusure'!P$2</f>
        <v>0</v>
      </c>
      <c r="AQ375" s="62">
        <f>AE375/'Festività&amp;Chiusure'!Q$2</f>
        <v>0</v>
      </c>
      <c r="AR375" s="62">
        <f>AF375/'Festività&amp;Chiusure'!R$2</f>
        <v>0</v>
      </c>
      <c r="AS375" s="62">
        <f>AG375/'Festività&amp;Chiusure'!S$2</f>
        <v>0</v>
      </c>
    </row>
    <row r="376" spans="1:45" ht="14.45" hidden="1">
      <c r="A376" s="24" t="s">
        <v>209</v>
      </c>
      <c r="B376" s="48" t="s">
        <v>210</v>
      </c>
      <c r="C376" s="24" t="s">
        <v>195</v>
      </c>
      <c r="D376" s="24">
        <v>2024</v>
      </c>
      <c r="E376" s="61">
        <v>45366</v>
      </c>
      <c r="F376" s="61">
        <v>45657</v>
      </c>
      <c r="G376" s="24" t="s">
        <v>62</v>
      </c>
      <c r="H376" s="24" t="s">
        <v>425</v>
      </c>
      <c r="I376" s="24" t="s">
        <v>307</v>
      </c>
      <c r="J376" s="24" t="s">
        <v>426</v>
      </c>
      <c r="K376" s="24" t="s">
        <v>52</v>
      </c>
      <c r="L376" s="24" t="s">
        <v>427</v>
      </c>
      <c r="M376" s="24" t="s">
        <v>188</v>
      </c>
      <c r="N376" s="24" t="s">
        <v>55</v>
      </c>
      <c r="O376" s="24" t="s">
        <v>146</v>
      </c>
      <c r="P376" s="24">
        <v>35</v>
      </c>
      <c r="Q376" s="24">
        <v>14</v>
      </c>
      <c r="R376" s="24" t="s">
        <v>93</v>
      </c>
      <c r="S376" s="62">
        <v>0</v>
      </c>
      <c r="T376" s="24">
        <v>2024</v>
      </c>
      <c r="U376" s="24">
        <f t="shared" si="5"/>
        <v>2</v>
      </c>
      <c r="V376" s="24"/>
      <c r="W376" s="24"/>
      <c r="X376" s="24"/>
      <c r="Y376" s="24">
        <v>1</v>
      </c>
      <c r="Z376" s="24">
        <v>1</v>
      </c>
      <c r="AA376" s="24">
        <v>1</v>
      </c>
      <c r="AB376" s="24"/>
      <c r="AC376" s="24"/>
      <c r="AD376" s="24"/>
      <c r="AE376" s="24"/>
      <c r="AF376" s="24"/>
      <c r="AG376" s="24"/>
      <c r="AH376" s="62">
        <f>V376/'Festività&amp;Chiusure'!H$2</f>
        <v>0</v>
      </c>
      <c r="AI376" s="62">
        <f>W376/'Festività&amp;Chiusure'!I$2</f>
        <v>0</v>
      </c>
      <c r="AJ376" s="62">
        <f>X376/'Festività&amp;Chiusure'!J$2</f>
        <v>0</v>
      </c>
      <c r="AK376" s="62">
        <f>Y376/'Festività&amp;Chiusure'!K$2</f>
        <v>4.5454545454545456E-2</v>
      </c>
      <c r="AL376" s="62">
        <f>Z376/'Festività&amp;Chiusure'!L$2</f>
        <v>0.05</v>
      </c>
      <c r="AM376" s="62">
        <f>AA376/'Festività&amp;Chiusure'!M$2</f>
        <v>0.05</v>
      </c>
      <c r="AN376" s="62">
        <f>AB376/'Festività&amp;Chiusure'!N$2</f>
        <v>0</v>
      </c>
      <c r="AO376" s="62">
        <f>AC376/'Festività&amp;Chiusure'!O$2</f>
        <v>0</v>
      </c>
      <c r="AP376" s="62">
        <f>AD376/'Festività&amp;Chiusure'!P$2</f>
        <v>0</v>
      </c>
      <c r="AQ376" s="62">
        <f>AE376/'Festività&amp;Chiusure'!Q$2</f>
        <v>0</v>
      </c>
      <c r="AR376" s="62">
        <f>AF376/'Festività&amp;Chiusure'!R$2</f>
        <v>0</v>
      </c>
      <c r="AS376" s="62">
        <f>AG376/'Festività&amp;Chiusure'!S$2</f>
        <v>0</v>
      </c>
    </row>
    <row r="377" spans="1:45" ht="14.45" hidden="1">
      <c r="A377" s="24" t="s">
        <v>209</v>
      </c>
      <c r="B377" s="48" t="s">
        <v>210</v>
      </c>
      <c r="C377" s="24" t="s">
        <v>195</v>
      </c>
      <c r="D377" s="24">
        <v>2024</v>
      </c>
      <c r="E377" s="61">
        <v>45366</v>
      </c>
      <c r="F377" s="61">
        <v>45657</v>
      </c>
      <c r="G377" s="24" t="s">
        <v>62</v>
      </c>
      <c r="H377" s="24" t="s">
        <v>425</v>
      </c>
      <c r="I377" s="24" t="s">
        <v>307</v>
      </c>
      <c r="J377" s="24" t="s">
        <v>426</v>
      </c>
      <c r="K377" s="24" t="s">
        <v>52</v>
      </c>
      <c r="L377" s="24" t="s">
        <v>427</v>
      </c>
      <c r="M377" s="24" t="s">
        <v>189</v>
      </c>
      <c r="N377" s="24" t="s">
        <v>55</v>
      </c>
      <c r="O377" s="24" t="s">
        <v>190</v>
      </c>
      <c r="P377" s="24">
        <v>35</v>
      </c>
      <c r="Q377" s="24">
        <v>14</v>
      </c>
      <c r="R377" s="24" t="s">
        <v>93</v>
      </c>
      <c r="S377" s="62">
        <v>0</v>
      </c>
      <c r="T377" s="24">
        <v>2024</v>
      </c>
      <c r="U377" s="24">
        <f t="shared" si="5"/>
        <v>2</v>
      </c>
      <c r="V377" s="24"/>
      <c r="W377" s="24"/>
      <c r="X377" s="24"/>
      <c r="Y377" s="24">
        <v>1</v>
      </c>
      <c r="Z377" s="24">
        <v>1</v>
      </c>
      <c r="AA377" s="24">
        <v>1</v>
      </c>
      <c r="AB377" s="24"/>
      <c r="AC377" s="24"/>
      <c r="AD377" s="24"/>
      <c r="AE377" s="24"/>
      <c r="AF377" s="24"/>
      <c r="AG377" s="24"/>
      <c r="AH377" s="62">
        <f>V377/'Festività&amp;Chiusure'!H$2</f>
        <v>0</v>
      </c>
      <c r="AI377" s="62">
        <f>W377/'Festività&amp;Chiusure'!I$2</f>
        <v>0</v>
      </c>
      <c r="AJ377" s="62">
        <f>X377/'Festività&amp;Chiusure'!J$2</f>
        <v>0</v>
      </c>
      <c r="AK377" s="62">
        <f>Y377/'Festività&amp;Chiusure'!K$2</f>
        <v>4.5454545454545456E-2</v>
      </c>
      <c r="AL377" s="62">
        <f>Z377/'Festività&amp;Chiusure'!L$2</f>
        <v>0.05</v>
      </c>
      <c r="AM377" s="62">
        <f>AA377/'Festività&amp;Chiusure'!M$2</f>
        <v>0.05</v>
      </c>
      <c r="AN377" s="62">
        <f>AB377/'Festività&amp;Chiusure'!N$2</f>
        <v>0</v>
      </c>
      <c r="AO377" s="62">
        <f>AC377/'Festività&amp;Chiusure'!O$2</f>
        <v>0</v>
      </c>
      <c r="AP377" s="62">
        <f>AD377/'Festività&amp;Chiusure'!P$2</f>
        <v>0</v>
      </c>
      <c r="AQ377" s="62">
        <f>AE377/'Festività&amp;Chiusure'!Q$2</f>
        <v>0</v>
      </c>
      <c r="AR377" s="62">
        <f>AF377/'Festività&amp;Chiusure'!R$2</f>
        <v>0</v>
      </c>
      <c r="AS377" s="62">
        <f>AG377/'Festività&amp;Chiusure'!S$2</f>
        <v>0</v>
      </c>
    </row>
    <row r="378" spans="1:45" ht="14.45" hidden="1">
      <c r="A378" s="24" t="s">
        <v>209</v>
      </c>
      <c r="B378" s="48" t="s">
        <v>210</v>
      </c>
      <c r="C378" s="24" t="s">
        <v>195</v>
      </c>
      <c r="D378" s="24">
        <v>2024</v>
      </c>
      <c r="E378" s="61">
        <v>45366</v>
      </c>
      <c r="F378" s="61">
        <v>45657</v>
      </c>
      <c r="G378" s="24" t="s">
        <v>62</v>
      </c>
      <c r="H378" s="24" t="s">
        <v>425</v>
      </c>
      <c r="I378" s="24" t="s">
        <v>307</v>
      </c>
      <c r="J378" s="24" t="s">
        <v>426</v>
      </c>
      <c r="K378" s="24" t="s">
        <v>52</v>
      </c>
      <c r="L378" s="24" t="s">
        <v>427</v>
      </c>
      <c r="M378" s="24" t="s">
        <v>191</v>
      </c>
      <c r="N378" s="24" t="s">
        <v>55</v>
      </c>
      <c r="O378" s="24" t="s">
        <v>87</v>
      </c>
      <c r="P378" s="24">
        <v>35</v>
      </c>
      <c r="Q378" s="24">
        <v>14</v>
      </c>
      <c r="R378" s="24" t="s">
        <v>93</v>
      </c>
      <c r="S378" s="62">
        <v>0</v>
      </c>
      <c r="T378" s="24">
        <v>2024</v>
      </c>
      <c r="U378" s="24">
        <f t="shared" si="5"/>
        <v>3</v>
      </c>
      <c r="V378" s="24"/>
      <c r="W378" s="24"/>
      <c r="X378" s="24"/>
      <c r="Y378" s="24">
        <v>1</v>
      </c>
      <c r="Z378" s="24">
        <v>2</v>
      </c>
      <c r="AA378" s="24">
        <v>1</v>
      </c>
      <c r="AB378" s="24"/>
      <c r="AC378" s="24"/>
      <c r="AD378" s="24"/>
      <c r="AE378" s="24"/>
      <c r="AF378" s="24"/>
      <c r="AG378" s="24"/>
      <c r="AH378" s="62">
        <f>V378/'Festività&amp;Chiusure'!H$2</f>
        <v>0</v>
      </c>
      <c r="AI378" s="62">
        <f>W378/'Festività&amp;Chiusure'!I$2</f>
        <v>0</v>
      </c>
      <c r="AJ378" s="62">
        <f>X378/'Festività&amp;Chiusure'!J$2</f>
        <v>0</v>
      </c>
      <c r="AK378" s="62">
        <f>Y378/'Festività&amp;Chiusure'!K$2</f>
        <v>4.5454545454545456E-2</v>
      </c>
      <c r="AL378" s="62">
        <f>Z378/'Festività&amp;Chiusure'!L$2</f>
        <v>0.1</v>
      </c>
      <c r="AM378" s="62">
        <f>AA378/'Festività&amp;Chiusure'!M$2</f>
        <v>0.05</v>
      </c>
      <c r="AN378" s="62">
        <f>AB378/'Festività&amp;Chiusure'!N$2</f>
        <v>0</v>
      </c>
      <c r="AO378" s="62">
        <f>AC378/'Festività&amp;Chiusure'!O$2</f>
        <v>0</v>
      </c>
      <c r="AP378" s="62">
        <f>AD378/'Festività&amp;Chiusure'!P$2</f>
        <v>0</v>
      </c>
      <c r="AQ378" s="62">
        <f>AE378/'Festività&amp;Chiusure'!Q$2</f>
        <v>0</v>
      </c>
      <c r="AR378" s="62">
        <f>AF378/'Festività&amp;Chiusure'!R$2</f>
        <v>0</v>
      </c>
      <c r="AS378" s="62">
        <f>AG378/'Festività&amp;Chiusure'!S$2</f>
        <v>0</v>
      </c>
    </row>
    <row r="379" spans="1:45" ht="14.45" hidden="1">
      <c r="A379" s="24" t="s">
        <v>209</v>
      </c>
      <c r="B379" s="48" t="s">
        <v>210</v>
      </c>
      <c r="C379" s="24" t="s">
        <v>195</v>
      </c>
      <c r="D379" s="24">
        <v>2024</v>
      </c>
      <c r="E379" s="61">
        <v>45366</v>
      </c>
      <c r="F379" s="61">
        <v>45657</v>
      </c>
      <c r="G379" s="24" t="s">
        <v>62</v>
      </c>
      <c r="H379" s="24" t="s">
        <v>425</v>
      </c>
      <c r="I379" s="24" t="s">
        <v>307</v>
      </c>
      <c r="J379" s="24" t="s">
        <v>426</v>
      </c>
      <c r="K379" s="24" t="s">
        <v>52</v>
      </c>
      <c r="L379" s="24" t="s">
        <v>427</v>
      </c>
      <c r="M379" s="24" t="s">
        <v>192</v>
      </c>
      <c r="N379" s="24" t="s">
        <v>55</v>
      </c>
      <c r="O379" s="24" t="s">
        <v>186</v>
      </c>
      <c r="P379" s="24">
        <v>35</v>
      </c>
      <c r="Q379" s="24">
        <v>14</v>
      </c>
      <c r="R379" s="24" t="s">
        <v>93</v>
      </c>
      <c r="S379" s="62">
        <v>0</v>
      </c>
      <c r="T379" s="24">
        <v>2024</v>
      </c>
      <c r="U379" s="24">
        <f t="shared" si="5"/>
        <v>2</v>
      </c>
      <c r="V379" s="24"/>
      <c r="W379" s="24"/>
      <c r="X379" s="24"/>
      <c r="Y379" s="24">
        <v>1</v>
      </c>
      <c r="Z379" s="24">
        <v>1</v>
      </c>
      <c r="AA379" s="24">
        <v>1</v>
      </c>
      <c r="AB379" s="24"/>
      <c r="AC379" s="24"/>
      <c r="AD379" s="24"/>
      <c r="AE379" s="24"/>
      <c r="AF379" s="24"/>
      <c r="AG379" s="24"/>
      <c r="AH379" s="62">
        <f>V379/'Festività&amp;Chiusure'!H$2</f>
        <v>0</v>
      </c>
      <c r="AI379" s="62">
        <f>W379/'Festività&amp;Chiusure'!I$2</f>
        <v>0</v>
      </c>
      <c r="AJ379" s="62">
        <f>X379/'Festività&amp;Chiusure'!J$2</f>
        <v>0</v>
      </c>
      <c r="AK379" s="62">
        <f>Y379/'Festività&amp;Chiusure'!K$2</f>
        <v>4.5454545454545456E-2</v>
      </c>
      <c r="AL379" s="62">
        <f>Z379/'Festività&amp;Chiusure'!L$2</f>
        <v>0.05</v>
      </c>
      <c r="AM379" s="62">
        <f>AA379/'Festività&amp;Chiusure'!M$2</f>
        <v>0.05</v>
      </c>
      <c r="AN379" s="62">
        <f>AB379/'Festività&amp;Chiusure'!N$2</f>
        <v>0</v>
      </c>
      <c r="AO379" s="62">
        <f>AC379/'Festività&amp;Chiusure'!O$2</f>
        <v>0</v>
      </c>
      <c r="AP379" s="62">
        <f>AD379/'Festività&amp;Chiusure'!P$2</f>
        <v>0</v>
      </c>
      <c r="AQ379" s="62">
        <f>AE379/'Festività&amp;Chiusure'!Q$2</f>
        <v>0</v>
      </c>
      <c r="AR379" s="62">
        <f>AF379/'Festività&amp;Chiusure'!R$2</f>
        <v>0</v>
      </c>
      <c r="AS379" s="62">
        <f>AG379/'Festività&amp;Chiusure'!S$2</f>
        <v>0</v>
      </c>
    </row>
    <row r="380" spans="1:45" ht="14.45" hidden="1">
      <c r="A380" s="24" t="s">
        <v>45</v>
      </c>
      <c r="B380" s="24" t="s">
        <v>46</v>
      </c>
      <c r="C380" s="24" t="s">
        <v>195</v>
      </c>
      <c r="D380" s="24">
        <v>2024</v>
      </c>
      <c r="E380" s="61">
        <v>45292</v>
      </c>
      <c r="F380" s="61">
        <v>45657</v>
      </c>
      <c r="G380" s="24" t="s">
        <v>428</v>
      </c>
      <c r="H380" s="24" t="s">
        <v>429</v>
      </c>
      <c r="I380" s="24" t="s">
        <v>307</v>
      </c>
      <c r="J380" s="24" t="s">
        <v>430</v>
      </c>
      <c r="K380" s="24" t="s">
        <v>52</v>
      </c>
      <c r="L380" s="24" t="s">
        <v>427</v>
      </c>
      <c r="M380" s="24" t="s">
        <v>322</v>
      </c>
      <c r="N380" s="24" t="s">
        <v>55</v>
      </c>
      <c r="O380" s="24" t="s">
        <v>153</v>
      </c>
      <c r="P380" s="24">
        <v>780</v>
      </c>
      <c r="Q380" s="24">
        <v>735</v>
      </c>
      <c r="R380" s="24" t="s">
        <v>381</v>
      </c>
      <c r="S380" s="62">
        <v>0</v>
      </c>
      <c r="T380" s="24">
        <v>2024</v>
      </c>
      <c r="U380" s="24">
        <f>SUM(Z380:AG380)</f>
        <v>31</v>
      </c>
      <c r="V380" s="65">
        <v>2</v>
      </c>
      <c r="W380" s="65">
        <v>5</v>
      </c>
      <c r="X380" s="65">
        <v>5</v>
      </c>
      <c r="Y380" s="65">
        <v>5</v>
      </c>
      <c r="Z380" s="65">
        <v>5</v>
      </c>
      <c r="AA380" s="65">
        <v>5</v>
      </c>
      <c r="AB380" s="65">
        <v>5</v>
      </c>
      <c r="AC380" s="65">
        <v>8</v>
      </c>
      <c r="AD380" s="65">
        <v>1</v>
      </c>
      <c r="AE380" s="65">
        <v>1</v>
      </c>
      <c r="AF380" s="65">
        <v>1</v>
      </c>
      <c r="AG380" s="65">
        <v>5</v>
      </c>
      <c r="AH380" s="62">
        <f>V380/'Festività&amp;Chiusure'!H$2</f>
        <v>0.1111111111111111</v>
      </c>
      <c r="AI380" s="62">
        <f>W380/'Festività&amp;Chiusure'!I$2</f>
        <v>0.25</v>
      </c>
      <c r="AJ380" s="62">
        <f>X380/'Festività&amp;Chiusure'!J$2</f>
        <v>0.23809523809523808</v>
      </c>
      <c r="AK380" s="62">
        <f>Y380/'Festività&amp;Chiusure'!K$2</f>
        <v>0.22727272727272727</v>
      </c>
      <c r="AL380" s="62">
        <f>Z380/'Festività&amp;Chiusure'!L$2</f>
        <v>0.25</v>
      </c>
      <c r="AM380" s="62">
        <f>AA380/'Festività&amp;Chiusure'!M$2</f>
        <v>0.25</v>
      </c>
      <c r="AN380" s="62">
        <f>AB380/'Festività&amp;Chiusure'!N$2</f>
        <v>0.21739130434782608</v>
      </c>
      <c r="AO380" s="62">
        <f>AC380/'Festività&amp;Chiusure'!O$2</f>
        <v>0.66666666666666663</v>
      </c>
      <c r="AP380" s="62">
        <f>AD380/'Festività&amp;Chiusure'!P$2</f>
        <v>4.7619047619047616E-2</v>
      </c>
      <c r="AQ380" s="62">
        <f>AE380/'Festività&amp;Chiusure'!Q$2</f>
        <v>4.3478260869565216E-2</v>
      </c>
      <c r="AR380" s="62">
        <f>AF380/'Festività&amp;Chiusure'!R$2</f>
        <v>4.7619047619047616E-2</v>
      </c>
      <c r="AS380" s="62">
        <f>AG380/'Festività&amp;Chiusure'!S$2</f>
        <v>0.22727272727272727</v>
      </c>
    </row>
    <row r="381" spans="1:45" ht="14.45" hidden="1">
      <c r="A381" s="24" t="s">
        <v>45</v>
      </c>
      <c r="B381" s="24" t="s">
        <v>46</v>
      </c>
      <c r="C381" s="24" t="s">
        <v>195</v>
      </c>
      <c r="D381" s="24">
        <v>2024</v>
      </c>
      <c r="E381" s="61">
        <v>45292</v>
      </c>
      <c r="F381" s="61">
        <v>45657</v>
      </c>
      <c r="G381" s="24" t="s">
        <v>428</v>
      </c>
      <c r="H381" s="24" t="s">
        <v>429</v>
      </c>
      <c r="I381" s="24" t="s">
        <v>307</v>
      </c>
      <c r="J381" s="24" t="s">
        <v>430</v>
      </c>
      <c r="K381" s="24" t="s">
        <v>52</v>
      </c>
      <c r="L381" s="24" t="s">
        <v>427</v>
      </c>
      <c r="M381" s="24" t="s">
        <v>431</v>
      </c>
      <c r="N381" s="24" t="s">
        <v>55</v>
      </c>
      <c r="O381" s="24" t="s">
        <v>134</v>
      </c>
      <c r="P381" s="24">
        <v>780</v>
      </c>
      <c r="Q381" s="24">
        <v>735</v>
      </c>
      <c r="R381" s="24" t="s">
        <v>381</v>
      </c>
      <c r="S381" s="62">
        <v>0</v>
      </c>
      <c r="T381" s="24">
        <v>2024</v>
      </c>
      <c r="U381" s="24">
        <f t="shared" ref="U381:U444" si="6">SUM(Z381:AG381)</f>
        <v>41</v>
      </c>
      <c r="V381" s="65"/>
      <c r="W381" s="65">
        <v>2</v>
      </c>
      <c r="X381" s="65">
        <v>5</v>
      </c>
      <c r="Y381" s="65">
        <v>5</v>
      </c>
      <c r="Z381" s="65">
        <v>5</v>
      </c>
      <c r="AA381" s="65">
        <v>5</v>
      </c>
      <c r="AB381" s="65">
        <v>5</v>
      </c>
      <c r="AC381" s="65">
        <v>5</v>
      </c>
      <c r="AD381" s="65">
        <v>6</v>
      </c>
      <c r="AE381" s="65">
        <v>15</v>
      </c>
      <c r="AF381" s="65"/>
      <c r="AG381" s="65"/>
      <c r="AH381" s="62">
        <f>V381/'Festività&amp;Chiusure'!H$2</f>
        <v>0</v>
      </c>
      <c r="AI381" s="62">
        <f>W381/'Festività&amp;Chiusure'!I$2</f>
        <v>0.1</v>
      </c>
      <c r="AJ381" s="62">
        <f>X381/'Festività&amp;Chiusure'!J$2</f>
        <v>0.23809523809523808</v>
      </c>
      <c r="AK381" s="62">
        <f>Y381/'Festività&amp;Chiusure'!K$2</f>
        <v>0.22727272727272727</v>
      </c>
      <c r="AL381" s="62">
        <f>Z381/'Festività&amp;Chiusure'!L$2</f>
        <v>0.25</v>
      </c>
      <c r="AM381" s="62">
        <f>AA381/'Festività&amp;Chiusure'!M$2</f>
        <v>0.25</v>
      </c>
      <c r="AN381" s="62">
        <f>AB381/'Festività&amp;Chiusure'!N$2</f>
        <v>0.21739130434782608</v>
      </c>
      <c r="AO381" s="62">
        <f>AC381/'Festività&amp;Chiusure'!O$2</f>
        <v>0.41666666666666669</v>
      </c>
      <c r="AP381" s="62">
        <f>AD381/'Festività&amp;Chiusure'!P$2</f>
        <v>0.2857142857142857</v>
      </c>
      <c r="AQ381" s="62">
        <f>AE381/'Festività&amp;Chiusure'!Q$2</f>
        <v>0.65217391304347827</v>
      </c>
      <c r="AR381" s="62">
        <f>AF381/'Festività&amp;Chiusure'!R$2</f>
        <v>0</v>
      </c>
      <c r="AS381" s="62">
        <f>AG381/'Festività&amp;Chiusure'!S$2</f>
        <v>0</v>
      </c>
    </row>
    <row r="382" spans="1:45" ht="14.45" hidden="1">
      <c r="A382" s="24" t="s">
        <v>45</v>
      </c>
      <c r="B382" s="24" t="s">
        <v>46</v>
      </c>
      <c r="C382" s="24" t="s">
        <v>195</v>
      </c>
      <c r="D382" s="24">
        <v>2024</v>
      </c>
      <c r="E382" s="61">
        <v>45292</v>
      </c>
      <c r="F382" s="61">
        <v>45657</v>
      </c>
      <c r="G382" s="24" t="s">
        <v>428</v>
      </c>
      <c r="H382" s="24" t="s">
        <v>429</v>
      </c>
      <c r="I382" s="24" t="s">
        <v>307</v>
      </c>
      <c r="J382" s="24" t="s">
        <v>430</v>
      </c>
      <c r="K382" s="24" t="s">
        <v>52</v>
      </c>
      <c r="L382" s="24" t="s">
        <v>427</v>
      </c>
      <c r="M382" s="24" t="s">
        <v>314</v>
      </c>
      <c r="N382" s="24" t="s">
        <v>55</v>
      </c>
      <c r="O382" s="24" t="s">
        <v>134</v>
      </c>
      <c r="P382" s="24">
        <v>780</v>
      </c>
      <c r="Q382" s="24">
        <v>735</v>
      </c>
      <c r="R382" s="24" t="s">
        <v>381</v>
      </c>
      <c r="S382" s="62">
        <v>0</v>
      </c>
      <c r="T382" s="24">
        <v>2024</v>
      </c>
      <c r="U382" s="24">
        <f t="shared" si="6"/>
        <v>18</v>
      </c>
      <c r="V382" s="65">
        <v>2</v>
      </c>
      <c r="W382" s="65">
        <v>2</v>
      </c>
      <c r="X382" s="65">
        <v>2</v>
      </c>
      <c r="Y382" s="65">
        <v>2</v>
      </c>
      <c r="Z382" s="65">
        <v>2</v>
      </c>
      <c r="AA382" s="65">
        <v>2</v>
      </c>
      <c r="AB382" s="65">
        <v>1</v>
      </c>
      <c r="AC382" s="65">
        <v>1</v>
      </c>
      <c r="AD382" s="65">
        <v>2</v>
      </c>
      <c r="AE382" s="65">
        <v>2</v>
      </c>
      <c r="AF382" s="65">
        <v>4</v>
      </c>
      <c r="AG382" s="65">
        <v>4</v>
      </c>
      <c r="AH382" s="62">
        <f>V382/'Festività&amp;Chiusure'!H$2</f>
        <v>0.1111111111111111</v>
      </c>
      <c r="AI382" s="62">
        <f>W382/'Festività&amp;Chiusure'!I$2</f>
        <v>0.1</v>
      </c>
      <c r="AJ382" s="62">
        <f>X382/'Festività&amp;Chiusure'!J$2</f>
        <v>9.5238095238095233E-2</v>
      </c>
      <c r="AK382" s="62">
        <f>Y382/'Festività&amp;Chiusure'!K$2</f>
        <v>9.0909090909090912E-2</v>
      </c>
      <c r="AL382" s="62">
        <f>Z382/'Festività&amp;Chiusure'!L$2</f>
        <v>0.1</v>
      </c>
      <c r="AM382" s="62">
        <f>AA382/'Festività&amp;Chiusure'!M$2</f>
        <v>0.1</v>
      </c>
      <c r="AN382" s="62">
        <f>AB382/'Festività&amp;Chiusure'!N$2</f>
        <v>4.3478260869565216E-2</v>
      </c>
      <c r="AO382" s="62">
        <f>AC382/'Festività&amp;Chiusure'!O$2</f>
        <v>8.3333333333333329E-2</v>
      </c>
      <c r="AP382" s="62">
        <f>AD382/'Festività&amp;Chiusure'!P$2</f>
        <v>9.5238095238095233E-2</v>
      </c>
      <c r="AQ382" s="62">
        <f>AE382/'Festività&amp;Chiusure'!Q$2</f>
        <v>8.6956521739130432E-2</v>
      </c>
      <c r="AR382" s="62">
        <f>AF382/'Festività&amp;Chiusure'!R$2</f>
        <v>0.19047619047619047</v>
      </c>
      <c r="AS382" s="62">
        <f>AG382/'Festività&amp;Chiusure'!S$2</f>
        <v>0.18181818181818182</v>
      </c>
    </row>
    <row r="383" spans="1:45" ht="14.45" hidden="1">
      <c r="A383" s="24" t="s">
        <v>45</v>
      </c>
      <c r="B383" s="24" t="s">
        <v>46</v>
      </c>
      <c r="C383" s="24" t="s">
        <v>195</v>
      </c>
      <c r="D383" s="24">
        <v>2024</v>
      </c>
      <c r="E383" s="61">
        <v>45292</v>
      </c>
      <c r="F383" s="61">
        <v>45657</v>
      </c>
      <c r="G383" s="24" t="s">
        <v>428</v>
      </c>
      <c r="H383" s="24" t="s">
        <v>429</v>
      </c>
      <c r="I383" s="24" t="s">
        <v>307</v>
      </c>
      <c r="J383" s="24" t="s">
        <v>430</v>
      </c>
      <c r="K383" s="24" t="s">
        <v>52</v>
      </c>
      <c r="L383" s="24" t="s">
        <v>427</v>
      </c>
      <c r="M383" s="24" t="s">
        <v>324</v>
      </c>
      <c r="N383" s="24" t="s">
        <v>55</v>
      </c>
      <c r="O383" s="24" t="s">
        <v>432</v>
      </c>
      <c r="P383" s="24">
        <v>780</v>
      </c>
      <c r="Q383" s="24">
        <v>735</v>
      </c>
      <c r="R383" s="24" t="s">
        <v>381</v>
      </c>
      <c r="S383" s="62">
        <v>0</v>
      </c>
      <c r="T383" s="24">
        <v>2024</v>
      </c>
      <c r="U383" s="24">
        <f t="shared" si="6"/>
        <v>139</v>
      </c>
      <c r="V383" s="65">
        <v>8</v>
      </c>
      <c r="W383" s="65">
        <v>1</v>
      </c>
      <c r="X383" s="65">
        <v>1</v>
      </c>
      <c r="Y383" s="65">
        <v>1</v>
      </c>
      <c r="Z383" s="65">
        <v>18</v>
      </c>
      <c r="AA383" s="65">
        <v>18</v>
      </c>
      <c r="AB383" s="65">
        <v>18</v>
      </c>
      <c r="AC383" s="65">
        <v>15</v>
      </c>
      <c r="AD383" s="65">
        <v>18</v>
      </c>
      <c r="AE383" s="65">
        <v>18</v>
      </c>
      <c r="AF383" s="65">
        <v>18</v>
      </c>
      <c r="AG383" s="65">
        <v>16</v>
      </c>
      <c r="AH383" s="62">
        <f>V383/'Festività&amp;Chiusure'!H$2</f>
        <v>0.44444444444444442</v>
      </c>
      <c r="AI383" s="62">
        <f>W383/'Festività&amp;Chiusure'!I$2</f>
        <v>0.05</v>
      </c>
      <c r="AJ383" s="62">
        <f>X383/'Festività&amp;Chiusure'!J$2</f>
        <v>4.7619047619047616E-2</v>
      </c>
      <c r="AK383" s="62">
        <f>Y383/'Festività&amp;Chiusure'!K$2</f>
        <v>4.5454545454545456E-2</v>
      </c>
      <c r="AL383" s="62">
        <f>Z383/'Festività&amp;Chiusure'!L$2</f>
        <v>0.9</v>
      </c>
      <c r="AM383" s="62">
        <f>AA383/'Festività&amp;Chiusure'!M$2</f>
        <v>0.9</v>
      </c>
      <c r="AN383" s="62">
        <f>AB383/'Festività&amp;Chiusure'!N$2</f>
        <v>0.78260869565217395</v>
      </c>
      <c r="AO383" s="62">
        <f>AC383/'Festività&amp;Chiusure'!O$2</f>
        <v>1.25</v>
      </c>
      <c r="AP383" s="62">
        <f>AD383/'Festività&amp;Chiusure'!P$2</f>
        <v>0.8571428571428571</v>
      </c>
      <c r="AQ383" s="62">
        <f>AE383/'Festività&amp;Chiusure'!Q$2</f>
        <v>0.78260869565217395</v>
      </c>
      <c r="AR383" s="62">
        <f>AF383/'Festività&amp;Chiusure'!R$2</f>
        <v>0.8571428571428571</v>
      </c>
      <c r="AS383" s="62">
        <f>AG383/'Festività&amp;Chiusure'!S$2</f>
        <v>0.72727272727272729</v>
      </c>
    </row>
    <row r="384" spans="1:45" ht="14.45" hidden="1">
      <c r="A384" s="24" t="s">
        <v>45</v>
      </c>
      <c r="B384" s="24" t="s">
        <v>46</v>
      </c>
      <c r="C384" s="24" t="s">
        <v>195</v>
      </c>
      <c r="D384" s="24">
        <v>2024</v>
      </c>
      <c r="E384" s="61">
        <v>45292</v>
      </c>
      <c r="F384" s="61">
        <v>45657</v>
      </c>
      <c r="G384" s="24" t="s">
        <v>428</v>
      </c>
      <c r="H384" s="24" t="s">
        <v>429</v>
      </c>
      <c r="I384" s="24" t="s">
        <v>307</v>
      </c>
      <c r="J384" s="24" t="s">
        <v>430</v>
      </c>
      <c r="K384" s="24" t="s">
        <v>52</v>
      </c>
      <c r="L384" s="24" t="s">
        <v>427</v>
      </c>
      <c r="M384" s="24" t="s">
        <v>433</v>
      </c>
      <c r="N384" s="24" t="s">
        <v>55</v>
      </c>
      <c r="O384" s="24" t="s">
        <v>153</v>
      </c>
      <c r="P384" s="24">
        <v>780</v>
      </c>
      <c r="Q384" s="24">
        <v>735</v>
      </c>
      <c r="R384" s="24" t="s">
        <v>381</v>
      </c>
      <c r="S384" s="62">
        <v>0</v>
      </c>
      <c r="T384" s="24">
        <v>2024</v>
      </c>
      <c r="U384" s="24">
        <f t="shared" si="6"/>
        <v>36</v>
      </c>
      <c r="V384" s="65"/>
      <c r="W384" s="65"/>
      <c r="X384" s="65"/>
      <c r="Y384" s="65"/>
      <c r="Z384" s="65"/>
      <c r="AA384" s="65"/>
      <c r="AB384" s="65">
        <v>5</v>
      </c>
      <c r="AC384" s="65">
        <v>5</v>
      </c>
      <c r="AD384" s="65">
        <v>5</v>
      </c>
      <c r="AE384" s="65">
        <v>7</v>
      </c>
      <c r="AF384" s="65">
        <v>7</v>
      </c>
      <c r="AG384" s="65">
        <v>7</v>
      </c>
      <c r="AH384" s="62">
        <f>V384/'Festività&amp;Chiusure'!H$2</f>
        <v>0</v>
      </c>
      <c r="AI384" s="62">
        <f>W384/'Festività&amp;Chiusure'!I$2</f>
        <v>0</v>
      </c>
      <c r="AJ384" s="62">
        <f>X384/'Festività&amp;Chiusure'!J$2</f>
        <v>0</v>
      </c>
      <c r="AK384" s="62">
        <f>Y384/'Festività&amp;Chiusure'!K$2</f>
        <v>0</v>
      </c>
      <c r="AL384" s="62">
        <f>Z384/'Festività&amp;Chiusure'!L$2</f>
        <v>0</v>
      </c>
      <c r="AM384" s="62">
        <f>AA384/'Festività&amp;Chiusure'!M$2</f>
        <v>0</v>
      </c>
      <c r="AN384" s="62">
        <f>AB384/'Festività&amp;Chiusure'!N$2</f>
        <v>0.21739130434782608</v>
      </c>
      <c r="AO384" s="62">
        <f>AC384/'Festività&amp;Chiusure'!O$2</f>
        <v>0.41666666666666669</v>
      </c>
      <c r="AP384" s="62">
        <f>AD384/'Festività&amp;Chiusure'!P$2</f>
        <v>0.23809523809523808</v>
      </c>
      <c r="AQ384" s="62">
        <f>AE384/'Festività&amp;Chiusure'!Q$2</f>
        <v>0.30434782608695654</v>
      </c>
      <c r="AR384" s="62">
        <f>AF384/'Festività&amp;Chiusure'!R$2</f>
        <v>0.33333333333333331</v>
      </c>
      <c r="AS384" s="62">
        <f>AG384/'Festività&amp;Chiusure'!S$2</f>
        <v>0.31818181818181818</v>
      </c>
    </row>
    <row r="385" spans="1:45" ht="14.45" hidden="1">
      <c r="A385" s="24" t="s">
        <v>45</v>
      </c>
      <c r="B385" s="24" t="s">
        <v>46</v>
      </c>
      <c r="C385" s="24" t="s">
        <v>195</v>
      </c>
      <c r="D385" s="24">
        <v>2024</v>
      </c>
      <c r="E385" s="61">
        <v>45292</v>
      </c>
      <c r="F385" s="61">
        <v>45657</v>
      </c>
      <c r="G385" s="24" t="s">
        <v>428</v>
      </c>
      <c r="H385" s="24" t="s">
        <v>429</v>
      </c>
      <c r="I385" s="24" t="s">
        <v>307</v>
      </c>
      <c r="J385" s="24" t="s">
        <v>430</v>
      </c>
      <c r="K385" s="24" t="s">
        <v>52</v>
      </c>
      <c r="L385" s="24" t="s">
        <v>427</v>
      </c>
      <c r="M385" s="24" t="s">
        <v>434</v>
      </c>
      <c r="N385" s="24" t="s">
        <v>55</v>
      </c>
      <c r="O385" s="24" t="s">
        <v>153</v>
      </c>
      <c r="P385" s="24">
        <v>780</v>
      </c>
      <c r="Q385" s="24">
        <v>735</v>
      </c>
      <c r="R385" s="24" t="s">
        <v>381</v>
      </c>
      <c r="S385" s="62">
        <v>0</v>
      </c>
      <c r="T385" s="24">
        <v>2024</v>
      </c>
      <c r="U385" s="24">
        <f t="shared" si="6"/>
        <v>72</v>
      </c>
      <c r="V385" s="65">
        <v>4</v>
      </c>
      <c r="W385" s="65">
        <v>4</v>
      </c>
      <c r="X385" s="65">
        <v>4</v>
      </c>
      <c r="Y385" s="65">
        <v>4</v>
      </c>
      <c r="Z385" s="65">
        <v>5</v>
      </c>
      <c r="AA385" s="65">
        <v>1</v>
      </c>
      <c r="AB385" s="65">
        <v>2</v>
      </c>
      <c r="AC385" s="65">
        <v>1</v>
      </c>
      <c r="AD385" s="65">
        <v>21</v>
      </c>
      <c r="AE385" s="65">
        <v>23</v>
      </c>
      <c r="AF385" s="65">
        <v>2</v>
      </c>
      <c r="AG385" s="65">
        <v>17</v>
      </c>
      <c r="AH385" s="62">
        <f>V385/'Festività&amp;Chiusure'!H$2</f>
        <v>0.22222222222222221</v>
      </c>
      <c r="AI385" s="62">
        <f>W385/'Festività&amp;Chiusure'!I$2</f>
        <v>0.2</v>
      </c>
      <c r="AJ385" s="62">
        <f>X385/'Festività&amp;Chiusure'!J$2</f>
        <v>0.19047619047619047</v>
      </c>
      <c r="AK385" s="62">
        <f>Y385/'Festività&amp;Chiusure'!K$2</f>
        <v>0.18181818181818182</v>
      </c>
      <c r="AL385" s="62">
        <f>Z385/'Festività&amp;Chiusure'!L$2</f>
        <v>0.25</v>
      </c>
      <c r="AM385" s="62">
        <f>AA385/'Festività&amp;Chiusure'!M$2</f>
        <v>0.05</v>
      </c>
      <c r="AN385" s="62">
        <f>AB385/'Festività&amp;Chiusure'!N$2</f>
        <v>8.6956521739130432E-2</v>
      </c>
      <c r="AO385" s="62">
        <f>AC385/'Festività&amp;Chiusure'!O$2</f>
        <v>8.3333333333333329E-2</v>
      </c>
      <c r="AP385" s="62">
        <f>AD385/'Festività&amp;Chiusure'!P$2</f>
        <v>1</v>
      </c>
      <c r="AQ385" s="62">
        <f>AE385/'Festività&amp;Chiusure'!Q$2</f>
        <v>1</v>
      </c>
      <c r="AR385" s="62">
        <f>AF385/'Festività&amp;Chiusure'!R$2</f>
        <v>9.5238095238095233E-2</v>
      </c>
      <c r="AS385" s="62">
        <f>AG385/'Festività&amp;Chiusure'!S$2</f>
        <v>0.77272727272727271</v>
      </c>
    </row>
    <row r="386" spans="1:45" ht="14.45" hidden="1">
      <c r="A386" s="24" t="s">
        <v>45</v>
      </c>
      <c r="B386" s="24" t="s">
        <v>46</v>
      </c>
      <c r="C386" s="24" t="s">
        <v>195</v>
      </c>
      <c r="D386" s="24">
        <v>2024</v>
      </c>
      <c r="E386" s="61">
        <v>45292</v>
      </c>
      <c r="F386" s="61">
        <v>45657</v>
      </c>
      <c r="G386" s="24" t="s">
        <v>428</v>
      </c>
      <c r="H386" s="24" t="s">
        <v>429</v>
      </c>
      <c r="I386" s="24" t="s">
        <v>307</v>
      </c>
      <c r="J386" s="24" t="s">
        <v>430</v>
      </c>
      <c r="K386" s="24" t="s">
        <v>52</v>
      </c>
      <c r="L386" s="24" t="s">
        <v>427</v>
      </c>
      <c r="M386" s="24" t="s">
        <v>329</v>
      </c>
      <c r="N386" s="24" t="s">
        <v>55</v>
      </c>
      <c r="O386" s="24" t="s">
        <v>120</v>
      </c>
      <c r="P386" s="24">
        <v>780</v>
      </c>
      <c r="Q386" s="24">
        <v>735</v>
      </c>
      <c r="R386" s="24" t="s">
        <v>381</v>
      </c>
      <c r="S386" s="62">
        <v>0</v>
      </c>
      <c r="T386" s="24">
        <v>2024</v>
      </c>
      <c r="U386" s="24">
        <f t="shared" si="6"/>
        <v>17</v>
      </c>
      <c r="V386" s="65">
        <v>8</v>
      </c>
      <c r="W386" s="65">
        <v>8</v>
      </c>
      <c r="X386" s="65">
        <v>8</v>
      </c>
      <c r="Y386" s="65">
        <v>9</v>
      </c>
      <c r="Z386" s="65">
        <v>9</v>
      </c>
      <c r="AA386" s="65">
        <v>8</v>
      </c>
      <c r="AB386" s="65"/>
      <c r="AC386" s="65"/>
      <c r="AD386" s="65"/>
      <c r="AE386" s="65"/>
      <c r="AF386" s="65"/>
      <c r="AG386" s="65"/>
      <c r="AH386" s="62">
        <f>V386/'Festività&amp;Chiusure'!H$2</f>
        <v>0.44444444444444442</v>
      </c>
      <c r="AI386" s="62">
        <f>W386/'Festività&amp;Chiusure'!I$2</f>
        <v>0.4</v>
      </c>
      <c r="AJ386" s="62">
        <f>X386/'Festività&amp;Chiusure'!J$2</f>
        <v>0.38095238095238093</v>
      </c>
      <c r="AK386" s="62">
        <f>Y386/'Festività&amp;Chiusure'!K$2</f>
        <v>0.40909090909090912</v>
      </c>
      <c r="AL386" s="62">
        <f>Z386/'Festività&amp;Chiusure'!L$2</f>
        <v>0.45</v>
      </c>
      <c r="AM386" s="62">
        <f>AA386/'Festività&amp;Chiusure'!M$2</f>
        <v>0.4</v>
      </c>
      <c r="AN386" s="62">
        <f>AB386/'Festività&amp;Chiusure'!N$2</f>
        <v>0</v>
      </c>
      <c r="AO386" s="62">
        <f>AC386/'Festività&amp;Chiusure'!O$2</f>
        <v>0</v>
      </c>
      <c r="AP386" s="62">
        <f>AD386/'Festività&amp;Chiusure'!P$2</f>
        <v>0</v>
      </c>
      <c r="AQ386" s="62">
        <f>AE386/'Festività&amp;Chiusure'!Q$2</f>
        <v>0</v>
      </c>
      <c r="AR386" s="62">
        <f>AF386/'Festività&amp;Chiusure'!R$2</f>
        <v>0</v>
      </c>
      <c r="AS386" s="62">
        <f>AG386/'Festività&amp;Chiusure'!S$2</f>
        <v>0</v>
      </c>
    </row>
    <row r="387" spans="1:45" ht="14.45" hidden="1">
      <c r="A387" s="24" t="s">
        <v>45</v>
      </c>
      <c r="B387" s="24" t="s">
        <v>46</v>
      </c>
      <c r="C387" s="24" t="s">
        <v>195</v>
      </c>
      <c r="D387" s="24">
        <v>2024</v>
      </c>
      <c r="E387" s="61">
        <v>45292</v>
      </c>
      <c r="F387" s="61">
        <v>45657</v>
      </c>
      <c r="G387" s="24" t="s">
        <v>428</v>
      </c>
      <c r="H387" s="24" t="s">
        <v>429</v>
      </c>
      <c r="I387" s="24" t="s">
        <v>307</v>
      </c>
      <c r="J387" s="24" t="s">
        <v>430</v>
      </c>
      <c r="K387" s="24" t="s">
        <v>52</v>
      </c>
      <c r="L387" s="24" t="s">
        <v>427</v>
      </c>
      <c r="M387" s="24" t="s">
        <v>435</v>
      </c>
      <c r="N387" s="24" t="s">
        <v>55</v>
      </c>
      <c r="O387" s="24" t="s">
        <v>120</v>
      </c>
      <c r="P387" s="24">
        <v>780</v>
      </c>
      <c r="Q387" s="24">
        <v>735</v>
      </c>
      <c r="R387" s="24" t="s">
        <v>381</v>
      </c>
      <c r="S387" s="62">
        <v>0</v>
      </c>
      <c r="T387" s="24">
        <v>2024</v>
      </c>
      <c r="U387" s="24">
        <f t="shared" si="6"/>
        <v>71</v>
      </c>
      <c r="V387" s="24"/>
      <c r="W387" s="24"/>
      <c r="X387" s="24"/>
      <c r="Y387" s="24"/>
      <c r="Z387" s="24"/>
      <c r="AA387" s="24"/>
      <c r="AB387" s="24">
        <v>8</v>
      </c>
      <c r="AC387" s="24">
        <v>7</v>
      </c>
      <c r="AD387" s="24">
        <v>13</v>
      </c>
      <c r="AE387" s="24">
        <v>15</v>
      </c>
      <c r="AF387" s="24">
        <v>15</v>
      </c>
      <c r="AG387" s="24">
        <v>13</v>
      </c>
      <c r="AH387" s="62">
        <f>V387/'Festività&amp;Chiusure'!H$2</f>
        <v>0</v>
      </c>
      <c r="AI387" s="62">
        <f>W387/'Festività&amp;Chiusure'!I$2</f>
        <v>0</v>
      </c>
      <c r="AJ387" s="62">
        <f>X387/'Festività&amp;Chiusure'!J$2</f>
        <v>0</v>
      </c>
      <c r="AK387" s="62">
        <f>Y387/'Festività&amp;Chiusure'!K$2</f>
        <v>0</v>
      </c>
      <c r="AL387" s="62">
        <f>Z387/'Festività&amp;Chiusure'!L$2</f>
        <v>0</v>
      </c>
      <c r="AM387" s="62">
        <f>AA387/'Festività&amp;Chiusure'!M$2</f>
        <v>0</v>
      </c>
      <c r="AN387" s="62">
        <f>AB387/'Festività&amp;Chiusure'!N$2</f>
        <v>0.34782608695652173</v>
      </c>
      <c r="AO387" s="62">
        <f>AC387/'Festività&amp;Chiusure'!O$2</f>
        <v>0.58333333333333337</v>
      </c>
      <c r="AP387" s="62">
        <f>AD387/'Festività&amp;Chiusure'!P$2</f>
        <v>0.61904761904761907</v>
      </c>
      <c r="AQ387" s="62">
        <f>AE387/'Festività&amp;Chiusure'!Q$2</f>
        <v>0.65217391304347827</v>
      </c>
      <c r="AR387" s="62">
        <f>AF387/'Festività&amp;Chiusure'!R$2</f>
        <v>0.7142857142857143</v>
      </c>
      <c r="AS387" s="62">
        <f>AG387/'Festività&amp;Chiusure'!S$2</f>
        <v>0.59090909090909094</v>
      </c>
    </row>
    <row r="388" spans="1:45" ht="14.45" hidden="1">
      <c r="A388" s="24" t="s">
        <v>45</v>
      </c>
      <c r="B388" s="24" t="s">
        <v>46</v>
      </c>
      <c r="C388" s="24" t="s">
        <v>195</v>
      </c>
      <c r="D388" s="24">
        <v>2024</v>
      </c>
      <c r="E388" s="61">
        <v>45292</v>
      </c>
      <c r="F388" s="61">
        <v>45657</v>
      </c>
      <c r="G388" s="24" t="s">
        <v>428</v>
      </c>
      <c r="H388" s="24" t="s">
        <v>429</v>
      </c>
      <c r="I388" s="24" t="s">
        <v>307</v>
      </c>
      <c r="J388" s="24" t="s">
        <v>430</v>
      </c>
      <c r="K388" s="24" t="s">
        <v>52</v>
      </c>
      <c r="L388" s="24" t="s">
        <v>427</v>
      </c>
      <c r="M388" s="24" t="s">
        <v>436</v>
      </c>
      <c r="N388" s="24" t="s">
        <v>55</v>
      </c>
      <c r="O388" s="24" t="s">
        <v>56</v>
      </c>
      <c r="P388" s="24">
        <v>780</v>
      </c>
      <c r="Q388" s="24">
        <v>735</v>
      </c>
      <c r="R388" s="24" t="s">
        <v>381</v>
      </c>
      <c r="S388" s="62">
        <v>0</v>
      </c>
      <c r="T388" s="24">
        <v>2024</v>
      </c>
      <c r="U388" s="24">
        <f t="shared" si="6"/>
        <v>66</v>
      </c>
      <c r="V388" s="65"/>
      <c r="W388" s="65"/>
      <c r="X388" s="65"/>
      <c r="Y388" s="65"/>
      <c r="Z388" s="65"/>
      <c r="AA388" s="65">
        <v>1</v>
      </c>
      <c r="AB388" s="65">
        <v>15</v>
      </c>
      <c r="AC388" s="65">
        <v>1</v>
      </c>
      <c r="AD388" s="65">
        <v>15</v>
      </c>
      <c r="AE388" s="65">
        <v>15</v>
      </c>
      <c r="AF388" s="65">
        <v>2</v>
      </c>
      <c r="AG388" s="65">
        <v>17</v>
      </c>
      <c r="AH388" s="62">
        <f>V388/'Festività&amp;Chiusure'!H$2</f>
        <v>0</v>
      </c>
      <c r="AI388" s="62">
        <f>W388/'Festività&amp;Chiusure'!I$2</f>
        <v>0</v>
      </c>
      <c r="AJ388" s="62">
        <f>X388/'Festività&amp;Chiusure'!J$2</f>
        <v>0</v>
      </c>
      <c r="AK388" s="62">
        <f>Y388/'Festività&amp;Chiusure'!K$2</f>
        <v>0</v>
      </c>
      <c r="AL388" s="62">
        <f>Z388/'Festività&amp;Chiusure'!L$2</f>
        <v>0</v>
      </c>
      <c r="AM388" s="62">
        <f>AA388/'Festività&amp;Chiusure'!M$2</f>
        <v>0.05</v>
      </c>
      <c r="AN388" s="62">
        <f>AB388/'Festività&amp;Chiusure'!N$2</f>
        <v>0.65217391304347827</v>
      </c>
      <c r="AO388" s="62">
        <f>AC388/'Festività&amp;Chiusure'!O$2</f>
        <v>8.3333333333333329E-2</v>
      </c>
      <c r="AP388" s="62">
        <f>AD388/'Festività&amp;Chiusure'!P$2</f>
        <v>0.7142857142857143</v>
      </c>
      <c r="AQ388" s="62">
        <f>AE388/'Festività&amp;Chiusure'!Q$2</f>
        <v>0.65217391304347827</v>
      </c>
      <c r="AR388" s="62">
        <f>AF388/'Festività&amp;Chiusure'!R$2</f>
        <v>9.5238095238095233E-2</v>
      </c>
      <c r="AS388" s="62">
        <f>AG388/'Festività&amp;Chiusure'!S$2</f>
        <v>0.77272727272727271</v>
      </c>
    </row>
    <row r="389" spans="1:45" ht="14.45" hidden="1">
      <c r="A389" s="24" t="s">
        <v>45</v>
      </c>
      <c r="B389" s="24" t="s">
        <v>46</v>
      </c>
      <c r="C389" s="24" t="s">
        <v>195</v>
      </c>
      <c r="D389" s="24">
        <v>2024</v>
      </c>
      <c r="E389" s="61">
        <v>45292</v>
      </c>
      <c r="F389" s="61">
        <v>45657</v>
      </c>
      <c r="G389" s="24" t="s">
        <v>428</v>
      </c>
      <c r="H389" s="24" t="s">
        <v>429</v>
      </c>
      <c r="I389" s="24" t="s">
        <v>307</v>
      </c>
      <c r="J389" s="24" t="s">
        <v>430</v>
      </c>
      <c r="K389" s="24" t="s">
        <v>52</v>
      </c>
      <c r="L389" s="24" t="s">
        <v>427</v>
      </c>
      <c r="M389" s="24" t="s">
        <v>427</v>
      </c>
      <c r="N389" s="24" t="s">
        <v>59</v>
      </c>
      <c r="O389" s="24" t="s">
        <v>92</v>
      </c>
      <c r="P389" s="24">
        <v>780</v>
      </c>
      <c r="Q389" s="24">
        <v>735</v>
      </c>
      <c r="R389" s="24" t="s">
        <v>381</v>
      </c>
      <c r="S389" s="62">
        <v>0</v>
      </c>
      <c r="T389" s="24">
        <v>2024</v>
      </c>
      <c r="U389" s="24">
        <f t="shared" si="6"/>
        <v>34</v>
      </c>
      <c r="V389" s="65">
        <v>9</v>
      </c>
      <c r="W389" s="65">
        <v>9</v>
      </c>
      <c r="X389" s="65">
        <v>9</v>
      </c>
      <c r="Y389" s="65">
        <v>3</v>
      </c>
      <c r="Z389" s="65">
        <v>3</v>
      </c>
      <c r="AA389" s="65">
        <v>3</v>
      </c>
      <c r="AB389" s="65">
        <v>3</v>
      </c>
      <c r="AC389" s="65">
        <v>2</v>
      </c>
      <c r="AD389" s="65">
        <v>6</v>
      </c>
      <c r="AE389" s="65">
        <v>6</v>
      </c>
      <c r="AF389" s="65">
        <v>6</v>
      </c>
      <c r="AG389" s="65">
        <v>5</v>
      </c>
      <c r="AH389" s="62">
        <f>V389/'Festività&amp;Chiusure'!H$2</f>
        <v>0.5</v>
      </c>
      <c r="AI389" s="62">
        <f>W389/'Festività&amp;Chiusure'!I$2</f>
        <v>0.45</v>
      </c>
      <c r="AJ389" s="62">
        <f>X389/'Festività&amp;Chiusure'!J$2</f>
        <v>0.42857142857142855</v>
      </c>
      <c r="AK389" s="62">
        <f>Y389/'Festività&amp;Chiusure'!K$2</f>
        <v>0.13636363636363635</v>
      </c>
      <c r="AL389" s="62">
        <f>Z389/'Festività&amp;Chiusure'!L$2</f>
        <v>0.15</v>
      </c>
      <c r="AM389" s="62">
        <f>AA389/'Festività&amp;Chiusure'!M$2</f>
        <v>0.15</v>
      </c>
      <c r="AN389" s="62">
        <f>AB389/'Festività&amp;Chiusure'!N$2</f>
        <v>0.13043478260869565</v>
      </c>
      <c r="AO389" s="62">
        <f>AC389/'Festività&amp;Chiusure'!O$2</f>
        <v>0.16666666666666666</v>
      </c>
      <c r="AP389" s="62">
        <f>AD389/'Festività&amp;Chiusure'!P$2</f>
        <v>0.2857142857142857</v>
      </c>
      <c r="AQ389" s="62">
        <f>AE389/'Festività&amp;Chiusure'!Q$2</f>
        <v>0.2608695652173913</v>
      </c>
      <c r="AR389" s="62">
        <f>AF389/'Festività&amp;Chiusure'!R$2</f>
        <v>0.2857142857142857</v>
      </c>
      <c r="AS389" s="62">
        <f>AG389/'Festività&amp;Chiusure'!S$2</f>
        <v>0.22727272727272727</v>
      </c>
    </row>
    <row r="390" spans="1:45" ht="14.45" hidden="1">
      <c r="A390" s="24" t="s">
        <v>45</v>
      </c>
      <c r="B390" s="24" t="s">
        <v>46</v>
      </c>
      <c r="C390" s="24" t="s">
        <v>195</v>
      </c>
      <c r="D390" s="24">
        <v>2024</v>
      </c>
      <c r="E390" s="61">
        <v>45292</v>
      </c>
      <c r="F390" s="61">
        <v>45657</v>
      </c>
      <c r="G390" s="24" t="s">
        <v>428</v>
      </c>
      <c r="H390" s="24" t="s">
        <v>429</v>
      </c>
      <c r="I390" s="24" t="s">
        <v>307</v>
      </c>
      <c r="J390" s="24" t="s">
        <v>430</v>
      </c>
      <c r="K390" s="24" t="s">
        <v>52</v>
      </c>
      <c r="L390" s="24" t="s">
        <v>427</v>
      </c>
      <c r="M390" s="24" t="s">
        <v>270</v>
      </c>
      <c r="N390" s="24" t="s">
        <v>59</v>
      </c>
      <c r="O390" s="24" t="s">
        <v>72</v>
      </c>
      <c r="P390" s="24">
        <v>780</v>
      </c>
      <c r="Q390" s="24">
        <v>735</v>
      </c>
      <c r="R390" s="24" t="s">
        <v>381</v>
      </c>
      <c r="S390" s="62">
        <v>0</v>
      </c>
      <c r="T390" s="24">
        <v>2024</v>
      </c>
      <c r="U390" s="24">
        <f t="shared" si="6"/>
        <v>31</v>
      </c>
      <c r="V390" s="66">
        <v>4</v>
      </c>
      <c r="W390" s="66">
        <v>5</v>
      </c>
      <c r="X390" s="66">
        <v>5</v>
      </c>
      <c r="Y390" s="66">
        <v>5</v>
      </c>
      <c r="Z390" s="66">
        <v>5</v>
      </c>
      <c r="AA390" s="66">
        <v>5</v>
      </c>
      <c r="AB390" s="66">
        <v>5</v>
      </c>
      <c r="AC390" s="66"/>
      <c r="AD390" s="66"/>
      <c r="AE390" s="66">
        <v>6</v>
      </c>
      <c r="AF390" s="66">
        <v>5</v>
      </c>
      <c r="AG390" s="66">
        <v>5</v>
      </c>
      <c r="AH390" s="62">
        <f>V390/'Festività&amp;Chiusure'!H$2</f>
        <v>0.22222222222222221</v>
      </c>
      <c r="AI390" s="62">
        <f>W390/'Festività&amp;Chiusure'!I$2</f>
        <v>0.25</v>
      </c>
      <c r="AJ390" s="62">
        <f>X390/'Festività&amp;Chiusure'!J$2</f>
        <v>0.23809523809523808</v>
      </c>
      <c r="AK390" s="62">
        <f>Y390/'Festività&amp;Chiusure'!K$2</f>
        <v>0.22727272727272727</v>
      </c>
      <c r="AL390" s="62">
        <f>Z390/'Festività&amp;Chiusure'!L$2</f>
        <v>0.25</v>
      </c>
      <c r="AM390" s="62">
        <f>AA390/'Festività&amp;Chiusure'!M$2</f>
        <v>0.25</v>
      </c>
      <c r="AN390" s="62">
        <f>AB390/'Festività&amp;Chiusure'!N$2</f>
        <v>0.21739130434782608</v>
      </c>
      <c r="AO390" s="62">
        <f>AC390/'Festività&amp;Chiusure'!O$2</f>
        <v>0</v>
      </c>
      <c r="AP390" s="62">
        <f>AD390/'Festività&amp;Chiusure'!P$2</f>
        <v>0</v>
      </c>
      <c r="AQ390" s="62">
        <f>AE390/'Festività&amp;Chiusure'!Q$2</f>
        <v>0.2608695652173913</v>
      </c>
      <c r="AR390" s="62">
        <f>AF390/'Festività&amp;Chiusure'!R$2</f>
        <v>0.23809523809523808</v>
      </c>
      <c r="AS390" s="62">
        <f>AG390/'Festività&amp;Chiusure'!S$2</f>
        <v>0.22727272727272727</v>
      </c>
    </row>
    <row r="391" spans="1:45" ht="14.45" hidden="1">
      <c r="A391" s="75" t="s">
        <v>45</v>
      </c>
      <c r="B391" s="24" t="s">
        <v>46</v>
      </c>
      <c r="C391" s="24" t="s">
        <v>195</v>
      </c>
      <c r="D391" s="24">
        <v>2024</v>
      </c>
      <c r="E391" s="61">
        <v>45261</v>
      </c>
      <c r="F391" s="61">
        <v>45505</v>
      </c>
      <c r="G391" s="24" t="s">
        <v>437</v>
      </c>
      <c r="H391" s="24" t="s">
        <v>438</v>
      </c>
      <c r="I391" s="24" t="s">
        <v>198</v>
      </c>
      <c r="J391" s="24" t="s">
        <v>439</v>
      </c>
      <c r="K391" s="24" t="s">
        <v>52</v>
      </c>
      <c r="L391" s="24" t="s">
        <v>427</v>
      </c>
      <c r="M391" s="24" t="s">
        <v>359</v>
      </c>
      <c r="N391" s="24" t="s">
        <v>55</v>
      </c>
      <c r="O391" s="24" t="s">
        <v>134</v>
      </c>
      <c r="P391" s="24">
        <v>125</v>
      </c>
      <c r="Q391" s="24">
        <v>66</v>
      </c>
      <c r="R391" s="24" t="s">
        <v>57</v>
      </c>
      <c r="S391" s="62">
        <v>0</v>
      </c>
      <c r="T391" s="24">
        <v>2024</v>
      </c>
      <c r="U391" s="24">
        <f t="shared" si="6"/>
        <v>23</v>
      </c>
      <c r="V391" s="66">
        <v>7</v>
      </c>
      <c r="W391" s="66">
        <v>1</v>
      </c>
      <c r="X391" s="66">
        <v>1</v>
      </c>
      <c r="Y391" s="66">
        <v>8</v>
      </c>
      <c r="Z391" s="66">
        <v>9</v>
      </c>
      <c r="AA391" s="66">
        <v>9</v>
      </c>
      <c r="AB391" s="66">
        <v>1</v>
      </c>
      <c r="AC391" s="66">
        <v>4</v>
      </c>
      <c r="AD391" s="66"/>
      <c r="AE391" s="66"/>
      <c r="AF391" s="66"/>
      <c r="AG391" s="66"/>
      <c r="AH391" s="62">
        <f>V391/'Festività&amp;Chiusure'!H$2</f>
        <v>0.3888888888888889</v>
      </c>
      <c r="AI391" s="62">
        <f>W391/'Festività&amp;Chiusure'!I$2</f>
        <v>0.05</v>
      </c>
      <c r="AJ391" s="62">
        <f>X391/'Festività&amp;Chiusure'!J$2</f>
        <v>4.7619047619047616E-2</v>
      </c>
      <c r="AK391" s="62">
        <f>Y391/'Festività&amp;Chiusure'!K$2</f>
        <v>0.36363636363636365</v>
      </c>
      <c r="AL391" s="62">
        <f>Z391/'Festività&amp;Chiusure'!L$2</f>
        <v>0.45</v>
      </c>
      <c r="AM391" s="62">
        <f>AA391/'Festività&amp;Chiusure'!M$2</f>
        <v>0.45</v>
      </c>
      <c r="AN391" s="62">
        <f>AB391/'Festività&amp;Chiusure'!N$2</f>
        <v>4.3478260869565216E-2</v>
      </c>
      <c r="AO391" s="62">
        <f>AC391/'Festività&amp;Chiusure'!O$2</f>
        <v>0.33333333333333331</v>
      </c>
      <c r="AP391" s="62">
        <f>AD391/'Festività&amp;Chiusure'!P$2</f>
        <v>0</v>
      </c>
      <c r="AQ391" s="62">
        <f>AE391/'Festività&amp;Chiusure'!Q$2</f>
        <v>0</v>
      </c>
      <c r="AR391" s="62">
        <f>AF391/'Festività&amp;Chiusure'!R$2</f>
        <v>0</v>
      </c>
      <c r="AS391" s="62">
        <f>AG391/'Festività&amp;Chiusure'!S$2</f>
        <v>0</v>
      </c>
    </row>
    <row r="392" spans="1:45" ht="14.45" hidden="1">
      <c r="A392" s="24" t="s">
        <v>45</v>
      </c>
      <c r="B392" s="24" t="s">
        <v>46</v>
      </c>
      <c r="C392" s="24" t="s">
        <v>195</v>
      </c>
      <c r="D392" s="24">
        <v>2024</v>
      </c>
      <c r="E392" s="61">
        <v>45261</v>
      </c>
      <c r="F392" s="61">
        <v>45505</v>
      </c>
      <c r="G392" s="24" t="s">
        <v>437</v>
      </c>
      <c r="H392" s="24" t="s">
        <v>438</v>
      </c>
      <c r="I392" s="24" t="s">
        <v>198</v>
      </c>
      <c r="J392" s="24" t="s">
        <v>439</v>
      </c>
      <c r="K392" s="24" t="s">
        <v>52</v>
      </c>
      <c r="L392" s="24" t="s">
        <v>427</v>
      </c>
      <c r="M392" s="24" t="s">
        <v>174</v>
      </c>
      <c r="N392" s="24" t="s">
        <v>55</v>
      </c>
      <c r="O392" s="24" t="s">
        <v>153</v>
      </c>
      <c r="P392" s="24">
        <v>125</v>
      </c>
      <c r="Q392" s="24">
        <v>66</v>
      </c>
      <c r="R392" s="24" t="s">
        <v>57</v>
      </c>
      <c r="S392" s="62">
        <v>0</v>
      </c>
      <c r="T392" s="24">
        <v>2024</v>
      </c>
      <c r="U392" s="24">
        <f t="shared" si="6"/>
        <v>20</v>
      </c>
      <c r="V392" s="24">
        <v>5</v>
      </c>
      <c r="W392" s="24">
        <v>5</v>
      </c>
      <c r="X392" s="24">
        <v>5</v>
      </c>
      <c r="Y392" s="24">
        <v>5</v>
      </c>
      <c r="Z392" s="24">
        <v>5</v>
      </c>
      <c r="AA392" s="24">
        <v>5</v>
      </c>
      <c r="AB392" s="24">
        <v>5</v>
      </c>
      <c r="AC392" s="24">
        <v>5</v>
      </c>
      <c r="AD392" s="24"/>
      <c r="AE392" s="24"/>
      <c r="AF392" s="24"/>
      <c r="AG392" s="24"/>
      <c r="AH392" s="62">
        <f>V392/'Festività&amp;Chiusure'!H$2</f>
        <v>0.27777777777777779</v>
      </c>
      <c r="AI392" s="62">
        <f>W392/'Festività&amp;Chiusure'!I$2</f>
        <v>0.25</v>
      </c>
      <c r="AJ392" s="62">
        <f>X392/'Festività&amp;Chiusure'!J$2</f>
        <v>0.23809523809523808</v>
      </c>
      <c r="AK392" s="62">
        <f>Y392/'Festività&amp;Chiusure'!K$2</f>
        <v>0.22727272727272727</v>
      </c>
      <c r="AL392" s="62">
        <f>Z392/'Festività&amp;Chiusure'!L$2</f>
        <v>0.25</v>
      </c>
      <c r="AM392" s="62">
        <f>AA392/'Festività&amp;Chiusure'!M$2</f>
        <v>0.25</v>
      </c>
      <c r="AN392" s="62">
        <f>AB392/'Festività&amp;Chiusure'!N$2</f>
        <v>0.21739130434782608</v>
      </c>
      <c r="AO392" s="62">
        <f>AC392/'Festività&amp;Chiusure'!O$2</f>
        <v>0.41666666666666669</v>
      </c>
      <c r="AP392" s="62">
        <f>AD392/'Festività&amp;Chiusure'!P$2</f>
        <v>0</v>
      </c>
      <c r="AQ392" s="62">
        <f>AE392/'Festività&amp;Chiusure'!Q$2</f>
        <v>0</v>
      </c>
      <c r="AR392" s="62">
        <f>AF392/'Festività&amp;Chiusure'!R$2</f>
        <v>0</v>
      </c>
      <c r="AS392" s="62">
        <f>AG392/'Festività&amp;Chiusure'!S$2</f>
        <v>0</v>
      </c>
    </row>
    <row r="393" spans="1:45" ht="14.45" hidden="1">
      <c r="A393" s="24" t="s">
        <v>45</v>
      </c>
      <c r="B393" s="24" t="s">
        <v>46</v>
      </c>
      <c r="C393" s="24" t="s">
        <v>195</v>
      </c>
      <c r="D393" s="24">
        <v>2024</v>
      </c>
      <c r="E393" s="61">
        <v>45261</v>
      </c>
      <c r="F393" s="61">
        <v>45505</v>
      </c>
      <c r="G393" s="24" t="s">
        <v>437</v>
      </c>
      <c r="H393" s="24" t="s">
        <v>438</v>
      </c>
      <c r="I393" s="24" t="s">
        <v>198</v>
      </c>
      <c r="J393" s="24" t="s">
        <v>439</v>
      </c>
      <c r="K393" s="24" t="s">
        <v>52</v>
      </c>
      <c r="L393" s="24" t="s">
        <v>427</v>
      </c>
      <c r="M393" s="24" t="s">
        <v>272</v>
      </c>
      <c r="N393" s="24" t="s">
        <v>59</v>
      </c>
      <c r="O393" s="24" t="s">
        <v>153</v>
      </c>
      <c r="P393" s="24">
        <v>125</v>
      </c>
      <c r="Q393" s="24">
        <v>66</v>
      </c>
      <c r="R393" s="24" t="s">
        <v>57</v>
      </c>
      <c r="S393" s="62">
        <v>0</v>
      </c>
      <c r="T393" s="24">
        <v>2024</v>
      </c>
      <c r="U393" s="24">
        <f t="shared" si="6"/>
        <v>2</v>
      </c>
      <c r="V393" s="24">
        <v>2</v>
      </c>
      <c r="W393" s="24">
        <v>2</v>
      </c>
      <c r="X393" s="24">
        <v>2</v>
      </c>
      <c r="Y393" s="24">
        <v>1</v>
      </c>
      <c r="Z393" s="24">
        <v>1</v>
      </c>
      <c r="AA393" s="24">
        <v>1</v>
      </c>
      <c r="AB393" s="24"/>
      <c r="AC393" s="24"/>
      <c r="AD393" s="24"/>
      <c r="AE393" s="24"/>
      <c r="AF393" s="24"/>
      <c r="AG393" s="24"/>
      <c r="AH393" s="62">
        <f>V393/'Festività&amp;Chiusure'!H$2</f>
        <v>0.1111111111111111</v>
      </c>
      <c r="AI393" s="62">
        <f>W393/'Festività&amp;Chiusure'!I$2</f>
        <v>0.1</v>
      </c>
      <c r="AJ393" s="62">
        <f>X393/'Festività&amp;Chiusure'!J$2</f>
        <v>9.5238095238095233E-2</v>
      </c>
      <c r="AK393" s="62">
        <f>Y393/'Festività&amp;Chiusure'!K$2</f>
        <v>4.5454545454545456E-2</v>
      </c>
      <c r="AL393" s="62">
        <f>Z393/'Festività&amp;Chiusure'!L$2</f>
        <v>0.05</v>
      </c>
      <c r="AM393" s="62">
        <f>AA393/'Festività&amp;Chiusure'!M$2</f>
        <v>0.05</v>
      </c>
      <c r="AN393" s="62">
        <f>AB393/'Festività&amp;Chiusure'!N$2</f>
        <v>0</v>
      </c>
      <c r="AO393" s="62">
        <f>AC393/'Festività&amp;Chiusure'!O$2</f>
        <v>0</v>
      </c>
      <c r="AP393" s="62">
        <f>AD393/'Festività&amp;Chiusure'!P$2</f>
        <v>0</v>
      </c>
      <c r="AQ393" s="62">
        <f>AE393/'Festività&amp;Chiusure'!Q$2</f>
        <v>0</v>
      </c>
      <c r="AR393" s="62">
        <f>AF393/'Festività&amp;Chiusure'!R$2</f>
        <v>0</v>
      </c>
      <c r="AS393" s="62">
        <f>AG393/'Festività&amp;Chiusure'!S$2</f>
        <v>0</v>
      </c>
    </row>
    <row r="394" spans="1:45" ht="14.45" hidden="1">
      <c r="A394" s="24" t="s">
        <v>45</v>
      </c>
      <c r="B394" s="24" t="s">
        <v>46</v>
      </c>
      <c r="C394" s="24" t="s">
        <v>195</v>
      </c>
      <c r="D394" s="24">
        <v>2024</v>
      </c>
      <c r="E394" s="61">
        <v>45261</v>
      </c>
      <c r="F394" s="61">
        <v>45505</v>
      </c>
      <c r="G394" s="24" t="s">
        <v>437</v>
      </c>
      <c r="H394" s="24" t="s">
        <v>438</v>
      </c>
      <c r="I394" s="24" t="s">
        <v>198</v>
      </c>
      <c r="J394" s="24" t="s">
        <v>439</v>
      </c>
      <c r="K394" s="24" t="s">
        <v>52</v>
      </c>
      <c r="L394" s="24" t="s">
        <v>427</v>
      </c>
      <c r="M394" s="24" t="s">
        <v>427</v>
      </c>
      <c r="N394" s="24" t="s">
        <v>59</v>
      </c>
      <c r="O394" s="24" t="s">
        <v>92</v>
      </c>
      <c r="P394" s="24">
        <v>125</v>
      </c>
      <c r="Q394" s="24">
        <v>66</v>
      </c>
      <c r="R394" s="24" t="s">
        <v>57</v>
      </c>
      <c r="S394" s="62">
        <v>0</v>
      </c>
      <c r="T394" s="24">
        <v>2024</v>
      </c>
      <c r="U394" s="24">
        <f t="shared" si="6"/>
        <v>12</v>
      </c>
      <c r="V394" s="24">
        <v>2</v>
      </c>
      <c r="W394" s="24">
        <v>2</v>
      </c>
      <c r="X394" s="24">
        <v>2</v>
      </c>
      <c r="Y394" s="24">
        <v>2</v>
      </c>
      <c r="Z394" s="24">
        <v>2</v>
      </c>
      <c r="AA394" s="24">
        <v>4</v>
      </c>
      <c r="AB394" s="24">
        <v>4</v>
      </c>
      <c r="AC394" s="24">
        <v>2</v>
      </c>
      <c r="AD394" s="24"/>
      <c r="AE394" s="24"/>
      <c r="AF394" s="24"/>
      <c r="AG394" s="24"/>
      <c r="AH394" s="62">
        <f>V394/'Festività&amp;Chiusure'!H$2</f>
        <v>0.1111111111111111</v>
      </c>
      <c r="AI394" s="62">
        <f>W394/'Festività&amp;Chiusure'!I$2</f>
        <v>0.1</v>
      </c>
      <c r="AJ394" s="62">
        <f>X394/'Festività&amp;Chiusure'!J$2</f>
        <v>9.5238095238095233E-2</v>
      </c>
      <c r="AK394" s="62">
        <f>Y394/'Festività&amp;Chiusure'!K$2</f>
        <v>9.0909090909090912E-2</v>
      </c>
      <c r="AL394" s="62">
        <f>Z394/'Festività&amp;Chiusure'!L$2</f>
        <v>0.1</v>
      </c>
      <c r="AM394" s="62">
        <f>AA394/'Festività&amp;Chiusure'!M$2</f>
        <v>0.2</v>
      </c>
      <c r="AN394" s="62">
        <f>AB394/'Festività&amp;Chiusure'!N$2</f>
        <v>0.17391304347826086</v>
      </c>
      <c r="AO394" s="62">
        <f>AC394/'Festività&amp;Chiusure'!O$2</f>
        <v>0.16666666666666666</v>
      </c>
      <c r="AP394" s="62">
        <f>AD394/'Festività&amp;Chiusure'!P$2</f>
        <v>0</v>
      </c>
      <c r="AQ394" s="62">
        <f>AE394/'Festività&amp;Chiusure'!Q$2</f>
        <v>0</v>
      </c>
      <c r="AR394" s="62">
        <f>AF394/'Festività&amp;Chiusure'!R$2</f>
        <v>0</v>
      </c>
      <c r="AS394" s="62">
        <f>AG394/'Festività&amp;Chiusure'!S$2</f>
        <v>0</v>
      </c>
    </row>
    <row r="395" spans="1:45" ht="14.45" hidden="1">
      <c r="A395" s="24" t="s">
        <v>45</v>
      </c>
      <c r="B395" s="24" t="s">
        <v>46</v>
      </c>
      <c r="C395" s="24" t="s">
        <v>195</v>
      </c>
      <c r="D395" s="24">
        <v>2024</v>
      </c>
      <c r="E395" s="61">
        <v>45261</v>
      </c>
      <c r="F395" s="61">
        <v>45505</v>
      </c>
      <c r="G395" s="24" t="s">
        <v>437</v>
      </c>
      <c r="H395" s="24" t="s">
        <v>438</v>
      </c>
      <c r="I395" s="24" t="s">
        <v>198</v>
      </c>
      <c r="J395" s="24" t="s">
        <v>439</v>
      </c>
      <c r="K395" s="24" t="s">
        <v>52</v>
      </c>
      <c r="L395" s="24" t="s">
        <v>427</v>
      </c>
      <c r="M395" s="24" t="s">
        <v>133</v>
      </c>
      <c r="N395" s="24" t="s">
        <v>55</v>
      </c>
      <c r="O395" s="24" t="s">
        <v>134</v>
      </c>
      <c r="P395" s="24">
        <v>125</v>
      </c>
      <c r="Q395" s="24">
        <v>66</v>
      </c>
      <c r="R395" s="24" t="s">
        <v>57</v>
      </c>
      <c r="S395" s="62">
        <v>0</v>
      </c>
      <c r="T395" s="24">
        <v>2024</v>
      </c>
      <c r="U395" s="24">
        <f t="shared" si="6"/>
        <v>17</v>
      </c>
      <c r="V395" s="24">
        <v>4</v>
      </c>
      <c r="W395" s="24">
        <v>5</v>
      </c>
      <c r="X395" s="24">
        <v>5</v>
      </c>
      <c r="Y395" s="24">
        <v>5</v>
      </c>
      <c r="Z395" s="24">
        <v>5</v>
      </c>
      <c r="AA395" s="24">
        <v>5</v>
      </c>
      <c r="AB395" s="24">
        <v>5</v>
      </c>
      <c r="AC395" s="24">
        <v>2</v>
      </c>
      <c r="AD395" s="24"/>
      <c r="AE395" s="24"/>
      <c r="AF395" s="24"/>
      <c r="AG395" s="24"/>
      <c r="AH395" s="62">
        <f>V395/'Festività&amp;Chiusure'!H$2</f>
        <v>0.22222222222222221</v>
      </c>
      <c r="AI395" s="62">
        <f>W395/'Festività&amp;Chiusure'!I$2</f>
        <v>0.25</v>
      </c>
      <c r="AJ395" s="62">
        <f>X395/'Festività&amp;Chiusure'!J$2</f>
        <v>0.23809523809523808</v>
      </c>
      <c r="AK395" s="62">
        <f>Y395/'Festività&amp;Chiusure'!K$2</f>
        <v>0.22727272727272727</v>
      </c>
      <c r="AL395" s="62">
        <f>Z395/'Festività&amp;Chiusure'!L$2</f>
        <v>0.25</v>
      </c>
      <c r="AM395" s="62">
        <f>AA395/'Festività&amp;Chiusure'!M$2</f>
        <v>0.25</v>
      </c>
      <c r="AN395" s="62">
        <f>AB395/'Festività&amp;Chiusure'!N$2</f>
        <v>0.21739130434782608</v>
      </c>
      <c r="AO395" s="62">
        <f>AC395/'Festività&amp;Chiusure'!O$2</f>
        <v>0.16666666666666666</v>
      </c>
      <c r="AP395" s="62">
        <f>AD395/'Festività&amp;Chiusure'!P$2</f>
        <v>0</v>
      </c>
      <c r="AQ395" s="62">
        <f>AE395/'Festività&amp;Chiusure'!Q$2</f>
        <v>0</v>
      </c>
      <c r="AR395" s="62">
        <f>AF395/'Festività&amp;Chiusure'!R$2</f>
        <v>0</v>
      </c>
      <c r="AS395" s="62">
        <f>AG395/'Festività&amp;Chiusure'!S$2</f>
        <v>0</v>
      </c>
    </row>
    <row r="396" spans="1:45" ht="14.45" hidden="1">
      <c r="A396" s="24" t="s">
        <v>45</v>
      </c>
      <c r="B396" s="24" t="s">
        <v>46</v>
      </c>
      <c r="C396" s="24" t="s">
        <v>195</v>
      </c>
      <c r="D396" s="24">
        <v>2024</v>
      </c>
      <c r="E396" s="61">
        <v>45261</v>
      </c>
      <c r="F396" s="61">
        <v>45383</v>
      </c>
      <c r="G396" s="24" t="s">
        <v>440</v>
      </c>
      <c r="H396" s="24" t="s">
        <v>441</v>
      </c>
      <c r="I396" s="24" t="s">
        <v>198</v>
      </c>
      <c r="J396" s="24" t="s">
        <v>442</v>
      </c>
      <c r="K396" s="24" t="s">
        <v>52</v>
      </c>
      <c r="L396" s="24" t="s">
        <v>427</v>
      </c>
      <c r="M396" s="24" t="s">
        <v>359</v>
      </c>
      <c r="N396" s="24" t="s">
        <v>55</v>
      </c>
      <c r="O396" s="24" t="s">
        <v>134</v>
      </c>
      <c r="P396" s="24">
        <v>100</v>
      </c>
      <c r="Q396" s="24">
        <v>124</v>
      </c>
      <c r="R396" s="24" t="s">
        <v>57</v>
      </c>
      <c r="S396" s="62">
        <v>0</v>
      </c>
      <c r="T396" s="24">
        <v>2024</v>
      </c>
      <c r="U396" s="24">
        <f t="shared" si="6"/>
        <v>8</v>
      </c>
      <c r="V396" s="66"/>
      <c r="W396" s="66"/>
      <c r="X396" s="66"/>
      <c r="Y396" s="66"/>
      <c r="Z396" s="66"/>
      <c r="AA396" s="66"/>
      <c r="AB396" s="66"/>
      <c r="AC396" s="66"/>
      <c r="AD396" s="66">
        <v>2</v>
      </c>
      <c r="AE396" s="66">
        <v>2</v>
      </c>
      <c r="AF396" s="66">
        <v>2</v>
      </c>
      <c r="AG396" s="66">
        <v>2</v>
      </c>
      <c r="AH396" s="62">
        <f>V396/'Festività&amp;Chiusure'!H$2</f>
        <v>0</v>
      </c>
      <c r="AI396" s="62">
        <f>W396/'Festività&amp;Chiusure'!I$2</f>
        <v>0</v>
      </c>
      <c r="AJ396" s="62">
        <f>X396/'Festività&amp;Chiusure'!J$2</f>
        <v>0</v>
      </c>
      <c r="AK396" s="62">
        <f>Y396/'Festività&amp;Chiusure'!K$2</f>
        <v>0</v>
      </c>
      <c r="AL396" s="62">
        <f>Z396/'Festività&amp;Chiusure'!L$2</f>
        <v>0</v>
      </c>
      <c r="AM396" s="62">
        <f>AA396/'Festività&amp;Chiusure'!M$2</f>
        <v>0</v>
      </c>
      <c r="AN396" s="62">
        <f>AB396/'Festività&amp;Chiusure'!N$2</f>
        <v>0</v>
      </c>
      <c r="AO396" s="62">
        <f>AC396/'Festività&amp;Chiusure'!O$2</f>
        <v>0</v>
      </c>
      <c r="AP396" s="62">
        <f>AD396/'Festività&amp;Chiusure'!P$2</f>
        <v>9.5238095238095233E-2</v>
      </c>
      <c r="AQ396" s="62">
        <f>AE396/'Festività&amp;Chiusure'!Q$2</f>
        <v>8.6956521739130432E-2</v>
      </c>
      <c r="AR396" s="62">
        <f>AF396/'Festività&amp;Chiusure'!R$2</f>
        <v>9.5238095238095233E-2</v>
      </c>
      <c r="AS396" s="62">
        <f>AG396/'Festività&amp;Chiusure'!S$2</f>
        <v>9.0909090909090912E-2</v>
      </c>
    </row>
    <row r="397" spans="1:45" ht="14.45" hidden="1">
      <c r="A397" s="24" t="s">
        <v>45</v>
      </c>
      <c r="B397" s="24" t="s">
        <v>46</v>
      </c>
      <c r="C397" s="24" t="s">
        <v>195</v>
      </c>
      <c r="D397" s="24">
        <v>2024</v>
      </c>
      <c r="E397" s="61">
        <v>45261</v>
      </c>
      <c r="F397" s="61">
        <v>45383</v>
      </c>
      <c r="G397" s="24" t="s">
        <v>440</v>
      </c>
      <c r="H397" s="24" t="s">
        <v>441</v>
      </c>
      <c r="I397" s="24" t="s">
        <v>198</v>
      </c>
      <c r="J397" s="24" t="s">
        <v>442</v>
      </c>
      <c r="K397" s="24" t="s">
        <v>52</v>
      </c>
      <c r="L397" s="24" t="s">
        <v>427</v>
      </c>
      <c r="M397" s="24" t="s">
        <v>174</v>
      </c>
      <c r="N397" s="24" t="s">
        <v>55</v>
      </c>
      <c r="O397" s="24" t="s">
        <v>153</v>
      </c>
      <c r="P397" s="24">
        <v>100</v>
      </c>
      <c r="Q397" s="24">
        <v>124</v>
      </c>
      <c r="R397" s="24" t="s">
        <v>57</v>
      </c>
      <c r="S397" s="62">
        <v>0</v>
      </c>
      <c r="T397" s="24">
        <v>2024</v>
      </c>
      <c r="U397" s="24">
        <f t="shared" si="6"/>
        <v>8</v>
      </c>
      <c r="V397" s="66"/>
      <c r="W397" s="66"/>
      <c r="X397" s="66"/>
      <c r="Y397" s="66"/>
      <c r="Z397" s="66"/>
      <c r="AA397" s="66"/>
      <c r="AB397" s="66"/>
      <c r="AC397" s="66"/>
      <c r="AD397" s="24">
        <v>2</v>
      </c>
      <c r="AE397" s="24">
        <v>2</v>
      </c>
      <c r="AF397" s="24">
        <v>2</v>
      </c>
      <c r="AG397" s="24">
        <v>2</v>
      </c>
      <c r="AH397" s="62">
        <f>V397/'Festività&amp;Chiusure'!H$2</f>
        <v>0</v>
      </c>
      <c r="AI397" s="62">
        <f>W397/'Festività&amp;Chiusure'!I$2</f>
        <v>0</v>
      </c>
      <c r="AJ397" s="62">
        <f>X397/'Festività&amp;Chiusure'!J$2</f>
        <v>0</v>
      </c>
      <c r="AK397" s="62">
        <f>Y397/'Festività&amp;Chiusure'!K$2</f>
        <v>0</v>
      </c>
      <c r="AL397" s="62">
        <f>Z397/'Festività&amp;Chiusure'!L$2</f>
        <v>0</v>
      </c>
      <c r="AM397" s="62">
        <f>AA397/'Festività&amp;Chiusure'!M$2</f>
        <v>0</v>
      </c>
      <c r="AN397" s="62">
        <f>AB397/'Festività&amp;Chiusure'!N$2</f>
        <v>0</v>
      </c>
      <c r="AO397" s="62">
        <f>AC397/'Festività&amp;Chiusure'!O$2</f>
        <v>0</v>
      </c>
      <c r="AP397" s="62">
        <f>AD397/'Festività&amp;Chiusure'!P$2</f>
        <v>9.5238095238095233E-2</v>
      </c>
      <c r="AQ397" s="62">
        <f>AE397/'Festività&amp;Chiusure'!Q$2</f>
        <v>8.6956521739130432E-2</v>
      </c>
      <c r="AR397" s="62">
        <f>AF397/'Festività&amp;Chiusure'!R$2</f>
        <v>9.5238095238095233E-2</v>
      </c>
      <c r="AS397" s="62">
        <f>AG397/'Festività&amp;Chiusure'!S$2</f>
        <v>9.0909090909090912E-2</v>
      </c>
    </row>
    <row r="398" spans="1:45" ht="14.45" hidden="1">
      <c r="A398" s="24" t="s">
        <v>45</v>
      </c>
      <c r="B398" s="24" t="s">
        <v>46</v>
      </c>
      <c r="C398" s="24" t="s">
        <v>195</v>
      </c>
      <c r="D398" s="24">
        <v>2024</v>
      </c>
      <c r="E398" s="61">
        <v>45261</v>
      </c>
      <c r="F398" s="61">
        <v>45383</v>
      </c>
      <c r="G398" s="24" t="s">
        <v>440</v>
      </c>
      <c r="H398" s="24" t="s">
        <v>441</v>
      </c>
      <c r="I398" s="24" t="s">
        <v>198</v>
      </c>
      <c r="J398" s="24" t="s">
        <v>442</v>
      </c>
      <c r="K398" s="24" t="s">
        <v>52</v>
      </c>
      <c r="L398" s="24" t="s">
        <v>427</v>
      </c>
      <c r="M398" s="24" t="s">
        <v>427</v>
      </c>
      <c r="N398" s="24" t="s">
        <v>59</v>
      </c>
      <c r="O398" s="24" t="s">
        <v>92</v>
      </c>
      <c r="P398" s="24">
        <v>100</v>
      </c>
      <c r="Q398" s="24">
        <v>124</v>
      </c>
      <c r="R398" s="24" t="s">
        <v>57</v>
      </c>
      <c r="S398" s="62">
        <v>0</v>
      </c>
      <c r="T398" s="24">
        <v>2024</v>
      </c>
      <c r="U398" s="24">
        <f t="shared" si="6"/>
        <v>11</v>
      </c>
      <c r="V398" s="24"/>
      <c r="W398" s="24"/>
      <c r="X398" s="24"/>
      <c r="Y398" s="24"/>
      <c r="Z398" s="24"/>
      <c r="AA398" s="24">
        <v>2</v>
      </c>
      <c r="AB398" s="24">
        <v>1</v>
      </c>
      <c r="AC398" s="24"/>
      <c r="AD398" s="24">
        <v>2</v>
      </c>
      <c r="AE398" s="24">
        <v>2</v>
      </c>
      <c r="AF398" s="24">
        <v>2</v>
      </c>
      <c r="AG398" s="24">
        <v>2</v>
      </c>
      <c r="AH398" s="62">
        <f>V398/'Festività&amp;Chiusure'!H$2</f>
        <v>0</v>
      </c>
      <c r="AI398" s="62">
        <f>W398/'Festività&amp;Chiusure'!I$2</f>
        <v>0</v>
      </c>
      <c r="AJ398" s="62">
        <f>X398/'Festività&amp;Chiusure'!J$2</f>
        <v>0</v>
      </c>
      <c r="AK398" s="62">
        <f>Y398/'Festività&amp;Chiusure'!K$2</f>
        <v>0</v>
      </c>
      <c r="AL398" s="62">
        <f>Z398/'Festività&amp;Chiusure'!L$2</f>
        <v>0</v>
      </c>
      <c r="AM398" s="62">
        <f>AA398/'Festività&amp;Chiusure'!M$2</f>
        <v>0.1</v>
      </c>
      <c r="AN398" s="62">
        <f>AB398/'Festività&amp;Chiusure'!N$2</f>
        <v>4.3478260869565216E-2</v>
      </c>
      <c r="AO398" s="62">
        <f>AC398/'Festività&amp;Chiusure'!O$2</f>
        <v>0</v>
      </c>
      <c r="AP398" s="62">
        <f>AD398/'Festività&amp;Chiusure'!P$2</f>
        <v>9.5238095238095233E-2</v>
      </c>
      <c r="AQ398" s="62">
        <f>AE398/'Festività&amp;Chiusure'!Q$2</f>
        <v>8.6956521739130432E-2</v>
      </c>
      <c r="AR398" s="62">
        <f>AF398/'Festività&amp;Chiusure'!R$2</f>
        <v>9.5238095238095233E-2</v>
      </c>
      <c r="AS398" s="62">
        <f>AG398/'Festività&amp;Chiusure'!S$2</f>
        <v>9.0909090909090912E-2</v>
      </c>
    </row>
    <row r="399" spans="1:45" ht="14.45" hidden="1">
      <c r="A399" s="24" t="s">
        <v>45</v>
      </c>
      <c r="B399" s="24" t="s">
        <v>46</v>
      </c>
      <c r="C399" s="24" t="s">
        <v>195</v>
      </c>
      <c r="D399" s="24">
        <v>2024</v>
      </c>
      <c r="E399" s="61">
        <v>45261</v>
      </c>
      <c r="F399" s="61">
        <v>45383</v>
      </c>
      <c r="G399" s="24" t="s">
        <v>440</v>
      </c>
      <c r="H399" s="24" t="s">
        <v>441</v>
      </c>
      <c r="I399" s="24" t="s">
        <v>198</v>
      </c>
      <c r="J399" s="24" t="s">
        <v>442</v>
      </c>
      <c r="K399" s="24" t="s">
        <v>52</v>
      </c>
      <c r="L399" s="24" t="s">
        <v>427</v>
      </c>
      <c r="M399" s="24" t="s">
        <v>133</v>
      </c>
      <c r="N399" s="24" t="s">
        <v>55</v>
      </c>
      <c r="O399" s="24" t="s">
        <v>134</v>
      </c>
      <c r="P399" s="24">
        <v>100</v>
      </c>
      <c r="Q399" s="24">
        <v>124</v>
      </c>
      <c r="R399" s="24" t="s">
        <v>57</v>
      </c>
      <c r="S399" s="62">
        <v>0</v>
      </c>
      <c r="T399" s="24">
        <v>2024</v>
      </c>
      <c r="U399" s="24">
        <f t="shared" si="6"/>
        <v>28</v>
      </c>
      <c r="V399" s="66"/>
      <c r="W399" s="66"/>
      <c r="X399" s="66"/>
      <c r="Y399" s="66"/>
      <c r="Z399" s="66"/>
      <c r="AA399" s="66"/>
      <c r="AB399" s="66"/>
      <c r="AC399" s="66"/>
      <c r="AD399" s="24">
        <v>7</v>
      </c>
      <c r="AE399" s="24">
        <v>7</v>
      </c>
      <c r="AF399" s="24">
        <v>7</v>
      </c>
      <c r="AG399" s="24">
        <v>7</v>
      </c>
      <c r="AH399" s="62">
        <f>V399/'Festività&amp;Chiusure'!H$2</f>
        <v>0</v>
      </c>
      <c r="AI399" s="62">
        <f>W399/'Festività&amp;Chiusure'!I$2</f>
        <v>0</v>
      </c>
      <c r="AJ399" s="62">
        <f>X399/'Festività&amp;Chiusure'!J$2</f>
        <v>0</v>
      </c>
      <c r="AK399" s="62">
        <f>Y399/'Festività&amp;Chiusure'!K$2</f>
        <v>0</v>
      </c>
      <c r="AL399" s="62">
        <f>Z399/'Festività&amp;Chiusure'!L$2</f>
        <v>0</v>
      </c>
      <c r="AM399" s="62">
        <f>AA399/'Festività&amp;Chiusure'!M$2</f>
        <v>0</v>
      </c>
      <c r="AN399" s="62">
        <f>AB399/'Festività&amp;Chiusure'!N$2</f>
        <v>0</v>
      </c>
      <c r="AO399" s="62">
        <f>AC399/'Festività&amp;Chiusure'!O$2</f>
        <v>0</v>
      </c>
      <c r="AP399" s="62">
        <f>AD399/'Festività&amp;Chiusure'!P$2</f>
        <v>0.33333333333333331</v>
      </c>
      <c r="AQ399" s="62">
        <f>AE399/'Festività&amp;Chiusure'!Q$2</f>
        <v>0.30434782608695654</v>
      </c>
      <c r="AR399" s="62">
        <f>AF399/'Festività&amp;Chiusure'!R$2</f>
        <v>0.33333333333333331</v>
      </c>
      <c r="AS399" s="62">
        <f>AG399/'Festività&amp;Chiusure'!S$2</f>
        <v>0.31818181818181818</v>
      </c>
    </row>
    <row r="400" spans="1:45" ht="14.45" hidden="1">
      <c r="A400" s="24" t="s">
        <v>45</v>
      </c>
      <c r="B400" s="24" t="s">
        <v>46</v>
      </c>
      <c r="C400" s="24" t="s">
        <v>195</v>
      </c>
      <c r="D400" s="24">
        <v>2024</v>
      </c>
      <c r="E400" s="61">
        <v>45261</v>
      </c>
      <c r="F400" s="61">
        <v>45383</v>
      </c>
      <c r="G400" s="24" t="s">
        <v>440</v>
      </c>
      <c r="H400" s="24" t="s">
        <v>441</v>
      </c>
      <c r="I400" s="24" t="s">
        <v>198</v>
      </c>
      <c r="J400" s="24" t="s">
        <v>442</v>
      </c>
      <c r="K400" s="24" t="s">
        <v>52</v>
      </c>
      <c r="L400" s="24" t="s">
        <v>427</v>
      </c>
      <c r="M400" s="24" t="s">
        <v>152</v>
      </c>
      <c r="N400" s="24" t="s">
        <v>55</v>
      </c>
      <c r="O400" s="24" t="s">
        <v>153</v>
      </c>
      <c r="P400" s="24">
        <v>100</v>
      </c>
      <c r="Q400" s="24">
        <v>124</v>
      </c>
      <c r="R400" s="24" t="s">
        <v>57</v>
      </c>
      <c r="S400" s="62">
        <v>0</v>
      </c>
      <c r="T400" s="24">
        <v>2024</v>
      </c>
      <c r="U400" s="24">
        <f t="shared" si="6"/>
        <v>44</v>
      </c>
      <c r="V400" s="66"/>
      <c r="W400" s="66"/>
      <c r="X400" s="66"/>
      <c r="Y400" s="66"/>
      <c r="Z400" s="66"/>
      <c r="AA400" s="66"/>
      <c r="AB400" s="66"/>
      <c r="AC400" s="66"/>
      <c r="AD400" s="24">
        <v>7</v>
      </c>
      <c r="AE400" s="24">
        <v>7</v>
      </c>
      <c r="AF400" s="24">
        <v>13</v>
      </c>
      <c r="AG400" s="24">
        <v>17</v>
      </c>
      <c r="AH400" s="62">
        <f>V400/'Festività&amp;Chiusure'!H$2</f>
        <v>0</v>
      </c>
      <c r="AI400" s="62">
        <f>W400/'Festività&amp;Chiusure'!I$2</f>
        <v>0</v>
      </c>
      <c r="AJ400" s="62">
        <f>X400/'Festività&amp;Chiusure'!J$2</f>
        <v>0</v>
      </c>
      <c r="AK400" s="62">
        <f>Y400/'Festività&amp;Chiusure'!K$2</f>
        <v>0</v>
      </c>
      <c r="AL400" s="62">
        <f>Z400/'Festività&amp;Chiusure'!L$2</f>
        <v>0</v>
      </c>
      <c r="AM400" s="62">
        <f>AA400/'Festività&amp;Chiusure'!M$2</f>
        <v>0</v>
      </c>
      <c r="AN400" s="62">
        <f>AB400/'Festività&amp;Chiusure'!N$2</f>
        <v>0</v>
      </c>
      <c r="AO400" s="62">
        <f>AC400/'Festività&amp;Chiusure'!O$2</f>
        <v>0</v>
      </c>
      <c r="AP400" s="62">
        <f>AD400/'Festività&amp;Chiusure'!P$2</f>
        <v>0.33333333333333331</v>
      </c>
      <c r="AQ400" s="62">
        <f>AE400/'Festività&amp;Chiusure'!Q$2</f>
        <v>0.30434782608695654</v>
      </c>
      <c r="AR400" s="62">
        <f>AF400/'Festività&amp;Chiusure'!R$2</f>
        <v>0.61904761904761907</v>
      </c>
      <c r="AS400" s="62">
        <f>AG400/'Festività&amp;Chiusure'!S$2</f>
        <v>0.77272727272727271</v>
      </c>
    </row>
    <row r="401" spans="1:45" ht="14.45" hidden="1">
      <c r="A401" s="24" t="s">
        <v>45</v>
      </c>
      <c r="B401" s="24" t="s">
        <v>46</v>
      </c>
      <c r="C401" s="24" t="s">
        <v>195</v>
      </c>
      <c r="D401" s="24">
        <v>2024</v>
      </c>
      <c r="E401" s="61">
        <v>44927</v>
      </c>
      <c r="F401" s="61">
        <v>45657</v>
      </c>
      <c r="G401" s="24" t="s">
        <v>62</v>
      </c>
      <c r="H401" s="24" t="s">
        <v>443</v>
      </c>
      <c r="I401" s="24" t="s">
        <v>198</v>
      </c>
      <c r="J401" s="24" t="s">
        <v>444</v>
      </c>
      <c r="K401" s="24" t="s">
        <v>52</v>
      </c>
      <c r="L401" s="24" t="s">
        <v>427</v>
      </c>
      <c r="M401" s="24" t="s">
        <v>427</v>
      </c>
      <c r="N401" s="24" t="s">
        <v>59</v>
      </c>
      <c r="O401" s="24" t="s">
        <v>92</v>
      </c>
      <c r="P401" s="24">
        <v>50</v>
      </c>
      <c r="Q401" s="24">
        <v>34</v>
      </c>
      <c r="R401" s="24" t="s">
        <v>93</v>
      </c>
      <c r="S401" s="62">
        <v>0</v>
      </c>
      <c r="T401" s="24">
        <v>2024</v>
      </c>
      <c r="U401" s="24">
        <f t="shared" si="6"/>
        <v>9</v>
      </c>
      <c r="V401" s="24"/>
      <c r="W401" s="24"/>
      <c r="X401" s="24">
        <v>1</v>
      </c>
      <c r="Y401" s="24">
        <v>1</v>
      </c>
      <c r="Z401" s="24">
        <v>1</v>
      </c>
      <c r="AA401" s="24">
        <v>1</v>
      </c>
      <c r="AB401" s="24">
        <v>1</v>
      </c>
      <c r="AC401" s="24"/>
      <c r="AD401" s="24">
        <v>1</v>
      </c>
      <c r="AE401" s="24">
        <v>3</v>
      </c>
      <c r="AF401" s="24">
        <v>1</v>
      </c>
      <c r="AG401" s="24">
        <v>1</v>
      </c>
      <c r="AH401" s="62">
        <f>V401/'Festività&amp;Chiusure'!H$2</f>
        <v>0</v>
      </c>
      <c r="AI401" s="62">
        <f>W401/'Festività&amp;Chiusure'!I$2</f>
        <v>0</v>
      </c>
      <c r="AJ401" s="62">
        <f>X401/'Festività&amp;Chiusure'!J$2</f>
        <v>4.7619047619047616E-2</v>
      </c>
      <c r="AK401" s="62">
        <f>Y401/'Festività&amp;Chiusure'!K$2</f>
        <v>4.5454545454545456E-2</v>
      </c>
      <c r="AL401" s="62">
        <f>Z401/'Festività&amp;Chiusure'!L$2</f>
        <v>0.05</v>
      </c>
      <c r="AM401" s="62">
        <f>AA401/'Festività&amp;Chiusure'!M$2</f>
        <v>0.05</v>
      </c>
      <c r="AN401" s="62">
        <f>AB401/'Festività&amp;Chiusure'!N$2</f>
        <v>4.3478260869565216E-2</v>
      </c>
      <c r="AO401" s="62">
        <f>AC401/'Festività&amp;Chiusure'!O$2</f>
        <v>0</v>
      </c>
      <c r="AP401" s="62">
        <f>AD401/'Festività&amp;Chiusure'!P$2</f>
        <v>4.7619047619047616E-2</v>
      </c>
      <c r="AQ401" s="62">
        <f>AE401/'Festività&amp;Chiusure'!Q$2</f>
        <v>0.13043478260869565</v>
      </c>
      <c r="AR401" s="62">
        <f>AF401/'Festività&amp;Chiusure'!R$2</f>
        <v>4.7619047619047616E-2</v>
      </c>
      <c r="AS401" s="62">
        <f>AG401/'Festività&amp;Chiusure'!S$2</f>
        <v>4.5454545454545456E-2</v>
      </c>
    </row>
    <row r="402" spans="1:45" ht="14.45" hidden="1">
      <c r="A402" s="24" t="s">
        <v>45</v>
      </c>
      <c r="B402" s="24" t="s">
        <v>46</v>
      </c>
      <c r="C402" s="24" t="s">
        <v>195</v>
      </c>
      <c r="D402" s="24">
        <v>2024</v>
      </c>
      <c r="E402" s="61">
        <v>45413</v>
      </c>
      <c r="F402" s="61">
        <v>45657</v>
      </c>
      <c r="G402" s="24" t="s">
        <v>62</v>
      </c>
      <c r="H402" s="24" t="s">
        <v>445</v>
      </c>
      <c r="I402" s="24" t="s">
        <v>446</v>
      </c>
      <c r="J402" s="24" t="s">
        <v>447</v>
      </c>
      <c r="K402" s="24" t="s">
        <v>447</v>
      </c>
      <c r="L402" s="24" t="s">
        <v>427</v>
      </c>
      <c r="M402" s="24" t="s">
        <v>427</v>
      </c>
      <c r="N402" s="24" t="s">
        <v>59</v>
      </c>
      <c r="O402" s="24" t="s">
        <v>92</v>
      </c>
      <c r="P402" s="24">
        <v>100</v>
      </c>
      <c r="Q402" s="24">
        <v>55</v>
      </c>
      <c r="R402" s="24" t="s">
        <v>93</v>
      </c>
      <c r="S402" s="62">
        <v>0</v>
      </c>
      <c r="T402" s="24">
        <v>2024</v>
      </c>
      <c r="U402" s="24">
        <f t="shared" si="6"/>
        <v>47</v>
      </c>
      <c r="V402" s="24"/>
      <c r="W402" s="24"/>
      <c r="X402" s="24"/>
      <c r="Y402" s="24">
        <v>7</v>
      </c>
      <c r="Z402" s="24">
        <v>7</v>
      </c>
      <c r="AA402" s="24">
        <v>7</v>
      </c>
      <c r="AB402" s="24">
        <v>7</v>
      </c>
      <c r="AC402" s="24"/>
      <c r="AD402" s="24">
        <v>7</v>
      </c>
      <c r="AE402" s="24">
        <v>7</v>
      </c>
      <c r="AF402" s="24">
        <v>7</v>
      </c>
      <c r="AG402" s="24">
        <v>5</v>
      </c>
      <c r="AH402" s="62">
        <f>V402/'Festività&amp;Chiusure'!H$2</f>
        <v>0</v>
      </c>
      <c r="AI402" s="62">
        <f>W402/'Festività&amp;Chiusure'!I$2</f>
        <v>0</v>
      </c>
      <c r="AJ402" s="62">
        <f>X402/'Festività&amp;Chiusure'!J$2</f>
        <v>0</v>
      </c>
      <c r="AK402" s="62">
        <f>Y402/'Festività&amp;Chiusure'!K$2</f>
        <v>0.31818181818181818</v>
      </c>
      <c r="AL402" s="62">
        <f>Z402/'Festività&amp;Chiusure'!L$2</f>
        <v>0.35</v>
      </c>
      <c r="AM402" s="62">
        <f>AA402/'Festività&amp;Chiusure'!M$2</f>
        <v>0.35</v>
      </c>
      <c r="AN402" s="62">
        <f>AB402/'Festività&amp;Chiusure'!N$2</f>
        <v>0.30434782608695654</v>
      </c>
      <c r="AO402" s="62">
        <f>AC402/'Festività&amp;Chiusure'!O$2</f>
        <v>0</v>
      </c>
      <c r="AP402" s="62">
        <f>AD402/'Festività&amp;Chiusure'!P$2</f>
        <v>0.33333333333333331</v>
      </c>
      <c r="AQ402" s="62">
        <f>AE402/'Festività&amp;Chiusure'!Q$2</f>
        <v>0.30434782608695654</v>
      </c>
      <c r="AR402" s="62">
        <f>AF402/'Festività&amp;Chiusure'!R$2</f>
        <v>0.33333333333333331</v>
      </c>
      <c r="AS402" s="62">
        <f>AG402/'Festività&amp;Chiusure'!S$2</f>
        <v>0.22727272727272727</v>
      </c>
    </row>
    <row r="403" spans="1:45" ht="15.6" hidden="1">
      <c r="A403" s="24" t="s">
        <v>60</v>
      </c>
      <c r="B403" s="24" t="s">
        <v>61</v>
      </c>
      <c r="C403" s="24"/>
      <c r="D403" s="24">
        <v>2024</v>
      </c>
      <c r="E403" s="61">
        <v>45444</v>
      </c>
      <c r="F403" s="61">
        <v>45657</v>
      </c>
      <c r="G403" s="24" t="s">
        <v>62</v>
      </c>
      <c r="H403" s="24" t="s">
        <v>63</v>
      </c>
      <c r="I403" s="71" t="s">
        <v>64</v>
      </c>
      <c r="J403" s="24" t="s">
        <v>213</v>
      </c>
      <c r="K403" s="24" t="s">
        <v>66</v>
      </c>
      <c r="L403" s="24" t="s">
        <v>101</v>
      </c>
      <c r="M403" s="24" t="s">
        <v>448</v>
      </c>
      <c r="N403" s="24" t="s">
        <v>55</v>
      </c>
      <c r="O403" s="24" t="s">
        <v>56</v>
      </c>
      <c r="P403" s="24">
        <v>0</v>
      </c>
      <c r="Q403" s="24">
        <v>0</v>
      </c>
      <c r="R403" s="75"/>
      <c r="S403" s="62">
        <v>0</v>
      </c>
      <c r="T403" s="24">
        <v>2024</v>
      </c>
      <c r="U403" s="24">
        <f t="shared" si="6"/>
        <v>6</v>
      </c>
      <c r="V403" s="24"/>
      <c r="W403" s="24"/>
      <c r="X403" s="24"/>
      <c r="Y403" s="24"/>
      <c r="Z403" s="24"/>
      <c r="AA403" s="24">
        <v>3</v>
      </c>
      <c r="AB403" s="24">
        <v>3</v>
      </c>
      <c r="AC403" s="24"/>
      <c r="AD403" s="24"/>
      <c r="AE403" s="24"/>
      <c r="AF403" s="24"/>
      <c r="AG403" s="24"/>
      <c r="AH403" s="62">
        <f>V403/'Festività&amp;Chiusure'!H$2</f>
        <v>0</v>
      </c>
      <c r="AI403" s="62">
        <f>W403/'Festività&amp;Chiusure'!I$2</f>
        <v>0</v>
      </c>
      <c r="AJ403" s="62">
        <f>X403/'Festività&amp;Chiusure'!J$2</f>
        <v>0</v>
      </c>
      <c r="AK403" s="62">
        <f>Y403/'Festività&amp;Chiusure'!K$2</f>
        <v>0</v>
      </c>
      <c r="AL403" s="62">
        <f>Z403/'Festività&amp;Chiusure'!L$2</f>
        <v>0</v>
      </c>
      <c r="AM403" s="62">
        <f>AA403/'Festività&amp;Chiusure'!M$2</f>
        <v>0.15</v>
      </c>
      <c r="AN403" s="62">
        <f>AB403/'Festività&amp;Chiusure'!N$2</f>
        <v>0.13043478260869565</v>
      </c>
      <c r="AO403" s="62">
        <f>AC403/'Festività&amp;Chiusure'!O$2</f>
        <v>0</v>
      </c>
      <c r="AP403" s="62">
        <f>AD403/'Festività&amp;Chiusure'!P$2</f>
        <v>0</v>
      </c>
      <c r="AQ403" s="62">
        <f>AE403/'Festività&amp;Chiusure'!Q$2</f>
        <v>0</v>
      </c>
      <c r="AR403" s="62">
        <f>AF403/'Festività&amp;Chiusure'!R$2</f>
        <v>0</v>
      </c>
      <c r="AS403" s="62">
        <f>AG403/'Festività&amp;Chiusure'!S$2</f>
        <v>0</v>
      </c>
    </row>
    <row r="404" spans="1:45" ht="15.6" hidden="1">
      <c r="A404" s="24" t="s">
        <v>60</v>
      </c>
      <c r="B404" s="24" t="s">
        <v>61</v>
      </c>
      <c r="C404" s="24"/>
      <c r="D404" s="24">
        <v>2024</v>
      </c>
      <c r="E404" s="61">
        <v>45444</v>
      </c>
      <c r="F404" s="61">
        <v>45657</v>
      </c>
      <c r="G404" s="24" t="s">
        <v>62</v>
      </c>
      <c r="H404" s="24" t="s">
        <v>63</v>
      </c>
      <c r="I404" s="71" t="s">
        <v>64</v>
      </c>
      <c r="J404" s="24" t="s">
        <v>213</v>
      </c>
      <c r="K404" s="24" t="s">
        <v>66</v>
      </c>
      <c r="L404" s="24" t="s">
        <v>101</v>
      </c>
      <c r="M404" s="24" t="s">
        <v>101</v>
      </c>
      <c r="N404" s="24" t="s">
        <v>55</v>
      </c>
      <c r="O404" s="24" t="s">
        <v>92</v>
      </c>
      <c r="P404" s="24">
        <v>0</v>
      </c>
      <c r="Q404" s="24">
        <v>0</v>
      </c>
      <c r="R404" s="77"/>
      <c r="S404" s="62">
        <v>0</v>
      </c>
      <c r="T404" s="24">
        <v>2024</v>
      </c>
      <c r="U404" s="24">
        <f t="shared" si="6"/>
        <v>6</v>
      </c>
      <c r="V404" s="24"/>
      <c r="W404" s="24"/>
      <c r="X404" s="24"/>
      <c r="Y404" s="24"/>
      <c r="Z404" s="24"/>
      <c r="AA404" s="24">
        <v>3</v>
      </c>
      <c r="AB404" s="24">
        <v>3</v>
      </c>
      <c r="AC404" s="24"/>
      <c r="AD404" s="24"/>
      <c r="AE404" s="24"/>
      <c r="AF404" s="24"/>
      <c r="AG404" s="24"/>
      <c r="AH404" s="62">
        <f>V404/'Festività&amp;Chiusure'!H$2</f>
        <v>0</v>
      </c>
      <c r="AI404" s="62">
        <f>W404/'Festività&amp;Chiusure'!I$2</f>
        <v>0</v>
      </c>
      <c r="AJ404" s="62">
        <f>X404/'Festività&amp;Chiusure'!J$2</f>
        <v>0</v>
      </c>
      <c r="AK404" s="62">
        <f>Y404/'Festività&amp;Chiusure'!K$2</f>
        <v>0</v>
      </c>
      <c r="AL404" s="62">
        <f>Z404/'Festività&amp;Chiusure'!L$2</f>
        <v>0</v>
      </c>
      <c r="AM404" s="62">
        <f>AA404/'Festività&amp;Chiusure'!M$2</f>
        <v>0.15</v>
      </c>
      <c r="AN404" s="62">
        <f>AB404/'Festività&amp;Chiusure'!N$2</f>
        <v>0.13043478260869565</v>
      </c>
      <c r="AO404" s="62">
        <f>AC404/'Festività&amp;Chiusure'!O$2</f>
        <v>0</v>
      </c>
      <c r="AP404" s="62">
        <f>AD404/'Festività&amp;Chiusure'!P$2</f>
        <v>0</v>
      </c>
      <c r="AQ404" s="62">
        <f>AE404/'Festività&amp;Chiusure'!Q$2</f>
        <v>0</v>
      </c>
      <c r="AR404" s="62">
        <f>AF404/'Festività&amp;Chiusure'!R$2</f>
        <v>0</v>
      </c>
      <c r="AS404" s="62">
        <f>AG404/'Festività&amp;Chiusure'!S$2</f>
        <v>0</v>
      </c>
    </row>
    <row r="405" spans="1:45" ht="15.6" hidden="1">
      <c r="A405" s="24" t="s">
        <v>60</v>
      </c>
      <c r="B405" s="24" t="s">
        <v>61</v>
      </c>
      <c r="C405" s="24"/>
      <c r="D405" s="24">
        <v>2024</v>
      </c>
      <c r="E405" s="61">
        <v>45444</v>
      </c>
      <c r="F405" s="61">
        <v>45657</v>
      </c>
      <c r="G405" s="24" t="s">
        <v>62</v>
      </c>
      <c r="H405" s="24" t="s">
        <v>63</v>
      </c>
      <c r="I405" s="71" t="s">
        <v>64</v>
      </c>
      <c r="J405" s="24" t="s">
        <v>213</v>
      </c>
      <c r="K405" s="24" t="s">
        <v>66</v>
      </c>
      <c r="L405" s="24" t="s">
        <v>101</v>
      </c>
      <c r="M405" s="24" t="s">
        <v>449</v>
      </c>
      <c r="N405" s="24" t="s">
        <v>55</v>
      </c>
      <c r="O405" s="24" t="s">
        <v>56</v>
      </c>
      <c r="P405" s="24">
        <v>0</v>
      </c>
      <c r="Q405" s="24">
        <v>0</v>
      </c>
      <c r="R405" s="77"/>
      <c r="S405" s="62">
        <v>0</v>
      </c>
      <c r="T405" s="24">
        <v>2024</v>
      </c>
      <c r="U405" s="24">
        <f t="shared" si="6"/>
        <v>6</v>
      </c>
      <c r="V405" s="24"/>
      <c r="W405" s="24"/>
      <c r="X405" s="24"/>
      <c r="Y405" s="24"/>
      <c r="Z405" s="24"/>
      <c r="AA405" s="24">
        <v>3</v>
      </c>
      <c r="AB405" s="24">
        <v>3</v>
      </c>
      <c r="AC405" s="24"/>
      <c r="AD405" s="24"/>
      <c r="AE405" s="24"/>
      <c r="AF405" s="24"/>
      <c r="AG405" s="24"/>
      <c r="AH405" s="62">
        <f>V405/'Festività&amp;Chiusure'!H$2</f>
        <v>0</v>
      </c>
      <c r="AI405" s="62">
        <f>W405/'Festività&amp;Chiusure'!I$2</f>
        <v>0</v>
      </c>
      <c r="AJ405" s="62">
        <f>X405/'Festività&amp;Chiusure'!J$2</f>
        <v>0</v>
      </c>
      <c r="AK405" s="62">
        <f>Y405/'Festività&amp;Chiusure'!K$2</f>
        <v>0</v>
      </c>
      <c r="AL405" s="62">
        <f>Z405/'Festività&amp;Chiusure'!L$2</f>
        <v>0</v>
      </c>
      <c r="AM405" s="62">
        <f>AA405/'Festività&amp;Chiusure'!M$2</f>
        <v>0.15</v>
      </c>
      <c r="AN405" s="62">
        <f>AB405/'Festività&amp;Chiusure'!N$2</f>
        <v>0.13043478260869565</v>
      </c>
      <c r="AO405" s="62">
        <f>AC405/'Festività&amp;Chiusure'!O$2</f>
        <v>0</v>
      </c>
      <c r="AP405" s="62">
        <f>AD405/'Festività&amp;Chiusure'!P$2</f>
        <v>0</v>
      </c>
      <c r="AQ405" s="62">
        <f>AE405/'Festività&amp;Chiusure'!Q$2</f>
        <v>0</v>
      </c>
      <c r="AR405" s="62">
        <f>AF405/'Festività&amp;Chiusure'!R$2</f>
        <v>0</v>
      </c>
      <c r="AS405" s="62">
        <f>AG405/'Festività&amp;Chiusure'!S$2</f>
        <v>0</v>
      </c>
    </row>
    <row r="406" spans="1:45" ht="15.6" hidden="1">
      <c r="A406" s="24" t="s">
        <v>60</v>
      </c>
      <c r="B406" s="24" t="s">
        <v>61</v>
      </c>
      <c r="C406" s="24"/>
      <c r="D406" s="24">
        <v>2024</v>
      </c>
      <c r="E406" s="61">
        <v>45444</v>
      </c>
      <c r="F406" s="61">
        <v>45657</v>
      </c>
      <c r="G406" s="24" t="s">
        <v>62</v>
      </c>
      <c r="H406" s="24" t="s">
        <v>63</v>
      </c>
      <c r="I406" s="71" t="s">
        <v>64</v>
      </c>
      <c r="J406" s="24" t="s">
        <v>213</v>
      </c>
      <c r="K406" s="24" t="s">
        <v>66</v>
      </c>
      <c r="L406" s="24" t="s">
        <v>101</v>
      </c>
      <c r="M406" s="24" t="s">
        <v>110</v>
      </c>
      <c r="N406" s="24" t="s">
        <v>55</v>
      </c>
      <c r="O406" s="24" t="s">
        <v>56</v>
      </c>
      <c r="P406" s="24">
        <v>0</v>
      </c>
      <c r="Q406" s="24">
        <v>0</v>
      </c>
      <c r="R406" s="77"/>
      <c r="S406" s="62">
        <v>0</v>
      </c>
      <c r="T406" s="24">
        <v>2024</v>
      </c>
      <c r="U406" s="24">
        <f t="shared" si="6"/>
        <v>6</v>
      </c>
      <c r="V406" s="24"/>
      <c r="W406" s="24"/>
      <c r="X406" s="24"/>
      <c r="Y406" s="24"/>
      <c r="Z406" s="24"/>
      <c r="AA406" s="24">
        <v>3</v>
      </c>
      <c r="AB406" s="24">
        <v>3</v>
      </c>
      <c r="AC406" s="24"/>
      <c r="AD406" s="24"/>
      <c r="AE406" s="24"/>
      <c r="AF406" s="24"/>
      <c r="AG406" s="24"/>
      <c r="AH406" s="62">
        <f>V406/'Festività&amp;Chiusure'!H$2</f>
        <v>0</v>
      </c>
      <c r="AI406" s="62">
        <f>W406/'Festività&amp;Chiusure'!I$2</f>
        <v>0</v>
      </c>
      <c r="AJ406" s="62">
        <f>X406/'Festività&amp;Chiusure'!J$2</f>
        <v>0</v>
      </c>
      <c r="AK406" s="62">
        <f>Y406/'Festività&amp;Chiusure'!K$2</f>
        <v>0</v>
      </c>
      <c r="AL406" s="62">
        <f>Z406/'Festività&amp;Chiusure'!L$2</f>
        <v>0</v>
      </c>
      <c r="AM406" s="62">
        <f>AA406/'Festività&amp;Chiusure'!M$2</f>
        <v>0.15</v>
      </c>
      <c r="AN406" s="62">
        <f>AB406/'Festività&amp;Chiusure'!N$2</f>
        <v>0.13043478260869565</v>
      </c>
      <c r="AO406" s="62">
        <f>AC406/'Festività&amp;Chiusure'!O$2</f>
        <v>0</v>
      </c>
      <c r="AP406" s="62">
        <f>AD406/'Festività&amp;Chiusure'!P$2</f>
        <v>0</v>
      </c>
      <c r="AQ406" s="62">
        <f>AE406/'Festività&amp;Chiusure'!Q$2</f>
        <v>0</v>
      </c>
      <c r="AR406" s="62">
        <f>AF406/'Festività&amp;Chiusure'!R$2</f>
        <v>0</v>
      </c>
      <c r="AS406" s="62">
        <f>AG406/'Festività&amp;Chiusure'!S$2</f>
        <v>0</v>
      </c>
    </row>
    <row r="407" spans="1:45" ht="14.45" hidden="1">
      <c r="A407" s="24" t="s">
        <v>420</v>
      </c>
      <c r="B407" s="24" t="s">
        <v>46</v>
      </c>
      <c r="C407" s="24"/>
      <c r="D407" s="24">
        <v>2024</v>
      </c>
      <c r="E407" s="24"/>
      <c r="F407" s="24"/>
      <c r="G407" s="24" t="s">
        <v>62</v>
      </c>
      <c r="H407" s="24" t="s">
        <v>62</v>
      </c>
      <c r="I407" s="24" t="s">
        <v>379</v>
      </c>
      <c r="J407" s="24" t="s">
        <v>450</v>
      </c>
      <c r="K407" s="24" t="s">
        <v>52</v>
      </c>
      <c r="L407" s="24" t="s">
        <v>451</v>
      </c>
      <c r="M407" s="24" t="s">
        <v>336</v>
      </c>
      <c r="N407" s="24" t="s">
        <v>59</v>
      </c>
      <c r="O407" s="24" t="s">
        <v>72</v>
      </c>
      <c r="P407" s="24">
        <v>0</v>
      </c>
      <c r="Q407" s="24">
        <v>0</v>
      </c>
      <c r="R407" s="77" t="s">
        <v>57</v>
      </c>
      <c r="S407" s="62">
        <v>0</v>
      </c>
      <c r="T407" s="24">
        <v>2024</v>
      </c>
      <c r="U407" s="24">
        <f t="shared" si="6"/>
        <v>3</v>
      </c>
      <c r="V407" s="24"/>
      <c r="W407" s="24"/>
      <c r="X407" s="24"/>
      <c r="Y407" s="24"/>
      <c r="Z407" s="24"/>
      <c r="AA407" s="24">
        <v>3</v>
      </c>
      <c r="AB407" s="24"/>
      <c r="AC407" s="24"/>
      <c r="AD407" s="24"/>
      <c r="AE407" s="24"/>
      <c r="AF407" s="24"/>
      <c r="AG407" s="24"/>
      <c r="AH407" s="62">
        <f>V407/'Festività&amp;Chiusure'!H$2</f>
        <v>0</v>
      </c>
      <c r="AI407" s="62">
        <f>W407/'Festività&amp;Chiusure'!I$2</f>
        <v>0</v>
      </c>
      <c r="AJ407" s="62">
        <f>X407/'Festività&amp;Chiusure'!J$2</f>
        <v>0</v>
      </c>
      <c r="AK407" s="62">
        <f>Y407/'Festività&amp;Chiusure'!K$2</f>
        <v>0</v>
      </c>
      <c r="AL407" s="62">
        <f>Z407/'Festività&amp;Chiusure'!L$2</f>
        <v>0</v>
      </c>
      <c r="AM407" s="62">
        <f>AA407/'Festività&amp;Chiusure'!M$2</f>
        <v>0.15</v>
      </c>
      <c r="AN407" s="62">
        <f>AB407/'Festività&amp;Chiusure'!N$2</f>
        <v>0</v>
      </c>
      <c r="AO407" s="62">
        <f>AC407/'Festività&amp;Chiusure'!O$2</f>
        <v>0</v>
      </c>
      <c r="AP407" s="62">
        <f>AD407/'Festività&amp;Chiusure'!P$2</f>
        <v>0</v>
      </c>
      <c r="AQ407" s="62">
        <f>AE407/'Festività&amp;Chiusure'!Q$2</f>
        <v>0</v>
      </c>
      <c r="AR407" s="62">
        <f>AF407/'Festività&amp;Chiusure'!R$2</f>
        <v>0</v>
      </c>
      <c r="AS407" s="62">
        <f>AG407/'Festività&amp;Chiusure'!S$2</f>
        <v>0</v>
      </c>
    </row>
    <row r="408" spans="1:45" ht="14.45" hidden="1">
      <c r="A408" s="24" t="s">
        <v>45</v>
      </c>
      <c r="B408" s="24" t="s">
        <v>46</v>
      </c>
      <c r="C408" s="24" t="s">
        <v>195</v>
      </c>
      <c r="D408" s="24">
        <v>2024</v>
      </c>
      <c r="E408" s="61">
        <v>45586</v>
      </c>
      <c r="F408" s="61">
        <v>45626</v>
      </c>
      <c r="G408" s="100" t="s">
        <v>452</v>
      </c>
      <c r="H408" s="24" t="s">
        <v>453</v>
      </c>
      <c r="I408" s="24" t="s">
        <v>379</v>
      </c>
      <c r="J408" s="24" t="s">
        <v>454</v>
      </c>
      <c r="K408" s="24" t="s">
        <v>52</v>
      </c>
      <c r="L408" s="24" t="s">
        <v>451</v>
      </c>
      <c r="M408" s="24" t="s">
        <v>455</v>
      </c>
      <c r="N408" s="24" t="s">
        <v>55</v>
      </c>
      <c r="O408" s="24" t="s">
        <v>142</v>
      </c>
      <c r="P408" s="24">
        <v>30</v>
      </c>
      <c r="Q408" s="24">
        <v>0</v>
      </c>
      <c r="R408" s="77" t="s">
        <v>57</v>
      </c>
      <c r="S408" s="62">
        <v>1</v>
      </c>
      <c r="T408" s="24">
        <v>2024</v>
      </c>
      <c r="U408" s="24">
        <f t="shared" si="6"/>
        <v>5</v>
      </c>
      <c r="V408" s="24"/>
      <c r="W408" s="24"/>
      <c r="X408" s="24"/>
      <c r="Y408" s="24"/>
      <c r="Z408" s="24"/>
      <c r="AA408" s="24"/>
      <c r="AB408" s="24"/>
      <c r="AC408" s="24"/>
      <c r="AD408" s="24"/>
      <c r="AE408" s="24">
        <v>2</v>
      </c>
      <c r="AF408" s="24">
        <v>3</v>
      </c>
      <c r="AG408" s="24"/>
      <c r="AH408" s="62">
        <f>V408/'Festività&amp;Chiusure'!H$2</f>
        <v>0</v>
      </c>
      <c r="AI408" s="62">
        <f>W408/'Festività&amp;Chiusure'!I$2</f>
        <v>0</v>
      </c>
      <c r="AJ408" s="62">
        <f>X408/'Festività&amp;Chiusure'!J$2</f>
        <v>0</v>
      </c>
      <c r="AK408" s="62">
        <f>Y408/'Festività&amp;Chiusure'!K$2</f>
        <v>0</v>
      </c>
      <c r="AL408" s="62">
        <f>Z408/'Festività&amp;Chiusure'!L$2</f>
        <v>0</v>
      </c>
      <c r="AM408" s="62">
        <f>AA408/'Festività&amp;Chiusure'!M$2</f>
        <v>0</v>
      </c>
      <c r="AN408" s="62">
        <f>AB408/'Festività&amp;Chiusure'!N$2</f>
        <v>0</v>
      </c>
      <c r="AO408" s="62">
        <f>AC408/'Festività&amp;Chiusure'!O$2</f>
        <v>0</v>
      </c>
      <c r="AP408" s="62">
        <f>AD408/'Festività&amp;Chiusure'!P$2</f>
        <v>0</v>
      </c>
      <c r="AQ408" s="62">
        <f>AE408/'Festività&amp;Chiusure'!Q$2</f>
        <v>8.6956521739130432E-2</v>
      </c>
      <c r="AR408" s="62">
        <f>AF408/'Festività&amp;Chiusure'!R$2</f>
        <v>0.14285714285714285</v>
      </c>
      <c r="AS408" s="62">
        <f>AG408/'Festività&amp;Chiusure'!S$2</f>
        <v>0</v>
      </c>
    </row>
    <row r="409" spans="1:45" ht="14.45" hidden="1">
      <c r="A409" s="24" t="s">
        <v>45</v>
      </c>
      <c r="B409" s="24" t="s">
        <v>46</v>
      </c>
      <c r="C409" s="24" t="s">
        <v>195</v>
      </c>
      <c r="D409" s="24">
        <v>2024</v>
      </c>
      <c r="E409" s="61">
        <v>45586</v>
      </c>
      <c r="F409" s="61">
        <v>45626</v>
      </c>
      <c r="G409" s="100" t="s">
        <v>452</v>
      </c>
      <c r="H409" s="24" t="s">
        <v>453</v>
      </c>
      <c r="I409" s="24" t="s">
        <v>379</v>
      </c>
      <c r="J409" s="24" t="s">
        <v>454</v>
      </c>
      <c r="K409" s="24" t="s">
        <v>52</v>
      </c>
      <c r="L409" s="24" t="s">
        <v>451</v>
      </c>
      <c r="M409" s="24" t="s">
        <v>451</v>
      </c>
      <c r="N409" s="24" t="s">
        <v>55</v>
      </c>
      <c r="O409" s="24" t="s">
        <v>260</v>
      </c>
      <c r="P409" s="24">
        <v>30</v>
      </c>
      <c r="Q409" s="24">
        <v>0</v>
      </c>
      <c r="R409" s="77" t="s">
        <v>57</v>
      </c>
      <c r="S409" s="62">
        <v>1</v>
      </c>
      <c r="T409" s="24">
        <v>2024</v>
      </c>
      <c r="U409" s="24">
        <f t="shared" si="6"/>
        <v>0.5</v>
      </c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>
        <v>0.5</v>
      </c>
      <c r="AG409" s="24"/>
      <c r="AH409" s="62">
        <f>V409/'Festività&amp;Chiusure'!H$2</f>
        <v>0</v>
      </c>
      <c r="AI409" s="62">
        <f>W409/'Festività&amp;Chiusure'!I$2</f>
        <v>0</v>
      </c>
      <c r="AJ409" s="62">
        <f>X409/'Festività&amp;Chiusure'!J$2</f>
        <v>0</v>
      </c>
      <c r="AK409" s="62">
        <f>Y409/'Festività&amp;Chiusure'!K$2</f>
        <v>0</v>
      </c>
      <c r="AL409" s="62">
        <f>Z409/'Festività&amp;Chiusure'!L$2</f>
        <v>0</v>
      </c>
      <c r="AM409" s="62">
        <f>AA409/'Festività&amp;Chiusure'!M$2</f>
        <v>0</v>
      </c>
      <c r="AN409" s="62">
        <f>AB409/'Festività&amp;Chiusure'!N$2</f>
        <v>0</v>
      </c>
      <c r="AO409" s="62">
        <f>AC409/'Festività&amp;Chiusure'!O$2</f>
        <v>0</v>
      </c>
      <c r="AP409" s="62">
        <f>AD409/'Festività&amp;Chiusure'!P$2</f>
        <v>0</v>
      </c>
      <c r="AQ409" s="62">
        <f>AE409/'Festività&amp;Chiusure'!Q$2</f>
        <v>0</v>
      </c>
      <c r="AR409" s="62">
        <f>AF409/'Festività&amp;Chiusure'!R$2</f>
        <v>2.3809523809523808E-2</v>
      </c>
      <c r="AS409" s="62">
        <f>AG409/'Festività&amp;Chiusure'!S$2</f>
        <v>0</v>
      </c>
    </row>
    <row r="410" spans="1:45" ht="14.45" hidden="1">
      <c r="A410" s="24" t="s">
        <v>45</v>
      </c>
      <c r="B410" s="24" t="s">
        <v>46</v>
      </c>
      <c r="C410" s="24" t="s">
        <v>195</v>
      </c>
      <c r="D410" s="24">
        <v>2024</v>
      </c>
      <c r="E410" s="61">
        <v>45586</v>
      </c>
      <c r="F410" s="61">
        <v>45626</v>
      </c>
      <c r="G410" s="100" t="s">
        <v>452</v>
      </c>
      <c r="H410" s="24" t="s">
        <v>453</v>
      </c>
      <c r="I410" s="24" t="s">
        <v>379</v>
      </c>
      <c r="J410" s="24" t="s">
        <v>454</v>
      </c>
      <c r="K410" s="24" t="s">
        <v>52</v>
      </c>
      <c r="L410" s="24" t="s">
        <v>451</v>
      </c>
      <c r="M410" s="24" t="s">
        <v>415</v>
      </c>
      <c r="N410" s="24" t="s">
        <v>55</v>
      </c>
      <c r="O410" s="24" t="s">
        <v>142</v>
      </c>
      <c r="P410" s="24">
        <v>30</v>
      </c>
      <c r="Q410" s="24">
        <v>0</v>
      </c>
      <c r="R410" s="77" t="s">
        <v>57</v>
      </c>
      <c r="S410" s="62">
        <v>1</v>
      </c>
      <c r="T410" s="24">
        <v>2024</v>
      </c>
      <c r="U410" s="24">
        <f t="shared" si="6"/>
        <v>5</v>
      </c>
      <c r="V410" s="24"/>
      <c r="W410" s="24"/>
      <c r="X410" s="24"/>
      <c r="Y410" s="24"/>
      <c r="Z410" s="24"/>
      <c r="AA410" s="24"/>
      <c r="AB410" s="24"/>
      <c r="AC410" s="24"/>
      <c r="AD410" s="24"/>
      <c r="AE410" s="24">
        <v>2</v>
      </c>
      <c r="AF410" s="24">
        <v>3</v>
      </c>
      <c r="AG410" s="24"/>
      <c r="AH410" s="62">
        <f>V410/'Festività&amp;Chiusure'!H$2</f>
        <v>0</v>
      </c>
      <c r="AI410" s="62">
        <f>W410/'Festività&amp;Chiusure'!I$2</f>
        <v>0</v>
      </c>
      <c r="AJ410" s="62">
        <f>X410/'Festività&amp;Chiusure'!J$2</f>
        <v>0</v>
      </c>
      <c r="AK410" s="62">
        <f>Y410/'Festività&amp;Chiusure'!K$2</f>
        <v>0</v>
      </c>
      <c r="AL410" s="62">
        <f>Z410/'Festività&amp;Chiusure'!L$2</f>
        <v>0</v>
      </c>
      <c r="AM410" s="62">
        <f>AA410/'Festività&amp;Chiusure'!M$2</f>
        <v>0</v>
      </c>
      <c r="AN410" s="62">
        <f>AB410/'Festività&amp;Chiusure'!N$2</f>
        <v>0</v>
      </c>
      <c r="AO410" s="62">
        <f>AC410/'Festività&amp;Chiusure'!O$2</f>
        <v>0</v>
      </c>
      <c r="AP410" s="62">
        <f>AD410/'Festività&amp;Chiusure'!P$2</f>
        <v>0</v>
      </c>
      <c r="AQ410" s="62">
        <f>AE410/'Festività&amp;Chiusure'!Q$2</f>
        <v>8.6956521739130432E-2</v>
      </c>
      <c r="AR410" s="62">
        <f>AF410/'Festività&amp;Chiusure'!R$2</f>
        <v>0.14285714285714285</v>
      </c>
      <c r="AS410" s="62">
        <f>AG410/'Festività&amp;Chiusure'!S$2</f>
        <v>0</v>
      </c>
    </row>
    <row r="411" spans="1:45" ht="14.45" hidden="1">
      <c r="A411" s="24" t="s">
        <v>262</v>
      </c>
      <c r="B411" s="24" t="s">
        <v>46</v>
      </c>
      <c r="C411" s="24"/>
      <c r="D411" s="24">
        <v>2024</v>
      </c>
      <c r="E411" s="61">
        <v>45292</v>
      </c>
      <c r="F411" s="61">
        <v>45657</v>
      </c>
      <c r="G411" s="24" t="s">
        <v>62</v>
      </c>
      <c r="H411" s="24" t="s">
        <v>263</v>
      </c>
      <c r="I411" s="24" t="s">
        <v>64</v>
      </c>
      <c r="J411" s="24" t="s">
        <v>456</v>
      </c>
      <c r="K411" s="24"/>
      <c r="L411" s="24" t="s">
        <v>457</v>
      </c>
      <c r="M411" s="24" t="s">
        <v>433</v>
      </c>
      <c r="N411" s="24" t="s">
        <v>55</v>
      </c>
      <c r="O411" s="24" t="s">
        <v>56</v>
      </c>
      <c r="P411" s="24">
        <v>0</v>
      </c>
      <c r="Q411" s="24">
        <v>0</v>
      </c>
      <c r="R411" s="77" t="s">
        <v>57</v>
      </c>
      <c r="S411" s="62">
        <v>0</v>
      </c>
      <c r="T411" s="24">
        <v>2024</v>
      </c>
      <c r="U411" s="24">
        <f t="shared" si="6"/>
        <v>8</v>
      </c>
      <c r="V411" s="24"/>
      <c r="W411" s="24"/>
      <c r="X411" s="24"/>
      <c r="Y411" s="24"/>
      <c r="Z411" s="24"/>
      <c r="AA411" s="24">
        <v>2</v>
      </c>
      <c r="AB411" s="24">
        <v>2</v>
      </c>
      <c r="AC411" s="24">
        <v>2</v>
      </c>
      <c r="AD411" s="24">
        <v>2</v>
      </c>
      <c r="AE411" s="24"/>
      <c r="AF411" s="24"/>
      <c r="AG411" s="24"/>
      <c r="AH411" s="62">
        <f>V411/'Festività&amp;Chiusure'!H$2</f>
        <v>0</v>
      </c>
      <c r="AI411" s="62">
        <f>W411/'Festività&amp;Chiusure'!I$2</f>
        <v>0</v>
      </c>
      <c r="AJ411" s="62">
        <f>X411/'Festività&amp;Chiusure'!J$2</f>
        <v>0</v>
      </c>
      <c r="AK411" s="62">
        <f>Y411/'Festività&amp;Chiusure'!K$2</f>
        <v>0</v>
      </c>
      <c r="AL411" s="62">
        <f>Z411/'Festività&amp;Chiusure'!L$2</f>
        <v>0</v>
      </c>
      <c r="AM411" s="62">
        <f>AA411/'Festività&amp;Chiusure'!M$2</f>
        <v>0.1</v>
      </c>
      <c r="AN411" s="62">
        <f>AB411/'Festività&amp;Chiusure'!N$2</f>
        <v>8.6956521739130432E-2</v>
      </c>
      <c r="AO411" s="62">
        <f>AC411/'Festività&amp;Chiusure'!O$2</f>
        <v>0.16666666666666666</v>
      </c>
      <c r="AP411" s="62">
        <f>AD411/'Festività&amp;Chiusure'!P$2</f>
        <v>9.5238095238095233E-2</v>
      </c>
      <c r="AQ411" s="62">
        <f>AE411/'Festività&amp;Chiusure'!Q$2</f>
        <v>0</v>
      </c>
      <c r="AR411" s="62">
        <f>AF411/'Festività&amp;Chiusure'!R$2</f>
        <v>0</v>
      </c>
      <c r="AS411" s="62">
        <f>AG411/'Festività&amp;Chiusure'!S$2</f>
        <v>0</v>
      </c>
    </row>
    <row r="412" spans="1:45" ht="15.6" hidden="1">
      <c r="A412" s="24" t="s">
        <v>60</v>
      </c>
      <c r="B412" s="24" t="s">
        <v>61</v>
      </c>
      <c r="C412" s="24"/>
      <c r="D412" s="24">
        <v>2024</v>
      </c>
      <c r="E412" s="24"/>
      <c r="F412" s="24"/>
      <c r="G412" s="24" t="s">
        <v>62</v>
      </c>
      <c r="H412" s="24" t="s">
        <v>63</v>
      </c>
      <c r="I412" s="71" t="s">
        <v>64</v>
      </c>
      <c r="J412" s="24" t="s">
        <v>213</v>
      </c>
      <c r="K412" s="71" t="s">
        <v>66</v>
      </c>
      <c r="L412" s="24" t="s">
        <v>451</v>
      </c>
      <c r="M412" s="24" t="s">
        <v>458</v>
      </c>
      <c r="N412" s="24" t="s">
        <v>55</v>
      </c>
      <c r="O412" s="24" t="s">
        <v>134</v>
      </c>
      <c r="P412" s="24">
        <v>0</v>
      </c>
      <c r="Q412" s="24">
        <v>0</v>
      </c>
      <c r="R412" s="77" t="s">
        <v>57</v>
      </c>
      <c r="S412" s="62">
        <v>0</v>
      </c>
      <c r="T412" s="24">
        <v>2024</v>
      </c>
      <c r="U412" s="24">
        <f t="shared" si="6"/>
        <v>19</v>
      </c>
      <c r="V412" s="24"/>
      <c r="W412" s="24"/>
      <c r="X412" s="24"/>
      <c r="Y412" s="24"/>
      <c r="Z412" s="24">
        <v>2</v>
      </c>
      <c r="AA412" s="24">
        <v>3</v>
      </c>
      <c r="AB412" s="24">
        <v>3</v>
      </c>
      <c r="AC412" s="24"/>
      <c r="AD412" s="24">
        <v>3</v>
      </c>
      <c r="AE412" s="24">
        <v>3</v>
      </c>
      <c r="AF412" s="24">
        <v>3</v>
      </c>
      <c r="AG412" s="24">
        <v>2</v>
      </c>
      <c r="AH412" s="62">
        <f>V412/'Festività&amp;Chiusure'!H$2</f>
        <v>0</v>
      </c>
      <c r="AI412" s="62">
        <f>W412/'Festività&amp;Chiusure'!I$2</f>
        <v>0</v>
      </c>
      <c r="AJ412" s="62">
        <f>X412/'Festività&amp;Chiusure'!J$2</f>
        <v>0</v>
      </c>
      <c r="AK412" s="62">
        <f>Y412/'Festività&amp;Chiusure'!K$2</f>
        <v>0</v>
      </c>
      <c r="AL412" s="62">
        <f>Z412/'Festività&amp;Chiusure'!L$2</f>
        <v>0.1</v>
      </c>
      <c r="AM412" s="62">
        <f>AA412/'Festività&amp;Chiusure'!M$2</f>
        <v>0.15</v>
      </c>
      <c r="AN412" s="62">
        <f>AB412/'Festività&amp;Chiusure'!N$2</f>
        <v>0.13043478260869565</v>
      </c>
      <c r="AO412" s="62">
        <f>AC412/'Festività&amp;Chiusure'!O$2</f>
        <v>0</v>
      </c>
      <c r="AP412" s="62">
        <f>AD412/'Festività&amp;Chiusure'!P$2</f>
        <v>0.14285714285714285</v>
      </c>
      <c r="AQ412" s="62">
        <f>AE412/'Festività&amp;Chiusure'!Q$2</f>
        <v>0.13043478260869565</v>
      </c>
      <c r="AR412" s="62">
        <f>AF412/'Festività&amp;Chiusure'!R$2</f>
        <v>0.14285714285714285</v>
      </c>
      <c r="AS412" s="62">
        <f>AG412/'Festività&amp;Chiusure'!S$2</f>
        <v>9.0909090909090912E-2</v>
      </c>
    </row>
    <row r="413" spans="1:45" ht="15.6" hidden="1">
      <c r="A413" s="24" t="s">
        <v>60</v>
      </c>
      <c r="B413" s="24" t="s">
        <v>61</v>
      </c>
      <c r="C413" s="24"/>
      <c r="D413" s="24">
        <v>2024</v>
      </c>
      <c r="E413" s="24"/>
      <c r="F413" s="24"/>
      <c r="G413" s="24" t="s">
        <v>62</v>
      </c>
      <c r="H413" s="24" t="s">
        <v>63</v>
      </c>
      <c r="I413" s="71" t="s">
        <v>64</v>
      </c>
      <c r="J413" s="24" t="s">
        <v>213</v>
      </c>
      <c r="K413" s="71" t="s">
        <v>66</v>
      </c>
      <c r="L413" s="24" t="s">
        <v>451</v>
      </c>
      <c r="M413" s="24" t="s">
        <v>433</v>
      </c>
      <c r="N413" s="24" t="s">
        <v>55</v>
      </c>
      <c r="O413" s="24" t="s">
        <v>56</v>
      </c>
      <c r="P413" s="24">
        <v>0</v>
      </c>
      <c r="Q413" s="24">
        <v>0</v>
      </c>
      <c r="R413" s="77" t="s">
        <v>57</v>
      </c>
      <c r="S413" s="62">
        <v>0</v>
      </c>
      <c r="T413" s="24">
        <v>2024</v>
      </c>
      <c r="U413" s="24">
        <f t="shared" si="6"/>
        <v>21</v>
      </c>
      <c r="V413" s="24"/>
      <c r="W413" s="24"/>
      <c r="X413" s="24"/>
      <c r="Y413" s="24"/>
      <c r="Z413" s="24">
        <v>3</v>
      </c>
      <c r="AA413" s="24">
        <v>3</v>
      </c>
      <c r="AB413" s="24">
        <v>3</v>
      </c>
      <c r="AC413" s="24"/>
      <c r="AD413" s="24">
        <v>3</v>
      </c>
      <c r="AE413" s="24">
        <v>3</v>
      </c>
      <c r="AF413" s="24">
        <v>3</v>
      </c>
      <c r="AG413" s="24">
        <v>3</v>
      </c>
      <c r="AH413" s="62">
        <f>V413/'Festività&amp;Chiusure'!H$2</f>
        <v>0</v>
      </c>
      <c r="AI413" s="62">
        <f>W413/'Festività&amp;Chiusure'!I$2</f>
        <v>0</v>
      </c>
      <c r="AJ413" s="62">
        <f>X413/'Festività&amp;Chiusure'!J$2</f>
        <v>0</v>
      </c>
      <c r="AK413" s="62">
        <f>Y413/'Festività&amp;Chiusure'!K$2</f>
        <v>0</v>
      </c>
      <c r="AL413" s="62">
        <f>Z413/'Festività&amp;Chiusure'!L$2</f>
        <v>0.15</v>
      </c>
      <c r="AM413" s="62">
        <f>AA413/'Festività&amp;Chiusure'!M$2</f>
        <v>0.15</v>
      </c>
      <c r="AN413" s="62">
        <f>AB413/'Festività&amp;Chiusure'!N$2</f>
        <v>0.13043478260869565</v>
      </c>
      <c r="AO413" s="62">
        <f>AC413/'Festività&amp;Chiusure'!O$2</f>
        <v>0</v>
      </c>
      <c r="AP413" s="62">
        <f>AD413/'Festività&amp;Chiusure'!P$2</f>
        <v>0.14285714285714285</v>
      </c>
      <c r="AQ413" s="62">
        <f>AE413/'Festività&amp;Chiusure'!Q$2</f>
        <v>0.13043478260869565</v>
      </c>
      <c r="AR413" s="62">
        <f>AF413/'Festività&amp;Chiusure'!R$2</f>
        <v>0.14285714285714285</v>
      </c>
      <c r="AS413" s="62">
        <f>AG413/'Festività&amp;Chiusure'!S$2</f>
        <v>0.13636363636363635</v>
      </c>
    </row>
    <row r="414" spans="1:45" ht="15.6" hidden="1">
      <c r="A414" s="24" t="s">
        <v>60</v>
      </c>
      <c r="B414" s="24" t="s">
        <v>61</v>
      </c>
      <c r="C414" s="24"/>
      <c r="D414" s="24">
        <v>2024</v>
      </c>
      <c r="E414" s="24"/>
      <c r="F414" s="24"/>
      <c r="G414" s="24" t="s">
        <v>62</v>
      </c>
      <c r="H414" s="24" t="s">
        <v>63</v>
      </c>
      <c r="I414" s="71" t="s">
        <v>64</v>
      </c>
      <c r="J414" s="24" t="s">
        <v>213</v>
      </c>
      <c r="K414" s="71" t="s">
        <v>66</v>
      </c>
      <c r="L414" s="24" t="s">
        <v>451</v>
      </c>
      <c r="M414" s="24" t="s">
        <v>435</v>
      </c>
      <c r="N414" s="24" t="s">
        <v>55</v>
      </c>
      <c r="O414" s="24" t="s">
        <v>56</v>
      </c>
      <c r="P414" s="24">
        <v>0</v>
      </c>
      <c r="Q414" s="24">
        <v>0</v>
      </c>
      <c r="R414" s="77" t="s">
        <v>57</v>
      </c>
      <c r="S414" s="62">
        <v>0</v>
      </c>
      <c r="T414" s="24">
        <v>2024</v>
      </c>
      <c r="U414" s="24">
        <f t="shared" si="6"/>
        <v>21</v>
      </c>
      <c r="V414" s="24"/>
      <c r="W414" s="24"/>
      <c r="X414" s="24"/>
      <c r="Y414" s="24"/>
      <c r="Z414" s="24">
        <v>3</v>
      </c>
      <c r="AA414" s="24">
        <v>3</v>
      </c>
      <c r="AB414" s="24">
        <v>3</v>
      </c>
      <c r="AC414" s="24"/>
      <c r="AD414" s="24">
        <v>3</v>
      </c>
      <c r="AE414" s="24">
        <v>3</v>
      </c>
      <c r="AF414" s="24">
        <v>3</v>
      </c>
      <c r="AG414" s="24">
        <v>3</v>
      </c>
      <c r="AH414" s="62">
        <f>V414/'Festività&amp;Chiusure'!H$2</f>
        <v>0</v>
      </c>
      <c r="AI414" s="62">
        <f>W414/'Festività&amp;Chiusure'!I$2</f>
        <v>0</v>
      </c>
      <c r="AJ414" s="62">
        <f>X414/'Festività&amp;Chiusure'!J$2</f>
        <v>0</v>
      </c>
      <c r="AK414" s="62">
        <f>Y414/'Festività&amp;Chiusure'!K$2</f>
        <v>0</v>
      </c>
      <c r="AL414" s="62">
        <f>Z414/'Festività&amp;Chiusure'!L$2</f>
        <v>0.15</v>
      </c>
      <c r="AM414" s="62">
        <f>AA414/'Festività&amp;Chiusure'!M$2</f>
        <v>0.15</v>
      </c>
      <c r="AN414" s="62">
        <f>AB414/'Festività&amp;Chiusure'!N$2</f>
        <v>0.13043478260869565</v>
      </c>
      <c r="AO414" s="62">
        <f>AC414/'Festività&amp;Chiusure'!O$2</f>
        <v>0</v>
      </c>
      <c r="AP414" s="62">
        <f>AD414/'Festività&amp;Chiusure'!P$2</f>
        <v>0.14285714285714285</v>
      </c>
      <c r="AQ414" s="62">
        <f>AE414/'Festività&amp;Chiusure'!Q$2</f>
        <v>0.13043478260869565</v>
      </c>
      <c r="AR414" s="62">
        <f>AF414/'Festività&amp;Chiusure'!R$2</f>
        <v>0.14285714285714285</v>
      </c>
      <c r="AS414" s="62">
        <f>AG414/'Festività&amp;Chiusure'!S$2</f>
        <v>0.13636363636363635</v>
      </c>
    </row>
    <row r="415" spans="1:45" ht="15.6" hidden="1">
      <c r="A415" s="24" t="s">
        <v>60</v>
      </c>
      <c r="B415" s="24" t="s">
        <v>61</v>
      </c>
      <c r="C415" s="24"/>
      <c r="D415" s="24">
        <v>2024</v>
      </c>
      <c r="E415" s="24"/>
      <c r="F415" s="24"/>
      <c r="G415" s="24" t="s">
        <v>62</v>
      </c>
      <c r="H415" s="24" t="s">
        <v>63</v>
      </c>
      <c r="I415" s="71" t="s">
        <v>64</v>
      </c>
      <c r="J415" s="24" t="s">
        <v>213</v>
      </c>
      <c r="K415" s="24" t="s">
        <v>66</v>
      </c>
      <c r="L415" s="24" t="s">
        <v>451</v>
      </c>
      <c r="M415" s="24" t="s">
        <v>451</v>
      </c>
      <c r="N415" s="24" t="s">
        <v>55</v>
      </c>
      <c r="O415" s="24" t="s">
        <v>92</v>
      </c>
      <c r="P415" s="24">
        <v>0</v>
      </c>
      <c r="Q415" s="24">
        <v>0</v>
      </c>
      <c r="R415" s="77" t="s">
        <v>57</v>
      </c>
      <c r="S415" s="62">
        <v>0</v>
      </c>
      <c r="T415" s="24">
        <v>2024</v>
      </c>
      <c r="U415" s="24">
        <f t="shared" si="6"/>
        <v>17</v>
      </c>
      <c r="V415" s="24"/>
      <c r="W415" s="24"/>
      <c r="X415" s="24"/>
      <c r="Y415" s="24">
        <v>2</v>
      </c>
      <c r="Z415" s="24">
        <v>3</v>
      </c>
      <c r="AA415" s="24">
        <v>3</v>
      </c>
      <c r="AB415" s="24">
        <v>3</v>
      </c>
      <c r="AC415" s="24"/>
      <c r="AD415" s="24">
        <v>3</v>
      </c>
      <c r="AE415" s="24">
        <v>3</v>
      </c>
      <c r="AF415" s="24">
        <v>2</v>
      </c>
      <c r="AG415" s="24"/>
      <c r="AH415" s="62">
        <f>V415/'Festività&amp;Chiusure'!H$2</f>
        <v>0</v>
      </c>
      <c r="AI415" s="62">
        <f>W415/'Festività&amp;Chiusure'!I$2</f>
        <v>0</v>
      </c>
      <c r="AJ415" s="62">
        <f>X415/'Festività&amp;Chiusure'!J$2</f>
        <v>0</v>
      </c>
      <c r="AK415" s="62">
        <f>Y415/'Festività&amp;Chiusure'!K$2</f>
        <v>9.0909090909090912E-2</v>
      </c>
      <c r="AL415" s="62">
        <f>Z415/'Festività&amp;Chiusure'!L$2</f>
        <v>0.15</v>
      </c>
      <c r="AM415" s="62">
        <f>AA415/'Festività&amp;Chiusure'!M$2</f>
        <v>0.15</v>
      </c>
      <c r="AN415" s="62">
        <f>AB415/'Festività&amp;Chiusure'!N$2</f>
        <v>0.13043478260869565</v>
      </c>
      <c r="AO415" s="62">
        <f>AC415/'Festività&amp;Chiusure'!O$2</f>
        <v>0</v>
      </c>
      <c r="AP415" s="62">
        <f>AD415/'Festività&amp;Chiusure'!P$2</f>
        <v>0.14285714285714285</v>
      </c>
      <c r="AQ415" s="62">
        <f>AE415/'Festività&amp;Chiusure'!Q$2</f>
        <v>0.13043478260869565</v>
      </c>
      <c r="AR415" s="62">
        <f>AF415/'Festività&amp;Chiusure'!R$2</f>
        <v>9.5238095238095233E-2</v>
      </c>
      <c r="AS415" s="62">
        <f>AG415/'Festività&amp;Chiusure'!S$2</f>
        <v>0</v>
      </c>
    </row>
    <row r="416" spans="1:45" ht="15.6" hidden="1">
      <c r="A416" s="24" t="s">
        <v>60</v>
      </c>
      <c r="B416" s="24" t="s">
        <v>61</v>
      </c>
      <c r="C416" s="24"/>
      <c r="D416" s="24">
        <v>2024</v>
      </c>
      <c r="E416" s="24"/>
      <c r="F416" s="24"/>
      <c r="G416" s="24" t="s">
        <v>62</v>
      </c>
      <c r="H416" s="24" t="s">
        <v>63</v>
      </c>
      <c r="I416" s="71" t="s">
        <v>64</v>
      </c>
      <c r="J416" s="24" t="s">
        <v>213</v>
      </c>
      <c r="K416" s="24" t="s">
        <v>66</v>
      </c>
      <c r="L416" s="24" t="s">
        <v>451</v>
      </c>
      <c r="M416" s="24" t="s">
        <v>378</v>
      </c>
      <c r="N416" s="24" t="s">
        <v>55</v>
      </c>
      <c r="O416" s="24" t="s">
        <v>134</v>
      </c>
      <c r="P416" s="24">
        <v>0</v>
      </c>
      <c r="Q416" s="24">
        <v>0</v>
      </c>
      <c r="R416" s="77" t="s">
        <v>57</v>
      </c>
      <c r="S416" s="62">
        <v>0</v>
      </c>
      <c r="T416" s="24">
        <v>2024</v>
      </c>
      <c r="U416" s="24">
        <f t="shared" si="6"/>
        <v>16</v>
      </c>
      <c r="V416" s="24"/>
      <c r="W416" s="24"/>
      <c r="X416" s="24"/>
      <c r="Y416" s="24"/>
      <c r="Z416" s="24">
        <v>2</v>
      </c>
      <c r="AA416" s="24">
        <v>3</v>
      </c>
      <c r="AB416" s="24">
        <v>3</v>
      </c>
      <c r="AC416" s="24"/>
      <c r="AD416" s="24"/>
      <c r="AE416" s="24">
        <v>3</v>
      </c>
      <c r="AF416" s="24">
        <v>2</v>
      </c>
      <c r="AG416" s="24">
        <v>3</v>
      </c>
      <c r="AH416" s="62">
        <f>V416/'Festività&amp;Chiusure'!H$2</f>
        <v>0</v>
      </c>
      <c r="AI416" s="62">
        <f>W416/'Festività&amp;Chiusure'!I$2</f>
        <v>0</v>
      </c>
      <c r="AJ416" s="62">
        <f>X416/'Festività&amp;Chiusure'!J$2</f>
        <v>0</v>
      </c>
      <c r="AK416" s="62">
        <f>Y416/'Festività&amp;Chiusure'!K$2</f>
        <v>0</v>
      </c>
      <c r="AL416" s="62">
        <f>Z416/'Festività&amp;Chiusure'!L$2</f>
        <v>0.1</v>
      </c>
      <c r="AM416" s="62">
        <f>AA416/'Festività&amp;Chiusure'!M$2</f>
        <v>0.15</v>
      </c>
      <c r="AN416" s="62">
        <f>AB416/'Festività&amp;Chiusure'!N$2</f>
        <v>0.13043478260869565</v>
      </c>
      <c r="AO416" s="62">
        <f>AC416/'Festività&amp;Chiusure'!O$2</f>
        <v>0</v>
      </c>
      <c r="AP416" s="62">
        <f>AD416/'Festività&amp;Chiusure'!P$2</f>
        <v>0</v>
      </c>
      <c r="AQ416" s="62">
        <f>AE416/'Festività&amp;Chiusure'!Q$2</f>
        <v>0.13043478260869565</v>
      </c>
      <c r="AR416" s="62">
        <f>AF416/'Festività&amp;Chiusure'!R$2</f>
        <v>9.5238095238095233E-2</v>
      </c>
      <c r="AS416" s="62">
        <f>AG416/'Festività&amp;Chiusure'!S$2</f>
        <v>0.13636363636363635</v>
      </c>
    </row>
    <row r="417" spans="1:45" ht="14.45" hidden="1">
      <c r="A417" s="24" t="s">
        <v>262</v>
      </c>
      <c r="B417" s="24" t="s">
        <v>46</v>
      </c>
      <c r="C417" s="24"/>
      <c r="D417" s="24">
        <v>2024</v>
      </c>
      <c r="E417" s="61">
        <v>45352</v>
      </c>
      <c r="F417" s="61">
        <v>45443</v>
      </c>
      <c r="G417" s="24" t="s">
        <v>62</v>
      </c>
      <c r="H417" s="24" t="s">
        <v>63</v>
      </c>
      <c r="I417" s="24"/>
      <c r="J417" s="24" t="s">
        <v>459</v>
      </c>
      <c r="K417" s="24" t="s">
        <v>66</v>
      </c>
      <c r="L417" s="24" t="s">
        <v>451</v>
      </c>
      <c r="M417" s="24" t="s">
        <v>435</v>
      </c>
      <c r="N417" s="24" t="s">
        <v>55</v>
      </c>
      <c r="O417" s="24" t="s">
        <v>56</v>
      </c>
      <c r="P417" s="24">
        <v>0</v>
      </c>
      <c r="Q417" s="24">
        <v>0</v>
      </c>
      <c r="R417" s="77" t="s">
        <v>57</v>
      </c>
      <c r="S417" s="62">
        <v>1</v>
      </c>
      <c r="T417" s="24">
        <v>2024</v>
      </c>
      <c r="U417" s="24">
        <f t="shared" si="6"/>
        <v>5</v>
      </c>
      <c r="V417" s="24"/>
      <c r="W417" s="24"/>
      <c r="X417" s="24">
        <v>5</v>
      </c>
      <c r="Y417" s="24">
        <v>5</v>
      </c>
      <c r="Z417" s="24">
        <v>5</v>
      </c>
      <c r="AA417" s="24"/>
      <c r="AB417" s="24"/>
      <c r="AC417" s="24"/>
      <c r="AD417" s="24"/>
      <c r="AE417" s="24"/>
      <c r="AF417" s="24"/>
      <c r="AG417" s="24"/>
      <c r="AH417" s="62">
        <f>V417/'Festività&amp;Chiusure'!H$2</f>
        <v>0</v>
      </c>
      <c r="AI417" s="62">
        <f>W417/'Festività&amp;Chiusure'!I$2</f>
        <v>0</v>
      </c>
      <c r="AJ417" s="62">
        <f>X417/'Festività&amp;Chiusure'!J$2</f>
        <v>0.23809523809523808</v>
      </c>
      <c r="AK417" s="62">
        <f>Y417/'Festività&amp;Chiusure'!K$2</f>
        <v>0.22727272727272727</v>
      </c>
      <c r="AL417" s="62">
        <f>Z417/'Festività&amp;Chiusure'!L$2</f>
        <v>0.25</v>
      </c>
      <c r="AM417" s="62">
        <f>AA417/'Festività&amp;Chiusure'!M$2</f>
        <v>0</v>
      </c>
      <c r="AN417" s="62">
        <f>AB417/'Festività&amp;Chiusure'!N$2</f>
        <v>0</v>
      </c>
      <c r="AO417" s="62">
        <f>AC417/'Festività&amp;Chiusure'!O$2</f>
        <v>0</v>
      </c>
      <c r="AP417" s="62">
        <f>AD417/'Festività&amp;Chiusure'!P$2</f>
        <v>0</v>
      </c>
      <c r="AQ417" s="62">
        <f>AE417/'Festività&amp;Chiusure'!Q$2</f>
        <v>0</v>
      </c>
      <c r="AR417" s="62">
        <f>AF417/'Festività&amp;Chiusure'!R$2</f>
        <v>0</v>
      </c>
      <c r="AS417" s="62">
        <f>AG417/'Festività&amp;Chiusure'!S$2</f>
        <v>0</v>
      </c>
    </row>
    <row r="418" spans="1:45" ht="14.45" hidden="1">
      <c r="A418" s="24" t="s">
        <v>420</v>
      </c>
      <c r="B418" s="24" t="s">
        <v>460</v>
      </c>
      <c r="C418" s="24"/>
      <c r="D418" s="24">
        <v>2024</v>
      </c>
      <c r="E418" s="24"/>
      <c r="F418" s="24"/>
      <c r="G418" s="24" t="s">
        <v>62</v>
      </c>
      <c r="H418" s="24" t="s">
        <v>461</v>
      </c>
      <c r="I418" s="24" t="s">
        <v>245</v>
      </c>
      <c r="J418" s="24" t="s">
        <v>462</v>
      </c>
      <c r="K418" s="24" t="s">
        <v>463</v>
      </c>
      <c r="L418" s="24" t="s">
        <v>451</v>
      </c>
      <c r="M418" s="24" t="s">
        <v>188</v>
      </c>
      <c r="N418" s="24" t="s">
        <v>55</v>
      </c>
      <c r="O418" s="24" t="s">
        <v>146</v>
      </c>
      <c r="P418" s="24">
        <v>20</v>
      </c>
      <c r="Q418" s="24">
        <v>20</v>
      </c>
      <c r="R418" s="77" t="s">
        <v>57</v>
      </c>
      <c r="S418" s="62">
        <v>1</v>
      </c>
      <c r="T418" s="24">
        <v>2024</v>
      </c>
      <c r="U418" s="24">
        <f t="shared" si="6"/>
        <v>3</v>
      </c>
      <c r="V418" s="24"/>
      <c r="W418" s="24"/>
      <c r="X418" s="24"/>
      <c r="Y418" s="24"/>
      <c r="Z418" s="24"/>
      <c r="AA418" s="24">
        <v>3</v>
      </c>
      <c r="AB418" s="24"/>
      <c r="AC418" s="24"/>
      <c r="AD418" s="24"/>
      <c r="AE418" s="24"/>
      <c r="AF418" s="24"/>
      <c r="AG418" s="24"/>
      <c r="AH418" s="62">
        <f>V418/'Festività&amp;Chiusure'!H$2</f>
        <v>0</v>
      </c>
      <c r="AI418" s="62">
        <f>W418/'Festività&amp;Chiusure'!I$2</f>
        <v>0</v>
      </c>
      <c r="AJ418" s="62">
        <f>X418/'Festività&amp;Chiusure'!J$2</f>
        <v>0</v>
      </c>
      <c r="AK418" s="62">
        <f>Y418/'Festività&amp;Chiusure'!K$2</f>
        <v>0</v>
      </c>
      <c r="AL418" s="62">
        <f>Z418/'Festività&amp;Chiusure'!L$2</f>
        <v>0</v>
      </c>
      <c r="AM418" s="62">
        <f>AA418/'Festività&amp;Chiusure'!M$2</f>
        <v>0.15</v>
      </c>
      <c r="AN418" s="62">
        <f>AB418/'Festività&amp;Chiusure'!N$2</f>
        <v>0</v>
      </c>
      <c r="AO418" s="62">
        <f>AC418/'Festività&amp;Chiusure'!O$2</f>
        <v>0</v>
      </c>
      <c r="AP418" s="62">
        <f>AD418/'Festività&amp;Chiusure'!P$2</f>
        <v>0</v>
      </c>
      <c r="AQ418" s="62">
        <f>AE418/'Festività&amp;Chiusure'!Q$2</f>
        <v>0</v>
      </c>
      <c r="AR418" s="62">
        <f>AF418/'Festività&amp;Chiusure'!R$2</f>
        <v>0</v>
      </c>
      <c r="AS418" s="62">
        <f>AG418/'Festività&amp;Chiusure'!S$2</f>
        <v>0</v>
      </c>
    </row>
    <row r="419" spans="1:45" ht="14.45" hidden="1">
      <c r="A419" s="24" t="s">
        <v>420</v>
      </c>
      <c r="B419" s="24" t="s">
        <v>460</v>
      </c>
      <c r="C419" s="24"/>
      <c r="D419" s="24">
        <v>2024</v>
      </c>
      <c r="E419" s="24"/>
      <c r="F419" s="24"/>
      <c r="G419" s="24" t="s">
        <v>62</v>
      </c>
      <c r="H419" s="24" t="s">
        <v>461</v>
      </c>
      <c r="I419" s="24" t="s">
        <v>245</v>
      </c>
      <c r="J419" s="24" t="s">
        <v>462</v>
      </c>
      <c r="K419" s="24" t="s">
        <v>463</v>
      </c>
      <c r="L419" s="24" t="s">
        <v>451</v>
      </c>
      <c r="M419" s="24" t="s">
        <v>189</v>
      </c>
      <c r="N419" s="24" t="s">
        <v>55</v>
      </c>
      <c r="O419" s="24" t="s">
        <v>190</v>
      </c>
      <c r="P419" s="24">
        <v>20</v>
      </c>
      <c r="Q419" s="24">
        <v>20</v>
      </c>
      <c r="R419" s="24" t="s">
        <v>57</v>
      </c>
      <c r="S419" s="62">
        <v>1</v>
      </c>
      <c r="T419" s="24">
        <v>2024</v>
      </c>
      <c r="U419" s="24">
        <f t="shared" si="6"/>
        <v>2</v>
      </c>
      <c r="V419" s="24"/>
      <c r="W419" s="24"/>
      <c r="X419" s="24"/>
      <c r="Y419" s="24"/>
      <c r="Z419" s="24"/>
      <c r="AA419" s="24">
        <v>2</v>
      </c>
      <c r="AB419" s="24"/>
      <c r="AC419" s="24"/>
      <c r="AD419" s="24"/>
      <c r="AE419" s="24"/>
      <c r="AF419" s="24"/>
      <c r="AG419" s="24"/>
      <c r="AH419" s="62">
        <f>V419/'Festività&amp;Chiusure'!H$2</f>
        <v>0</v>
      </c>
      <c r="AI419" s="62">
        <f>W419/'Festività&amp;Chiusure'!I$2</f>
        <v>0</v>
      </c>
      <c r="AJ419" s="62">
        <f>X419/'Festività&amp;Chiusure'!J$2</f>
        <v>0</v>
      </c>
      <c r="AK419" s="62">
        <f>Y419/'Festività&amp;Chiusure'!K$2</f>
        <v>0</v>
      </c>
      <c r="AL419" s="62">
        <f>Z419/'Festività&amp;Chiusure'!L$2</f>
        <v>0</v>
      </c>
      <c r="AM419" s="62">
        <f>AA419/'Festività&amp;Chiusure'!M$2</f>
        <v>0.1</v>
      </c>
      <c r="AN419" s="62">
        <f>AB419/'Festività&amp;Chiusure'!N$2</f>
        <v>0</v>
      </c>
      <c r="AO419" s="62">
        <f>AC419/'Festività&amp;Chiusure'!O$2</f>
        <v>0</v>
      </c>
      <c r="AP419" s="62">
        <f>AD419/'Festività&amp;Chiusure'!P$2</f>
        <v>0</v>
      </c>
      <c r="AQ419" s="62">
        <f>AE419/'Festività&amp;Chiusure'!Q$2</f>
        <v>0</v>
      </c>
      <c r="AR419" s="62">
        <f>AF419/'Festività&amp;Chiusure'!R$2</f>
        <v>0</v>
      </c>
      <c r="AS419" s="62">
        <f>AG419/'Festività&amp;Chiusure'!S$2</f>
        <v>0</v>
      </c>
    </row>
    <row r="420" spans="1:45" ht="14.45" hidden="1">
      <c r="A420" s="24" t="s">
        <v>420</v>
      </c>
      <c r="B420" s="24" t="s">
        <v>460</v>
      </c>
      <c r="C420" s="24"/>
      <c r="D420" s="24">
        <v>2024</v>
      </c>
      <c r="E420" s="24"/>
      <c r="F420" s="24"/>
      <c r="G420" s="24" t="s">
        <v>62</v>
      </c>
      <c r="H420" s="24" t="s">
        <v>461</v>
      </c>
      <c r="I420" s="24" t="s">
        <v>245</v>
      </c>
      <c r="J420" s="24" t="s">
        <v>462</v>
      </c>
      <c r="K420" s="24" t="s">
        <v>463</v>
      </c>
      <c r="L420" s="24" t="s">
        <v>451</v>
      </c>
      <c r="M420" s="24" t="s">
        <v>451</v>
      </c>
      <c r="N420" s="24" t="s">
        <v>55</v>
      </c>
      <c r="O420" s="24" t="s">
        <v>92</v>
      </c>
      <c r="P420" s="24">
        <v>20</v>
      </c>
      <c r="Q420" s="24">
        <v>20</v>
      </c>
      <c r="R420" s="24" t="s">
        <v>57</v>
      </c>
      <c r="S420" s="62">
        <v>1</v>
      </c>
      <c r="T420" s="24">
        <v>2024</v>
      </c>
      <c r="U420" s="24">
        <f t="shared" si="6"/>
        <v>4</v>
      </c>
      <c r="V420" s="24"/>
      <c r="W420" s="24"/>
      <c r="X420" s="24"/>
      <c r="Y420" s="24"/>
      <c r="Z420" s="24"/>
      <c r="AA420" s="24">
        <v>4</v>
      </c>
      <c r="AB420" s="24"/>
      <c r="AC420" s="24"/>
      <c r="AD420" s="24"/>
      <c r="AE420" s="24"/>
      <c r="AF420" s="24"/>
      <c r="AG420" s="24"/>
      <c r="AH420" s="62">
        <f>V420/'Festività&amp;Chiusure'!H$2</f>
        <v>0</v>
      </c>
      <c r="AI420" s="62">
        <f>W420/'Festività&amp;Chiusure'!I$2</f>
        <v>0</v>
      </c>
      <c r="AJ420" s="62">
        <f>X420/'Festività&amp;Chiusure'!J$2</f>
        <v>0</v>
      </c>
      <c r="AK420" s="62">
        <f>Y420/'Festività&amp;Chiusure'!K$2</f>
        <v>0</v>
      </c>
      <c r="AL420" s="62">
        <f>Z420/'Festività&amp;Chiusure'!L$2</f>
        <v>0</v>
      </c>
      <c r="AM420" s="62">
        <f>AA420/'Festività&amp;Chiusure'!M$2</f>
        <v>0.2</v>
      </c>
      <c r="AN420" s="62">
        <f>AB420/'Festività&amp;Chiusure'!N$2</f>
        <v>0</v>
      </c>
      <c r="AO420" s="62">
        <f>AC420/'Festività&amp;Chiusure'!O$2</f>
        <v>0</v>
      </c>
      <c r="AP420" s="62">
        <f>AD420/'Festività&amp;Chiusure'!P$2</f>
        <v>0</v>
      </c>
      <c r="AQ420" s="62">
        <f>AE420/'Festività&amp;Chiusure'!Q$2</f>
        <v>0</v>
      </c>
      <c r="AR420" s="62">
        <f>AF420/'Festività&amp;Chiusure'!R$2</f>
        <v>0</v>
      </c>
      <c r="AS420" s="62">
        <f>AG420/'Festività&amp;Chiusure'!S$2</f>
        <v>0</v>
      </c>
    </row>
    <row r="421" spans="1:45" ht="14.45" hidden="1">
      <c r="A421" s="24" t="s">
        <v>420</v>
      </c>
      <c r="B421" s="24" t="s">
        <v>460</v>
      </c>
      <c r="C421" s="24"/>
      <c r="D421" s="24">
        <v>2024</v>
      </c>
      <c r="E421" s="24"/>
      <c r="F421" s="24"/>
      <c r="G421" s="24" t="s">
        <v>62</v>
      </c>
      <c r="H421" s="24" t="s">
        <v>461</v>
      </c>
      <c r="I421" s="24" t="s">
        <v>245</v>
      </c>
      <c r="J421" s="24" t="s">
        <v>462</v>
      </c>
      <c r="K421" s="24" t="s">
        <v>463</v>
      </c>
      <c r="L421" s="24" t="s">
        <v>451</v>
      </c>
      <c r="M421" s="24" t="s">
        <v>191</v>
      </c>
      <c r="N421" s="24" t="s">
        <v>55</v>
      </c>
      <c r="O421" s="24" t="s">
        <v>87</v>
      </c>
      <c r="P421" s="24">
        <v>20</v>
      </c>
      <c r="Q421" s="24">
        <v>20</v>
      </c>
      <c r="R421" s="24" t="s">
        <v>57</v>
      </c>
      <c r="S421" s="62">
        <v>1</v>
      </c>
      <c r="T421" s="24">
        <v>2024</v>
      </c>
      <c r="U421" s="24">
        <f t="shared" si="6"/>
        <v>3</v>
      </c>
      <c r="V421" s="24"/>
      <c r="W421" s="24"/>
      <c r="X421" s="24"/>
      <c r="Y421" s="24"/>
      <c r="Z421" s="24"/>
      <c r="AA421" s="24">
        <v>3</v>
      </c>
      <c r="AB421" s="24"/>
      <c r="AC421" s="24"/>
      <c r="AD421" s="24"/>
      <c r="AE421" s="24"/>
      <c r="AF421" s="24"/>
      <c r="AG421" s="24"/>
      <c r="AH421" s="62">
        <f>V421/'Festività&amp;Chiusure'!H$2</f>
        <v>0</v>
      </c>
      <c r="AI421" s="62">
        <f>W421/'Festività&amp;Chiusure'!I$2</f>
        <v>0</v>
      </c>
      <c r="AJ421" s="62">
        <f>X421/'Festività&amp;Chiusure'!J$2</f>
        <v>0</v>
      </c>
      <c r="AK421" s="62">
        <f>Y421/'Festività&amp;Chiusure'!K$2</f>
        <v>0</v>
      </c>
      <c r="AL421" s="62">
        <f>Z421/'Festività&amp;Chiusure'!L$2</f>
        <v>0</v>
      </c>
      <c r="AM421" s="62">
        <f>AA421/'Festività&amp;Chiusure'!M$2</f>
        <v>0.15</v>
      </c>
      <c r="AN421" s="62">
        <f>AB421/'Festività&amp;Chiusure'!N$2</f>
        <v>0</v>
      </c>
      <c r="AO421" s="62">
        <f>AC421/'Festività&amp;Chiusure'!O$2</f>
        <v>0</v>
      </c>
      <c r="AP421" s="62">
        <f>AD421/'Festività&amp;Chiusure'!P$2</f>
        <v>0</v>
      </c>
      <c r="AQ421" s="62">
        <f>AE421/'Festività&amp;Chiusure'!Q$2</f>
        <v>0</v>
      </c>
      <c r="AR421" s="62">
        <f>AF421/'Festività&amp;Chiusure'!R$2</f>
        <v>0</v>
      </c>
      <c r="AS421" s="62">
        <f>AG421/'Festività&amp;Chiusure'!S$2</f>
        <v>0</v>
      </c>
    </row>
    <row r="422" spans="1:45" ht="14.45" hidden="1">
      <c r="A422" s="24" t="s">
        <v>420</v>
      </c>
      <c r="B422" s="24" t="s">
        <v>460</v>
      </c>
      <c r="C422" s="24"/>
      <c r="D422" s="24">
        <v>2024</v>
      </c>
      <c r="E422" s="24"/>
      <c r="F422" s="24"/>
      <c r="G422" s="24" t="s">
        <v>62</v>
      </c>
      <c r="H422" s="24" t="s">
        <v>461</v>
      </c>
      <c r="I422" s="24" t="s">
        <v>245</v>
      </c>
      <c r="J422" s="24" t="s">
        <v>462</v>
      </c>
      <c r="K422" s="24" t="s">
        <v>463</v>
      </c>
      <c r="L422" s="24" t="s">
        <v>457</v>
      </c>
      <c r="M422" s="24" t="s">
        <v>192</v>
      </c>
      <c r="N422" s="24" t="s">
        <v>55</v>
      </c>
      <c r="O422" s="24" t="s">
        <v>186</v>
      </c>
      <c r="P422" s="24">
        <v>20</v>
      </c>
      <c r="Q422" s="24">
        <v>20</v>
      </c>
      <c r="R422" s="24" t="s">
        <v>57</v>
      </c>
      <c r="S422" s="62">
        <v>1</v>
      </c>
      <c r="T422" s="24">
        <v>2024</v>
      </c>
      <c r="U422" s="24">
        <f t="shared" si="6"/>
        <v>3</v>
      </c>
      <c r="V422" s="24"/>
      <c r="W422" s="24"/>
      <c r="X422" s="24"/>
      <c r="Y422" s="24"/>
      <c r="Z422" s="24">
        <v>2</v>
      </c>
      <c r="AA422" s="24">
        <v>1</v>
      </c>
      <c r="AB422" s="24"/>
      <c r="AC422" s="24"/>
      <c r="AD422" s="24"/>
      <c r="AE422" s="24"/>
      <c r="AF422" s="24"/>
      <c r="AG422" s="24"/>
      <c r="AH422" s="62">
        <f>V422/'Festività&amp;Chiusure'!H$2</f>
        <v>0</v>
      </c>
      <c r="AI422" s="62">
        <f>W422/'Festività&amp;Chiusure'!I$2</f>
        <v>0</v>
      </c>
      <c r="AJ422" s="62">
        <f>X422/'Festività&amp;Chiusure'!J$2</f>
        <v>0</v>
      </c>
      <c r="AK422" s="62">
        <f>Y422/'Festività&amp;Chiusure'!K$2</f>
        <v>0</v>
      </c>
      <c r="AL422" s="62">
        <f>Z422/'Festività&amp;Chiusure'!L$2</f>
        <v>0.1</v>
      </c>
      <c r="AM422" s="62">
        <f>AA422/'Festività&amp;Chiusure'!M$2</f>
        <v>0.05</v>
      </c>
      <c r="AN422" s="62">
        <f>AB422/'Festività&amp;Chiusure'!N$2</f>
        <v>0</v>
      </c>
      <c r="AO422" s="62">
        <f>AC422/'Festività&amp;Chiusure'!O$2</f>
        <v>0</v>
      </c>
      <c r="AP422" s="62">
        <f>AD422/'Festività&amp;Chiusure'!P$2</f>
        <v>0</v>
      </c>
      <c r="AQ422" s="62">
        <f>AE422/'Festività&amp;Chiusure'!Q$2</f>
        <v>0</v>
      </c>
      <c r="AR422" s="62">
        <f>AF422/'Festività&amp;Chiusure'!R$2</f>
        <v>0</v>
      </c>
      <c r="AS422" s="62">
        <f>AG422/'Festività&amp;Chiusure'!S$2</f>
        <v>0</v>
      </c>
    </row>
    <row r="423" spans="1:45" ht="14.45" hidden="1">
      <c r="A423" s="24" t="s">
        <v>45</v>
      </c>
      <c r="B423" s="24" t="s">
        <v>46</v>
      </c>
      <c r="C423" s="24"/>
      <c r="D423" s="24">
        <v>2024</v>
      </c>
      <c r="E423" s="61">
        <v>45383</v>
      </c>
      <c r="F423" s="61">
        <v>45657</v>
      </c>
      <c r="G423" s="24" t="s">
        <v>62</v>
      </c>
      <c r="H423" s="24" t="s">
        <v>464</v>
      </c>
      <c r="I423" s="24" t="s">
        <v>464</v>
      </c>
      <c r="J423" s="24" t="s">
        <v>465</v>
      </c>
      <c r="K423" s="24" t="s">
        <v>52</v>
      </c>
      <c r="L423" s="24" t="s">
        <v>451</v>
      </c>
      <c r="M423" s="24" t="s">
        <v>466</v>
      </c>
      <c r="N423" s="24" t="s">
        <v>59</v>
      </c>
      <c r="O423" s="24" t="s">
        <v>178</v>
      </c>
      <c r="P423" s="24">
        <v>570</v>
      </c>
      <c r="Q423" s="24">
        <v>567</v>
      </c>
      <c r="R423" s="24" t="s">
        <v>57</v>
      </c>
      <c r="S423" s="62">
        <v>0</v>
      </c>
      <c r="T423" s="24">
        <v>2024</v>
      </c>
      <c r="U423" s="24">
        <f t="shared" si="6"/>
        <v>18</v>
      </c>
      <c r="V423" s="24"/>
      <c r="W423" s="24"/>
      <c r="X423" s="24"/>
      <c r="Y423" s="24"/>
      <c r="Z423" s="24">
        <v>2</v>
      </c>
      <c r="AA423" s="24">
        <v>5</v>
      </c>
      <c r="AB423" s="24">
        <v>6</v>
      </c>
      <c r="AC423" s="24"/>
      <c r="AD423" s="24">
        <v>5</v>
      </c>
      <c r="AE423" s="24"/>
      <c r="AF423" s="24"/>
      <c r="AG423" s="24"/>
      <c r="AH423" s="62">
        <f>V423/'Festività&amp;Chiusure'!H$2</f>
        <v>0</v>
      </c>
      <c r="AI423" s="62">
        <f>W423/'Festività&amp;Chiusure'!I$2</f>
        <v>0</v>
      </c>
      <c r="AJ423" s="62">
        <f>X423/'Festività&amp;Chiusure'!J$2</f>
        <v>0</v>
      </c>
      <c r="AK423" s="62">
        <f>Y423/'Festività&amp;Chiusure'!K$2</f>
        <v>0</v>
      </c>
      <c r="AL423" s="62">
        <f>Z423/'Festività&amp;Chiusure'!L$2</f>
        <v>0.1</v>
      </c>
      <c r="AM423" s="62">
        <f>AA423/'Festività&amp;Chiusure'!M$2</f>
        <v>0.25</v>
      </c>
      <c r="AN423" s="62">
        <f>AB423/'Festività&amp;Chiusure'!N$2</f>
        <v>0.2608695652173913</v>
      </c>
      <c r="AO423" s="62">
        <f>AC423/'Festività&amp;Chiusure'!O$2</f>
        <v>0</v>
      </c>
      <c r="AP423" s="62">
        <f>AD423/'Festività&amp;Chiusure'!P$2</f>
        <v>0.23809523809523808</v>
      </c>
      <c r="AQ423" s="62">
        <f>AE423/'Festività&amp;Chiusure'!Q$2</f>
        <v>0</v>
      </c>
      <c r="AR423" s="62">
        <f>AF423/'Festività&amp;Chiusure'!R$2</f>
        <v>0</v>
      </c>
      <c r="AS423" s="62">
        <f>AG423/'Festività&amp;Chiusure'!S$2</f>
        <v>0</v>
      </c>
    </row>
    <row r="424" spans="1:45" ht="14.45" hidden="1">
      <c r="A424" s="24" t="s">
        <v>45</v>
      </c>
      <c r="B424" s="24" t="s">
        <v>46</v>
      </c>
      <c r="C424" s="24" t="s">
        <v>303</v>
      </c>
      <c r="D424" s="24">
        <v>2024</v>
      </c>
      <c r="E424" s="61">
        <v>45352</v>
      </c>
      <c r="F424" s="61">
        <v>45321</v>
      </c>
      <c r="G424" s="24" t="s">
        <v>467</v>
      </c>
      <c r="H424" s="24" t="s">
        <v>468</v>
      </c>
      <c r="I424" s="24" t="s">
        <v>379</v>
      </c>
      <c r="J424" s="24" t="s">
        <v>469</v>
      </c>
      <c r="K424" s="24" t="s">
        <v>52</v>
      </c>
      <c r="L424" s="24" t="s">
        <v>451</v>
      </c>
      <c r="M424" s="24" t="s">
        <v>470</v>
      </c>
      <c r="N424" s="24" t="s">
        <v>55</v>
      </c>
      <c r="O424" s="24" t="s">
        <v>153</v>
      </c>
      <c r="P424" s="24">
        <v>275</v>
      </c>
      <c r="Q424" s="24">
        <v>0</v>
      </c>
      <c r="R424" s="24" t="s">
        <v>57</v>
      </c>
      <c r="S424" s="62">
        <v>1</v>
      </c>
      <c r="T424" s="24">
        <v>2024</v>
      </c>
      <c r="U424" s="24">
        <f t="shared" si="6"/>
        <v>2</v>
      </c>
      <c r="V424" s="24"/>
      <c r="W424" s="24"/>
      <c r="X424" s="24"/>
      <c r="Y424" s="24"/>
      <c r="Z424" s="24">
        <v>1</v>
      </c>
      <c r="AA424" s="24">
        <v>1</v>
      </c>
      <c r="AB424" s="24"/>
      <c r="AC424" s="24"/>
      <c r="AD424" s="24"/>
      <c r="AE424" s="24"/>
      <c r="AF424" s="24"/>
      <c r="AG424" s="24"/>
      <c r="AH424" s="62">
        <f>V424/'Festività&amp;Chiusure'!H$2</f>
        <v>0</v>
      </c>
      <c r="AI424" s="62">
        <f>W424/'Festività&amp;Chiusure'!I$2</f>
        <v>0</v>
      </c>
      <c r="AJ424" s="62">
        <f>X424/'Festività&amp;Chiusure'!J$2</f>
        <v>0</v>
      </c>
      <c r="AK424" s="62">
        <f>Y424/'Festività&amp;Chiusure'!K$2</f>
        <v>0</v>
      </c>
      <c r="AL424" s="62">
        <f>Z424/'Festività&amp;Chiusure'!L$2</f>
        <v>0.05</v>
      </c>
      <c r="AM424" s="62">
        <f>AA424/'Festività&amp;Chiusure'!M$2</f>
        <v>0.05</v>
      </c>
      <c r="AN424" s="62">
        <f>AB424/'Festività&amp;Chiusure'!N$2</f>
        <v>0</v>
      </c>
      <c r="AO424" s="62">
        <f>AC424/'Festività&amp;Chiusure'!O$2</f>
        <v>0</v>
      </c>
      <c r="AP424" s="62">
        <f>AD424/'Festività&amp;Chiusure'!P$2</f>
        <v>0</v>
      </c>
      <c r="AQ424" s="62">
        <f>AE424/'Festività&amp;Chiusure'!Q$2</f>
        <v>0</v>
      </c>
      <c r="AR424" s="62">
        <f>AF424/'Festività&amp;Chiusure'!R$2</f>
        <v>0</v>
      </c>
      <c r="AS424" s="62">
        <f>AG424/'Festività&amp;Chiusure'!S$2</f>
        <v>0</v>
      </c>
    </row>
    <row r="425" spans="1:45" ht="14.45" hidden="1">
      <c r="A425" s="24" t="s">
        <v>45</v>
      </c>
      <c r="B425" s="24" t="s">
        <v>46</v>
      </c>
      <c r="C425" s="24" t="s">
        <v>303</v>
      </c>
      <c r="D425" s="24">
        <v>2024</v>
      </c>
      <c r="E425" s="61">
        <v>45352</v>
      </c>
      <c r="F425" s="61">
        <v>45321</v>
      </c>
      <c r="G425" s="24" t="s">
        <v>467</v>
      </c>
      <c r="H425" s="24" t="s">
        <v>468</v>
      </c>
      <c r="I425" s="24" t="s">
        <v>379</v>
      </c>
      <c r="J425" s="24" t="s">
        <v>469</v>
      </c>
      <c r="K425" s="24" t="s">
        <v>52</v>
      </c>
      <c r="L425" s="24" t="s">
        <v>451</v>
      </c>
      <c r="M425" s="24" t="s">
        <v>433</v>
      </c>
      <c r="N425" s="24" t="s">
        <v>55</v>
      </c>
      <c r="O425" s="24" t="s">
        <v>348</v>
      </c>
      <c r="P425" s="24">
        <v>275</v>
      </c>
      <c r="Q425" s="24">
        <v>0</v>
      </c>
      <c r="R425" s="24" t="s">
        <v>57</v>
      </c>
      <c r="S425" s="62">
        <v>1</v>
      </c>
      <c r="T425" s="24">
        <v>2024</v>
      </c>
      <c r="U425" s="24">
        <f t="shared" si="6"/>
        <v>13</v>
      </c>
      <c r="V425" s="24"/>
      <c r="W425" s="24"/>
      <c r="X425" s="24"/>
      <c r="Y425" s="24"/>
      <c r="Z425" s="24">
        <v>8</v>
      </c>
      <c r="AA425" s="24">
        <v>1</v>
      </c>
      <c r="AB425" s="24">
        <v>4</v>
      </c>
      <c r="AC425" s="24"/>
      <c r="AD425" s="24"/>
      <c r="AE425" s="24"/>
      <c r="AF425" s="24"/>
      <c r="AG425" s="24"/>
      <c r="AH425" s="62">
        <f>V425/'Festività&amp;Chiusure'!H$2</f>
        <v>0</v>
      </c>
      <c r="AI425" s="62">
        <f>W425/'Festività&amp;Chiusure'!I$2</f>
        <v>0</v>
      </c>
      <c r="AJ425" s="62">
        <f>X425/'Festività&amp;Chiusure'!J$2</f>
        <v>0</v>
      </c>
      <c r="AK425" s="62">
        <f>Y425/'Festività&amp;Chiusure'!K$2</f>
        <v>0</v>
      </c>
      <c r="AL425" s="62">
        <f>Z425/'Festività&amp;Chiusure'!L$2</f>
        <v>0.4</v>
      </c>
      <c r="AM425" s="62">
        <f>AA425/'Festività&amp;Chiusure'!M$2</f>
        <v>0.05</v>
      </c>
      <c r="AN425" s="62">
        <f>AB425/'Festività&amp;Chiusure'!N$2</f>
        <v>0.17391304347826086</v>
      </c>
      <c r="AO425" s="62">
        <f>AC425/'Festività&amp;Chiusure'!O$2</f>
        <v>0</v>
      </c>
      <c r="AP425" s="62">
        <f>AD425/'Festività&amp;Chiusure'!P$2</f>
        <v>0</v>
      </c>
      <c r="AQ425" s="62">
        <f>AE425/'Festività&amp;Chiusure'!Q$2</f>
        <v>0</v>
      </c>
      <c r="AR425" s="62">
        <f>AF425/'Festività&amp;Chiusure'!R$2</f>
        <v>0</v>
      </c>
      <c r="AS425" s="62">
        <f>AG425/'Festività&amp;Chiusure'!S$2</f>
        <v>0</v>
      </c>
    </row>
    <row r="426" spans="1:45" ht="14.45" hidden="1">
      <c r="A426" s="24" t="s">
        <v>45</v>
      </c>
      <c r="B426" s="24" t="s">
        <v>46</v>
      </c>
      <c r="C426" s="24" t="s">
        <v>303</v>
      </c>
      <c r="D426" s="24">
        <v>2024</v>
      </c>
      <c r="E426" s="61">
        <v>45352</v>
      </c>
      <c r="F426" s="61">
        <v>45321</v>
      </c>
      <c r="G426" s="24" t="s">
        <v>467</v>
      </c>
      <c r="H426" s="24" t="s">
        <v>468</v>
      </c>
      <c r="I426" s="24" t="s">
        <v>379</v>
      </c>
      <c r="J426" s="24" t="s">
        <v>469</v>
      </c>
      <c r="K426" s="24" t="s">
        <v>52</v>
      </c>
      <c r="L426" s="24" t="s">
        <v>451</v>
      </c>
      <c r="M426" s="24" t="s">
        <v>434</v>
      </c>
      <c r="N426" s="24" t="s">
        <v>55</v>
      </c>
      <c r="O426" s="24" t="s">
        <v>153</v>
      </c>
      <c r="P426" s="24">
        <v>275</v>
      </c>
      <c r="Q426" s="24">
        <v>0</v>
      </c>
      <c r="R426" s="24" t="s">
        <v>57</v>
      </c>
      <c r="S426" s="62">
        <v>1</v>
      </c>
      <c r="T426" s="24">
        <v>2024</v>
      </c>
      <c r="U426" s="24">
        <f t="shared" si="6"/>
        <v>2</v>
      </c>
      <c r="V426" s="24"/>
      <c r="W426" s="24"/>
      <c r="X426" s="24"/>
      <c r="Y426" s="24"/>
      <c r="Z426" s="24">
        <v>1</v>
      </c>
      <c r="AA426" s="24">
        <v>1</v>
      </c>
      <c r="AB426" s="24"/>
      <c r="AC426" s="24"/>
      <c r="AD426" s="24"/>
      <c r="AE426" s="24"/>
      <c r="AF426" s="24"/>
      <c r="AG426" s="24"/>
      <c r="AH426" s="62">
        <f>V426/'Festività&amp;Chiusure'!H$2</f>
        <v>0</v>
      </c>
      <c r="AI426" s="62">
        <f>W426/'Festività&amp;Chiusure'!I$2</f>
        <v>0</v>
      </c>
      <c r="AJ426" s="62">
        <f>X426/'Festività&amp;Chiusure'!J$2</f>
        <v>0</v>
      </c>
      <c r="AK426" s="62">
        <f>Y426/'Festività&amp;Chiusure'!K$2</f>
        <v>0</v>
      </c>
      <c r="AL426" s="62">
        <f>Z426/'Festività&amp;Chiusure'!L$2</f>
        <v>0.05</v>
      </c>
      <c r="AM426" s="62">
        <f>AA426/'Festività&amp;Chiusure'!M$2</f>
        <v>0.05</v>
      </c>
      <c r="AN426" s="62">
        <f>AB426/'Festività&amp;Chiusure'!N$2</f>
        <v>0</v>
      </c>
      <c r="AO426" s="62">
        <f>AC426/'Festività&amp;Chiusure'!O$2</f>
        <v>0</v>
      </c>
      <c r="AP426" s="62">
        <f>AD426/'Festività&amp;Chiusure'!P$2</f>
        <v>0</v>
      </c>
      <c r="AQ426" s="62">
        <f>AE426/'Festività&amp;Chiusure'!Q$2</f>
        <v>0</v>
      </c>
      <c r="AR426" s="62">
        <f>AF426/'Festività&amp;Chiusure'!R$2</f>
        <v>0</v>
      </c>
      <c r="AS426" s="62">
        <f>AG426/'Festività&amp;Chiusure'!S$2</f>
        <v>0</v>
      </c>
    </row>
    <row r="427" spans="1:45" ht="14.45" hidden="1">
      <c r="A427" s="24" t="s">
        <v>45</v>
      </c>
      <c r="B427" s="24" t="s">
        <v>46</v>
      </c>
      <c r="C427" s="24" t="s">
        <v>303</v>
      </c>
      <c r="D427" s="24">
        <v>2024</v>
      </c>
      <c r="E427" s="61">
        <v>45352</v>
      </c>
      <c r="F427" s="61">
        <v>45321</v>
      </c>
      <c r="G427" s="24" t="s">
        <v>467</v>
      </c>
      <c r="H427" s="24" t="s">
        <v>468</v>
      </c>
      <c r="I427" s="24" t="s">
        <v>379</v>
      </c>
      <c r="J427" s="24" t="s">
        <v>469</v>
      </c>
      <c r="K427" s="24" t="s">
        <v>52</v>
      </c>
      <c r="L427" s="24" t="s">
        <v>451</v>
      </c>
      <c r="M427" s="24" t="s">
        <v>471</v>
      </c>
      <c r="N427" s="24" t="s">
        <v>55</v>
      </c>
      <c r="O427" s="24" t="s">
        <v>142</v>
      </c>
      <c r="P427" s="24">
        <v>275</v>
      </c>
      <c r="Q427" s="24">
        <v>0</v>
      </c>
      <c r="R427" s="24" t="s">
        <v>57</v>
      </c>
      <c r="S427" s="62">
        <v>1</v>
      </c>
      <c r="T427" s="24">
        <v>2024</v>
      </c>
      <c r="U427" s="24">
        <f t="shared" si="6"/>
        <v>24</v>
      </c>
      <c r="V427" s="24"/>
      <c r="W427" s="24"/>
      <c r="X427" s="24"/>
      <c r="Y427" s="24"/>
      <c r="Z427" s="24">
        <v>8</v>
      </c>
      <c r="AA427" s="24">
        <v>8</v>
      </c>
      <c r="AB427" s="24">
        <v>5</v>
      </c>
      <c r="AC427" s="24"/>
      <c r="AD427" s="24">
        <v>3</v>
      </c>
      <c r="AE427" s="24"/>
      <c r="AF427" s="24"/>
      <c r="AG427" s="24"/>
      <c r="AH427" s="62">
        <f>V427/'Festività&amp;Chiusure'!H$2</f>
        <v>0</v>
      </c>
      <c r="AI427" s="62">
        <f>W427/'Festività&amp;Chiusure'!I$2</f>
        <v>0</v>
      </c>
      <c r="AJ427" s="62">
        <f>X427/'Festività&amp;Chiusure'!J$2</f>
        <v>0</v>
      </c>
      <c r="AK427" s="62">
        <f>Y427/'Festività&amp;Chiusure'!K$2</f>
        <v>0</v>
      </c>
      <c r="AL427" s="62">
        <f>Z427/'Festività&amp;Chiusure'!L$2</f>
        <v>0.4</v>
      </c>
      <c r="AM427" s="62">
        <f>AA427/'Festività&amp;Chiusure'!M$2</f>
        <v>0.4</v>
      </c>
      <c r="AN427" s="62">
        <f>AB427/'Festività&amp;Chiusure'!N$2</f>
        <v>0.21739130434782608</v>
      </c>
      <c r="AO427" s="62">
        <f>AC427/'Festività&amp;Chiusure'!O$2</f>
        <v>0</v>
      </c>
      <c r="AP427" s="62">
        <f>AD427/'Festività&amp;Chiusure'!P$2</f>
        <v>0.14285714285714285</v>
      </c>
      <c r="AQ427" s="62">
        <f>AE427/'Festività&amp;Chiusure'!Q$2</f>
        <v>0</v>
      </c>
      <c r="AR427" s="62">
        <f>AF427/'Festività&amp;Chiusure'!R$2</f>
        <v>0</v>
      </c>
      <c r="AS427" s="62">
        <f>AG427/'Festività&amp;Chiusure'!S$2</f>
        <v>0</v>
      </c>
    </row>
    <row r="428" spans="1:45" ht="14.45" hidden="1">
      <c r="A428" s="24" t="s">
        <v>45</v>
      </c>
      <c r="B428" s="24" t="s">
        <v>46</v>
      </c>
      <c r="C428" s="24" t="s">
        <v>303</v>
      </c>
      <c r="D428" s="24">
        <v>2024</v>
      </c>
      <c r="E428" s="61">
        <v>45352</v>
      </c>
      <c r="F428" s="61">
        <v>45321</v>
      </c>
      <c r="G428" s="24" t="s">
        <v>467</v>
      </c>
      <c r="H428" s="24" t="s">
        <v>468</v>
      </c>
      <c r="I428" s="24" t="s">
        <v>379</v>
      </c>
      <c r="J428" s="24" t="s">
        <v>469</v>
      </c>
      <c r="K428" s="24" t="s">
        <v>52</v>
      </c>
      <c r="L428" s="24" t="s">
        <v>451</v>
      </c>
      <c r="M428" s="24" t="s">
        <v>466</v>
      </c>
      <c r="N428" s="24" t="s">
        <v>59</v>
      </c>
      <c r="O428" s="24" t="s">
        <v>178</v>
      </c>
      <c r="P428" s="24">
        <v>275</v>
      </c>
      <c r="Q428" s="24">
        <v>0</v>
      </c>
      <c r="R428" s="24" t="s">
        <v>57</v>
      </c>
      <c r="S428" s="62">
        <v>1</v>
      </c>
      <c r="T428" s="24">
        <v>2024</v>
      </c>
      <c r="U428" s="24">
        <f t="shared" si="6"/>
        <v>8</v>
      </c>
      <c r="V428" s="24"/>
      <c r="W428" s="24"/>
      <c r="X428" s="24"/>
      <c r="Y428" s="24"/>
      <c r="Z428" s="24">
        <v>4</v>
      </c>
      <c r="AA428" s="24">
        <v>4</v>
      </c>
      <c r="AB428" s="24"/>
      <c r="AC428" s="24"/>
      <c r="AD428" s="24"/>
      <c r="AE428" s="24"/>
      <c r="AF428" s="24"/>
      <c r="AG428" s="24"/>
      <c r="AH428" s="62">
        <f>V428/'Festività&amp;Chiusure'!H$2</f>
        <v>0</v>
      </c>
      <c r="AI428" s="62">
        <f>W428/'Festività&amp;Chiusure'!I$2</f>
        <v>0</v>
      </c>
      <c r="AJ428" s="62">
        <f>X428/'Festività&amp;Chiusure'!J$2</f>
        <v>0</v>
      </c>
      <c r="AK428" s="62">
        <f>Y428/'Festività&amp;Chiusure'!K$2</f>
        <v>0</v>
      </c>
      <c r="AL428" s="62">
        <f>Z428/'Festività&amp;Chiusure'!L$2</f>
        <v>0.2</v>
      </c>
      <c r="AM428" s="62">
        <f>AA428/'Festività&amp;Chiusure'!M$2</f>
        <v>0.2</v>
      </c>
      <c r="AN428" s="62">
        <f>AB428/'Festività&amp;Chiusure'!N$2</f>
        <v>0</v>
      </c>
      <c r="AO428" s="62">
        <f>AC428/'Festività&amp;Chiusure'!O$2</f>
        <v>0</v>
      </c>
      <c r="AP428" s="62">
        <f>AD428/'Festività&amp;Chiusure'!P$2</f>
        <v>0</v>
      </c>
      <c r="AQ428" s="62">
        <f>AE428/'Festività&amp;Chiusure'!Q$2</f>
        <v>0</v>
      </c>
      <c r="AR428" s="62">
        <f>AF428/'Festività&amp;Chiusure'!R$2</f>
        <v>0</v>
      </c>
      <c r="AS428" s="62">
        <f>AG428/'Festività&amp;Chiusure'!S$2</f>
        <v>0</v>
      </c>
    </row>
    <row r="429" spans="1:45" ht="14.45" hidden="1">
      <c r="A429" s="24" t="s">
        <v>45</v>
      </c>
      <c r="B429" s="24" t="s">
        <v>46</v>
      </c>
      <c r="C429" s="24" t="s">
        <v>303</v>
      </c>
      <c r="D429" s="24">
        <v>2024</v>
      </c>
      <c r="E429" s="61">
        <v>45352</v>
      </c>
      <c r="F429" s="61">
        <v>45321</v>
      </c>
      <c r="G429" s="24" t="s">
        <v>467</v>
      </c>
      <c r="H429" s="24" t="s">
        <v>468</v>
      </c>
      <c r="I429" s="24" t="s">
        <v>379</v>
      </c>
      <c r="J429" s="24" t="s">
        <v>469</v>
      </c>
      <c r="K429" s="24" t="s">
        <v>52</v>
      </c>
      <c r="L429" s="24" t="s">
        <v>451</v>
      </c>
      <c r="M429" s="24" t="s">
        <v>223</v>
      </c>
      <c r="N429" s="24" t="s">
        <v>55</v>
      </c>
      <c r="O429" s="24" t="s">
        <v>56</v>
      </c>
      <c r="P429" s="24">
        <v>275</v>
      </c>
      <c r="Q429" s="24">
        <v>0</v>
      </c>
      <c r="R429" s="24" t="s">
        <v>57</v>
      </c>
      <c r="S429" s="62">
        <v>1</v>
      </c>
      <c r="T429" s="24">
        <v>2024</v>
      </c>
      <c r="U429" s="24">
        <f t="shared" si="6"/>
        <v>22</v>
      </c>
      <c r="V429" s="24"/>
      <c r="W429" s="24"/>
      <c r="X429" s="24"/>
      <c r="Y429" s="24"/>
      <c r="Z429" s="24">
        <v>9</v>
      </c>
      <c r="AA429" s="24">
        <v>9</v>
      </c>
      <c r="AB429" s="24">
        <v>4</v>
      </c>
      <c r="AC429" s="24"/>
      <c r="AD429" s="24"/>
      <c r="AE429" s="24"/>
      <c r="AF429" s="24"/>
      <c r="AG429" s="24"/>
      <c r="AH429" s="62">
        <f>V429/'Festività&amp;Chiusure'!H$2</f>
        <v>0</v>
      </c>
      <c r="AI429" s="62">
        <f>W429/'Festività&amp;Chiusure'!I$2</f>
        <v>0</v>
      </c>
      <c r="AJ429" s="62">
        <f>X429/'Festività&amp;Chiusure'!J$2</f>
        <v>0</v>
      </c>
      <c r="AK429" s="62">
        <f>Y429/'Festività&amp;Chiusure'!K$2</f>
        <v>0</v>
      </c>
      <c r="AL429" s="62">
        <f>Z429/'Festività&amp;Chiusure'!L$2</f>
        <v>0.45</v>
      </c>
      <c r="AM429" s="62">
        <f>AA429/'Festività&amp;Chiusure'!M$2</f>
        <v>0.45</v>
      </c>
      <c r="AN429" s="62">
        <f>AB429/'Festività&amp;Chiusure'!N$2</f>
        <v>0.17391304347826086</v>
      </c>
      <c r="AO429" s="62">
        <f>AC429/'Festività&amp;Chiusure'!O$2</f>
        <v>0</v>
      </c>
      <c r="AP429" s="62">
        <f>AD429/'Festività&amp;Chiusure'!P$2</f>
        <v>0</v>
      </c>
      <c r="AQ429" s="62">
        <f>AE429/'Festività&amp;Chiusure'!Q$2</f>
        <v>0</v>
      </c>
      <c r="AR429" s="62">
        <f>AF429/'Festività&amp;Chiusure'!R$2</f>
        <v>0</v>
      </c>
      <c r="AS429" s="62">
        <f>AG429/'Festività&amp;Chiusure'!S$2</f>
        <v>0</v>
      </c>
    </row>
    <row r="430" spans="1:45" ht="14.45" hidden="1">
      <c r="A430" s="24" t="s">
        <v>45</v>
      </c>
      <c r="B430" s="24" t="s">
        <v>46</v>
      </c>
      <c r="C430" s="24" t="s">
        <v>303</v>
      </c>
      <c r="D430" s="24">
        <v>2024</v>
      </c>
      <c r="E430" s="61">
        <v>45352</v>
      </c>
      <c r="F430" s="61">
        <v>45321</v>
      </c>
      <c r="G430" s="24" t="s">
        <v>467</v>
      </c>
      <c r="H430" s="24" t="s">
        <v>468</v>
      </c>
      <c r="I430" s="24" t="s">
        <v>379</v>
      </c>
      <c r="J430" s="24" t="s">
        <v>469</v>
      </c>
      <c r="K430" s="24" t="s">
        <v>52</v>
      </c>
      <c r="L430" s="24" t="s">
        <v>451</v>
      </c>
      <c r="M430" s="24" t="s">
        <v>230</v>
      </c>
      <c r="N430" s="24" t="s">
        <v>55</v>
      </c>
      <c r="O430" s="24" t="s">
        <v>56</v>
      </c>
      <c r="P430" s="24">
        <v>275</v>
      </c>
      <c r="Q430" s="24">
        <v>0</v>
      </c>
      <c r="R430" s="24" t="s">
        <v>57</v>
      </c>
      <c r="S430" s="62">
        <v>1</v>
      </c>
      <c r="T430" s="24">
        <v>2024</v>
      </c>
      <c r="U430" s="24">
        <f t="shared" si="6"/>
        <v>28</v>
      </c>
      <c r="V430" s="24"/>
      <c r="W430" s="24"/>
      <c r="X430" s="24"/>
      <c r="Y430" s="24"/>
      <c r="Z430" s="24">
        <v>9</v>
      </c>
      <c r="AA430" s="24">
        <v>14</v>
      </c>
      <c r="AB430" s="24">
        <v>5</v>
      </c>
      <c r="AC430" s="24"/>
      <c r="AD430" s="24"/>
      <c r="AE430" s="24"/>
      <c r="AF430" s="24"/>
      <c r="AG430" s="24"/>
      <c r="AH430" s="62">
        <f>V430/'Festività&amp;Chiusure'!H$2</f>
        <v>0</v>
      </c>
      <c r="AI430" s="62">
        <f>W430/'Festività&amp;Chiusure'!I$2</f>
        <v>0</v>
      </c>
      <c r="AJ430" s="62">
        <f>X430/'Festività&amp;Chiusure'!J$2</f>
        <v>0</v>
      </c>
      <c r="AK430" s="62">
        <f>Y430/'Festività&amp;Chiusure'!K$2</f>
        <v>0</v>
      </c>
      <c r="AL430" s="62">
        <f>Z430/'Festività&amp;Chiusure'!L$2</f>
        <v>0.45</v>
      </c>
      <c r="AM430" s="62">
        <f>AA430/'Festività&amp;Chiusure'!M$2</f>
        <v>0.7</v>
      </c>
      <c r="AN430" s="62">
        <f>AB430/'Festività&amp;Chiusure'!N$2</f>
        <v>0.21739130434782608</v>
      </c>
      <c r="AO430" s="62">
        <f>AC430/'Festività&amp;Chiusure'!O$2</f>
        <v>0</v>
      </c>
      <c r="AP430" s="62">
        <f>AD430/'Festività&amp;Chiusure'!P$2</f>
        <v>0</v>
      </c>
      <c r="AQ430" s="62">
        <f>AE430/'Festività&amp;Chiusure'!Q$2</f>
        <v>0</v>
      </c>
      <c r="AR430" s="62">
        <f>AF430/'Festività&amp;Chiusure'!R$2</f>
        <v>0</v>
      </c>
      <c r="AS430" s="62">
        <f>AG430/'Festività&amp;Chiusure'!S$2</f>
        <v>0</v>
      </c>
    </row>
    <row r="431" spans="1:45" ht="14.45" hidden="1">
      <c r="A431" s="24" t="s">
        <v>45</v>
      </c>
      <c r="B431" s="24" t="s">
        <v>46</v>
      </c>
      <c r="C431" s="24" t="s">
        <v>303</v>
      </c>
      <c r="D431" s="24">
        <v>2024</v>
      </c>
      <c r="E431" s="61">
        <v>45292</v>
      </c>
      <c r="F431" s="61">
        <v>45657</v>
      </c>
      <c r="G431" s="24" t="s">
        <v>467</v>
      </c>
      <c r="H431" s="24" t="s">
        <v>468</v>
      </c>
      <c r="I431" s="24" t="s">
        <v>379</v>
      </c>
      <c r="J431" s="24" t="s">
        <v>469</v>
      </c>
      <c r="K431" s="24" t="s">
        <v>52</v>
      </c>
      <c r="L431" s="24" t="s">
        <v>451</v>
      </c>
      <c r="M431" s="24" t="s">
        <v>224</v>
      </c>
      <c r="N431" s="24" t="s">
        <v>55</v>
      </c>
      <c r="O431" s="24" t="s">
        <v>92</v>
      </c>
      <c r="P431" s="24">
        <v>275</v>
      </c>
      <c r="Q431" s="24">
        <v>0</v>
      </c>
      <c r="R431" s="24" t="s">
        <v>57</v>
      </c>
      <c r="S431" s="62">
        <v>1</v>
      </c>
      <c r="T431" s="24">
        <v>2024</v>
      </c>
      <c r="U431" s="24">
        <f t="shared" si="6"/>
        <v>3</v>
      </c>
      <c r="V431" s="24"/>
      <c r="W431" s="24"/>
      <c r="X431" s="24"/>
      <c r="Y431" s="24"/>
      <c r="Z431" s="24">
        <v>1</v>
      </c>
      <c r="AA431" s="24">
        <v>1</v>
      </c>
      <c r="AB431" s="24">
        <v>1</v>
      </c>
      <c r="AC431" s="24"/>
      <c r="AD431" s="24"/>
      <c r="AE431" s="24"/>
      <c r="AF431" s="24"/>
      <c r="AG431" s="24"/>
      <c r="AH431" s="62">
        <f>V431/'Festività&amp;Chiusure'!H$2</f>
        <v>0</v>
      </c>
      <c r="AI431" s="62">
        <f>W431/'Festività&amp;Chiusure'!I$2</f>
        <v>0</v>
      </c>
      <c r="AJ431" s="62">
        <f>X431/'Festività&amp;Chiusure'!J$2</f>
        <v>0</v>
      </c>
      <c r="AK431" s="62">
        <f>Y431/'Festività&amp;Chiusure'!K$2</f>
        <v>0</v>
      </c>
      <c r="AL431" s="62">
        <f>Z431/'Festività&amp;Chiusure'!L$2</f>
        <v>0.05</v>
      </c>
      <c r="AM431" s="62">
        <f>AA431/'Festività&amp;Chiusure'!M$2</f>
        <v>0.05</v>
      </c>
      <c r="AN431" s="62">
        <f>AB431/'Festività&amp;Chiusure'!N$2</f>
        <v>4.3478260869565216E-2</v>
      </c>
      <c r="AO431" s="62">
        <f>AC431/'Festività&amp;Chiusure'!O$2</f>
        <v>0</v>
      </c>
      <c r="AP431" s="62">
        <f>AD431/'Festività&amp;Chiusure'!P$2</f>
        <v>0</v>
      </c>
      <c r="AQ431" s="62">
        <f>AE431/'Festività&amp;Chiusure'!Q$2</f>
        <v>0</v>
      </c>
      <c r="AR431" s="62">
        <f>AF431/'Festività&amp;Chiusure'!R$2</f>
        <v>0</v>
      </c>
      <c r="AS431" s="62">
        <f>AG431/'Festività&amp;Chiusure'!S$2</f>
        <v>0</v>
      </c>
    </row>
    <row r="432" spans="1:45" ht="14.45" hidden="1">
      <c r="A432" s="24" t="s">
        <v>45</v>
      </c>
      <c r="B432" s="24" t="s">
        <v>46</v>
      </c>
      <c r="C432" s="24" t="s">
        <v>303</v>
      </c>
      <c r="D432" s="24">
        <v>2024</v>
      </c>
      <c r="E432" s="61">
        <v>45352</v>
      </c>
      <c r="F432" s="61">
        <v>45321</v>
      </c>
      <c r="G432" s="24" t="s">
        <v>467</v>
      </c>
      <c r="H432" s="24" t="s">
        <v>468</v>
      </c>
      <c r="I432" s="24" t="s">
        <v>379</v>
      </c>
      <c r="J432" s="24" t="s">
        <v>469</v>
      </c>
      <c r="K432" s="24" t="s">
        <v>52</v>
      </c>
      <c r="L432" s="24" t="s">
        <v>451</v>
      </c>
      <c r="M432" s="24" t="s">
        <v>336</v>
      </c>
      <c r="N432" s="24" t="s">
        <v>59</v>
      </c>
      <c r="O432" s="24"/>
      <c r="P432" s="24">
        <v>275</v>
      </c>
      <c r="Q432" s="24">
        <v>0</v>
      </c>
      <c r="R432" s="24" t="s">
        <v>57</v>
      </c>
      <c r="S432" s="62">
        <v>1</v>
      </c>
      <c r="T432" s="24">
        <v>2024</v>
      </c>
      <c r="U432" s="24">
        <f t="shared" si="6"/>
        <v>15</v>
      </c>
      <c r="V432" s="24"/>
      <c r="W432" s="24"/>
      <c r="X432" s="24"/>
      <c r="Y432" s="24"/>
      <c r="Z432" s="24"/>
      <c r="AA432" s="24">
        <v>5</v>
      </c>
      <c r="AB432" s="24">
        <v>5</v>
      </c>
      <c r="AC432" s="24"/>
      <c r="AD432" s="24">
        <v>3</v>
      </c>
      <c r="AE432" s="24">
        <v>2</v>
      </c>
      <c r="AF432" s="24"/>
      <c r="AG432" s="24"/>
      <c r="AH432" s="62">
        <f>V432/'Festività&amp;Chiusure'!H$2</f>
        <v>0</v>
      </c>
      <c r="AI432" s="62">
        <f>W432/'Festività&amp;Chiusure'!I$2</f>
        <v>0</v>
      </c>
      <c r="AJ432" s="62">
        <f>X432/'Festività&amp;Chiusure'!J$2</f>
        <v>0</v>
      </c>
      <c r="AK432" s="62">
        <f>Y432/'Festività&amp;Chiusure'!K$2</f>
        <v>0</v>
      </c>
      <c r="AL432" s="62">
        <f>Z432/'Festività&amp;Chiusure'!L$2</f>
        <v>0</v>
      </c>
      <c r="AM432" s="62">
        <f>AA432/'Festività&amp;Chiusure'!M$2</f>
        <v>0.25</v>
      </c>
      <c r="AN432" s="62">
        <f>AB432/'Festività&amp;Chiusure'!N$2</f>
        <v>0.21739130434782608</v>
      </c>
      <c r="AO432" s="62">
        <f>AC432/'Festività&amp;Chiusure'!O$2</f>
        <v>0</v>
      </c>
      <c r="AP432" s="62">
        <f>AD432/'Festività&amp;Chiusure'!P$2</f>
        <v>0.14285714285714285</v>
      </c>
      <c r="AQ432" s="62">
        <f>AE432/'Festività&amp;Chiusure'!Q$2</f>
        <v>8.6956521739130432E-2</v>
      </c>
      <c r="AR432" s="62">
        <f>AF432/'Festività&amp;Chiusure'!R$2</f>
        <v>0</v>
      </c>
      <c r="AS432" s="62">
        <f>AG432/'Festività&amp;Chiusure'!S$2</f>
        <v>0</v>
      </c>
    </row>
    <row r="433" spans="1:45" ht="14.45" hidden="1">
      <c r="A433" s="24" t="s">
        <v>45</v>
      </c>
      <c r="B433" s="24" t="s">
        <v>46</v>
      </c>
      <c r="C433" s="24" t="s">
        <v>303</v>
      </c>
      <c r="D433" s="24">
        <v>2024</v>
      </c>
      <c r="E433" s="61">
        <v>45352</v>
      </c>
      <c r="F433" s="61">
        <v>45321</v>
      </c>
      <c r="G433" s="24" t="s">
        <v>467</v>
      </c>
      <c r="H433" s="24" t="s">
        <v>468</v>
      </c>
      <c r="I433" s="24" t="s">
        <v>379</v>
      </c>
      <c r="J433" s="24" t="s">
        <v>469</v>
      </c>
      <c r="K433" s="24" t="s">
        <v>52</v>
      </c>
      <c r="L433" s="24" t="s">
        <v>451</v>
      </c>
      <c r="M433" s="24" t="s">
        <v>311</v>
      </c>
      <c r="N433" s="24" t="s">
        <v>55</v>
      </c>
      <c r="O433" s="24" t="s">
        <v>134</v>
      </c>
      <c r="P433" s="24">
        <v>275</v>
      </c>
      <c r="Q433" s="24">
        <v>0</v>
      </c>
      <c r="R433" s="24" t="s">
        <v>57</v>
      </c>
      <c r="S433" s="62">
        <v>1</v>
      </c>
      <c r="T433" s="24">
        <v>2024</v>
      </c>
      <c r="U433" s="24">
        <f t="shared" si="6"/>
        <v>12</v>
      </c>
      <c r="V433" s="24"/>
      <c r="W433" s="24"/>
      <c r="X433" s="24"/>
      <c r="Y433" s="24"/>
      <c r="Z433" s="24"/>
      <c r="AA433" s="24">
        <v>7</v>
      </c>
      <c r="AB433" s="24">
        <v>5</v>
      </c>
      <c r="AC433" s="24"/>
      <c r="AD433" s="24"/>
      <c r="AE433" s="24"/>
      <c r="AF433" s="24"/>
      <c r="AG433" s="24"/>
      <c r="AH433" s="62">
        <f>V433/'Festività&amp;Chiusure'!H$2</f>
        <v>0</v>
      </c>
      <c r="AI433" s="62">
        <f>W433/'Festività&amp;Chiusure'!I$2</f>
        <v>0</v>
      </c>
      <c r="AJ433" s="62">
        <f>X433/'Festività&amp;Chiusure'!J$2</f>
        <v>0</v>
      </c>
      <c r="AK433" s="62">
        <f>Y433/'Festività&amp;Chiusure'!K$2</f>
        <v>0</v>
      </c>
      <c r="AL433" s="62">
        <f>Z433/'Festività&amp;Chiusure'!L$2</f>
        <v>0</v>
      </c>
      <c r="AM433" s="62">
        <f>AA433/'Festività&amp;Chiusure'!M$2</f>
        <v>0.35</v>
      </c>
      <c r="AN433" s="62">
        <f>AB433/'Festività&amp;Chiusure'!N$2</f>
        <v>0.21739130434782608</v>
      </c>
      <c r="AO433" s="62">
        <f>AC433/'Festività&amp;Chiusure'!O$2</f>
        <v>0</v>
      </c>
      <c r="AP433" s="62">
        <f>AD433/'Festività&amp;Chiusure'!P$2</f>
        <v>0</v>
      </c>
      <c r="AQ433" s="62">
        <f>AE433/'Festività&amp;Chiusure'!Q$2</f>
        <v>0</v>
      </c>
      <c r="AR433" s="62">
        <f>AF433/'Festività&amp;Chiusure'!R$2</f>
        <v>0</v>
      </c>
      <c r="AS433" s="62">
        <f>AG433/'Festività&amp;Chiusure'!S$2</f>
        <v>0</v>
      </c>
    </row>
    <row r="434" spans="1:45" ht="14.45" hidden="1">
      <c r="A434" s="24" t="s">
        <v>45</v>
      </c>
      <c r="B434" s="24" t="s">
        <v>46</v>
      </c>
      <c r="C434" s="24" t="s">
        <v>472</v>
      </c>
      <c r="D434" s="24">
        <v>2024</v>
      </c>
      <c r="E434" s="61">
        <v>45505</v>
      </c>
      <c r="F434" s="61">
        <v>45443</v>
      </c>
      <c r="G434" s="24" t="s">
        <v>473</v>
      </c>
      <c r="H434" s="24" t="s">
        <v>474</v>
      </c>
      <c r="I434" s="24" t="s">
        <v>379</v>
      </c>
      <c r="J434" s="24" t="s">
        <v>475</v>
      </c>
      <c r="K434" s="24" t="s">
        <v>52</v>
      </c>
      <c r="L434" s="24" t="s">
        <v>451</v>
      </c>
      <c r="M434" s="24" t="s">
        <v>471</v>
      </c>
      <c r="N434" s="24" t="s">
        <v>55</v>
      </c>
      <c r="O434" s="24" t="s">
        <v>56</v>
      </c>
      <c r="P434" s="24">
        <v>61</v>
      </c>
      <c r="Q434" s="24">
        <v>10</v>
      </c>
      <c r="R434" s="24" t="s">
        <v>57</v>
      </c>
      <c r="S434" s="62">
        <v>0</v>
      </c>
      <c r="T434" s="24">
        <v>2024</v>
      </c>
      <c r="U434" s="24">
        <f t="shared" si="6"/>
        <v>1</v>
      </c>
      <c r="V434" s="24"/>
      <c r="W434" s="24">
        <v>2.1</v>
      </c>
      <c r="X434" s="24">
        <v>2.1</v>
      </c>
      <c r="Y434" s="24">
        <v>3.8</v>
      </c>
      <c r="Z434" s="24"/>
      <c r="AA434" s="24"/>
      <c r="AB434" s="24"/>
      <c r="AC434" s="24"/>
      <c r="AD434" s="24"/>
      <c r="AE434" s="24">
        <v>1</v>
      </c>
      <c r="AF434" s="24"/>
      <c r="AG434" s="24"/>
      <c r="AH434" s="62">
        <f>V434/'Festività&amp;Chiusure'!H$2</f>
        <v>0</v>
      </c>
      <c r="AI434" s="62">
        <f>W434/'Festività&amp;Chiusure'!I$2</f>
        <v>0.10500000000000001</v>
      </c>
      <c r="AJ434" s="62">
        <f>X434/'Festività&amp;Chiusure'!J$2</f>
        <v>0.1</v>
      </c>
      <c r="AK434" s="62">
        <f>Y434/'Festività&amp;Chiusure'!K$2</f>
        <v>0.17272727272727273</v>
      </c>
      <c r="AL434" s="62">
        <f>Z434/'Festività&amp;Chiusure'!L$2</f>
        <v>0</v>
      </c>
      <c r="AM434" s="62">
        <f>AA434/'Festività&amp;Chiusure'!M$2</f>
        <v>0</v>
      </c>
      <c r="AN434" s="62">
        <f>AB434/'Festività&amp;Chiusure'!N$2</f>
        <v>0</v>
      </c>
      <c r="AO434" s="62">
        <f>AC434/'Festività&amp;Chiusure'!O$2</f>
        <v>0</v>
      </c>
      <c r="AP434" s="62">
        <f>AD434/'Festività&amp;Chiusure'!P$2</f>
        <v>0</v>
      </c>
      <c r="AQ434" s="62">
        <f>AE434/'Festività&amp;Chiusure'!Q$2</f>
        <v>4.3478260869565216E-2</v>
      </c>
      <c r="AR434" s="62">
        <f>AF434/'Festività&amp;Chiusure'!R$2</f>
        <v>0</v>
      </c>
      <c r="AS434" s="62">
        <f>AG434/'Festività&amp;Chiusure'!S$2</f>
        <v>0</v>
      </c>
    </row>
    <row r="435" spans="1:45" ht="14.45" hidden="1">
      <c r="A435" s="24" t="s">
        <v>45</v>
      </c>
      <c r="B435" s="24" t="s">
        <v>46</v>
      </c>
      <c r="C435" s="24" t="s">
        <v>472</v>
      </c>
      <c r="D435" s="24">
        <v>2024</v>
      </c>
      <c r="E435" s="61">
        <v>45505</v>
      </c>
      <c r="F435" s="61">
        <v>45443</v>
      </c>
      <c r="G435" s="24" t="s">
        <v>473</v>
      </c>
      <c r="H435" s="24" t="s">
        <v>474</v>
      </c>
      <c r="I435" s="24" t="s">
        <v>379</v>
      </c>
      <c r="J435" s="24" t="s">
        <v>475</v>
      </c>
      <c r="K435" s="24" t="s">
        <v>52</v>
      </c>
      <c r="L435" s="24" t="s">
        <v>451</v>
      </c>
      <c r="M435" s="24" t="s">
        <v>217</v>
      </c>
      <c r="N435" s="24" t="s">
        <v>55</v>
      </c>
      <c r="O435" s="24" t="s">
        <v>92</v>
      </c>
      <c r="P435" s="24">
        <v>61</v>
      </c>
      <c r="Q435" s="24">
        <v>10</v>
      </c>
      <c r="R435" s="24" t="s">
        <v>57</v>
      </c>
      <c r="S435" s="62">
        <v>0</v>
      </c>
      <c r="T435" s="24">
        <v>2024</v>
      </c>
      <c r="U435" s="24">
        <f t="shared" si="6"/>
        <v>11</v>
      </c>
      <c r="V435" s="24"/>
      <c r="W435" s="24">
        <v>2.1</v>
      </c>
      <c r="X435" s="24">
        <v>2.1</v>
      </c>
      <c r="Y435" s="24">
        <v>3.8</v>
      </c>
      <c r="Z435" s="24">
        <v>8</v>
      </c>
      <c r="AA435" s="24"/>
      <c r="AB435" s="24"/>
      <c r="AC435" s="24"/>
      <c r="AD435" s="24"/>
      <c r="AE435" s="24">
        <v>3</v>
      </c>
      <c r="AF435" s="24"/>
      <c r="AG435" s="24"/>
      <c r="AH435" s="62">
        <f>V435/'Festività&amp;Chiusure'!H$2</f>
        <v>0</v>
      </c>
      <c r="AI435" s="62">
        <f>W435/'Festività&amp;Chiusure'!I$2</f>
        <v>0.10500000000000001</v>
      </c>
      <c r="AJ435" s="62">
        <f>X435/'Festività&amp;Chiusure'!J$2</f>
        <v>0.1</v>
      </c>
      <c r="AK435" s="62">
        <f>Y435/'Festività&amp;Chiusure'!K$2</f>
        <v>0.17272727272727273</v>
      </c>
      <c r="AL435" s="62">
        <f>Z435/'Festività&amp;Chiusure'!L$2</f>
        <v>0.4</v>
      </c>
      <c r="AM435" s="62">
        <f>AA435/'Festività&amp;Chiusure'!M$2</f>
        <v>0</v>
      </c>
      <c r="AN435" s="62">
        <f>AB435/'Festività&amp;Chiusure'!N$2</f>
        <v>0</v>
      </c>
      <c r="AO435" s="62">
        <f>AC435/'Festività&amp;Chiusure'!O$2</f>
        <v>0</v>
      </c>
      <c r="AP435" s="62">
        <f>AD435/'Festività&amp;Chiusure'!P$2</f>
        <v>0</v>
      </c>
      <c r="AQ435" s="62">
        <f>AE435/'Festività&amp;Chiusure'!Q$2</f>
        <v>0.13043478260869565</v>
      </c>
      <c r="AR435" s="62">
        <f>AF435/'Festività&amp;Chiusure'!R$2</f>
        <v>0</v>
      </c>
      <c r="AS435" s="62">
        <f>AG435/'Festività&amp;Chiusure'!S$2</f>
        <v>0</v>
      </c>
    </row>
    <row r="436" spans="1:45" ht="14.45" hidden="1">
      <c r="A436" s="24" t="s">
        <v>45</v>
      </c>
      <c r="B436" s="24" t="s">
        <v>46</v>
      </c>
      <c r="C436" s="24" t="s">
        <v>472</v>
      </c>
      <c r="D436" s="24">
        <v>2024</v>
      </c>
      <c r="E436" s="61">
        <v>45505</v>
      </c>
      <c r="F436" s="61">
        <v>45443</v>
      </c>
      <c r="G436" s="24" t="s">
        <v>473</v>
      </c>
      <c r="H436" s="24" t="s">
        <v>474</v>
      </c>
      <c r="I436" s="24" t="s">
        <v>379</v>
      </c>
      <c r="J436" s="24" t="s">
        <v>475</v>
      </c>
      <c r="K436" s="24" t="s">
        <v>52</v>
      </c>
      <c r="L436" s="24" t="s">
        <v>451</v>
      </c>
      <c r="M436" s="24" t="s">
        <v>218</v>
      </c>
      <c r="N436" s="24" t="s">
        <v>55</v>
      </c>
      <c r="O436" s="24" t="s">
        <v>134</v>
      </c>
      <c r="P436" s="24">
        <v>61</v>
      </c>
      <c r="Q436" s="24">
        <v>10</v>
      </c>
      <c r="R436" s="24" t="s">
        <v>57</v>
      </c>
      <c r="S436" s="62">
        <v>0</v>
      </c>
      <c r="T436" s="24">
        <v>2024</v>
      </c>
      <c r="U436" s="24">
        <f t="shared" si="6"/>
        <v>1</v>
      </c>
      <c r="V436" s="24"/>
      <c r="W436" s="24"/>
      <c r="X436" s="24"/>
      <c r="Y436" s="24">
        <v>9.5</v>
      </c>
      <c r="Z436" s="24">
        <v>1</v>
      </c>
      <c r="AA436" s="24"/>
      <c r="AB436" s="24"/>
      <c r="AC436" s="24"/>
      <c r="AD436" s="24"/>
      <c r="AE436" s="24"/>
      <c r="AF436" s="24"/>
      <c r="AG436" s="24"/>
      <c r="AH436" s="62">
        <f>V436/'Festività&amp;Chiusure'!H$2</f>
        <v>0</v>
      </c>
      <c r="AI436" s="62">
        <f>W436/'Festività&amp;Chiusure'!I$2</f>
        <v>0</v>
      </c>
      <c r="AJ436" s="62">
        <f>X436/'Festività&amp;Chiusure'!J$2</f>
        <v>0</v>
      </c>
      <c r="AK436" s="62">
        <f>Y436/'Festività&amp;Chiusure'!K$2</f>
        <v>0.43181818181818182</v>
      </c>
      <c r="AL436" s="62">
        <f>Z436/'Festività&amp;Chiusure'!L$2</f>
        <v>0.05</v>
      </c>
      <c r="AM436" s="62">
        <f>AA436/'Festività&amp;Chiusure'!M$2</f>
        <v>0</v>
      </c>
      <c r="AN436" s="62">
        <f>AB436/'Festività&amp;Chiusure'!N$2</f>
        <v>0</v>
      </c>
      <c r="AO436" s="62">
        <f>AC436/'Festività&amp;Chiusure'!O$2</f>
        <v>0</v>
      </c>
      <c r="AP436" s="62">
        <f>AD436/'Festività&amp;Chiusure'!P$2</f>
        <v>0</v>
      </c>
      <c r="AQ436" s="62">
        <f>AE436/'Festività&amp;Chiusure'!Q$2</f>
        <v>0</v>
      </c>
      <c r="AR436" s="62">
        <f>AF436/'Festività&amp;Chiusure'!R$2</f>
        <v>0</v>
      </c>
      <c r="AS436" s="62">
        <f>AG436/'Festività&amp;Chiusure'!S$2</f>
        <v>0</v>
      </c>
    </row>
    <row r="437" spans="1:45" ht="14.45" hidden="1">
      <c r="A437" s="24" t="s">
        <v>45</v>
      </c>
      <c r="B437" s="24" t="s">
        <v>46</v>
      </c>
      <c r="C437" s="24" t="s">
        <v>111</v>
      </c>
      <c r="D437" s="24">
        <v>2024</v>
      </c>
      <c r="E437" s="61">
        <v>45292</v>
      </c>
      <c r="F437" s="61">
        <v>45657</v>
      </c>
      <c r="G437" s="24" t="s">
        <v>476</v>
      </c>
      <c r="H437" s="24" t="s">
        <v>476</v>
      </c>
      <c r="I437" s="24" t="s">
        <v>379</v>
      </c>
      <c r="J437" s="24" t="s">
        <v>477</v>
      </c>
      <c r="K437" s="24" t="s">
        <v>52</v>
      </c>
      <c r="L437" s="24" t="s">
        <v>451</v>
      </c>
      <c r="M437" s="24" t="s">
        <v>455</v>
      </c>
      <c r="N437" s="24" t="s">
        <v>55</v>
      </c>
      <c r="O437" s="24" t="s">
        <v>56</v>
      </c>
      <c r="P437" s="24">
        <v>25</v>
      </c>
      <c r="Q437" s="24">
        <v>0</v>
      </c>
      <c r="R437" s="24" t="s">
        <v>57</v>
      </c>
      <c r="S437" s="62">
        <v>0.3</v>
      </c>
      <c r="T437" s="24">
        <v>2024</v>
      </c>
      <c r="U437" s="24">
        <f t="shared" si="6"/>
        <v>14.399999999999999</v>
      </c>
      <c r="V437" s="24">
        <v>1.8</v>
      </c>
      <c r="W437" s="24">
        <v>2.1</v>
      </c>
      <c r="X437" s="24">
        <v>2.1</v>
      </c>
      <c r="Y437" s="24">
        <v>1.9</v>
      </c>
      <c r="Z437" s="24">
        <v>2</v>
      </c>
      <c r="AA437" s="24">
        <v>2</v>
      </c>
      <c r="AB437" s="24">
        <v>2.2999999999999998</v>
      </c>
      <c r="AC437" s="24"/>
      <c r="AD437" s="24">
        <v>2.1</v>
      </c>
      <c r="AE437" s="24">
        <v>2.2999999999999998</v>
      </c>
      <c r="AF437" s="24">
        <v>2</v>
      </c>
      <c r="AG437" s="24">
        <v>1.7</v>
      </c>
      <c r="AH437" s="62">
        <f>V437/'Festività&amp;Chiusure'!H$2</f>
        <v>0.1</v>
      </c>
      <c r="AI437" s="62">
        <f>W437/'Festività&amp;Chiusure'!I$2</f>
        <v>0.10500000000000001</v>
      </c>
      <c r="AJ437" s="62">
        <f>X437/'Festività&amp;Chiusure'!J$2</f>
        <v>0.1</v>
      </c>
      <c r="AK437" s="62">
        <f>Y437/'Festività&amp;Chiusure'!K$2</f>
        <v>8.6363636363636365E-2</v>
      </c>
      <c r="AL437" s="62">
        <f>Z437/'Festività&amp;Chiusure'!L$2</f>
        <v>0.1</v>
      </c>
      <c r="AM437" s="62">
        <f>AA437/'Festività&amp;Chiusure'!M$2</f>
        <v>0.1</v>
      </c>
      <c r="AN437" s="62">
        <f>AB437/'Festività&amp;Chiusure'!N$2</f>
        <v>9.9999999999999992E-2</v>
      </c>
      <c r="AO437" s="62">
        <f>AC437/'Festività&amp;Chiusure'!O$2</f>
        <v>0</v>
      </c>
      <c r="AP437" s="62">
        <f>AD437/'Festività&amp;Chiusure'!P$2</f>
        <v>0.1</v>
      </c>
      <c r="AQ437" s="62">
        <f>AE437/'Festività&amp;Chiusure'!Q$2</f>
        <v>9.9999999999999992E-2</v>
      </c>
      <c r="AR437" s="62">
        <f>AF437/'Festività&amp;Chiusure'!R$2</f>
        <v>9.5238095238095233E-2</v>
      </c>
      <c r="AS437" s="62">
        <f>AG437/'Festività&amp;Chiusure'!S$2</f>
        <v>7.7272727272727271E-2</v>
      </c>
    </row>
    <row r="438" spans="1:45" ht="14.45" hidden="1">
      <c r="A438" s="24" t="s">
        <v>45</v>
      </c>
      <c r="B438" s="24" t="s">
        <v>46</v>
      </c>
      <c r="C438" s="24" t="s">
        <v>472</v>
      </c>
      <c r="D438" s="24">
        <v>2024</v>
      </c>
      <c r="E438" s="61">
        <v>45323</v>
      </c>
      <c r="F438" s="61">
        <v>45412</v>
      </c>
      <c r="G438" s="24" t="s">
        <v>62</v>
      </c>
      <c r="H438" s="24" t="s">
        <v>62</v>
      </c>
      <c r="I438" s="24" t="s">
        <v>379</v>
      </c>
      <c r="J438" s="24" t="s">
        <v>478</v>
      </c>
      <c r="K438" s="24" t="s">
        <v>52</v>
      </c>
      <c r="L438" s="24" t="s">
        <v>451</v>
      </c>
      <c r="M438" s="24" t="s">
        <v>455</v>
      </c>
      <c r="N438" s="24" t="s">
        <v>55</v>
      </c>
      <c r="O438" s="24" t="s">
        <v>56</v>
      </c>
      <c r="P438" s="24">
        <v>15</v>
      </c>
      <c r="Q438" s="24">
        <v>0</v>
      </c>
      <c r="R438" s="24" t="s">
        <v>93</v>
      </c>
      <c r="S438" s="62">
        <v>0.05</v>
      </c>
      <c r="T438" s="24">
        <v>2024</v>
      </c>
      <c r="U438" s="24">
        <f t="shared" si="6"/>
        <v>0</v>
      </c>
      <c r="V438" s="24"/>
      <c r="W438" s="24">
        <v>2.5</v>
      </c>
      <c r="X438" s="24">
        <v>2</v>
      </c>
      <c r="Y438" s="24">
        <v>8</v>
      </c>
      <c r="Z438" s="24"/>
      <c r="AA438" s="24"/>
      <c r="AB438" s="24"/>
      <c r="AC438" s="24"/>
      <c r="AD438" s="24"/>
      <c r="AE438" s="24"/>
      <c r="AF438" s="24"/>
      <c r="AG438" s="24"/>
      <c r="AH438" s="62">
        <f>V438/'Festività&amp;Chiusure'!H$2</f>
        <v>0</v>
      </c>
      <c r="AI438" s="62">
        <f>W438/'Festività&amp;Chiusure'!I$2</f>
        <v>0.125</v>
      </c>
      <c r="AJ438" s="62">
        <f>X438/'Festività&amp;Chiusure'!J$2</f>
        <v>9.5238095238095233E-2</v>
      </c>
      <c r="AK438" s="62">
        <f>Y438/'Festività&amp;Chiusure'!K$2</f>
        <v>0.36363636363636365</v>
      </c>
      <c r="AL438" s="62">
        <f>Z438/'Festività&amp;Chiusure'!L$2</f>
        <v>0</v>
      </c>
      <c r="AM438" s="62">
        <f>AA438/'Festività&amp;Chiusure'!M$2</f>
        <v>0</v>
      </c>
      <c r="AN438" s="62">
        <f>AB438/'Festività&amp;Chiusure'!N$2</f>
        <v>0</v>
      </c>
      <c r="AO438" s="62">
        <f>AC438/'Festività&amp;Chiusure'!O$2</f>
        <v>0</v>
      </c>
      <c r="AP438" s="62">
        <f>AD438/'Festività&amp;Chiusure'!P$2</f>
        <v>0</v>
      </c>
      <c r="AQ438" s="62">
        <f>AE438/'Festività&amp;Chiusure'!Q$2</f>
        <v>0</v>
      </c>
      <c r="AR438" s="62">
        <f>AF438/'Festività&amp;Chiusure'!R$2</f>
        <v>0</v>
      </c>
      <c r="AS438" s="62">
        <f>AG438/'Festività&amp;Chiusure'!S$2</f>
        <v>0</v>
      </c>
    </row>
    <row r="439" spans="1:45" ht="14.45" hidden="1">
      <c r="A439" s="24" t="s">
        <v>45</v>
      </c>
      <c r="B439" s="24" t="s">
        <v>46</v>
      </c>
      <c r="C439" s="24" t="s">
        <v>472</v>
      </c>
      <c r="D439" s="24">
        <v>2024</v>
      </c>
      <c r="E439" s="61">
        <v>45323</v>
      </c>
      <c r="F439" s="61">
        <v>45412</v>
      </c>
      <c r="G439" s="24" t="s">
        <v>62</v>
      </c>
      <c r="H439" s="24" t="s">
        <v>62</v>
      </c>
      <c r="I439" s="24" t="s">
        <v>379</v>
      </c>
      <c r="J439" s="24" t="s">
        <v>478</v>
      </c>
      <c r="K439" s="24" t="s">
        <v>52</v>
      </c>
      <c r="L439" s="24" t="s">
        <v>451</v>
      </c>
      <c r="M439" s="24" t="s">
        <v>217</v>
      </c>
      <c r="N439" s="24" t="s">
        <v>55</v>
      </c>
      <c r="O439" s="24" t="s">
        <v>92</v>
      </c>
      <c r="P439" s="24">
        <v>15</v>
      </c>
      <c r="Q439" s="24">
        <v>0</v>
      </c>
      <c r="R439" s="24" t="s">
        <v>93</v>
      </c>
      <c r="S439" s="62">
        <v>0.05</v>
      </c>
      <c r="T439" s="24">
        <v>2024</v>
      </c>
      <c r="U439" s="24">
        <f t="shared" si="6"/>
        <v>0</v>
      </c>
      <c r="V439" s="24"/>
      <c r="W439" s="24">
        <v>2.5</v>
      </c>
      <c r="X439" s="24">
        <v>1</v>
      </c>
      <c r="Y439" s="24">
        <v>4</v>
      </c>
      <c r="Z439" s="24"/>
      <c r="AA439" s="24"/>
      <c r="AB439" s="24"/>
      <c r="AC439" s="24"/>
      <c r="AD439" s="24"/>
      <c r="AE439" s="24"/>
      <c r="AF439" s="24"/>
      <c r="AG439" s="24"/>
      <c r="AH439" s="62">
        <f>V439/'Festività&amp;Chiusure'!H$2</f>
        <v>0</v>
      </c>
      <c r="AI439" s="62">
        <f>W439/'Festività&amp;Chiusure'!I$2</f>
        <v>0.125</v>
      </c>
      <c r="AJ439" s="62">
        <f>X439/'Festività&amp;Chiusure'!J$2</f>
        <v>4.7619047619047616E-2</v>
      </c>
      <c r="AK439" s="62">
        <f>Y439/'Festività&amp;Chiusure'!K$2</f>
        <v>0.18181818181818182</v>
      </c>
      <c r="AL439" s="62">
        <f>Z439/'Festività&amp;Chiusure'!L$2</f>
        <v>0</v>
      </c>
      <c r="AM439" s="62">
        <f>AA439/'Festività&amp;Chiusure'!M$2</f>
        <v>0</v>
      </c>
      <c r="AN439" s="62">
        <f>AB439/'Festività&amp;Chiusure'!N$2</f>
        <v>0</v>
      </c>
      <c r="AO439" s="62">
        <f>AC439/'Festività&amp;Chiusure'!O$2</f>
        <v>0</v>
      </c>
      <c r="AP439" s="62">
        <f>AD439/'Festività&amp;Chiusure'!P$2</f>
        <v>0</v>
      </c>
      <c r="AQ439" s="62">
        <f>AE439/'Festività&amp;Chiusure'!Q$2</f>
        <v>0</v>
      </c>
      <c r="AR439" s="62">
        <f>AF439/'Festività&amp;Chiusure'!R$2</f>
        <v>0</v>
      </c>
      <c r="AS439" s="62">
        <f>AG439/'Festività&amp;Chiusure'!S$2</f>
        <v>0</v>
      </c>
    </row>
    <row r="440" spans="1:45" ht="14.45" hidden="1">
      <c r="A440" s="24" t="s">
        <v>45</v>
      </c>
      <c r="B440" s="24" t="s">
        <v>46</v>
      </c>
      <c r="C440" s="24" t="s">
        <v>195</v>
      </c>
      <c r="D440" s="24">
        <v>2024</v>
      </c>
      <c r="E440" s="61">
        <v>45553</v>
      </c>
      <c r="F440" s="61">
        <v>45568</v>
      </c>
      <c r="G440" s="24" t="s">
        <v>62</v>
      </c>
      <c r="H440" s="24" t="s">
        <v>479</v>
      </c>
      <c r="I440" s="24" t="s">
        <v>379</v>
      </c>
      <c r="J440" s="24" t="s">
        <v>480</v>
      </c>
      <c r="K440" s="24" t="s">
        <v>52</v>
      </c>
      <c r="L440" s="24" t="s">
        <v>451</v>
      </c>
      <c r="M440" s="24" t="s">
        <v>433</v>
      </c>
      <c r="N440" s="24" t="s">
        <v>55</v>
      </c>
      <c r="O440" s="24" t="s">
        <v>56</v>
      </c>
      <c r="P440" s="76">
        <v>16</v>
      </c>
      <c r="Q440" s="24">
        <v>14.5</v>
      </c>
      <c r="R440" s="24" t="s">
        <v>57</v>
      </c>
      <c r="S440" s="62">
        <v>0.95</v>
      </c>
      <c r="T440" s="24">
        <v>2024</v>
      </c>
      <c r="U440" s="24">
        <f t="shared" si="6"/>
        <v>2</v>
      </c>
      <c r="V440" s="24"/>
      <c r="W440" s="24"/>
      <c r="X440" s="24"/>
      <c r="Y440" s="24"/>
      <c r="Z440" s="24"/>
      <c r="AA440" s="24"/>
      <c r="AB440" s="24"/>
      <c r="AC440" s="24"/>
      <c r="AD440" s="24">
        <v>2</v>
      </c>
      <c r="AE440" s="24"/>
      <c r="AF440" s="24"/>
      <c r="AG440" s="24"/>
      <c r="AH440" s="62">
        <f>V440/'Festività&amp;Chiusure'!H$2</f>
        <v>0</v>
      </c>
      <c r="AI440" s="62">
        <f>W440/'Festività&amp;Chiusure'!I$2</f>
        <v>0</v>
      </c>
      <c r="AJ440" s="62">
        <f>X440/'Festività&amp;Chiusure'!J$2</f>
        <v>0</v>
      </c>
      <c r="AK440" s="62">
        <f>Y440/'Festività&amp;Chiusure'!K$2</f>
        <v>0</v>
      </c>
      <c r="AL440" s="62">
        <f>Z440/'Festività&amp;Chiusure'!L$2</f>
        <v>0</v>
      </c>
      <c r="AM440" s="62">
        <f>AA440/'Festività&amp;Chiusure'!M$2</f>
        <v>0</v>
      </c>
      <c r="AN440" s="62">
        <f>AB440/'Festività&amp;Chiusure'!N$2</f>
        <v>0</v>
      </c>
      <c r="AO440" s="62">
        <f>AC440/'Festività&amp;Chiusure'!O$2</f>
        <v>0</v>
      </c>
      <c r="AP440" s="62">
        <f>AD440/'Festività&amp;Chiusure'!P$2</f>
        <v>9.5238095238095233E-2</v>
      </c>
      <c r="AQ440" s="62">
        <f>AE440/'Festività&amp;Chiusure'!Q$2</f>
        <v>0</v>
      </c>
      <c r="AR440" s="62">
        <f>AF440/'Festività&amp;Chiusure'!R$2</f>
        <v>0</v>
      </c>
      <c r="AS440" s="62">
        <f>AG440/'Festività&amp;Chiusure'!S$2</f>
        <v>0</v>
      </c>
    </row>
    <row r="441" spans="1:45" ht="14.45" hidden="1">
      <c r="A441" s="24" t="s">
        <v>45</v>
      </c>
      <c r="B441" s="24" t="s">
        <v>46</v>
      </c>
      <c r="C441" s="24" t="s">
        <v>195</v>
      </c>
      <c r="D441" s="24">
        <v>2024</v>
      </c>
      <c r="E441" s="61">
        <v>45553</v>
      </c>
      <c r="F441" s="61">
        <v>45568</v>
      </c>
      <c r="G441" s="24" t="s">
        <v>62</v>
      </c>
      <c r="H441" s="24" t="s">
        <v>479</v>
      </c>
      <c r="I441" s="24" t="s">
        <v>379</v>
      </c>
      <c r="J441" s="24" t="s">
        <v>480</v>
      </c>
      <c r="K441" s="24" t="s">
        <v>52</v>
      </c>
      <c r="L441" s="24" t="s">
        <v>451</v>
      </c>
      <c r="M441" s="24" t="s">
        <v>451</v>
      </c>
      <c r="N441" s="24" t="s">
        <v>55</v>
      </c>
      <c r="O441" s="24" t="s">
        <v>56</v>
      </c>
      <c r="P441" s="24">
        <v>16</v>
      </c>
      <c r="Q441" s="24">
        <v>14.5</v>
      </c>
      <c r="R441" s="24" t="s">
        <v>57</v>
      </c>
      <c r="S441" s="62">
        <v>0.95</v>
      </c>
      <c r="T441" s="24">
        <v>2024</v>
      </c>
      <c r="U441" s="24">
        <f t="shared" si="6"/>
        <v>2</v>
      </c>
      <c r="V441" s="24"/>
      <c r="W441" s="24"/>
      <c r="X441" s="24"/>
      <c r="Y441" s="24"/>
      <c r="Z441" s="24"/>
      <c r="AA441" s="24"/>
      <c r="AB441" s="24"/>
      <c r="AC441" s="24"/>
      <c r="AD441" s="24">
        <v>1</v>
      </c>
      <c r="AE441" s="24">
        <v>1</v>
      </c>
      <c r="AF441" s="24"/>
      <c r="AG441" s="24"/>
      <c r="AH441" s="62">
        <f>V441/'Festività&amp;Chiusure'!H$2</f>
        <v>0</v>
      </c>
      <c r="AI441" s="62">
        <f>W441/'Festività&amp;Chiusure'!I$2</f>
        <v>0</v>
      </c>
      <c r="AJ441" s="62">
        <f>X441/'Festività&amp;Chiusure'!J$2</f>
        <v>0</v>
      </c>
      <c r="AK441" s="62">
        <f>Y441/'Festività&amp;Chiusure'!K$2</f>
        <v>0</v>
      </c>
      <c r="AL441" s="62">
        <f>Z441/'Festività&amp;Chiusure'!L$2</f>
        <v>0</v>
      </c>
      <c r="AM441" s="62">
        <f>AA441/'Festività&amp;Chiusure'!M$2</f>
        <v>0</v>
      </c>
      <c r="AN441" s="62">
        <f>AB441/'Festività&amp;Chiusure'!N$2</f>
        <v>0</v>
      </c>
      <c r="AO441" s="62">
        <f>AC441/'Festività&amp;Chiusure'!O$2</f>
        <v>0</v>
      </c>
      <c r="AP441" s="62">
        <f>AD441/'Festività&amp;Chiusure'!P$2</f>
        <v>4.7619047619047616E-2</v>
      </c>
      <c r="AQ441" s="62">
        <f>AE441/'Festività&amp;Chiusure'!Q$2</f>
        <v>4.3478260869565216E-2</v>
      </c>
      <c r="AR441" s="62">
        <f>AF441/'Festività&amp;Chiusure'!R$2</f>
        <v>0</v>
      </c>
      <c r="AS441" s="62">
        <f>AG441/'Festività&amp;Chiusure'!S$2</f>
        <v>0</v>
      </c>
    </row>
    <row r="442" spans="1:45" ht="14.45" hidden="1">
      <c r="A442" s="24" t="s">
        <v>45</v>
      </c>
      <c r="B442" s="24" t="s">
        <v>46</v>
      </c>
      <c r="C442" s="24" t="s">
        <v>195</v>
      </c>
      <c r="D442" s="24">
        <v>2024</v>
      </c>
      <c r="E442" s="61">
        <v>45553</v>
      </c>
      <c r="F442" s="61">
        <v>45568</v>
      </c>
      <c r="G442" s="24" t="s">
        <v>62</v>
      </c>
      <c r="H442" s="24" t="s">
        <v>479</v>
      </c>
      <c r="I442" s="24" t="s">
        <v>379</v>
      </c>
      <c r="J442" s="24" t="s">
        <v>480</v>
      </c>
      <c r="K442" s="24" t="s">
        <v>52</v>
      </c>
      <c r="L442" s="24" t="s">
        <v>451</v>
      </c>
      <c r="M442" s="24" t="s">
        <v>481</v>
      </c>
      <c r="N442" s="24" t="s">
        <v>55</v>
      </c>
      <c r="O442" s="24" t="s">
        <v>56</v>
      </c>
      <c r="P442" s="24">
        <v>16</v>
      </c>
      <c r="Q442" s="24">
        <v>14.5</v>
      </c>
      <c r="R442" s="24" t="s">
        <v>57</v>
      </c>
      <c r="S442" s="62">
        <v>0.95</v>
      </c>
      <c r="T442" s="24">
        <v>2024</v>
      </c>
      <c r="U442" s="24">
        <f t="shared" si="6"/>
        <v>3</v>
      </c>
      <c r="V442" s="24"/>
      <c r="W442" s="24"/>
      <c r="X442" s="24"/>
      <c r="Y442" s="24"/>
      <c r="Z442" s="24"/>
      <c r="AA442" s="24"/>
      <c r="AB442" s="24"/>
      <c r="AC442" s="24"/>
      <c r="AD442" s="24">
        <v>2</v>
      </c>
      <c r="AE442" s="24">
        <v>1</v>
      </c>
      <c r="AF442" s="24"/>
      <c r="AG442" s="24"/>
      <c r="AH442" s="62">
        <f>V442/'Festività&amp;Chiusure'!H$2</f>
        <v>0</v>
      </c>
      <c r="AI442" s="62">
        <f>W442/'Festività&amp;Chiusure'!I$2</f>
        <v>0</v>
      </c>
      <c r="AJ442" s="62">
        <f>X442/'Festività&amp;Chiusure'!J$2</f>
        <v>0</v>
      </c>
      <c r="AK442" s="62">
        <f>Y442/'Festività&amp;Chiusure'!K$2</f>
        <v>0</v>
      </c>
      <c r="AL442" s="62">
        <f>Z442/'Festività&amp;Chiusure'!L$2</f>
        <v>0</v>
      </c>
      <c r="AM442" s="62">
        <f>AA442/'Festività&amp;Chiusure'!M$2</f>
        <v>0</v>
      </c>
      <c r="AN442" s="62">
        <f>AB442/'Festività&amp;Chiusure'!N$2</f>
        <v>0</v>
      </c>
      <c r="AO442" s="62">
        <f>AC442/'Festività&amp;Chiusure'!O$2</f>
        <v>0</v>
      </c>
      <c r="AP442" s="62">
        <f>AD442/'Festività&amp;Chiusure'!P$2</f>
        <v>9.5238095238095233E-2</v>
      </c>
      <c r="AQ442" s="62">
        <f>AE442/'Festività&amp;Chiusure'!Q$2</f>
        <v>4.3478260869565216E-2</v>
      </c>
      <c r="AR442" s="62">
        <f>AF442/'Festività&amp;Chiusure'!R$2</f>
        <v>0</v>
      </c>
      <c r="AS442" s="62">
        <f>AG442/'Festività&amp;Chiusure'!S$2</f>
        <v>0</v>
      </c>
    </row>
    <row r="443" spans="1:45" ht="14.45" hidden="1">
      <c r="A443" s="24" t="s">
        <v>45</v>
      </c>
      <c r="B443" s="24" t="s">
        <v>46</v>
      </c>
      <c r="C443" s="24" t="s">
        <v>195</v>
      </c>
      <c r="D443" s="24">
        <v>2024</v>
      </c>
      <c r="E443" s="61">
        <v>45553</v>
      </c>
      <c r="F443" s="61">
        <v>45568</v>
      </c>
      <c r="G443" s="24" t="s">
        <v>62</v>
      </c>
      <c r="H443" s="24" t="s">
        <v>479</v>
      </c>
      <c r="I443" s="24" t="s">
        <v>379</v>
      </c>
      <c r="J443" s="24" t="s">
        <v>480</v>
      </c>
      <c r="K443" s="24" t="s">
        <v>52</v>
      </c>
      <c r="L443" s="24" t="s">
        <v>451</v>
      </c>
      <c r="M443" s="24" t="s">
        <v>230</v>
      </c>
      <c r="N443" s="24" t="s">
        <v>55</v>
      </c>
      <c r="O443" s="24" t="s">
        <v>56</v>
      </c>
      <c r="P443" s="24">
        <v>16</v>
      </c>
      <c r="Q443" s="24">
        <v>14.5</v>
      </c>
      <c r="R443" s="24" t="s">
        <v>57</v>
      </c>
      <c r="S443" s="62">
        <v>0.95</v>
      </c>
      <c r="T443" s="24">
        <v>2024</v>
      </c>
      <c r="U443" s="24">
        <f t="shared" si="6"/>
        <v>5</v>
      </c>
      <c r="V443" s="24"/>
      <c r="W443" s="24"/>
      <c r="X443" s="24"/>
      <c r="Y443" s="24"/>
      <c r="Z443" s="24"/>
      <c r="AA443" s="24"/>
      <c r="AB443" s="24"/>
      <c r="AC443" s="24"/>
      <c r="AD443" s="24">
        <v>3</v>
      </c>
      <c r="AE443" s="24">
        <v>2</v>
      </c>
      <c r="AF443" s="24"/>
      <c r="AG443" s="24"/>
      <c r="AH443" s="62">
        <f>V443/'Festività&amp;Chiusure'!H$2</f>
        <v>0</v>
      </c>
      <c r="AI443" s="62">
        <f>W443/'Festività&amp;Chiusure'!I$2</f>
        <v>0</v>
      </c>
      <c r="AJ443" s="62">
        <f>X443/'Festività&amp;Chiusure'!J$2</f>
        <v>0</v>
      </c>
      <c r="AK443" s="62">
        <f>Y443/'Festività&amp;Chiusure'!K$2</f>
        <v>0</v>
      </c>
      <c r="AL443" s="62">
        <f>Z443/'Festività&amp;Chiusure'!L$2</f>
        <v>0</v>
      </c>
      <c r="AM443" s="62">
        <f>AA443/'Festività&amp;Chiusure'!M$2</f>
        <v>0</v>
      </c>
      <c r="AN443" s="62">
        <f>AB443/'Festività&amp;Chiusure'!N$2</f>
        <v>0</v>
      </c>
      <c r="AO443" s="62">
        <f>AC443/'Festività&amp;Chiusure'!O$2</f>
        <v>0</v>
      </c>
      <c r="AP443" s="62">
        <f>AD443/'Festività&amp;Chiusure'!P$2</f>
        <v>0.14285714285714285</v>
      </c>
      <c r="AQ443" s="62">
        <f>AE443/'Festività&amp;Chiusure'!Q$2</f>
        <v>8.6956521739130432E-2</v>
      </c>
      <c r="AR443" s="62">
        <f>AF443/'Festività&amp;Chiusure'!R$2</f>
        <v>0</v>
      </c>
      <c r="AS443" s="62">
        <f>AG443/'Festività&amp;Chiusure'!S$2</f>
        <v>0</v>
      </c>
    </row>
    <row r="444" spans="1:45" ht="14.45" hidden="1">
      <c r="A444" s="24" t="s">
        <v>45</v>
      </c>
      <c r="B444" s="24" t="s">
        <v>46</v>
      </c>
      <c r="C444" s="24" t="s">
        <v>195</v>
      </c>
      <c r="D444" s="24">
        <v>2024</v>
      </c>
      <c r="E444" s="61">
        <v>45553</v>
      </c>
      <c r="F444" s="61">
        <v>45568</v>
      </c>
      <c r="G444" s="24" t="s">
        <v>62</v>
      </c>
      <c r="H444" s="24" t="s">
        <v>479</v>
      </c>
      <c r="I444" s="24" t="s">
        <v>379</v>
      </c>
      <c r="J444" s="24" t="s">
        <v>480</v>
      </c>
      <c r="K444" s="24" t="s">
        <v>52</v>
      </c>
      <c r="L444" s="24" t="s">
        <v>451</v>
      </c>
      <c r="M444" s="24" t="s">
        <v>311</v>
      </c>
      <c r="N444" s="24" t="s">
        <v>55</v>
      </c>
      <c r="O444" s="24" t="s">
        <v>56</v>
      </c>
      <c r="P444" s="24">
        <v>16</v>
      </c>
      <c r="Q444" s="24">
        <v>14.5</v>
      </c>
      <c r="R444" s="24" t="s">
        <v>57</v>
      </c>
      <c r="S444" s="62">
        <v>0.95</v>
      </c>
      <c r="T444" s="24">
        <v>2024</v>
      </c>
      <c r="U444" s="24">
        <f t="shared" si="6"/>
        <v>5</v>
      </c>
      <c r="V444" s="24"/>
      <c r="W444" s="24"/>
      <c r="X444" s="24"/>
      <c r="Y444" s="24"/>
      <c r="Z444" s="24"/>
      <c r="AA444" s="24"/>
      <c r="AB444" s="24"/>
      <c r="AC444" s="24"/>
      <c r="AD444" s="24">
        <v>3</v>
      </c>
      <c r="AE444" s="24">
        <v>2</v>
      </c>
      <c r="AF444" s="24"/>
      <c r="AG444" s="24"/>
      <c r="AH444" s="62">
        <f>V444/'Festività&amp;Chiusure'!H$2</f>
        <v>0</v>
      </c>
      <c r="AI444" s="62">
        <f>W444/'Festività&amp;Chiusure'!I$2</f>
        <v>0</v>
      </c>
      <c r="AJ444" s="62">
        <f>X444/'Festività&amp;Chiusure'!J$2</f>
        <v>0</v>
      </c>
      <c r="AK444" s="62">
        <f>Y444/'Festività&amp;Chiusure'!K$2</f>
        <v>0</v>
      </c>
      <c r="AL444" s="62">
        <f>Z444/'Festività&amp;Chiusure'!L$2</f>
        <v>0</v>
      </c>
      <c r="AM444" s="62">
        <f>AA444/'Festività&amp;Chiusure'!M$2</f>
        <v>0</v>
      </c>
      <c r="AN444" s="62">
        <f>AB444/'Festività&amp;Chiusure'!N$2</f>
        <v>0</v>
      </c>
      <c r="AO444" s="62">
        <f>AC444/'Festività&amp;Chiusure'!O$2</f>
        <v>0</v>
      </c>
      <c r="AP444" s="62">
        <f>AD444/'Festività&amp;Chiusure'!P$2</f>
        <v>0.14285714285714285</v>
      </c>
      <c r="AQ444" s="62">
        <f>AE444/'Festività&amp;Chiusure'!Q$2</f>
        <v>8.6956521739130432E-2</v>
      </c>
      <c r="AR444" s="62">
        <f>AF444/'Festività&amp;Chiusure'!R$2</f>
        <v>0</v>
      </c>
      <c r="AS444" s="62">
        <f>AG444/'Festività&amp;Chiusure'!S$2</f>
        <v>0</v>
      </c>
    </row>
    <row r="445" spans="1:45" ht="14.45" hidden="1">
      <c r="A445" s="24" t="s">
        <v>45</v>
      </c>
      <c r="B445" s="24" t="s">
        <v>46</v>
      </c>
      <c r="C445" s="24" t="s">
        <v>195</v>
      </c>
      <c r="D445" s="24">
        <v>2024</v>
      </c>
      <c r="E445" s="61">
        <v>45553</v>
      </c>
      <c r="F445" s="61">
        <v>45614</v>
      </c>
      <c r="G445" s="24" t="s">
        <v>62</v>
      </c>
      <c r="H445" s="24" t="s">
        <v>482</v>
      </c>
      <c r="I445" s="24" t="s">
        <v>379</v>
      </c>
      <c r="J445" s="24" t="s">
        <v>483</v>
      </c>
      <c r="K445" s="24" t="s">
        <v>52</v>
      </c>
      <c r="L445" s="24" t="s">
        <v>451</v>
      </c>
      <c r="M445" s="24" t="s">
        <v>359</v>
      </c>
      <c r="N445" s="24" t="s">
        <v>55</v>
      </c>
      <c r="O445" s="24" t="s">
        <v>142</v>
      </c>
      <c r="P445" s="24">
        <v>34</v>
      </c>
      <c r="Q445" s="24">
        <v>3</v>
      </c>
      <c r="R445" s="24" t="s">
        <v>93</v>
      </c>
      <c r="S445" s="62">
        <v>0.95</v>
      </c>
      <c r="T445" s="24">
        <v>2024</v>
      </c>
      <c r="U445" s="24">
        <f t="shared" ref="U445:U508" si="7">SUM(Z445:AG445)</f>
        <v>4</v>
      </c>
      <c r="V445" s="24"/>
      <c r="W445" s="24"/>
      <c r="X445" s="24"/>
      <c r="Y445" s="24"/>
      <c r="Z445" s="24"/>
      <c r="AA445" s="24"/>
      <c r="AB445" s="24"/>
      <c r="AC445" s="24"/>
      <c r="AD445" s="24"/>
      <c r="AE445" s="24">
        <v>3</v>
      </c>
      <c r="AF445" s="24">
        <v>1</v>
      </c>
      <c r="AG445" s="24"/>
      <c r="AH445" s="62">
        <f>V445/'Festività&amp;Chiusure'!H$2</f>
        <v>0</v>
      </c>
      <c r="AI445" s="62">
        <f>W445/'Festività&amp;Chiusure'!I$2</f>
        <v>0</v>
      </c>
      <c r="AJ445" s="62">
        <f>X445/'Festività&amp;Chiusure'!J$2</f>
        <v>0</v>
      </c>
      <c r="AK445" s="62">
        <f>Y445/'Festività&amp;Chiusure'!K$2</f>
        <v>0</v>
      </c>
      <c r="AL445" s="62">
        <f>Z445/'Festività&amp;Chiusure'!L$2</f>
        <v>0</v>
      </c>
      <c r="AM445" s="62">
        <f>AA445/'Festività&amp;Chiusure'!M$2</f>
        <v>0</v>
      </c>
      <c r="AN445" s="62">
        <f>AB445/'Festività&amp;Chiusure'!N$2</f>
        <v>0</v>
      </c>
      <c r="AO445" s="62">
        <f>AC445/'Festività&amp;Chiusure'!O$2</f>
        <v>0</v>
      </c>
      <c r="AP445" s="62">
        <f>AD445/'Festività&amp;Chiusure'!P$2</f>
        <v>0</v>
      </c>
      <c r="AQ445" s="62">
        <f>AE445/'Festività&amp;Chiusure'!Q$2</f>
        <v>0.13043478260869565</v>
      </c>
      <c r="AR445" s="62">
        <f>AF445/'Festività&amp;Chiusure'!R$2</f>
        <v>4.7619047619047616E-2</v>
      </c>
      <c r="AS445" s="62">
        <f>AG445/'Festività&amp;Chiusure'!S$2</f>
        <v>0</v>
      </c>
    </row>
    <row r="446" spans="1:45" ht="14.45" hidden="1">
      <c r="A446" s="24" t="s">
        <v>45</v>
      </c>
      <c r="B446" s="24" t="s">
        <v>46</v>
      </c>
      <c r="C446" s="24" t="s">
        <v>195</v>
      </c>
      <c r="D446" s="24">
        <v>2024</v>
      </c>
      <c r="E446" s="61">
        <v>45553</v>
      </c>
      <c r="F446" s="61">
        <v>45614</v>
      </c>
      <c r="G446" s="24" t="s">
        <v>62</v>
      </c>
      <c r="H446" s="24" t="s">
        <v>482</v>
      </c>
      <c r="I446" s="24" t="s">
        <v>379</v>
      </c>
      <c r="J446" s="24" t="s">
        <v>483</v>
      </c>
      <c r="K446" s="24" t="s">
        <v>52</v>
      </c>
      <c r="L446" s="24" t="s">
        <v>451</v>
      </c>
      <c r="M446" s="24" t="s">
        <v>433</v>
      </c>
      <c r="N446" s="24" t="s">
        <v>55</v>
      </c>
      <c r="O446" s="24" t="s">
        <v>328</v>
      </c>
      <c r="P446" s="24">
        <v>34</v>
      </c>
      <c r="Q446" s="24">
        <v>3</v>
      </c>
      <c r="R446" s="24" t="s">
        <v>93</v>
      </c>
      <c r="S446" s="62">
        <v>0.95</v>
      </c>
      <c r="T446" s="24">
        <v>2024</v>
      </c>
      <c r="U446" s="24">
        <f t="shared" si="7"/>
        <v>3</v>
      </c>
      <c r="V446" s="24"/>
      <c r="W446" s="24"/>
      <c r="X446" s="24"/>
      <c r="Y446" s="24"/>
      <c r="Z446" s="24"/>
      <c r="AA446" s="24"/>
      <c r="AB446" s="24"/>
      <c r="AC446" s="24"/>
      <c r="AD446" s="24"/>
      <c r="AE446" s="24">
        <v>1</v>
      </c>
      <c r="AF446" s="24">
        <v>2</v>
      </c>
      <c r="AG446" s="24"/>
      <c r="AH446" s="62">
        <f>V446/'Festività&amp;Chiusure'!H$2</f>
        <v>0</v>
      </c>
      <c r="AI446" s="62">
        <f>W446/'Festività&amp;Chiusure'!I$2</f>
        <v>0</v>
      </c>
      <c r="AJ446" s="62">
        <f>X446/'Festività&amp;Chiusure'!J$2</f>
        <v>0</v>
      </c>
      <c r="AK446" s="62">
        <f>Y446/'Festività&amp;Chiusure'!K$2</f>
        <v>0</v>
      </c>
      <c r="AL446" s="62">
        <f>Z446/'Festività&amp;Chiusure'!L$2</f>
        <v>0</v>
      </c>
      <c r="AM446" s="62">
        <f>AA446/'Festività&amp;Chiusure'!M$2</f>
        <v>0</v>
      </c>
      <c r="AN446" s="62">
        <f>AB446/'Festività&amp;Chiusure'!N$2</f>
        <v>0</v>
      </c>
      <c r="AO446" s="62">
        <f>AC446/'Festività&amp;Chiusure'!O$2</f>
        <v>0</v>
      </c>
      <c r="AP446" s="62">
        <f>AD446/'Festività&amp;Chiusure'!P$2</f>
        <v>0</v>
      </c>
      <c r="AQ446" s="62">
        <f>AE446/'Festività&amp;Chiusure'!Q$2</f>
        <v>4.3478260869565216E-2</v>
      </c>
      <c r="AR446" s="62">
        <f>AF446/'Festività&amp;Chiusure'!R$2</f>
        <v>9.5238095238095233E-2</v>
      </c>
      <c r="AS446" s="62">
        <f>AG446/'Festività&amp;Chiusure'!S$2</f>
        <v>0</v>
      </c>
    </row>
    <row r="447" spans="1:45" ht="14.45" hidden="1">
      <c r="A447" s="24" t="s">
        <v>45</v>
      </c>
      <c r="B447" s="24" t="s">
        <v>46</v>
      </c>
      <c r="C447" s="24" t="s">
        <v>195</v>
      </c>
      <c r="D447" s="24">
        <v>2024</v>
      </c>
      <c r="E447" s="61">
        <v>45553</v>
      </c>
      <c r="F447" s="61">
        <v>45614</v>
      </c>
      <c r="G447" s="24" t="s">
        <v>62</v>
      </c>
      <c r="H447" s="24" t="s">
        <v>482</v>
      </c>
      <c r="I447" s="24" t="s">
        <v>379</v>
      </c>
      <c r="J447" s="24" t="s">
        <v>483</v>
      </c>
      <c r="K447" s="24" t="s">
        <v>52</v>
      </c>
      <c r="L447" s="24" t="s">
        <v>451</v>
      </c>
      <c r="M447" s="24" t="s">
        <v>451</v>
      </c>
      <c r="N447" s="24" t="s">
        <v>55</v>
      </c>
      <c r="O447" s="24" t="s">
        <v>92</v>
      </c>
      <c r="P447" s="24">
        <v>34</v>
      </c>
      <c r="Q447" s="24">
        <v>3</v>
      </c>
      <c r="R447" s="24" t="s">
        <v>93</v>
      </c>
      <c r="S447" s="62">
        <v>0.95</v>
      </c>
      <c r="T447" s="24">
        <v>2024</v>
      </c>
      <c r="U447" s="24">
        <f t="shared" si="7"/>
        <v>3</v>
      </c>
      <c r="V447" s="24"/>
      <c r="W447" s="24"/>
      <c r="X447" s="24"/>
      <c r="Y447" s="24"/>
      <c r="Z447" s="24"/>
      <c r="AA447" s="24"/>
      <c r="AB447" s="24"/>
      <c r="AC447" s="24"/>
      <c r="AD447" s="24"/>
      <c r="AE447" s="24">
        <v>1</v>
      </c>
      <c r="AF447" s="24">
        <v>1</v>
      </c>
      <c r="AG447" s="24">
        <v>1</v>
      </c>
      <c r="AH447" s="62">
        <f>V447/'Festività&amp;Chiusure'!H$2</f>
        <v>0</v>
      </c>
      <c r="AI447" s="62">
        <f>W447/'Festività&amp;Chiusure'!I$2</f>
        <v>0</v>
      </c>
      <c r="AJ447" s="62">
        <f>X447/'Festività&amp;Chiusure'!J$2</f>
        <v>0</v>
      </c>
      <c r="AK447" s="62">
        <f>Y447/'Festività&amp;Chiusure'!K$2</f>
        <v>0</v>
      </c>
      <c r="AL447" s="62">
        <f>Z447/'Festività&amp;Chiusure'!L$2</f>
        <v>0</v>
      </c>
      <c r="AM447" s="62">
        <f>AA447/'Festività&amp;Chiusure'!M$2</f>
        <v>0</v>
      </c>
      <c r="AN447" s="62">
        <f>AB447/'Festività&amp;Chiusure'!N$2</f>
        <v>0</v>
      </c>
      <c r="AO447" s="62">
        <f>AC447/'Festività&amp;Chiusure'!O$2</f>
        <v>0</v>
      </c>
      <c r="AP447" s="62">
        <f>AD447/'Festività&amp;Chiusure'!P$2</f>
        <v>0</v>
      </c>
      <c r="AQ447" s="62">
        <f>AE447/'Festività&amp;Chiusure'!Q$2</f>
        <v>4.3478260869565216E-2</v>
      </c>
      <c r="AR447" s="62">
        <f>AF447/'Festività&amp;Chiusure'!R$2</f>
        <v>4.7619047619047616E-2</v>
      </c>
      <c r="AS447" s="62">
        <f>AG447/'Festività&amp;Chiusure'!S$2</f>
        <v>4.5454545454545456E-2</v>
      </c>
    </row>
    <row r="448" spans="1:45" ht="14.45" hidden="1">
      <c r="A448" s="24" t="s">
        <v>45</v>
      </c>
      <c r="B448" s="24" t="s">
        <v>46</v>
      </c>
      <c r="C448" s="24" t="s">
        <v>195</v>
      </c>
      <c r="D448" s="24">
        <v>2024</v>
      </c>
      <c r="E448" s="61">
        <v>45553</v>
      </c>
      <c r="F448" s="61">
        <v>45614</v>
      </c>
      <c r="G448" s="24" t="s">
        <v>62</v>
      </c>
      <c r="H448" s="24" t="s">
        <v>482</v>
      </c>
      <c r="I448" s="24" t="s">
        <v>379</v>
      </c>
      <c r="J448" s="24" t="s">
        <v>483</v>
      </c>
      <c r="K448" s="24" t="s">
        <v>52</v>
      </c>
      <c r="L448" s="24" t="s">
        <v>451</v>
      </c>
      <c r="M448" s="24" t="s">
        <v>223</v>
      </c>
      <c r="N448" s="24" t="s">
        <v>55</v>
      </c>
      <c r="O448" s="24" t="s">
        <v>56</v>
      </c>
      <c r="P448" s="24">
        <v>34</v>
      </c>
      <c r="Q448" s="24">
        <v>3</v>
      </c>
      <c r="R448" s="24" t="s">
        <v>93</v>
      </c>
      <c r="S448" s="62">
        <v>0.95</v>
      </c>
      <c r="T448" s="24">
        <v>2024</v>
      </c>
      <c r="U448" s="24">
        <f t="shared" si="7"/>
        <v>4</v>
      </c>
      <c r="V448" s="24"/>
      <c r="W448" s="24"/>
      <c r="X448" s="24"/>
      <c r="Y448" s="24"/>
      <c r="Z448" s="24"/>
      <c r="AA448" s="24"/>
      <c r="AB448" s="24"/>
      <c r="AC448" s="24"/>
      <c r="AD448" s="24"/>
      <c r="AE448" s="24">
        <v>1</v>
      </c>
      <c r="AF448" s="24">
        <v>2</v>
      </c>
      <c r="AG448" s="24">
        <v>1</v>
      </c>
      <c r="AH448" s="62">
        <f>V448/'Festività&amp;Chiusure'!H$2</f>
        <v>0</v>
      </c>
      <c r="AI448" s="62">
        <f>W448/'Festività&amp;Chiusure'!I$2</f>
        <v>0</v>
      </c>
      <c r="AJ448" s="62">
        <f>X448/'Festività&amp;Chiusure'!J$2</f>
        <v>0</v>
      </c>
      <c r="AK448" s="62">
        <f>Y448/'Festività&amp;Chiusure'!K$2</f>
        <v>0</v>
      </c>
      <c r="AL448" s="62">
        <f>Z448/'Festività&amp;Chiusure'!L$2</f>
        <v>0</v>
      </c>
      <c r="AM448" s="62">
        <f>AA448/'Festività&amp;Chiusure'!M$2</f>
        <v>0</v>
      </c>
      <c r="AN448" s="62">
        <f>AB448/'Festività&amp;Chiusure'!N$2</f>
        <v>0</v>
      </c>
      <c r="AO448" s="62">
        <f>AC448/'Festività&amp;Chiusure'!O$2</f>
        <v>0</v>
      </c>
      <c r="AP448" s="62">
        <f>AD448/'Festività&amp;Chiusure'!P$2</f>
        <v>0</v>
      </c>
      <c r="AQ448" s="62">
        <f>AE448/'Festività&amp;Chiusure'!Q$2</f>
        <v>4.3478260869565216E-2</v>
      </c>
      <c r="AR448" s="62">
        <f>AF448/'Festività&amp;Chiusure'!R$2</f>
        <v>9.5238095238095233E-2</v>
      </c>
      <c r="AS448" s="62">
        <f>AG448/'Festività&amp;Chiusure'!S$2</f>
        <v>4.5454545454545456E-2</v>
      </c>
    </row>
    <row r="449" spans="1:45" ht="14.45" hidden="1">
      <c r="A449" s="24" t="s">
        <v>45</v>
      </c>
      <c r="B449" s="24" t="s">
        <v>46</v>
      </c>
      <c r="C449" s="24" t="s">
        <v>195</v>
      </c>
      <c r="D449" s="24">
        <v>2024</v>
      </c>
      <c r="E449" s="61">
        <v>45553</v>
      </c>
      <c r="F449" s="61">
        <v>45614</v>
      </c>
      <c r="G449" s="24" t="s">
        <v>62</v>
      </c>
      <c r="H449" s="24" t="s">
        <v>482</v>
      </c>
      <c r="I449" s="24" t="s">
        <v>379</v>
      </c>
      <c r="J449" s="24" t="s">
        <v>483</v>
      </c>
      <c r="K449" s="24" t="s">
        <v>52</v>
      </c>
      <c r="L449" s="24" t="s">
        <v>451</v>
      </c>
      <c r="M449" s="24" t="s">
        <v>336</v>
      </c>
      <c r="N449" s="24" t="s">
        <v>59</v>
      </c>
      <c r="O449" s="24" t="s">
        <v>72</v>
      </c>
      <c r="P449" s="24">
        <v>34</v>
      </c>
      <c r="Q449" s="24">
        <v>0</v>
      </c>
      <c r="R449" s="24" t="s">
        <v>93</v>
      </c>
      <c r="S449" s="62">
        <v>0.95</v>
      </c>
      <c r="T449" s="24">
        <v>2024</v>
      </c>
      <c r="U449" s="24">
        <f t="shared" si="7"/>
        <v>4</v>
      </c>
      <c r="V449" s="24"/>
      <c r="W449" s="24"/>
      <c r="X449" s="24"/>
      <c r="Y449" s="24"/>
      <c r="Z449" s="24"/>
      <c r="AA449" s="24"/>
      <c r="AB449" s="24"/>
      <c r="AC449" s="24"/>
      <c r="AD449" s="24"/>
      <c r="AE449" s="24">
        <v>1</v>
      </c>
      <c r="AF449" s="24">
        <v>2</v>
      </c>
      <c r="AG449" s="24">
        <v>1</v>
      </c>
      <c r="AH449" s="62">
        <f>V449/'Festività&amp;Chiusure'!H$2</f>
        <v>0</v>
      </c>
      <c r="AI449" s="62">
        <f>W449/'Festività&amp;Chiusure'!I$2</f>
        <v>0</v>
      </c>
      <c r="AJ449" s="62">
        <f>X449/'Festività&amp;Chiusure'!J$2</f>
        <v>0</v>
      </c>
      <c r="AK449" s="62">
        <f>Y449/'Festività&amp;Chiusure'!K$2</f>
        <v>0</v>
      </c>
      <c r="AL449" s="62">
        <f>Z449/'Festività&amp;Chiusure'!L$2</f>
        <v>0</v>
      </c>
      <c r="AM449" s="62">
        <f>AA449/'Festività&amp;Chiusure'!M$2</f>
        <v>0</v>
      </c>
      <c r="AN449" s="62">
        <f>AB449/'Festività&amp;Chiusure'!N$2</f>
        <v>0</v>
      </c>
      <c r="AO449" s="62">
        <f>AC449/'Festività&amp;Chiusure'!O$2</f>
        <v>0</v>
      </c>
      <c r="AP449" s="62">
        <f>AD449/'Festività&amp;Chiusure'!P$2</f>
        <v>0</v>
      </c>
      <c r="AQ449" s="62">
        <f>AE449/'Festività&amp;Chiusure'!Q$2</f>
        <v>4.3478260869565216E-2</v>
      </c>
      <c r="AR449" s="62">
        <f>AF449/'Festività&amp;Chiusure'!R$2</f>
        <v>9.5238095238095233E-2</v>
      </c>
      <c r="AS449" s="62">
        <f>AG449/'Festività&amp;Chiusure'!S$2</f>
        <v>4.5454545454545456E-2</v>
      </c>
    </row>
    <row r="450" spans="1:45" ht="14.45" hidden="1">
      <c r="A450" s="24" t="s">
        <v>45</v>
      </c>
      <c r="B450" s="24" t="s">
        <v>46</v>
      </c>
      <c r="C450" s="24" t="s">
        <v>195</v>
      </c>
      <c r="D450" s="24">
        <v>2024</v>
      </c>
      <c r="E450" s="61">
        <v>45553</v>
      </c>
      <c r="F450" s="61">
        <v>45614</v>
      </c>
      <c r="G450" s="24" t="s">
        <v>62</v>
      </c>
      <c r="H450" s="24" t="s">
        <v>482</v>
      </c>
      <c r="I450" s="24" t="s">
        <v>379</v>
      </c>
      <c r="J450" s="24" t="s">
        <v>484</v>
      </c>
      <c r="K450" s="24" t="s">
        <v>52</v>
      </c>
      <c r="L450" s="24" t="s">
        <v>451</v>
      </c>
      <c r="M450" s="24" t="s">
        <v>160</v>
      </c>
      <c r="N450" s="24" t="s">
        <v>55</v>
      </c>
      <c r="O450" s="24" t="s">
        <v>142</v>
      </c>
      <c r="P450" s="24">
        <v>34</v>
      </c>
      <c r="Q450" s="24">
        <v>3</v>
      </c>
      <c r="R450" s="24" t="s">
        <v>93</v>
      </c>
      <c r="S450" s="62">
        <v>0.95</v>
      </c>
      <c r="T450" s="24">
        <v>2024</v>
      </c>
      <c r="U450" s="24">
        <f t="shared" si="7"/>
        <v>5</v>
      </c>
      <c r="V450" s="24"/>
      <c r="W450" s="24"/>
      <c r="X450" s="24"/>
      <c r="Y450" s="24"/>
      <c r="Z450" s="24"/>
      <c r="AA450" s="24"/>
      <c r="AB450" s="24"/>
      <c r="AC450" s="24"/>
      <c r="AD450" s="24"/>
      <c r="AE450" s="24">
        <v>3</v>
      </c>
      <c r="AF450" s="24">
        <v>1</v>
      </c>
      <c r="AG450" s="24">
        <v>1</v>
      </c>
      <c r="AH450" s="62">
        <f>V450/'Festività&amp;Chiusure'!H$2</f>
        <v>0</v>
      </c>
      <c r="AI450" s="62">
        <f>W450/'Festività&amp;Chiusure'!I$2</f>
        <v>0</v>
      </c>
      <c r="AJ450" s="62">
        <f>X450/'Festività&amp;Chiusure'!J$2</f>
        <v>0</v>
      </c>
      <c r="AK450" s="62">
        <f>Y450/'Festività&amp;Chiusure'!K$2</f>
        <v>0</v>
      </c>
      <c r="AL450" s="62">
        <f>Z450/'Festività&amp;Chiusure'!L$2</f>
        <v>0</v>
      </c>
      <c r="AM450" s="62">
        <f>AA450/'Festività&amp;Chiusure'!M$2</f>
        <v>0</v>
      </c>
      <c r="AN450" s="62">
        <f>AB450/'Festività&amp;Chiusure'!N$2</f>
        <v>0</v>
      </c>
      <c r="AO450" s="62">
        <f>AC450/'Festività&amp;Chiusure'!O$2</f>
        <v>0</v>
      </c>
      <c r="AP450" s="62">
        <f>AD450/'Festività&amp;Chiusure'!P$2</f>
        <v>0</v>
      </c>
      <c r="AQ450" s="62">
        <f>AE450/'Festività&amp;Chiusure'!Q$2</f>
        <v>0.13043478260869565</v>
      </c>
      <c r="AR450" s="62">
        <f>AF450/'Festività&amp;Chiusure'!R$2</f>
        <v>4.7619047619047616E-2</v>
      </c>
      <c r="AS450" s="62">
        <f>AG450/'Festività&amp;Chiusure'!S$2</f>
        <v>4.5454545454545456E-2</v>
      </c>
    </row>
    <row r="451" spans="1:45" ht="14.45" hidden="1">
      <c r="A451" s="24" t="s">
        <v>45</v>
      </c>
      <c r="B451" s="24" t="s">
        <v>46</v>
      </c>
      <c r="C451" s="24" t="s">
        <v>111</v>
      </c>
      <c r="D451" s="24"/>
      <c r="E451" s="61">
        <v>45292</v>
      </c>
      <c r="F451" s="61">
        <v>45536</v>
      </c>
      <c r="G451" s="24" t="s">
        <v>485</v>
      </c>
      <c r="H451" s="24" t="s">
        <v>486</v>
      </c>
      <c r="I451" s="24" t="s">
        <v>379</v>
      </c>
      <c r="J451" s="24" t="s">
        <v>487</v>
      </c>
      <c r="K451" s="24" t="s">
        <v>52</v>
      </c>
      <c r="L451" s="24" t="s">
        <v>451</v>
      </c>
      <c r="M451" s="24" t="s">
        <v>455</v>
      </c>
      <c r="N451" s="24" t="s">
        <v>55</v>
      </c>
      <c r="O451" s="24" t="s">
        <v>56</v>
      </c>
      <c r="P451" s="24">
        <v>35</v>
      </c>
      <c r="Q451" s="24">
        <v>24</v>
      </c>
      <c r="R451" s="24" t="s">
        <v>57</v>
      </c>
      <c r="S451" s="62">
        <v>1</v>
      </c>
      <c r="T451" s="24">
        <v>2024</v>
      </c>
      <c r="U451" s="24">
        <f t="shared" si="7"/>
        <v>4</v>
      </c>
      <c r="V451" s="24"/>
      <c r="W451" s="24">
        <v>6.3</v>
      </c>
      <c r="X451" s="24">
        <v>1.5</v>
      </c>
      <c r="Y451" s="24">
        <v>1.9</v>
      </c>
      <c r="Z451" s="24"/>
      <c r="AA451" s="24"/>
      <c r="AB451" s="24">
        <v>2</v>
      </c>
      <c r="AC451" s="24"/>
      <c r="AD451" s="24">
        <v>2</v>
      </c>
      <c r="AE451" s="24"/>
      <c r="AF451" s="24"/>
      <c r="AG451" s="24"/>
      <c r="AH451" s="62">
        <f>V451/'Festività&amp;Chiusure'!H$2</f>
        <v>0</v>
      </c>
      <c r="AI451" s="62">
        <f>W451/'Festività&amp;Chiusure'!I$2</f>
        <v>0.315</v>
      </c>
      <c r="AJ451" s="62">
        <f>X451/'Festività&amp;Chiusure'!J$2</f>
        <v>7.1428571428571425E-2</v>
      </c>
      <c r="AK451" s="62">
        <f>Y451/'Festività&amp;Chiusure'!K$2</f>
        <v>8.6363636363636365E-2</v>
      </c>
      <c r="AL451" s="62">
        <f>Z451/'Festività&amp;Chiusure'!L$2</f>
        <v>0</v>
      </c>
      <c r="AM451" s="62">
        <f>AA451/'Festività&amp;Chiusure'!M$2</f>
        <v>0</v>
      </c>
      <c r="AN451" s="62">
        <f>AB451/'Festività&amp;Chiusure'!N$2</f>
        <v>8.6956521739130432E-2</v>
      </c>
      <c r="AO451" s="62">
        <f>AC451/'Festività&amp;Chiusure'!O$2</f>
        <v>0</v>
      </c>
      <c r="AP451" s="62">
        <f>AD451/'Festività&amp;Chiusure'!P$2</f>
        <v>9.5238095238095233E-2</v>
      </c>
      <c r="AQ451" s="62">
        <f>AE451/'Festività&amp;Chiusure'!Q$2</f>
        <v>0</v>
      </c>
      <c r="AR451" s="62">
        <f>AF451/'Festività&amp;Chiusure'!R$2</f>
        <v>0</v>
      </c>
      <c r="AS451" s="62">
        <f>AG451/'Festività&amp;Chiusure'!S$2</f>
        <v>0</v>
      </c>
    </row>
    <row r="452" spans="1:45" ht="14.45" hidden="1">
      <c r="A452" s="24" t="s">
        <v>45</v>
      </c>
      <c r="B452" s="24" t="s">
        <v>46</v>
      </c>
      <c r="C452" s="24" t="s">
        <v>111</v>
      </c>
      <c r="D452" s="24">
        <v>2024</v>
      </c>
      <c r="E452" s="61">
        <v>45292</v>
      </c>
      <c r="F452" s="61">
        <v>45657</v>
      </c>
      <c r="G452" s="24" t="s">
        <v>62</v>
      </c>
      <c r="H452" s="24" t="s">
        <v>62</v>
      </c>
      <c r="I452" s="24" t="s">
        <v>379</v>
      </c>
      <c r="J452" s="24" t="s">
        <v>488</v>
      </c>
      <c r="K452" s="24" t="s">
        <v>52</v>
      </c>
      <c r="L452" s="24" t="s">
        <v>451</v>
      </c>
      <c r="M452" s="24" t="s">
        <v>455</v>
      </c>
      <c r="N452" s="24" t="s">
        <v>55</v>
      </c>
      <c r="O452" s="24" t="s">
        <v>56</v>
      </c>
      <c r="P452" s="24">
        <v>10</v>
      </c>
      <c r="Q452" s="24">
        <v>0</v>
      </c>
      <c r="R452" s="24" t="s">
        <v>57</v>
      </c>
      <c r="S452" s="62">
        <v>1</v>
      </c>
      <c r="T452" s="24">
        <v>2024</v>
      </c>
      <c r="U452" s="24">
        <f t="shared" si="7"/>
        <v>0</v>
      </c>
      <c r="V452" s="24"/>
      <c r="W452" s="24"/>
      <c r="X452" s="24">
        <v>5.25</v>
      </c>
      <c r="Y452" s="24"/>
      <c r="Z452" s="24"/>
      <c r="AA452" s="24"/>
      <c r="AB452" s="24"/>
      <c r="AC452" s="24"/>
      <c r="AD452" s="24"/>
      <c r="AE452" s="24"/>
      <c r="AF452" s="24"/>
      <c r="AG452" s="24"/>
      <c r="AH452" s="62">
        <f>V452/'Festività&amp;Chiusure'!H$2</f>
        <v>0</v>
      </c>
      <c r="AI452" s="62">
        <f>W452/'Festività&amp;Chiusure'!I$2</f>
        <v>0</v>
      </c>
      <c r="AJ452" s="62">
        <f>X452/'Festività&amp;Chiusure'!J$2</f>
        <v>0.25</v>
      </c>
      <c r="AK452" s="62">
        <f>Y452/'Festività&amp;Chiusure'!K$2</f>
        <v>0</v>
      </c>
      <c r="AL452" s="62">
        <f>Z452/'Festività&amp;Chiusure'!L$2</f>
        <v>0</v>
      </c>
      <c r="AM452" s="62">
        <f>AA452/'Festività&amp;Chiusure'!M$2</f>
        <v>0</v>
      </c>
      <c r="AN452" s="62">
        <f>AB452/'Festività&amp;Chiusure'!N$2</f>
        <v>0</v>
      </c>
      <c r="AO452" s="62">
        <f>AC452/'Festività&amp;Chiusure'!O$2</f>
        <v>0</v>
      </c>
      <c r="AP452" s="62">
        <f>AD452/'Festività&amp;Chiusure'!P$2</f>
        <v>0</v>
      </c>
      <c r="AQ452" s="62">
        <f>AE452/'Festività&amp;Chiusure'!Q$2</f>
        <v>0</v>
      </c>
      <c r="AR452" s="62">
        <f>AF452/'Festività&amp;Chiusure'!R$2</f>
        <v>0</v>
      </c>
      <c r="AS452" s="62">
        <f>AG452/'Festività&amp;Chiusure'!S$2</f>
        <v>0</v>
      </c>
    </row>
    <row r="453" spans="1:45" ht="14.45" hidden="1">
      <c r="A453" s="24" t="s">
        <v>45</v>
      </c>
      <c r="B453" s="24" t="s">
        <v>46</v>
      </c>
      <c r="C453" s="24" t="s">
        <v>111</v>
      </c>
      <c r="D453" s="24">
        <v>2024</v>
      </c>
      <c r="E453" s="61">
        <v>45292</v>
      </c>
      <c r="F453" s="61">
        <v>45657</v>
      </c>
      <c r="G453" s="24" t="s">
        <v>62</v>
      </c>
      <c r="H453" s="24" t="s">
        <v>62</v>
      </c>
      <c r="I453" s="24" t="s">
        <v>379</v>
      </c>
      <c r="J453" s="24" t="s">
        <v>488</v>
      </c>
      <c r="K453" s="24" t="s">
        <v>52</v>
      </c>
      <c r="L453" s="24" t="s">
        <v>451</v>
      </c>
      <c r="M453" s="24" t="s">
        <v>217</v>
      </c>
      <c r="N453" s="24" t="s">
        <v>55</v>
      </c>
      <c r="O453" s="24" t="s">
        <v>134</v>
      </c>
      <c r="P453" s="24">
        <v>10</v>
      </c>
      <c r="Q453" s="24">
        <v>0</v>
      </c>
      <c r="R453" s="24" t="s">
        <v>57</v>
      </c>
      <c r="S453" s="62">
        <v>1</v>
      </c>
      <c r="T453" s="24">
        <v>2024</v>
      </c>
      <c r="U453" s="24">
        <f t="shared" si="7"/>
        <v>0</v>
      </c>
      <c r="V453" s="24"/>
      <c r="W453" s="24"/>
      <c r="X453" s="24">
        <v>5.25</v>
      </c>
      <c r="Y453" s="24"/>
      <c r="Z453" s="24"/>
      <c r="AA453" s="24"/>
      <c r="AB453" s="24"/>
      <c r="AC453" s="24"/>
      <c r="AD453" s="24"/>
      <c r="AE453" s="24"/>
      <c r="AF453" s="24"/>
      <c r="AG453" s="24"/>
      <c r="AH453" s="62">
        <f>V453/'Festività&amp;Chiusure'!H$2</f>
        <v>0</v>
      </c>
      <c r="AI453" s="62">
        <f>W453/'Festività&amp;Chiusure'!I$2</f>
        <v>0</v>
      </c>
      <c r="AJ453" s="62">
        <f>X453/'Festività&amp;Chiusure'!J$2</f>
        <v>0.25</v>
      </c>
      <c r="AK453" s="62">
        <f>Y453/'Festività&amp;Chiusure'!K$2</f>
        <v>0</v>
      </c>
      <c r="AL453" s="62">
        <f>Z453/'Festività&amp;Chiusure'!L$2</f>
        <v>0</v>
      </c>
      <c r="AM453" s="62">
        <f>AA453/'Festività&amp;Chiusure'!M$2</f>
        <v>0</v>
      </c>
      <c r="AN453" s="62">
        <f>AB453/'Festività&amp;Chiusure'!N$2</f>
        <v>0</v>
      </c>
      <c r="AO453" s="62">
        <f>AC453/'Festività&amp;Chiusure'!O$2</f>
        <v>0</v>
      </c>
      <c r="AP453" s="62">
        <f>AD453/'Festività&amp;Chiusure'!P$2</f>
        <v>0</v>
      </c>
      <c r="AQ453" s="62">
        <f>AE453/'Festività&amp;Chiusure'!Q$2</f>
        <v>0</v>
      </c>
      <c r="AR453" s="62">
        <f>AF453/'Festività&amp;Chiusure'!R$2</f>
        <v>0</v>
      </c>
      <c r="AS453" s="62">
        <f>AG453/'Festività&amp;Chiusure'!S$2</f>
        <v>0</v>
      </c>
    </row>
    <row r="454" spans="1:45" ht="14.45" hidden="1">
      <c r="A454" s="24" t="s">
        <v>45</v>
      </c>
      <c r="B454" s="24" t="s">
        <v>46</v>
      </c>
      <c r="C454" s="24" t="s">
        <v>195</v>
      </c>
      <c r="D454" s="24">
        <v>2024</v>
      </c>
      <c r="E454" s="61">
        <v>45586</v>
      </c>
      <c r="F454" s="61">
        <v>45626</v>
      </c>
      <c r="G454" s="24" t="s">
        <v>62</v>
      </c>
      <c r="H454" s="24" t="s">
        <v>489</v>
      </c>
      <c r="I454" s="24" t="s">
        <v>379</v>
      </c>
      <c r="J454" s="24" t="s">
        <v>490</v>
      </c>
      <c r="K454" s="24" t="s">
        <v>52</v>
      </c>
      <c r="L454" s="24" t="s">
        <v>451</v>
      </c>
      <c r="M454" s="24" t="s">
        <v>455</v>
      </c>
      <c r="N454" s="24" t="s">
        <v>55</v>
      </c>
      <c r="O454" s="24" t="s">
        <v>142</v>
      </c>
      <c r="P454" s="24">
        <v>0</v>
      </c>
      <c r="Q454" s="24">
        <v>0</v>
      </c>
      <c r="R454" s="24" t="s">
        <v>93</v>
      </c>
      <c r="S454" s="62">
        <v>0</v>
      </c>
      <c r="T454" s="24">
        <v>2024</v>
      </c>
      <c r="U454" s="24">
        <f t="shared" si="7"/>
        <v>10</v>
      </c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53">
        <v>5</v>
      </c>
      <c r="AG454" s="24">
        <v>5</v>
      </c>
      <c r="AH454" s="62">
        <f>V454/'Festività&amp;Chiusure'!H$2</f>
        <v>0</v>
      </c>
      <c r="AI454" s="62">
        <f>W454/'Festività&amp;Chiusure'!I$2</f>
        <v>0</v>
      </c>
      <c r="AJ454" s="62">
        <f>X454/'Festività&amp;Chiusure'!J$2</f>
        <v>0</v>
      </c>
      <c r="AK454" s="62">
        <f>Y454/'Festività&amp;Chiusure'!K$2</f>
        <v>0</v>
      </c>
      <c r="AL454" s="62">
        <f>Z454/'Festività&amp;Chiusure'!L$2</f>
        <v>0</v>
      </c>
      <c r="AM454" s="62">
        <f>AA454/'Festività&amp;Chiusure'!M$2</f>
        <v>0</v>
      </c>
      <c r="AN454" s="62">
        <f>AB454/'Festività&amp;Chiusure'!N$2</f>
        <v>0</v>
      </c>
      <c r="AO454" s="62">
        <f>AC454/'Festività&amp;Chiusure'!O$2</f>
        <v>0</v>
      </c>
      <c r="AP454" s="62">
        <f>AD454/'Festività&amp;Chiusure'!P$2</f>
        <v>0</v>
      </c>
      <c r="AQ454" s="62">
        <f>AE454/'Festività&amp;Chiusure'!Q$2</f>
        <v>0</v>
      </c>
      <c r="AR454" s="62">
        <f>AF454/'Festività&amp;Chiusure'!R$2</f>
        <v>0.23809523809523808</v>
      </c>
      <c r="AS454" s="62">
        <f>AG454/'Festività&amp;Chiusure'!S$2</f>
        <v>0.22727272727272727</v>
      </c>
    </row>
    <row r="455" spans="1:45" ht="14.45" hidden="1">
      <c r="A455" s="24" t="s">
        <v>45</v>
      </c>
      <c r="B455" s="24" t="s">
        <v>46</v>
      </c>
      <c r="C455" s="24" t="s">
        <v>195</v>
      </c>
      <c r="D455" s="24">
        <v>2024</v>
      </c>
      <c r="E455" s="61">
        <v>45586</v>
      </c>
      <c r="F455" s="61">
        <v>45626</v>
      </c>
      <c r="G455" s="24" t="s">
        <v>62</v>
      </c>
      <c r="H455" s="24" t="s">
        <v>489</v>
      </c>
      <c r="I455" s="24" t="s">
        <v>379</v>
      </c>
      <c r="J455" s="24" t="s">
        <v>490</v>
      </c>
      <c r="K455" s="24" t="s">
        <v>52</v>
      </c>
      <c r="L455" s="24" t="s">
        <v>451</v>
      </c>
      <c r="M455" s="24" t="s">
        <v>466</v>
      </c>
      <c r="N455" s="24" t="s">
        <v>59</v>
      </c>
      <c r="O455" s="24" t="s">
        <v>178</v>
      </c>
      <c r="P455" s="24">
        <v>0</v>
      </c>
      <c r="Q455" s="24">
        <v>0</v>
      </c>
      <c r="R455" s="24" t="s">
        <v>93</v>
      </c>
      <c r="S455" s="62">
        <v>0</v>
      </c>
      <c r="T455" s="24">
        <v>2024</v>
      </c>
      <c r="U455" s="24">
        <f t="shared" si="7"/>
        <v>3</v>
      </c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>
        <v>1</v>
      </c>
      <c r="AG455" s="24">
        <v>2</v>
      </c>
      <c r="AH455" s="62">
        <f>V455/'Festività&amp;Chiusure'!H$2</f>
        <v>0</v>
      </c>
      <c r="AI455" s="62">
        <f>W455/'Festività&amp;Chiusure'!I$2</f>
        <v>0</v>
      </c>
      <c r="AJ455" s="62">
        <f>X455/'Festività&amp;Chiusure'!J$2</f>
        <v>0</v>
      </c>
      <c r="AK455" s="62">
        <f>Y455/'Festività&amp;Chiusure'!K$2</f>
        <v>0</v>
      </c>
      <c r="AL455" s="62">
        <f>Z455/'Festività&amp;Chiusure'!L$2</f>
        <v>0</v>
      </c>
      <c r="AM455" s="62">
        <f>AA455/'Festività&amp;Chiusure'!M$2</f>
        <v>0</v>
      </c>
      <c r="AN455" s="62">
        <f>AB455/'Festività&amp;Chiusure'!N$2</f>
        <v>0</v>
      </c>
      <c r="AO455" s="62">
        <f>AC455/'Festività&amp;Chiusure'!O$2</f>
        <v>0</v>
      </c>
      <c r="AP455" s="62">
        <f>AD455/'Festività&amp;Chiusure'!P$2</f>
        <v>0</v>
      </c>
      <c r="AQ455" s="62">
        <f>AE455/'Festività&amp;Chiusure'!Q$2</f>
        <v>0</v>
      </c>
      <c r="AR455" s="62">
        <f>AF455/'Festività&amp;Chiusure'!R$2</f>
        <v>4.7619047619047616E-2</v>
      </c>
      <c r="AS455" s="62">
        <f>AG455/'Festività&amp;Chiusure'!S$2</f>
        <v>9.0909090909090912E-2</v>
      </c>
    </row>
    <row r="456" spans="1:45" ht="14.45" hidden="1">
      <c r="A456" s="24" t="s">
        <v>45</v>
      </c>
      <c r="B456" s="24" t="s">
        <v>46</v>
      </c>
      <c r="C456" s="24" t="s">
        <v>195</v>
      </c>
      <c r="D456" s="24">
        <v>2024</v>
      </c>
      <c r="E456" s="61">
        <v>45586</v>
      </c>
      <c r="F456" s="61">
        <v>45626</v>
      </c>
      <c r="G456" s="24" t="s">
        <v>62</v>
      </c>
      <c r="H456" s="24" t="s">
        <v>489</v>
      </c>
      <c r="I456" s="24" t="s">
        <v>379</v>
      </c>
      <c r="J456" s="24" t="s">
        <v>490</v>
      </c>
      <c r="K456" s="24" t="s">
        <v>52</v>
      </c>
      <c r="L456" s="24" t="s">
        <v>451</v>
      </c>
      <c r="M456" s="24" t="s">
        <v>160</v>
      </c>
      <c r="N456" s="24" t="s">
        <v>55</v>
      </c>
      <c r="O456" s="24" t="s">
        <v>142</v>
      </c>
      <c r="P456" s="24">
        <v>0</v>
      </c>
      <c r="Q456" s="24">
        <v>0</v>
      </c>
      <c r="R456" s="24" t="s">
        <v>93</v>
      </c>
      <c r="S456" s="62">
        <v>0</v>
      </c>
      <c r="T456" s="24">
        <v>2024</v>
      </c>
      <c r="U456" s="24">
        <f t="shared" si="7"/>
        <v>6</v>
      </c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>
        <v>3</v>
      </c>
      <c r="AG456" s="24">
        <v>3</v>
      </c>
      <c r="AH456" s="62">
        <f>V456/'Festività&amp;Chiusure'!H$2</f>
        <v>0</v>
      </c>
      <c r="AI456" s="62">
        <f>W456/'Festività&amp;Chiusure'!I$2</f>
        <v>0</v>
      </c>
      <c r="AJ456" s="62">
        <f>X456/'Festività&amp;Chiusure'!J$2</f>
        <v>0</v>
      </c>
      <c r="AK456" s="62">
        <f>Y456/'Festività&amp;Chiusure'!K$2</f>
        <v>0</v>
      </c>
      <c r="AL456" s="62">
        <f>Z456/'Festività&amp;Chiusure'!L$2</f>
        <v>0</v>
      </c>
      <c r="AM456" s="62">
        <f>AA456/'Festività&amp;Chiusure'!M$2</f>
        <v>0</v>
      </c>
      <c r="AN456" s="62">
        <f>AB456/'Festività&amp;Chiusure'!N$2</f>
        <v>0</v>
      </c>
      <c r="AO456" s="62">
        <f>AC456/'Festività&amp;Chiusure'!O$2</f>
        <v>0</v>
      </c>
      <c r="AP456" s="62">
        <f>AD456/'Festività&amp;Chiusure'!P$2</f>
        <v>0</v>
      </c>
      <c r="AQ456" s="62">
        <f>AE456/'Festività&amp;Chiusure'!Q$2</f>
        <v>0</v>
      </c>
      <c r="AR456" s="62">
        <f>AF456/'Festività&amp;Chiusure'!R$2</f>
        <v>0.14285714285714285</v>
      </c>
      <c r="AS456" s="62">
        <f>AG456/'Festività&amp;Chiusure'!S$2</f>
        <v>0.13636363636363635</v>
      </c>
    </row>
    <row r="457" spans="1:45" ht="14.45" hidden="1">
      <c r="A457" s="24" t="s">
        <v>45</v>
      </c>
      <c r="B457" s="24" t="s">
        <v>46</v>
      </c>
      <c r="C457" s="24" t="s">
        <v>195</v>
      </c>
      <c r="D457" s="24">
        <v>2024</v>
      </c>
      <c r="E457" s="61">
        <v>45586</v>
      </c>
      <c r="F457" s="61">
        <v>45626</v>
      </c>
      <c r="G457" s="24" t="s">
        <v>62</v>
      </c>
      <c r="H457" s="24" t="s">
        <v>489</v>
      </c>
      <c r="I457" s="24" t="s">
        <v>379</v>
      </c>
      <c r="J457" s="24" t="s">
        <v>490</v>
      </c>
      <c r="K457" s="24" t="s">
        <v>52</v>
      </c>
      <c r="L457" s="24" t="s">
        <v>451</v>
      </c>
      <c r="M457" s="24" t="s">
        <v>451</v>
      </c>
      <c r="N457" s="24" t="s">
        <v>55</v>
      </c>
      <c r="O457" s="24" t="s">
        <v>260</v>
      </c>
      <c r="P457" s="24">
        <v>0</v>
      </c>
      <c r="Q457" s="24">
        <v>0</v>
      </c>
      <c r="R457" s="24" t="s">
        <v>93</v>
      </c>
      <c r="S457" s="62">
        <v>0</v>
      </c>
      <c r="T457" s="24">
        <v>2024</v>
      </c>
      <c r="U457" s="24">
        <f t="shared" si="7"/>
        <v>3</v>
      </c>
      <c r="V457" s="24"/>
      <c r="W457" s="24"/>
      <c r="X457" s="24"/>
      <c r="Y457" s="24"/>
      <c r="Z457" s="24"/>
      <c r="AA457" s="24"/>
      <c r="AB457" s="24"/>
      <c r="AC457" s="24"/>
      <c r="AD457" s="24"/>
      <c r="AE457" s="24">
        <v>1</v>
      </c>
      <c r="AF457" s="24">
        <v>1</v>
      </c>
      <c r="AG457" s="24">
        <v>1</v>
      </c>
      <c r="AH457" s="62">
        <f>V457/'Festività&amp;Chiusure'!H$2</f>
        <v>0</v>
      </c>
      <c r="AI457" s="62">
        <f>W457/'Festività&amp;Chiusure'!I$2</f>
        <v>0</v>
      </c>
      <c r="AJ457" s="62">
        <f>X457/'Festività&amp;Chiusure'!J$2</f>
        <v>0</v>
      </c>
      <c r="AK457" s="62">
        <f>Y457/'Festività&amp;Chiusure'!K$2</f>
        <v>0</v>
      </c>
      <c r="AL457" s="62">
        <f>Z457/'Festività&amp;Chiusure'!L$2</f>
        <v>0</v>
      </c>
      <c r="AM457" s="62">
        <f>AA457/'Festività&amp;Chiusure'!M$2</f>
        <v>0</v>
      </c>
      <c r="AN457" s="62">
        <f>AB457/'Festività&amp;Chiusure'!N$2</f>
        <v>0</v>
      </c>
      <c r="AO457" s="62">
        <f>AC457/'Festività&amp;Chiusure'!O$2</f>
        <v>0</v>
      </c>
      <c r="AP457" s="62">
        <f>AD457/'Festività&amp;Chiusure'!P$2</f>
        <v>0</v>
      </c>
      <c r="AQ457" s="62">
        <f>AE457/'Festività&amp;Chiusure'!Q$2</f>
        <v>4.3478260869565216E-2</v>
      </c>
      <c r="AR457" s="62">
        <f>AF457/'Festività&amp;Chiusure'!R$2</f>
        <v>4.7619047619047616E-2</v>
      </c>
      <c r="AS457" s="62">
        <f>AG457/'Festività&amp;Chiusure'!S$2</f>
        <v>4.5454545454545456E-2</v>
      </c>
    </row>
    <row r="458" spans="1:45" ht="14.45" hidden="1">
      <c r="A458" s="24" t="s">
        <v>45</v>
      </c>
      <c r="B458" s="24" t="s">
        <v>46</v>
      </c>
      <c r="C458" s="24" t="s">
        <v>195</v>
      </c>
      <c r="D458" s="24">
        <v>2024</v>
      </c>
      <c r="E458" s="61">
        <v>45586</v>
      </c>
      <c r="F458" s="61">
        <v>45626</v>
      </c>
      <c r="G458" s="24" t="s">
        <v>62</v>
      </c>
      <c r="H458" s="24" t="s">
        <v>489</v>
      </c>
      <c r="I458" s="24" t="s">
        <v>379</v>
      </c>
      <c r="J458" s="24" t="s">
        <v>490</v>
      </c>
      <c r="K458" s="24" t="s">
        <v>52</v>
      </c>
      <c r="L458" s="24" t="s">
        <v>451</v>
      </c>
      <c r="M458" s="24" t="s">
        <v>336</v>
      </c>
      <c r="N458" s="24" t="s">
        <v>59</v>
      </c>
      <c r="O458" s="24" t="s">
        <v>72</v>
      </c>
      <c r="P458" s="24">
        <v>0</v>
      </c>
      <c r="Q458" s="24">
        <v>0</v>
      </c>
      <c r="R458" s="24" t="s">
        <v>93</v>
      </c>
      <c r="S458" s="62">
        <v>0</v>
      </c>
      <c r="T458" s="24">
        <v>2024</v>
      </c>
      <c r="U458" s="24">
        <f t="shared" si="7"/>
        <v>5</v>
      </c>
      <c r="V458" s="24"/>
      <c r="W458" s="24"/>
      <c r="X458" s="24"/>
      <c r="Y458" s="24"/>
      <c r="Z458" s="24"/>
      <c r="AA458" s="24"/>
      <c r="AB458" s="24"/>
      <c r="AC458" s="24"/>
      <c r="AD458" s="24"/>
      <c r="AE458" s="24">
        <v>2</v>
      </c>
      <c r="AF458" s="24">
        <v>2</v>
      </c>
      <c r="AG458" s="24">
        <v>1</v>
      </c>
      <c r="AH458" s="62">
        <f>V458/'Festività&amp;Chiusure'!H$2</f>
        <v>0</v>
      </c>
      <c r="AI458" s="62">
        <f>W458/'Festività&amp;Chiusure'!I$2</f>
        <v>0</v>
      </c>
      <c r="AJ458" s="62">
        <f>X458/'Festività&amp;Chiusure'!J$2</f>
        <v>0</v>
      </c>
      <c r="AK458" s="62">
        <f>Y458/'Festività&amp;Chiusure'!K$2</f>
        <v>0</v>
      </c>
      <c r="AL458" s="62">
        <f>Z458/'Festività&amp;Chiusure'!L$2</f>
        <v>0</v>
      </c>
      <c r="AM458" s="62">
        <f>AA458/'Festività&amp;Chiusure'!M$2</f>
        <v>0</v>
      </c>
      <c r="AN458" s="62">
        <f>AB458/'Festività&amp;Chiusure'!N$2</f>
        <v>0</v>
      </c>
      <c r="AO458" s="62">
        <f>AC458/'Festività&amp;Chiusure'!O$2</f>
        <v>0</v>
      </c>
      <c r="AP458" s="62">
        <f>AD458/'Festività&amp;Chiusure'!P$2</f>
        <v>0</v>
      </c>
      <c r="AQ458" s="62">
        <f>AE458/'Festività&amp;Chiusure'!Q$2</f>
        <v>8.6956521739130432E-2</v>
      </c>
      <c r="AR458" s="62">
        <f>AF458/'Festività&amp;Chiusure'!R$2</f>
        <v>9.5238095238095233E-2</v>
      </c>
      <c r="AS458" s="62">
        <f>AG458/'Festività&amp;Chiusure'!S$2</f>
        <v>4.5454545454545456E-2</v>
      </c>
    </row>
    <row r="459" spans="1:45" ht="14.45" hidden="1">
      <c r="A459" s="24" t="s">
        <v>45</v>
      </c>
      <c r="B459" s="24" t="s">
        <v>46</v>
      </c>
      <c r="C459" s="24" t="s">
        <v>195</v>
      </c>
      <c r="D459" s="24">
        <v>2024</v>
      </c>
      <c r="E459" s="61">
        <v>45586</v>
      </c>
      <c r="F459" s="61">
        <v>45626</v>
      </c>
      <c r="G459" s="24" t="s">
        <v>491</v>
      </c>
      <c r="H459" s="48" t="s">
        <v>491</v>
      </c>
      <c r="I459" s="24" t="s">
        <v>379</v>
      </c>
      <c r="J459" s="24" t="s">
        <v>492</v>
      </c>
      <c r="K459" s="24" t="s">
        <v>52</v>
      </c>
      <c r="L459" s="24" t="s">
        <v>451</v>
      </c>
      <c r="M459" s="24" t="s">
        <v>433</v>
      </c>
      <c r="N459" s="24" t="s">
        <v>55</v>
      </c>
      <c r="O459" s="24" t="s">
        <v>56</v>
      </c>
      <c r="P459" s="24">
        <v>65</v>
      </c>
      <c r="Q459" s="24">
        <v>60</v>
      </c>
      <c r="R459" s="24" t="s">
        <v>381</v>
      </c>
      <c r="S459" s="62">
        <v>0.9</v>
      </c>
      <c r="T459" s="24">
        <v>2024</v>
      </c>
      <c r="U459" s="24">
        <f t="shared" si="7"/>
        <v>17</v>
      </c>
      <c r="V459" s="24"/>
      <c r="W459" s="24"/>
      <c r="X459" s="24"/>
      <c r="Y459" s="24"/>
      <c r="Z459" s="24"/>
      <c r="AA459" s="24"/>
      <c r="AB459" s="24"/>
      <c r="AC459" s="24"/>
      <c r="AD459" s="24"/>
      <c r="AE459" s="24">
        <v>6</v>
      </c>
      <c r="AF459" s="24">
        <v>6</v>
      </c>
      <c r="AG459" s="24">
        <v>5</v>
      </c>
      <c r="AH459" s="62">
        <f>V459/'Festività&amp;Chiusure'!H$2</f>
        <v>0</v>
      </c>
      <c r="AI459" s="62">
        <f>W459/'Festività&amp;Chiusure'!I$2</f>
        <v>0</v>
      </c>
      <c r="AJ459" s="62">
        <f>X459/'Festività&amp;Chiusure'!J$2</f>
        <v>0</v>
      </c>
      <c r="AK459" s="62">
        <f>Y459/'Festività&amp;Chiusure'!K$2</f>
        <v>0</v>
      </c>
      <c r="AL459" s="62">
        <f>Z459/'Festività&amp;Chiusure'!L$2</f>
        <v>0</v>
      </c>
      <c r="AM459" s="62">
        <f>AA459/'Festività&amp;Chiusure'!M$2</f>
        <v>0</v>
      </c>
      <c r="AN459" s="62">
        <f>AB459/'Festività&amp;Chiusure'!N$2</f>
        <v>0</v>
      </c>
      <c r="AO459" s="62">
        <f>AC459/'Festività&amp;Chiusure'!O$2</f>
        <v>0</v>
      </c>
      <c r="AP459" s="62">
        <f>AD459/'Festività&amp;Chiusure'!P$2</f>
        <v>0</v>
      </c>
      <c r="AQ459" s="62">
        <f>AE459/'Festività&amp;Chiusure'!Q$2</f>
        <v>0.2608695652173913</v>
      </c>
      <c r="AR459" s="62">
        <f>AF459/'Festività&amp;Chiusure'!R$2</f>
        <v>0.2857142857142857</v>
      </c>
      <c r="AS459" s="62">
        <f>AG459/'Festività&amp;Chiusure'!S$2</f>
        <v>0.22727272727272727</v>
      </c>
    </row>
    <row r="460" spans="1:45" ht="14.45" hidden="1">
      <c r="A460" s="24" t="s">
        <v>45</v>
      </c>
      <c r="B460" s="24" t="s">
        <v>46</v>
      </c>
      <c r="C460" s="24" t="s">
        <v>195</v>
      </c>
      <c r="D460" s="24">
        <v>2024</v>
      </c>
      <c r="E460" s="61">
        <v>45586</v>
      </c>
      <c r="F460" s="61">
        <v>45626</v>
      </c>
      <c r="G460" s="24" t="s">
        <v>491</v>
      </c>
      <c r="H460" s="48" t="s">
        <v>491</v>
      </c>
      <c r="I460" s="24" t="s">
        <v>379</v>
      </c>
      <c r="J460" s="24" t="s">
        <v>492</v>
      </c>
      <c r="K460" s="24" t="s">
        <v>52</v>
      </c>
      <c r="L460" s="24" t="s">
        <v>451</v>
      </c>
      <c r="M460" s="24" t="s">
        <v>177</v>
      </c>
      <c r="N460" s="24" t="s">
        <v>59</v>
      </c>
      <c r="O460" s="24" t="s">
        <v>178</v>
      </c>
      <c r="P460" s="24">
        <v>65</v>
      </c>
      <c r="Q460" s="24">
        <v>60</v>
      </c>
      <c r="R460" s="24" t="s">
        <v>381</v>
      </c>
      <c r="S460" s="62">
        <v>0.9</v>
      </c>
      <c r="T460" s="24">
        <v>2024</v>
      </c>
      <c r="U460" s="24">
        <f t="shared" si="7"/>
        <v>3</v>
      </c>
      <c r="V460" s="24"/>
      <c r="W460" s="24"/>
      <c r="X460" s="24"/>
      <c r="Y460" s="24"/>
      <c r="Z460" s="24"/>
      <c r="AA460" s="24"/>
      <c r="AB460" s="24"/>
      <c r="AC460" s="24"/>
      <c r="AD460" s="24"/>
      <c r="AE460" s="24">
        <v>1</v>
      </c>
      <c r="AF460" s="24">
        <v>1</v>
      </c>
      <c r="AG460" s="24">
        <v>1</v>
      </c>
      <c r="AH460" s="62">
        <f>V460/'Festività&amp;Chiusure'!H$2</f>
        <v>0</v>
      </c>
      <c r="AI460" s="62">
        <f>W460/'Festività&amp;Chiusure'!I$2</f>
        <v>0</v>
      </c>
      <c r="AJ460" s="62">
        <f>X460/'Festività&amp;Chiusure'!J$2</f>
        <v>0</v>
      </c>
      <c r="AK460" s="62">
        <f>Y460/'Festività&amp;Chiusure'!K$2</f>
        <v>0</v>
      </c>
      <c r="AL460" s="62">
        <f>Z460/'Festività&amp;Chiusure'!L$2</f>
        <v>0</v>
      </c>
      <c r="AM460" s="62">
        <f>AA460/'Festività&amp;Chiusure'!M$2</f>
        <v>0</v>
      </c>
      <c r="AN460" s="62">
        <f>AB460/'Festività&amp;Chiusure'!N$2</f>
        <v>0</v>
      </c>
      <c r="AO460" s="62">
        <f>AC460/'Festività&amp;Chiusure'!O$2</f>
        <v>0</v>
      </c>
      <c r="AP460" s="62">
        <f>AD460/'Festività&amp;Chiusure'!P$2</f>
        <v>0</v>
      </c>
      <c r="AQ460" s="62">
        <f>AE460/'Festività&amp;Chiusure'!Q$2</f>
        <v>4.3478260869565216E-2</v>
      </c>
      <c r="AR460" s="62">
        <f>AF460/'Festività&amp;Chiusure'!R$2</f>
        <v>4.7619047619047616E-2</v>
      </c>
      <c r="AS460" s="62">
        <f>AG460/'Festività&amp;Chiusure'!S$2</f>
        <v>4.5454545454545456E-2</v>
      </c>
    </row>
    <row r="461" spans="1:45" ht="14.45" hidden="1">
      <c r="A461" s="24" t="s">
        <v>45</v>
      </c>
      <c r="B461" s="24" t="s">
        <v>46</v>
      </c>
      <c r="C461" s="24" t="s">
        <v>195</v>
      </c>
      <c r="D461" s="24">
        <v>2024</v>
      </c>
      <c r="E461" s="61">
        <v>45586</v>
      </c>
      <c r="F461" s="61">
        <v>45626</v>
      </c>
      <c r="G461" s="24" t="s">
        <v>491</v>
      </c>
      <c r="H461" s="24" t="s">
        <v>491</v>
      </c>
      <c r="I461" s="24" t="s">
        <v>379</v>
      </c>
      <c r="J461" s="24" t="s">
        <v>492</v>
      </c>
      <c r="K461" s="24" t="s">
        <v>52</v>
      </c>
      <c r="L461" s="24" t="s">
        <v>451</v>
      </c>
      <c r="M461" s="24" t="s">
        <v>466</v>
      </c>
      <c r="N461" s="24" t="s">
        <v>59</v>
      </c>
      <c r="O461" s="24" t="s">
        <v>178</v>
      </c>
      <c r="P461" s="24">
        <v>65</v>
      </c>
      <c r="Q461" s="24">
        <v>60</v>
      </c>
      <c r="R461" s="24" t="s">
        <v>381</v>
      </c>
      <c r="S461" s="62">
        <v>0.9</v>
      </c>
      <c r="T461" s="24">
        <v>2024</v>
      </c>
      <c r="U461" s="24">
        <f t="shared" si="7"/>
        <v>5</v>
      </c>
      <c r="V461" s="24"/>
      <c r="W461" s="24"/>
      <c r="X461" s="24"/>
      <c r="Y461" s="24"/>
      <c r="Z461" s="24"/>
      <c r="AA461" s="24"/>
      <c r="AB461" s="24"/>
      <c r="AC461" s="24"/>
      <c r="AD461" s="24"/>
      <c r="AE461" s="24">
        <v>1</v>
      </c>
      <c r="AF461" s="24">
        <v>2</v>
      </c>
      <c r="AG461" s="24">
        <v>2</v>
      </c>
      <c r="AH461" s="62">
        <f>V461/'Festività&amp;Chiusure'!H$2</f>
        <v>0</v>
      </c>
      <c r="AI461" s="62">
        <f>W461/'Festività&amp;Chiusure'!I$2</f>
        <v>0</v>
      </c>
      <c r="AJ461" s="62">
        <f>X461/'Festività&amp;Chiusure'!J$2</f>
        <v>0</v>
      </c>
      <c r="AK461" s="62">
        <f>Y461/'Festività&amp;Chiusure'!K$2</f>
        <v>0</v>
      </c>
      <c r="AL461" s="62">
        <f>Z461/'Festività&amp;Chiusure'!L$2</f>
        <v>0</v>
      </c>
      <c r="AM461" s="62">
        <f>AA461/'Festività&amp;Chiusure'!M$2</f>
        <v>0</v>
      </c>
      <c r="AN461" s="62">
        <f>AB461/'Festività&amp;Chiusure'!N$2</f>
        <v>0</v>
      </c>
      <c r="AO461" s="62">
        <f>AC461/'Festività&amp;Chiusure'!O$2</f>
        <v>0</v>
      </c>
      <c r="AP461" s="62">
        <f>AD461/'Festività&amp;Chiusure'!P$2</f>
        <v>0</v>
      </c>
      <c r="AQ461" s="62">
        <f>AE461/'Festività&amp;Chiusure'!Q$2</f>
        <v>4.3478260869565216E-2</v>
      </c>
      <c r="AR461" s="62">
        <f>AF461/'Festività&amp;Chiusure'!R$2</f>
        <v>9.5238095238095233E-2</v>
      </c>
      <c r="AS461" s="62">
        <f>AG461/'Festività&amp;Chiusure'!S$2</f>
        <v>9.0909090909090912E-2</v>
      </c>
    </row>
    <row r="462" spans="1:45" ht="14.45" hidden="1">
      <c r="A462" s="24" t="s">
        <v>45</v>
      </c>
      <c r="B462" s="24" t="s">
        <v>46</v>
      </c>
      <c r="C462" s="24" t="s">
        <v>195</v>
      </c>
      <c r="D462" s="24">
        <v>2024</v>
      </c>
      <c r="E462" s="61">
        <v>45586</v>
      </c>
      <c r="F462" s="61">
        <v>45626</v>
      </c>
      <c r="G462" s="24" t="s">
        <v>491</v>
      </c>
      <c r="H462" s="48" t="s">
        <v>491</v>
      </c>
      <c r="I462" s="24" t="s">
        <v>379</v>
      </c>
      <c r="J462" s="24" t="s">
        <v>492</v>
      </c>
      <c r="K462" s="24" t="s">
        <v>52</v>
      </c>
      <c r="L462" s="24" t="s">
        <v>451</v>
      </c>
      <c r="M462" s="24" t="s">
        <v>451</v>
      </c>
      <c r="N462" s="24" t="s">
        <v>55</v>
      </c>
      <c r="O462" s="24" t="s">
        <v>92</v>
      </c>
      <c r="P462" s="24">
        <v>65</v>
      </c>
      <c r="Q462" s="24">
        <v>60</v>
      </c>
      <c r="R462" s="24" t="s">
        <v>381</v>
      </c>
      <c r="S462" s="62">
        <v>0.9</v>
      </c>
      <c r="T462" s="24">
        <v>2024</v>
      </c>
      <c r="U462" s="24">
        <f t="shared" si="7"/>
        <v>5</v>
      </c>
      <c r="V462" s="24"/>
      <c r="W462" s="24"/>
      <c r="X462" s="24"/>
      <c r="Y462" s="24"/>
      <c r="Z462" s="24"/>
      <c r="AA462" s="24"/>
      <c r="AB462" s="24"/>
      <c r="AC462" s="24"/>
      <c r="AD462" s="24"/>
      <c r="AE462" s="24">
        <v>2</v>
      </c>
      <c r="AF462" s="24">
        <v>2</v>
      </c>
      <c r="AG462" s="24">
        <v>1</v>
      </c>
      <c r="AH462" s="62">
        <f>V462/'Festività&amp;Chiusure'!H$2</f>
        <v>0</v>
      </c>
      <c r="AI462" s="62">
        <f>W462/'Festività&amp;Chiusure'!I$2</f>
        <v>0</v>
      </c>
      <c r="AJ462" s="62">
        <f>X462/'Festività&amp;Chiusure'!J$2</f>
        <v>0</v>
      </c>
      <c r="AK462" s="62">
        <f>Y462/'Festività&amp;Chiusure'!K$2</f>
        <v>0</v>
      </c>
      <c r="AL462" s="62">
        <f>Z462/'Festività&amp;Chiusure'!L$2</f>
        <v>0</v>
      </c>
      <c r="AM462" s="62">
        <f>AA462/'Festività&amp;Chiusure'!M$2</f>
        <v>0</v>
      </c>
      <c r="AN462" s="62">
        <f>AB462/'Festività&amp;Chiusure'!N$2</f>
        <v>0</v>
      </c>
      <c r="AO462" s="62">
        <f>AC462/'Festività&amp;Chiusure'!O$2</f>
        <v>0</v>
      </c>
      <c r="AP462" s="62">
        <f>AD462/'Festività&amp;Chiusure'!P$2</f>
        <v>0</v>
      </c>
      <c r="AQ462" s="62">
        <f>AE462/'Festività&amp;Chiusure'!Q$2</f>
        <v>8.6956521739130432E-2</v>
      </c>
      <c r="AR462" s="62">
        <f>AF462/'Festività&amp;Chiusure'!R$2</f>
        <v>9.5238095238095233E-2</v>
      </c>
      <c r="AS462" s="62">
        <f>AG462/'Festività&amp;Chiusure'!S$2</f>
        <v>4.5454545454545456E-2</v>
      </c>
    </row>
    <row r="463" spans="1:45" ht="14.45" hidden="1">
      <c r="A463" s="24" t="s">
        <v>45</v>
      </c>
      <c r="B463" s="24" t="s">
        <v>46</v>
      </c>
      <c r="C463" s="24" t="s">
        <v>195</v>
      </c>
      <c r="D463" s="24">
        <v>2024</v>
      </c>
      <c r="E463" s="61">
        <v>45586</v>
      </c>
      <c r="F463" s="61">
        <v>45626</v>
      </c>
      <c r="G463" s="24" t="s">
        <v>491</v>
      </c>
      <c r="H463" s="48" t="s">
        <v>491</v>
      </c>
      <c r="I463" s="24" t="s">
        <v>379</v>
      </c>
      <c r="J463" s="24" t="s">
        <v>492</v>
      </c>
      <c r="K463" s="24" t="s">
        <v>52</v>
      </c>
      <c r="L463" s="24" t="s">
        <v>451</v>
      </c>
      <c r="M463" s="24" t="s">
        <v>223</v>
      </c>
      <c r="N463" s="24" t="s">
        <v>55</v>
      </c>
      <c r="O463" s="24" t="s">
        <v>56</v>
      </c>
      <c r="P463" s="24">
        <v>65</v>
      </c>
      <c r="Q463" s="24">
        <v>60</v>
      </c>
      <c r="R463" s="24" t="s">
        <v>381</v>
      </c>
      <c r="S463" s="62">
        <v>0.9</v>
      </c>
      <c r="T463" s="24">
        <v>2024</v>
      </c>
      <c r="U463" s="24">
        <f t="shared" si="7"/>
        <v>12</v>
      </c>
      <c r="V463" s="24"/>
      <c r="W463" s="24"/>
      <c r="X463" s="24"/>
      <c r="Y463" s="24"/>
      <c r="Z463" s="24"/>
      <c r="AA463" s="24"/>
      <c r="AB463" s="24"/>
      <c r="AC463" s="24"/>
      <c r="AD463" s="24"/>
      <c r="AE463" s="24">
        <v>5</v>
      </c>
      <c r="AF463" s="24">
        <v>4</v>
      </c>
      <c r="AG463" s="24">
        <v>3</v>
      </c>
      <c r="AH463" s="62">
        <f>V463/'Festività&amp;Chiusure'!H$2</f>
        <v>0</v>
      </c>
      <c r="AI463" s="62">
        <f>W463/'Festività&amp;Chiusure'!I$2</f>
        <v>0</v>
      </c>
      <c r="AJ463" s="62">
        <f>X463/'Festività&amp;Chiusure'!J$2</f>
        <v>0</v>
      </c>
      <c r="AK463" s="62">
        <f>Y463/'Festività&amp;Chiusure'!K$2</f>
        <v>0</v>
      </c>
      <c r="AL463" s="62">
        <f>Z463/'Festività&amp;Chiusure'!L$2</f>
        <v>0</v>
      </c>
      <c r="AM463" s="62">
        <f>AA463/'Festività&amp;Chiusure'!M$2</f>
        <v>0</v>
      </c>
      <c r="AN463" s="62">
        <f>AB463/'Festività&amp;Chiusure'!N$2</f>
        <v>0</v>
      </c>
      <c r="AO463" s="62">
        <f>AC463/'Festività&amp;Chiusure'!O$2</f>
        <v>0</v>
      </c>
      <c r="AP463" s="62">
        <f>AD463/'Festività&amp;Chiusure'!P$2</f>
        <v>0</v>
      </c>
      <c r="AQ463" s="62">
        <f>AE463/'Festività&amp;Chiusure'!Q$2</f>
        <v>0.21739130434782608</v>
      </c>
      <c r="AR463" s="62">
        <f>AF463/'Festività&amp;Chiusure'!R$2</f>
        <v>0.19047619047619047</v>
      </c>
      <c r="AS463" s="62">
        <f>AG463/'Festività&amp;Chiusure'!S$2</f>
        <v>0.13636363636363635</v>
      </c>
    </row>
    <row r="464" spans="1:45" ht="14.45" hidden="1">
      <c r="A464" s="24" t="s">
        <v>45</v>
      </c>
      <c r="B464" s="24" t="s">
        <v>46</v>
      </c>
      <c r="C464" s="24" t="s">
        <v>195</v>
      </c>
      <c r="D464" s="24">
        <v>2024</v>
      </c>
      <c r="E464" s="61">
        <v>45586</v>
      </c>
      <c r="F464" s="61">
        <v>45626</v>
      </c>
      <c r="G464" s="24" t="s">
        <v>491</v>
      </c>
      <c r="H464" s="48" t="s">
        <v>491</v>
      </c>
      <c r="I464" s="24" t="s">
        <v>379</v>
      </c>
      <c r="J464" s="24" t="s">
        <v>492</v>
      </c>
      <c r="K464" s="24" t="s">
        <v>52</v>
      </c>
      <c r="L464" s="24" t="s">
        <v>451</v>
      </c>
      <c r="M464" s="24" t="s">
        <v>336</v>
      </c>
      <c r="N464" s="24" t="s">
        <v>59</v>
      </c>
      <c r="O464" s="24" t="s">
        <v>72</v>
      </c>
      <c r="P464" s="24">
        <v>65</v>
      </c>
      <c r="Q464" s="24">
        <v>60</v>
      </c>
      <c r="R464" s="24" t="s">
        <v>381</v>
      </c>
      <c r="S464" s="62">
        <v>0.9</v>
      </c>
      <c r="T464" s="24">
        <v>2024</v>
      </c>
      <c r="U464" s="24">
        <f t="shared" si="7"/>
        <v>7</v>
      </c>
      <c r="V464" s="24"/>
      <c r="W464" s="24"/>
      <c r="X464" s="24"/>
      <c r="Y464" s="24"/>
      <c r="Z464" s="24"/>
      <c r="AA464" s="24"/>
      <c r="AB464" s="24"/>
      <c r="AC464" s="24"/>
      <c r="AD464" s="24"/>
      <c r="AE464" s="24">
        <v>2</v>
      </c>
      <c r="AF464" s="24">
        <v>2</v>
      </c>
      <c r="AG464" s="24">
        <v>3</v>
      </c>
      <c r="AH464" s="62">
        <f>V464/'Festività&amp;Chiusure'!H$2</f>
        <v>0</v>
      </c>
      <c r="AI464" s="62">
        <f>W464/'Festività&amp;Chiusure'!I$2</f>
        <v>0</v>
      </c>
      <c r="AJ464" s="62">
        <f>X464/'Festività&amp;Chiusure'!J$2</f>
        <v>0</v>
      </c>
      <c r="AK464" s="62">
        <f>Y464/'Festività&amp;Chiusure'!K$2</f>
        <v>0</v>
      </c>
      <c r="AL464" s="62">
        <f>Z464/'Festività&amp;Chiusure'!L$2</f>
        <v>0</v>
      </c>
      <c r="AM464" s="62">
        <f>AA464/'Festività&amp;Chiusure'!M$2</f>
        <v>0</v>
      </c>
      <c r="AN464" s="62">
        <f>AB464/'Festività&amp;Chiusure'!N$2</f>
        <v>0</v>
      </c>
      <c r="AO464" s="62">
        <f>AC464/'Festività&amp;Chiusure'!O$2</f>
        <v>0</v>
      </c>
      <c r="AP464" s="62">
        <f>AD464/'Festività&amp;Chiusure'!P$2</f>
        <v>0</v>
      </c>
      <c r="AQ464" s="62">
        <f>AE464/'Festività&amp;Chiusure'!Q$2</f>
        <v>8.6956521739130432E-2</v>
      </c>
      <c r="AR464" s="62">
        <f>AF464/'Festività&amp;Chiusure'!R$2</f>
        <v>9.5238095238095233E-2</v>
      </c>
      <c r="AS464" s="62">
        <f>AG464/'Festività&amp;Chiusure'!S$2</f>
        <v>0.13636363636363635</v>
      </c>
    </row>
    <row r="465" spans="1:45" ht="14.45" hidden="1">
      <c r="A465" s="24" t="s">
        <v>45</v>
      </c>
      <c r="B465" s="24" t="s">
        <v>46</v>
      </c>
      <c r="C465" s="24" t="s">
        <v>195</v>
      </c>
      <c r="D465" s="24">
        <v>2024</v>
      </c>
      <c r="E465" s="61">
        <v>45586</v>
      </c>
      <c r="F465" s="61">
        <v>45626</v>
      </c>
      <c r="G465" s="24" t="s">
        <v>491</v>
      </c>
      <c r="H465" s="48" t="s">
        <v>491</v>
      </c>
      <c r="I465" s="24" t="s">
        <v>379</v>
      </c>
      <c r="J465" s="24" t="s">
        <v>492</v>
      </c>
      <c r="K465" s="24" t="s">
        <v>52</v>
      </c>
      <c r="L465" s="24" t="s">
        <v>451</v>
      </c>
      <c r="M465" s="24" t="s">
        <v>317</v>
      </c>
      <c r="N465" s="24" t="s">
        <v>55</v>
      </c>
      <c r="O465" s="24" t="s">
        <v>134</v>
      </c>
      <c r="P465" s="24">
        <v>65</v>
      </c>
      <c r="Q465" s="24">
        <v>60</v>
      </c>
      <c r="R465" s="24" t="s">
        <v>381</v>
      </c>
      <c r="S465" s="62">
        <v>0.9</v>
      </c>
      <c r="T465" s="24">
        <v>2024</v>
      </c>
      <c r="U465" s="24">
        <f t="shared" si="7"/>
        <v>6</v>
      </c>
      <c r="V465" s="24"/>
      <c r="W465" s="24"/>
      <c r="X465" s="24"/>
      <c r="Y465" s="24"/>
      <c r="Z465" s="24"/>
      <c r="AA465" s="24"/>
      <c r="AB465" s="24"/>
      <c r="AC465" s="24"/>
      <c r="AD465" s="24"/>
      <c r="AE465" s="24">
        <v>2</v>
      </c>
      <c r="AF465" s="24">
        <v>2</v>
      </c>
      <c r="AG465" s="24">
        <v>2</v>
      </c>
      <c r="AH465" s="62">
        <f>V465/'Festività&amp;Chiusure'!H$2</f>
        <v>0</v>
      </c>
      <c r="AI465" s="62">
        <f>W465/'Festività&amp;Chiusure'!I$2</f>
        <v>0</v>
      </c>
      <c r="AJ465" s="62">
        <f>X465/'Festività&amp;Chiusure'!J$2</f>
        <v>0</v>
      </c>
      <c r="AK465" s="62">
        <f>Y465/'Festività&amp;Chiusure'!K$2</f>
        <v>0</v>
      </c>
      <c r="AL465" s="62">
        <f>Z465/'Festività&amp;Chiusure'!L$2</f>
        <v>0</v>
      </c>
      <c r="AM465" s="62">
        <f>AA465/'Festività&amp;Chiusure'!M$2</f>
        <v>0</v>
      </c>
      <c r="AN465" s="62">
        <f>AB465/'Festività&amp;Chiusure'!N$2</f>
        <v>0</v>
      </c>
      <c r="AO465" s="62">
        <f>AC465/'Festività&amp;Chiusure'!O$2</f>
        <v>0</v>
      </c>
      <c r="AP465" s="62">
        <f>AD465/'Festività&amp;Chiusure'!P$2</f>
        <v>0</v>
      </c>
      <c r="AQ465" s="62">
        <f>AE465/'Festività&amp;Chiusure'!Q$2</f>
        <v>8.6956521739130432E-2</v>
      </c>
      <c r="AR465" s="62">
        <f>AF465/'Festività&amp;Chiusure'!R$2</f>
        <v>9.5238095238095233E-2</v>
      </c>
      <c r="AS465" s="62">
        <f>AG465/'Festività&amp;Chiusure'!S$2</f>
        <v>9.0909090909090912E-2</v>
      </c>
    </row>
    <row r="466" spans="1:45" ht="14.45" hidden="1">
      <c r="A466" s="24" t="s">
        <v>45</v>
      </c>
      <c r="B466" s="24" t="s">
        <v>46</v>
      </c>
      <c r="C466" s="24" t="s">
        <v>303</v>
      </c>
      <c r="D466" s="24">
        <v>2024</v>
      </c>
      <c r="E466" s="61">
        <v>45313</v>
      </c>
      <c r="F466" s="61">
        <v>45443</v>
      </c>
      <c r="G466" s="24" t="s">
        <v>493</v>
      </c>
      <c r="H466" s="24" t="s">
        <v>494</v>
      </c>
      <c r="I466" s="24" t="s">
        <v>379</v>
      </c>
      <c r="J466" s="24" t="s">
        <v>495</v>
      </c>
      <c r="K466" s="24" t="s">
        <v>52</v>
      </c>
      <c r="L466" s="24" t="s">
        <v>457</v>
      </c>
      <c r="M466" s="24" t="s">
        <v>58</v>
      </c>
      <c r="N466" s="24" t="s">
        <v>59</v>
      </c>
      <c r="O466" s="24" t="s">
        <v>72</v>
      </c>
      <c r="P466" s="24">
        <v>146</v>
      </c>
      <c r="Q466" s="24">
        <v>151.69999999999999</v>
      </c>
      <c r="R466" s="24" t="s">
        <v>57</v>
      </c>
      <c r="S466" s="62">
        <v>1</v>
      </c>
      <c r="T466" s="24">
        <v>2024</v>
      </c>
      <c r="U466" s="24">
        <f t="shared" si="7"/>
        <v>11</v>
      </c>
      <c r="V466" s="24"/>
      <c r="W466" s="24"/>
      <c r="X466" s="24"/>
      <c r="Y466" s="24"/>
      <c r="Z466" s="24">
        <v>11</v>
      </c>
      <c r="AA466" s="24"/>
      <c r="AB466" s="24"/>
      <c r="AC466" s="24"/>
      <c r="AD466" s="24"/>
      <c r="AE466" s="24"/>
      <c r="AF466" s="24"/>
      <c r="AG466" s="24"/>
      <c r="AH466" s="62">
        <f>V466/'Festività&amp;Chiusure'!H$2</f>
        <v>0</v>
      </c>
      <c r="AI466" s="62">
        <f>W466/'Festività&amp;Chiusure'!I$2</f>
        <v>0</v>
      </c>
      <c r="AJ466" s="62">
        <f>X466/'Festività&amp;Chiusure'!J$2</f>
        <v>0</v>
      </c>
      <c r="AK466" s="62">
        <f>Y466/'Festività&amp;Chiusure'!K$2</f>
        <v>0</v>
      </c>
      <c r="AL466" s="62">
        <f>Z466/'Festività&amp;Chiusure'!L$2</f>
        <v>0.55000000000000004</v>
      </c>
      <c r="AM466" s="62">
        <f>AA466/'Festività&amp;Chiusure'!M$2</f>
        <v>0</v>
      </c>
      <c r="AN466" s="62">
        <f>AB466/'Festività&amp;Chiusure'!N$2</f>
        <v>0</v>
      </c>
      <c r="AO466" s="62">
        <f>AC466/'Festività&amp;Chiusure'!O$2</f>
        <v>0</v>
      </c>
      <c r="AP466" s="62">
        <f>AD466/'Festività&amp;Chiusure'!P$2</f>
        <v>0</v>
      </c>
      <c r="AQ466" s="62">
        <f>AE466/'Festività&amp;Chiusure'!Q$2</f>
        <v>0</v>
      </c>
      <c r="AR466" s="62">
        <f>AF466/'Festività&amp;Chiusure'!R$2</f>
        <v>0</v>
      </c>
      <c r="AS466" s="62">
        <f>AG466/'Festività&amp;Chiusure'!S$2</f>
        <v>0</v>
      </c>
    </row>
    <row r="467" spans="1:45" ht="14.45" hidden="1">
      <c r="A467" s="24" t="s">
        <v>45</v>
      </c>
      <c r="B467" s="24" t="s">
        <v>46</v>
      </c>
      <c r="C467" s="24" t="s">
        <v>303</v>
      </c>
      <c r="D467" s="24">
        <v>2024</v>
      </c>
      <c r="E467" s="61">
        <v>45313</v>
      </c>
      <c r="F467" s="61">
        <v>45443</v>
      </c>
      <c r="G467" s="24" t="s">
        <v>493</v>
      </c>
      <c r="H467" s="24" t="s">
        <v>494</v>
      </c>
      <c r="I467" s="24" t="s">
        <v>379</v>
      </c>
      <c r="J467" s="24" t="s">
        <v>495</v>
      </c>
      <c r="K467" s="24" t="s">
        <v>52</v>
      </c>
      <c r="L467" s="24" t="s">
        <v>457</v>
      </c>
      <c r="M467" s="24" t="s">
        <v>179</v>
      </c>
      <c r="N467" s="24" t="s">
        <v>55</v>
      </c>
      <c r="O467" s="24" t="s">
        <v>134</v>
      </c>
      <c r="P467" s="24">
        <v>146</v>
      </c>
      <c r="Q467" s="24">
        <v>151.69999999999999</v>
      </c>
      <c r="R467" s="24" t="s">
        <v>57</v>
      </c>
      <c r="S467" s="62">
        <v>1</v>
      </c>
      <c r="T467" s="24">
        <v>2024</v>
      </c>
      <c r="U467" s="24">
        <f t="shared" si="7"/>
        <v>0</v>
      </c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62">
        <f>V467/'Festività&amp;Chiusure'!H$2</f>
        <v>0</v>
      </c>
      <c r="AI467" s="62">
        <f>W467/'Festività&amp;Chiusure'!I$2</f>
        <v>0</v>
      </c>
      <c r="AJ467" s="62">
        <f>X467/'Festività&amp;Chiusure'!J$2</f>
        <v>0</v>
      </c>
      <c r="AK467" s="62">
        <f>Y467/'Festività&amp;Chiusure'!K$2</f>
        <v>0</v>
      </c>
      <c r="AL467" s="62">
        <f>Z467/'Festività&amp;Chiusure'!L$2</f>
        <v>0</v>
      </c>
      <c r="AM467" s="62">
        <f>AA467/'Festività&amp;Chiusure'!M$2</f>
        <v>0</v>
      </c>
      <c r="AN467" s="62">
        <f>AB467/'Festività&amp;Chiusure'!N$2</f>
        <v>0</v>
      </c>
      <c r="AO467" s="62">
        <f>AC467/'Festività&amp;Chiusure'!O$2</f>
        <v>0</v>
      </c>
      <c r="AP467" s="62">
        <f>AD467/'Festività&amp;Chiusure'!P$2</f>
        <v>0</v>
      </c>
      <c r="AQ467" s="62">
        <f>AE467/'Festività&amp;Chiusure'!Q$2</f>
        <v>0</v>
      </c>
      <c r="AR467" s="62">
        <f>AF467/'Festività&amp;Chiusure'!R$2</f>
        <v>0</v>
      </c>
      <c r="AS467" s="62">
        <f>AG467/'Festività&amp;Chiusure'!S$2</f>
        <v>0</v>
      </c>
    </row>
    <row r="468" spans="1:45" ht="14.45" hidden="1">
      <c r="A468" s="24" t="s">
        <v>45</v>
      </c>
      <c r="B468" s="24" t="s">
        <v>46</v>
      </c>
      <c r="C468" s="24" t="s">
        <v>303</v>
      </c>
      <c r="D468" s="24">
        <v>2024</v>
      </c>
      <c r="E468" s="61">
        <v>45313</v>
      </c>
      <c r="F468" s="61">
        <v>45443</v>
      </c>
      <c r="G468" s="24" t="s">
        <v>493</v>
      </c>
      <c r="H468" s="24" t="s">
        <v>494</v>
      </c>
      <c r="I468" s="24" t="s">
        <v>379</v>
      </c>
      <c r="J468" s="24" t="s">
        <v>495</v>
      </c>
      <c r="K468" s="24" t="s">
        <v>52</v>
      </c>
      <c r="L468" s="24" t="s">
        <v>457</v>
      </c>
      <c r="M468" s="24" t="s">
        <v>466</v>
      </c>
      <c r="N468" s="24" t="s">
        <v>59</v>
      </c>
      <c r="O468" s="24" t="s">
        <v>178</v>
      </c>
      <c r="P468" s="24">
        <v>146</v>
      </c>
      <c r="Q468" s="24">
        <v>151.69999999999999</v>
      </c>
      <c r="R468" s="24" t="s">
        <v>57</v>
      </c>
      <c r="S468" s="62">
        <v>1</v>
      </c>
      <c r="T468" s="24">
        <v>2024</v>
      </c>
      <c r="U468" s="24">
        <f t="shared" si="7"/>
        <v>14</v>
      </c>
      <c r="V468" s="24">
        <v>2.7</v>
      </c>
      <c r="W468" s="24">
        <v>14.7</v>
      </c>
      <c r="X468" s="24">
        <v>14.7</v>
      </c>
      <c r="Y468" s="24">
        <v>13.3</v>
      </c>
      <c r="Z468" s="24">
        <v>14</v>
      </c>
      <c r="AA468" s="24"/>
      <c r="AB468" s="24"/>
      <c r="AC468" s="24"/>
      <c r="AD468" s="24"/>
      <c r="AE468" s="24"/>
      <c r="AF468" s="24"/>
      <c r="AG468" s="24"/>
      <c r="AH468" s="62">
        <f>V468/'Festività&amp;Chiusure'!H$2</f>
        <v>0.15000000000000002</v>
      </c>
      <c r="AI468" s="62">
        <f>W468/'Festività&amp;Chiusure'!I$2</f>
        <v>0.73499999999999999</v>
      </c>
      <c r="AJ468" s="62">
        <f>X468/'Festività&amp;Chiusure'!J$2</f>
        <v>0.7</v>
      </c>
      <c r="AK468" s="62">
        <f>Y468/'Festività&amp;Chiusure'!K$2</f>
        <v>0.60454545454545461</v>
      </c>
      <c r="AL468" s="62">
        <f>Z468/'Festività&amp;Chiusure'!L$2</f>
        <v>0.7</v>
      </c>
      <c r="AM468" s="62">
        <f>AA468/'Festività&amp;Chiusure'!M$2</f>
        <v>0</v>
      </c>
      <c r="AN468" s="62">
        <f>AB468/'Festività&amp;Chiusure'!N$2</f>
        <v>0</v>
      </c>
      <c r="AO468" s="62">
        <f>AC468/'Festività&amp;Chiusure'!O$2</f>
        <v>0</v>
      </c>
      <c r="AP468" s="62">
        <f>AD468/'Festività&amp;Chiusure'!P$2</f>
        <v>0</v>
      </c>
      <c r="AQ468" s="62">
        <f>AE468/'Festività&amp;Chiusure'!Q$2</f>
        <v>0</v>
      </c>
      <c r="AR468" s="62">
        <f>AF468/'Festività&amp;Chiusure'!R$2</f>
        <v>0</v>
      </c>
      <c r="AS468" s="62">
        <f>AG468/'Festività&amp;Chiusure'!S$2</f>
        <v>0</v>
      </c>
    </row>
    <row r="469" spans="1:45" ht="14.45" hidden="1">
      <c r="A469" s="24" t="s">
        <v>45</v>
      </c>
      <c r="B469" s="24" t="s">
        <v>46</v>
      </c>
      <c r="C469" s="24" t="s">
        <v>303</v>
      </c>
      <c r="D469" s="24">
        <v>2024</v>
      </c>
      <c r="E469" s="61">
        <v>45313</v>
      </c>
      <c r="F469" s="61">
        <v>45443</v>
      </c>
      <c r="G469" s="24" t="s">
        <v>493</v>
      </c>
      <c r="H469" s="24" t="s">
        <v>494</v>
      </c>
      <c r="I469" s="24" t="s">
        <v>379</v>
      </c>
      <c r="J469" s="24" t="s">
        <v>495</v>
      </c>
      <c r="K469" s="24" t="s">
        <v>52</v>
      </c>
      <c r="L469" s="24" t="s">
        <v>457</v>
      </c>
      <c r="M469" s="24" t="s">
        <v>223</v>
      </c>
      <c r="N469" s="24" t="s">
        <v>55</v>
      </c>
      <c r="O469" s="24" t="s">
        <v>92</v>
      </c>
      <c r="P469" s="24">
        <v>146</v>
      </c>
      <c r="Q469" s="24">
        <v>151.69999999999999</v>
      </c>
      <c r="R469" s="24" t="s">
        <v>57</v>
      </c>
      <c r="S469" s="62">
        <v>1</v>
      </c>
      <c r="T469" s="24">
        <v>2024</v>
      </c>
      <c r="U469" s="24">
        <f t="shared" si="7"/>
        <v>2</v>
      </c>
      <c r="V469" s="24">
        <v>2.7</v>
      </c>
      <c r="W469" s="24">
        <v>2.1</v>
      </c>
      <c r="X469" s="24">
        <v>2.1</v>
      </c>
      <c r="Y469" s="24">
        <v>1.9</v>
      </c>
      <c r="Z469" s="24">
        <v>2</v>
      </c>
      <c r="AA469" s="24"/>
      <c r="AB469" s="24"/>
      <c r="AC469" s="24"/>
      <c r="AD469" s="24"/>
      <c r="AE469" s="24"/>
      <c r="AF469" s="24"/>
      <c r="AG469" s="24"/>
      <c r="AH469" s="62">
        <f>V469/'Festività&amp;Chiusure'!H$2</f>
        <v>0.15000000000000002</v>
      </c>
      <c r="AI469" s="62">
        <f>W469/'Festività&amp;Chiusure'!I$2</f>
        <v>0.10500000000000001</v>
      </c>
      <c r="AJ469" s="62">
        <f>X469/'Festività&amp;Chiusure'!J$2</f>
        <v>0.1</v>
      </c>
      <c r="AK469" s="62">
        <f>Y469/'Festività&amp;Chiusure'!K$2</f>
        <v>8.6363636363636365E-2</v>
      </c>
      <c r="AL469" s="62">
        <f>Z469/'Festività&amp;Chiusure'!L$2</f>
        <v>0.1</v>
      </c>
      <c r="AM469" s="62">
        <f>AA469/'Festività&amp;Chiusure'!M$2</f>
        <v>0</v>
      </c>
      <c r="AN469" s="62">
        <f>AB469/'Festività&amp;Chiusure'!N$2</f>
        <v>0</v>
      </c>
      <c r="AO469" s="62">
        <f>AC469/'Festività&amp;Chiusure'!O$2</f>
        <v>0</v>
      </c>
      <c r="AP469" s="62">
        <f>AD469/'Festività&amp;Chiusure'!P$2</f>
        <v>0</v>
      </c>
      <c r="AQ469" s="62">
        <f>AE469/'Festività&amp;Chiusure'!Q$2</f>
        <v>0</v>
      </c>
      <c r="AR469" s="62">
        <f>AF469/'Festività&amp;Chiusure'!R$2</f>
        <v>0</v>
      </c>
      <c r="AS469" s="62">
        <f>AG469/'Festività&amp;Chiusure'!S$2</f>
        <v>0</v>
      </c>
    </row>
    <row r="470" spans="1:45" ht="14.45" hidden="1">
      <c r="A470" s="24" t="s">
        <v>45</v>
      </c>
      <c r="B470" s="24" t="s">
        <v>46</v>
      </c>
      <c r="C470" s="24" t="s">
        <v>303</v>
      </c>
      <c r="D470" s="24">
        <v>2024</v>
      </c>
      <c r="E470" s="61">
        <v>45313</v>
      </c>
      <c r="F470" s="61">
        <v>45443</v>
      </c>
      <c r="G470" s="24" t="s">
        <v>493</v>
      </c>
      <c r="H470" s="24" t="s">
        <v>494</v>
      </c>
      <c r="I470" s="24" t="s">
        <v>379</v>
      </c>
      <c r="J470" s="24" t="s">
        <v>495</v>
      </c>
      <c r="K470" s="24" t="s">
        <v>52</v>
      </c>
      <c r="L470" s="24" t="s">
        <v>457</v>
      </c>
      <c r="M470" s="24" t="s">
        <v>217</v>
      </c>
      <c r="N470" s="24" t="s">
        <v>55</v>
      </c>
      <c r="O470" s="24" t="s">
        <v>134</v>
      </c>
      <c r="P470" s="24">
        <v>146</v>
      </c>
      <c r="Q470" s="24">
        <v>151.69999999999999</v>
      </c>
      <c r="R470" s="24" t="s">
        <v>57</v>
      </c>
      <c r="S470" s="62">
        <v>1</v>
      </c>
      <c r="T470" s="24">
        <v>2024</v>
      </c>
      <c r="U470" s="24">
        <f t="shared" si="7"/>
        <v>4</v>
      </c>
      <c r="V470" s="24">
        <v>2.7</v>
      </c>
      <c r="W470" s="24">
        <v>5.25</v>
      </c>
      <c r="X470" s="24">
        <v>4.75</v>
      </c>
      <c r="Y470" s="24">
        <v>4.75</v>
      </c>
      <c r="Z470" s="24">
        <v>4</v>
      </c>
      <c r="AA470" s="24"/>
      <c r="AB470" s="24"/>
      <c r="AC470" s="24"/>
      <c r="AD470" s="24"/>
      <c r="AE470" s="24"/>
      <c r="AF470" s="24"/>
      <c r="AG470" s="24"/>
      <c r="AH470" s="62">
        <f>V470/'Festività&amp;Chiusure'!H$2</f>
        <v>0.15000000000000002</v>
      </c>
      <c r="AI470" s="62">
        <f>W470/'Festività&amp;Chiusure'!I$2</f>
        <v>0.26250000000000001</v>
      </c>
      <c r="AJ470" s="62">
        <f>X470/'Festività&amp;Chiusure'!J$2</f>
        <v>0.22619047619047619</v>
      </c>
      <c r="AK470" s="62">
        <f>Y470/'Festività&amp;Chiusure'!K$2</f>
        <v>0.21590909090909091</v>
      </c>
      <c r="AL470" s="62">
        <f>Z470/'Festività&amp;Chiusure'!L$2</f>
        <v>0.2</v>
      </c>
      <c r="AM470" s="62">
        <f>AA470/'Festività&amp;Chiusure'!M$2</f>
        <v>0</v>
      </c>
      <c r="AN470" s="62">
        <f>AB470/'Festività&amp;Chiusure'!N$2</f>
        <v>0</v>
      </c>
      <c r="AO470" s="62">
        <f>AC470/'Festività&amp;Chiusure'!O$2</f>
        <v>0</v>
      </c>
      <c r="AP470" s="62">
        <f>AD470/'Festività&amp;Chiusure'!P$2</f>
        <v>0</v>
      </c>
      <c r="AQ470" s="62">
        <f>AE470/'Festività&amp;Chiusure'!Q$2</f>
        <v>0</v>
      </c>
      <c r="AR470" s="62">
        <f>AF470/'Festività&amp;Chiusure'!R$2</f>
        <v>0</v>
      </c>
      <c r="AS470" s="62">
        <f>AG470/'Festività&amp;Chiusure'!S$2</f>
        <v>0</v>
      </c>
    </row>
    <row r="471" spans="1:45" ht="14.45" hidden="1">
      <c r="A471" s="24" t="s">
        <v>45</v>
      </c>
      <c r="B471" s="24" t="s">
        <v>46</v>
      </c>
      <c r="C471" s="24" t="s">
        <v>303</v>
      </c>
      <c r="D471" s="24">
        <v>2024</v>
      </c>
      <c r="E471" s="61">
        <v>45313</v>
      </c>
      <c r="F471" s="61">
        <v>45443</v>
      </c>
      <c r="G471" s="24" t="s">
        <v>493</v>
      </c>
      <c r="H471" s="24" t="s">
        <v>494</v>
      </c>
      <c r="I471" s="24" t="s">
        <v>379</v>
      </c>
      <c r="J471" s="24" t="s">
        <v>495</v>
      </c>
      <c r="K471" s="24" t="s">
        <v>52</v>
      </c>
      <c r="L471" s="24" t="s">
        <v>457</v>
      </c>
      <c r="M471" s="24" t="s">
        <v>336</v>
      </c>
      <c r="N471" s="24" t="s">
        <v>59</v>
      </c>
      <c r="O471" s="24" t="s">
        <v>72</v>
      </c>
      <c r="P471" s="24">
        <v>146</v>
      </c>
      <c r="Q471" s="24">
        <v>151.69999999999999</v>
      </c>
      <c r="R471" s="24" t="s">
        <v>57</v>
      </c>
      <c r="S471" s="62">
        <v>1</v>
      </c>
      <c r="T471" s="24">
        <v>2024</v>
      </c>
      <c r="U471" s="24">
        <f t="shared" si="7"/>
        <v>11</v>
      </c>
      <c r="V471" s="24">
        <v>9</v>
      </c>
      <c r="W471" s="24">
        <v>9</v>
      </c>
      <c r="X471" s="24">
        <v>9</v>
      </c>
      <c r="Y471" s="24">
        <v>9</v>
      </c>
      <c r="Z471" s="24">
        <v>11</v>
      </c>
      <c r="AA471" s="24"/>
      <c r="AB471" s="24"/>
      <c r="AC471" s="24"/>
      <c r="AD471" s="24"/>
      <c r="AE471" s="24"/>
      <c r="AF471" s="24"/>
      <c r="AG471" s="24"/>
      <c r="AH471" s="62">
        <f>V471/'Festività&amp;Chiusure'!H$2</f>
        <v>0.5</v>
      </c>
      <c r="AI471" s="62">
        <f>W471/'Festività&amp;Chiusure'!I$2</f>
        <v>0.45</v>
      </c>
      <c r="AJ471" s="62">
        <f>X471/'Festività&amp;Chiusure'!J$2</f>
        <v>0.42857142857142855</v>
      </c>
      <c r="AK471" s="62">
        <f>Y471/'Festività&amp;Chiusure'!K$2</f>
        <v>0.40909090909090912</v>
      </c>
      <c r="AL471" s="62">
        <f>Z471/'Festività&amp;Chiusure'!L$2</f>
        <v>0.55000000000000004</v>
      </c>
      <c r="AM471" s="62">
        <f>AA471/'Festività&amp;Chiusure'!M$2</f>
        <v>0</v>
      </c>
      <c r="AN471" s="62">
        <f>AB471/'Festività&amp;Chiusure'!N$2</f>
        <v>0</v>
      </c>
      <c r="AO471" s="62">
        <f>AC471/'Festività&amp;Chiusure'!O$2</f>
        <v>0</v>
      </c>
      <c r="AP471" s="62">
        <f>AD471/'Festività&amp;Chiusure'!P$2</f>
        <v>0</v>
      </c>
      <c r="AQ471" s="62">
        <f>AE471/'Festività&amp;Chiusure'!Q$2</f>
        <v>0</v>
      </c>
      <c r="AR471" s="62">
        <f>AF471/'Festività&amp;Chiusure'!R$2</f>
        <v>0</v>
      </c>
      <c r="AS471" s="62">
        <f>AG471/'Festività&amp;Chiusure'!S$2</f>
        <v>0</v>
      </c>
    </row>
    <row r="472" spans="1:45" ht="14.45" hidden="1">
      <c r="A472" s="24" t="s">
        <v>45</v>
      </c>
      <c r="B472" s="24" t="s">
        <v>46</v>
      </c>
      <c r="C472" s="24" t="s">
        <v>472</v>
      </c>
      <c r="D472" s="24"/>
      <c r="E472" s="61">
        <v>45292</v>
      </c>
      <c r="F472" s="61">
        <v>45657</v>
      </c>
      <c r="G472" s="24" t="s">
        <v>464</v>
      </c>
      <c r="H472" s="24" t="s">
        <v>464</v>
      </c>
      <c r="I472" s="24" t="s">
        <v>379</v>
      </c>
      <c r="J472" s="24" t="s">
        <v>496</v>
      </c>
      <c r="K472" s="24" t="s">
        <v>52</v>
      </c>
      <c r="L472" s="24" t="s">
        <v>451</v>
      </c>
      <c r="M472" s="24" t="s">
        <v>217</v>
      </c>
      <c r="N472" s="24" t="s">
        <v>55</v>
      </c>
      <c r="O472" s="24" t="s">
        <v>92</v>
      </c>
      <c r="P472" s="24">
        <v>570</v>
      </c>
      <c r="Q472" s="24">
        <v>567</v>
      </c>
      <c r="R472" s="24" t="s">
        <v>57</v>
      </c>
      <c r="S472" s="62">
        <v>1</v>
      </c>
      <c r="T472" s="24">
        <v>2024</v>
      </c>
      <c r="U472" s="24">
        <f t="shared" si="7"/>
        <v>25</v>
      </c>
      <c r="V472" s="24">
        <v>14.4</v>
      </c>
      <c r="W472" s="24">
        <v>12.6</v>
      </c>
      <c r="X472" s="24">
        <v>5.25</v>
      </c>
      <c r="Y472" s="24">
        <v>3.8</v>
      </c>
      <c r="Z472" s="24">
        <v>5</v>
      </c>
      <c r="AA472" s="24">
        <v>8</v>
      </c>
      <c r="AB472" s="24">
        <v>3</v>
      </c>
      <c r="AC472" s="24"/>
      <c r="AD472" s="24">
        <v>3</v>
      </c>
      <c r="AE472" s="24">
        <v>2</v>
      </c>
      <c r="AF472" s="24">
        <v>2</v>
      </c>
      <c r="AG472" s="24">
        <v>2</v>
      </c>
      <c r="AH472" s="62">
        <f>V472/'Festività&amp;Chiusure'!H$2</f>
        <v>0.8</v>
      </c>
      <c r="AI472" s="62">
        <f>W472/'Festività&amp;Chiusure'!I$2</f>
        <v>0.63</v>
      </c>
      <c r="AJ472" s="62">
        <f>X472/'Festività&amp;Chiusure'!J$2</f>
        <v>0.25</v>
      </c>
      <c r="AK472" s="62">
        <f>Y472/'Festività&amp;Chiusure'!K$2</f>
        <v>0.17272727272727273</v>
      </c>
      <c r="AL472" s="62">
        <f>Z472/'Festività&amp;Chiusure'!L$2</f>
        <v>0.25</v>
      </c>
      <c r="AM472" s="62">
        <f>AA472/'Festività&amp;Chiusure'!M$2</f>
        <v>0.4</v>
      </c>
      <c r="AN472" s="62">
        <f>AB472/'Festività&amp;Chiusure'!N$2</f>
        <v>0.13043478260869565</v>
      </c>
      <c r="AO472" s="62">
        <f>AC472/'Festività&amp;Chiusure'!O$2</f>
        <v>0</v>
      </c>
      <c r="AP472" s="62">
        <f>AD472/'Festività&amp;Chiusure'!P$2</f>
        <v>0.14285714285714285</v>
      </c>
      <c r="AQ472" s="62">
        <f>AE472/'Festività&amp;Chiusure'!Q$2</f>
        <v>8.6956521739130432E-2</v>
      </c>
      <c r="AR472" s="62">
        <f>AF472/'Festività&amp;Chiusure'!R$2</f>
        <v>9.5238095238095233E-2</v>
      </c>
      <c r="AS472" s="62">
        <f>AG472/'Festività&amp;Chiusure'!S$2</f>
        <v>9.0909090909090912E-2</v>
      </c>
    </row>
    <row r="473" spans="1:45" ht="14.45" hidden="1">
      <c r="A473" s="24" t="s">
        <v>45</v>
      </c>
      <c r="B473" s="24" t="s">
        <v>46</v>
      </c>
      <c r="C473" s="24" t="s">
        <v>195</v>
      </c>
      <c r="D473" s="24" t="s">
        <v>143</v>
      </c>
      <c r="E473" s="61">
        <v>45628</v>
      </c>
      <c r="F473" s="61">
        <v>45734</v>
      </c>
      <c r="G473" s="24" t="s">
        <v>491</v>
      </c>
      <c r="H473" s="48" t="s">
        <v>491</v>
      </c>
      <c r="I473" s="24" t="s">
        <v>379</v>
      </c>
      <c r="J473" s="24" t="s">
        <v>497</v>
      </c>
      <c r="K473" s="24" t="s">
        <v>52</v>
      </c>
      <c r="L473" s="24" t="s">
        <v>451</v>
      </c>
      <c r="M473" s="24" t="s">
        <v>455</v>
      </c>
      <c r="N473" s="24" t="s">
        <v>55</v>
      </c>
      <c r="O473" s="24" t="s">
        <v>142</v>
      </c>
      <c r="P473" s="24">
        <v>109</v>
      </c>
      <c r="Q473" s="24">
        <v>60</v>
      </c>
      <c r="R473" s="24" t="s">
        <v>93</v>
      </c>
      <c r="S473" s="62">
        <v>0.8</v>
      </c>
      <c r="T473" s="24">
        <v>2024</v>
      </c>
      <c r="U473" s="24">
        <f t="shared" si="7"/>
        <v>5</v>
      </c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>
        <v>5</v>
      </c>
      <c r="AH473" s="62">
        <f>V473/'Festività&amp;Chiusure'!H$2</f>
        <v>0</v>
      </c>
      <c r="AI473" s="62">
        <f>W473/'Festività&amp;Chiusure'!I$2</f>
        <v>0</v>
      </c>
      <c r="AJ473" s="62">
        <f>X473/'Festività&amp;Chiusure'!J$2</f>
        <v>0</v>
      </c>
      <c r="AK473" s="62">
        <f>Y473/'Festività&amp;Chiusure'!K$2</f>
        <v>0</v>
      </c>
      <c r="AL473" s="62">
        <f>Z473/'Festività&amp;Chiusure'!L$2</f>
        <v>0</v>
      </c>
      <c r="AM473" s="62">
        <f>AA473/'Festività&amp;Chiusure'!M$2</f>
        <v>0</v>
      </c>
      <c r="AN473" s="62">
        <f>AB473/'Festività&amp;Chiusure'!N$2</f>
        <v>0</v>
      </c>
      <c r="AO473" s="62">
        <f>AC473/'Festività&amp;Chiusure'!O$2</f>
        <v>0</v>
      </c>
      <c r="AP473" s="62">
        <f>AD473/'Festività&amp;Chiusure'!P$2</f>
        <v>0</v>
      </c>
      <c r="AQ473" s="62">
        <f>AE473/'Festività&amp;Chiusure'!Q$2</f>
        <v>0</v>
      </c>
      <c r="AR473" s="62">
        <f>AF473/'Festività&amp;Chiusure'!R$2</f>
        <v>0</v>
      </c>
      <c r="AS473" s="62">
        <f>AG473/'Festività&amp;Chiusure'!S$2</f>
        <v>0.22727272727272727</v>
      </c>
    </row>
    <row r="474" spans="1:45" ht="14.45" hidden="1">
      <c r="A474" s="24" t="s">
        <v>45</v>
      </c>
      <c r="B474" s="24" t="s">
        <v>46</v>
      </c>
      <c r="C474" s="24" t="s">
        <v>195</v>
      </c>
      <c r="D474" s="24" t="s">
        <v>143</v>
      </c>
      <c r="E474" s="61">
        <v>45628</v>
      </c>
      <c r="F474" s="61">
        <v>45734</v>
      </c>
      <c r="G474" s="24" t="s">
        <v>491</v>
      </c>
      <c r="H474" s="48" t="s">
        <v>491</v>
      </c>
      <c r="I474" s="24" t="s">
        <v>379</v>
      </c>
      <c r="J474" s="24" t="s">
        <v>497</v>
      </c>
      <c r="K474" s="24" t="s">
        <v>52</v>
      </c>
      <c r="L474" s="24" t="s">
        <v>451</v>
      </c>
      <c r="M474" s="24" t="s">
        <v>160</v>
      </c>
      <c r="N474" s="24" t="s">
        <v>55</v>
      </c>
      <c r="O474" s="24" t="s">
        <v>142</v>
      </c>
      <c r="P474" s="24">
        <v>109</v>
      </c>
      <c r="Q474" s="24">
        <v>60</v>
      </c>
      <c r="R474" s="24" t="s">
        <v>93</v>
      </c>
      <c r="S474" s="62">
        <v>0.8</v>
      </c>
      <c r="T474" s="24">
        <v>2024</v>
      </c>
      <c r="U474" s="24">
        <f t="shared" si="7"/>
        <v>5</v>
      </c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>
        <v>5</v>
      </c>
      <c r="AH474" s="62">
        <f>V474/'Festività&amp;Chiusure'!H$2</f>
        <v>0</v>
      </c>
      <c r="AI474" s="62">
        <f>W474/'Festività&amp;Chiusure'!I$2</f>
        <v>0</v>
      </c>
      <c r="AJ474" s="62">
        <f>X474/'Festività&amp;Chiusure'!J$2</f>
        <v>0</v>
      </c>
      <c r="AK474" s="62">
        <f>Y474/'Festività&amp;Chiusure'!K$2</f>
        <v>0</v>
      </c>
      <c r="AL474" s="62">
        <f>Z474/'Festività&amp;Chiusure'!L$2</f>
        <v>0</v>
      </c>
      <c r="AM474" s="62">
        <f>AA474/'Festività&amp;Chiusure'!M$2</f>
        <v>0</v>
      </c>
      <c r="AN474" s="62">
        <f>AB474/'Festività&amp;Chiusure'!N$2</f>
        <v>0</v>
      </c>
      <c r="AO474" s="62">
        <f>AC474/'Festività&amp;Chiusure'!O$2</f>
        <v>0</v>
      </c>
      <c r="AP474" s="62">
        <f>AD474/'Festività&amp;Chiusure'!P$2</f>
        <v>0</v>
      </c>
      <c r="AQ474" s="62">
        <f>AE474/'Festività&amp;Chiusure'!Q$2</f>
        <v>0</v>
      </c>
      <c r="AR474" s="62">
        <f>AF474/'Festività&amp;Chiusure'!R$2</f>
        <v>0</v>
      </c>
      <c r="AS474" s="62">
        <f>AG474/'Festività&amp;Chiusure'!S$2</f>
        <v>0.22727272727272727</v>
      </c>
    </row>
    <row r="475" spans="1:45" ht="14.45" hidden="1">
      <c r="A475" s="24" t="s">
        <v>45</v>
      </c>
      <c r="B475" s="24" t="s">
        <v>46</v>
      </c>
      <c r="C475" s="24" t="s">
        <v>195</v>
      </c>
      <c r="D475" s="24" t="s">
        <v>143</v>
      </c>
      <c r="E475" s="61">
        <v>45628</v>
      </c>
      <c r="F475" s="61">
        <v>45734</v>
      </c>
      <c r="G475" s="24" t="s">
        <v>491</v>
      </c>
      <c r="H475" s="48" t="s">
        <v>491</v>
      </c>
      <c r="I475" s="24" t="s">
        <v>379</v>
      </c>
      <c r="J475" s="24" t="s">
        <v>497</v>
      </c>
      <c r="K475" s="24" t="s">
        <v>52</v>
      </c>
      <c r="L475" s="24" t="s">
        <v>451</v>
      </c>
      <c r="M475" s="24" t="s">
        <v>451</v>
      </c>
      <c r="N475" s="24" t="s">
        <v>55</v>
      </c>
      <c r="O475" s="24" t="s">
        <v>260</v>
      </c>
      <c r="P475" s="24">
        <v>109</v>
      </c>
      <c r="Q475" s="24">
        <v>60</v>
      </c>
      <c r="R475" s="24" t="s">
        <v>93</v>
      </c>
      <c r="S475" s="62">
        <v>0.8</v>
      </c>
      <c r="T475" s="24">
        <v>2024</v>
      </c>
      <c r="U475" s="24">
        <f t="shared" si="7"/>
        <v>3</v>
      </c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>
        <v>3</v>
      </c>
      <c r="AH475" s="62">
        <f>V475/'Festività&amp;Chiusure'!H$2</f>
        <v>0</v>
      </c>
      <c r="AI475" s="62">
        <f>W475/'Festività&amp;Chiusure'!I$2</f>
        <v>0</v>
      </c>
      <c r="AJ475" s="62">
        <f>X475/'Festività&amp;Chiusure'!J$2</f>
        <v>0</v>
      </c>
      <c r="AK475" s="62">
        <f>Y475/'Festività&amp;Chiusure'!K$2</f>
        <v>0</v>
      </c>
      <c r="AL475" s="62">
        <f>Z475/'Festività&amp;Chiusure'!L$2</f>
        <v>0</v>
      </c>
      <c r="AM475" s="62">
        <f>AA475/'Festività&amp;Chiusure'!M$2</f>
        <v>0</v>
      </c>
      <c r="AN475" s="62">
        <f>AB475/'Festività&amp;Chiusure'!N$2</f>
        <v>0</v>
      </c>
      <c r="AO475" s="62">
        <f>AC475/'Festività&amp;Chiusure'!O$2</f>
        <v>0</v>
      </c>
      <c r="AP475" s="62">
        <f>AD475/'Festività&amp;Chiusure'!P$2</f>
        <v>0</v>
      </c>
      <c r="AQ475" s="62">
        <f>AE475/'Festività&amp;Chiusure'!Q$2</f>
        <v>0</v>
      </c>
      <c r="AR475" s="62">
        <f>AF475/'Festività&amp;Chiusure'!R$2</f>
        <v>0</v>
      </c>
      <c r="AS475" s="62">
        <f>AG475/'Festività&amp;Chiusure'!S$2</f>
        <v>0.13636363636363635</v>
      </c>
    </row>
    <row r="476" spans="1:45" ht="14.45" hidden="1">
      <c r="A476" s="24" t="s">
        <v>45</v>
      </c>
      <c r="B476" s="24" t="s">
        <v>46</v>
      </c>
      <c r="C476" s="24" t="s">
        <v>195</v>
      </c>
      <c r="D476" s="24" t="s">
        <v>143</v>
      </c>
      <c r="E476" s="61">
        <v>45628</v>
      </c>
      <c r="F476" s="61">
        <v>45734</v>
      </c>
      <c r="G476" s="24" t="s">
        <v>491</v>
      </c>
      <c r="H476" s="48" t="s">
        <v>491</v>
      </c>
      <c r="I476" s="24" t="s">
        <v>379</v>
      </c>
      <c r="J476" s="24" t="s">
        <v>497</v>
      </c>
      <c r="K476" s="24" t="s">
        <v>52</v>
      </c>
      <c r="L476" s="24" t="s">
        <v>451</v>
      </c>
      <c r="M476" s="24" t="s">
        <v>415</v>
      </c>
      <c r="N476" s="24" t="s">
        <v>55</v>
      </c>
      <c r="O476" s="24" t="s">
        <v>142</v>
      </c>
      <c r="P476" s="24">
        <v>109</v>
      </c>
      <c r="Q476" s="24">
        <v>60</v>
      </c>
      <c r="R476" s="24" t="s">
        <v>93</v>
      </c>
      <c r="S476" s="62">
        <v>0.8</v>
      </c>
      <c r="T476" s="24">
        <v>2024</v>
      </c>
      <c r="U476" s="24">
        <f t="shared" si="7"/>
        <v>5</v>
      </c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>
        <v>5</v>
      </c>
      <c r="AH476" s="62">
        <f>V476/'Festività&amp;Chiusure'!H$2</f>
        <v>0</v>
      </c>
      <c r="AI476" s="62">
        <f>W476/'Festività&amp;Chiusure'!I$2</f>
        <v>0</v>
      </c>
      <c r="AJ476" s="62">
        <f>X476/'Festività&amp;Chiusure'!J$2</f>
        <v>0</v>
      </c>
      <c r="AK476" s="62">
        <f>Y476/'Festività&amp;Chiusure'!K$2</f>
        <v>0</v>
      </c>
      <c r="AL476" s="62">
        <f>Z476/'Festività&amp;Chiusure'!L$2</f>
        <v>0</v>
      </c>
      <c r="AM476" s="62">
        <f>AA476/'Festività&amp;Chiusure'!M$2</f>
        <v>0</v>
      </c>
      <c r="AN476" s="62">
        <f>AB476/'Festività&amp;Chiusure'!N$2</f>
        <v>0</v>
      </c>
      <c r="AO476" s="62">
        <f>AC476/'Festività&amp;Chiusure'!O$2</f>
        <v>0</v>
      </c>
      <c r="AP476" s="62">
        <f>AD476/'Festività&amp;Chiusure'!P$2</f>
        <v>0</v>
      </c>
      <c r="AQ476" s="62">
        <f>AE476/'Festività&amp;Chiusure'!Q$2</f>
        <v>0</v>
      </c>
      <c r="AR476" s="62">
        <f>AF476/'Festività&amp;Chiusure'!R$2</f>
        <v>0</v>
      </c>
      <c r="AS476" s="62">
        <f>AG476/'Festività&amp;Chiusure'!S$2</f>
        <v>0.22727272727272727</v>
      </c>
    </row>
    <row r="477" spans="1:45" ht="14.45" hidden="1">
      <c r="A477" s="24" t="s">
        <v>45</v>
      </c>
      <c r="B477" s="24" t="s">
        <v>46</v>
      </c>
      <c r="C477" s="24" t="s">
        <v>195</v>
      </c>
      <c r="D477" s="24" t="s">
        <v>143</v>
      </c>
      <c r="E477" s="61">
        <v>45628</v>
      </c>
      <c r="F477" s="61">
        <v>45734</v>
      </c>
      <c r="G477" s="24" t="s">
        <v>491</v>
      </c>
      <c r="H477" s="48" t="s">
        <v>491</v>
      </c>
      <c r="I477" s="24" t="s">
        <v>379</v>
      </c>
      <c r="J477" s="24" t="s">
        <v>497</v>
      </c>
      <c r="K477" s="24" t="s">
        <v>52</v>
      </c>
      <c r="L477" s="24" t="s">
        <v>451</v>
      </c>
      <c r="M477" s="24" t="s">
        <v>336</v>
      </c>
      <c r="N477" s="24" t="s">
        <v>59</v>
      </c>
      <c r="O477" s="24" t="s">
        <v>72</v>
      </c>
      <c r="P477" s="24">
        <v>109</v>
      </c>
      <c r="Q477" s="24">
        <v>60</v>
      </c>
      <c r="R477" s="24" t="s">
        <v>93</v>
      </c>
      <c r="S477" s="62">
        <v>0.8</v>
      </c>
      <c r="T477" s="24">
        <v>2024</v>
      </c>
      <c r="U477" s="24">
        <f t="shared" si="7"/>
        <v>2</v>
      </c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>
        <v>2</v>
      </c>
      <c r="AH477" s="62">
        <f>V477/'Festività&amp;Chiusure'!H$2</f>
        <v>0</v>
      </c>
      <c r="AI477" s="62">
        <f>W477/'Festività&amp;Chiusure'!I$2</f>
        <v>0</v>
      </c>
      <c r="AJ477" s="62">
        <f>X477/'Festività&amp;Chiusure'!J$2</f>
        <v>0</v>
      </c>
      <c r="AK477" s="62">
        <f>Y477/'Festività&amp;Chiusure'!K$2</f>
        <v>0</v>
      </c>
      <c r="AL477" s="62">
        <f>Z477/'Festività&amp;Chiusure'!L$2</f>
        <v>0</v>
      </c>
      <c r="AM477" s="62">
        <f>AA477/'Festività&amp;Chiusure'!M$2</f>
        <v>0</v>
      </c>
      <c r="AN477" s="62">
        <f>AB477/'Festività&amp;Chiusure'!N$2</f>
        <v>0</v>
      </c>
      <c r="AO477" s="62">
        <f>AC477/'Festività&amp;Chiusure'!O$2</f>
        <v>0</v>
      </c>
      <c r="AP477" s="62">
        <f>AD477/'Festività&amp;Chiusure'!P$2</f>
        <v>0</v>
      </c>
      <c r="AQ477" s="62">
        <f>AE477/'Festività&amp;Chiusure'!Q$2</f>
        <v>0</v>
      </c>
      <c r="AR477" s="62">
        <f>AF477/'Festività&amp;Chiusure'!R$2</f>
        <v>0</v>
      </c>
      <c r="AS477" s="62">
        <f>AG477/'Festività&amp;Chiusure'!S$2</f>
        <v>9.0909090909090912E-2</v>
      </c>
    </row>
    <row r="478" spans="1:45" ht="14.45" hidden="1">
      <c r="A478" s="24" t="s">
        <v>45</v>
      </c>
      <c r="B478" s="24" t="s">
        <v>46</v>
      </c>
      <c r="C478" s="24" t="s">
        <v>195</v>
      </c>
      <c r="D478" s="24">
        <v>2024</v>
      </c>
      <c r="E478" s="61">
        <v>45586</v>
      </c>
      <c r="F478" s="61">
        <v>45626</v>
      </c>
      <c r="G478" s="24" t="s">
        <v>62</v>
      </c>
      <c r="H478" s="24" t="s">
        <v>498</v>
      </c>
      <c r="I478" s="24" t="s">
        <v>379</v>
      </c>
      <c r="J478" s="24" t="s">
        <v>499</v>
      </c>
      <c r="K478" s="24" t="s">
        <v>52</v>
      </c>
      <c r="L478" s="24" t="s">
        <v>451</v>
      </c>
      <c r="M478" s="24" t="s">
        <v>455</v>
      </c>
      <c r="N478" s="24" t="s">
        <v>55</v>
      </c>
      <c r="O478" s="24" t="s">
        <v>142</v>
      </c>
      <c r="P478" s="24">
        <v>29</v>
      </c>
      <c r="Q478" s="24">
        <v>12</v>
      </c>
      <c r="R478" s="24" t="s">
        <v>57</v>
      </c>
      <c r="S478" s="62">
        <v>0.9</v>
      </c>
      <c r="T478" s="24">
        <v>2024</v>
      </c>
      <c r="U478" s="24">
        <f t="shared" si="7"/>
        <v>8</v>
      </c>
      <c r="V478" s="24"/>
      <c r="W478" s="24"/>
      <c r="X478" s="24"/>
      <c r="Y478" s="24"/>
      <c r="Z478" s="24"/>
      <c r="AA478" s="24"/>
      <c r="AB478" s="24"/>
      <c r="AC478" s="24"/>
      <c r="AD478" s="24"/>
      <c r="AE478" s="24">
        <v>3</v>
      </c>
      <c r="AF478" s="24">
        <v>3</v>
      </c>
      <c r="AG478" s="24">
        <v>2</v>
      </c>
      <c r="AH478" s="62">
        <f>V478/'Festività&amp;Chiusure'!H$2</f>
        <v>0</v>
      </c>
      <c r="AI478" s="62">
        <f>W478/'Festività&amp;Chiusure'!I$2</f>
        <v>0</v>
      </c>
      <c r="AJ478" s="62">
        <f>X478/'Festività&amp;Chiusure'!J$2</f>
        <v>0</v>
      </c>
      <c r="AK478" s="62">
        <f>Y478/'Festività&amp;Chiusure'!K$2</f>
        <v>0</v>
      </c>
      <c r="AL478" s="62">
        <f>Z478/'Festività&amp;Chiusure'!L$2</f>
        <v>0</v>
      </c>
      <c r="AM478" s="62">
        <f>AA478/'Festività&amp;Chiusure'!M$2</f>
        <v>0</v>
      </c>
      <c r="AN478" s="62">
        <f>AB478/'Festività&amp;Chiusure'!N$2</f>
        <v>0</v>
      </c>
      <c r="AO478" s="62">
        <f>AC478/'Festività&amp;Chiusure'!O$2</f>
        <v>0</v>
      </c>
      <c r="AP478" s="62">
        <f>AD478/'Festività&amp;Chiusure'!P$2</f>
        <v>0</v>
      </c>
      <c r="AQ478" s="62">
        <f>AE478/'Festività&amp;Chiusure'!Q$2</f>
        <v>0.13043478260869565</v>
      </c>
      <c r="AR478" s="62">
        <f>AF478/'Festività&amp;Chiusure'!R$2</f>
        <v>0.14285714285714285</v>
      </c>
      <c r="AS478" s="62">
        <f>AG478/'Festività&amp;Chiusure'!S$2</f>
        <v>9.0909090909090912E-2</v>
      </c>
    </row>
    <row r="479" spans="1:45" ht="14.45" hidden="1">
      <c r="A479" s="24" t="s">
        <v>45</v>
      </c>
      <c r="B479" s="24" t="s">
        <v>46</v>
      </c>
      <c r="C479" s="24" t="s">
        <v>195</v>
      </c>
      <c r="D479" s="24">
        <v>2024</v>
      </c>
      <c r="E479" s="61">
        <v>45586</v>
      </c>
      <c r="F479" s="61">
        <v>45626</v>
      </c>
      <c r="G479" s="24" t="s">
        <v>62</v>
      </c>
      <c r="H479" s="24" t="s">
        <v>498</v>
      </c>
      <c r="I479" s="24" t="s">
        <v>379</v>
      </c>
      <c r="J479" s="24" t="s">
        <v>499</v>
      </c>
      <c r="K479" s="24" t="s">
        <v>52</v>
      </c>
      <c r="L479" s="24" t="s">
        <v>451</v>
      </c>
      <c r="M479" s="24" t="s">
        <v>160</v>
      </c>
      <c r="N479" s="24" t="s">
        <v>55</v>
      </c>
      <c r="O479" s="24" t="s">
        <v>142</v>
      </c>
      <c r="P479" s="24">
        <v>29</v>
      </c>
      <c r="Q479" s="24">
        <v>12</v>
      </c>
      <c r="R479" s="24" t="s">
        <v>57</v>
      </c>
      <c r="S479" s="62">
        <v>0.9</v>
      </c>
      <c r="T479" s="24">
        <v>2024</v>
      </c>
      <c r="U479" s="24">
        <f t="shared" si="7"/>
        <v>7</v>
      </c>
      <c r="V479" s="24"/>
      <c r="W479" s="24"/>
      <c r="X479" s="24"/>
      <c r="Y479" s="24"/>
      <c r="Z479" s="24"/>
      <c r="AA479" s="24"/>
      <c r="AB479" s="24"/>
      <c r="AC479" s="24"/>
      <c r="AD479" s="24"/>
      <c r="AE479" s="24">
        <v>3</v>
      </c>
      <c r="AF479" s="24">
        <v>2</v>
      </c>
      <c r="AG479" s="24">
        <v>2</v>
      </c>
      <c r="AH479" s="62">
        <f>V479/'Festività&amp;Chiusure'!H$2</f>
        <v>0</v>
      </c>
      <c r="AI479" s="62">
        <f>W479/'Festività&amp;Chiusure'!I$2</f>
        <v>0</v>
      </c>
      <c r="AJ479" s="62">
        <f>X479/'Festività&amp;Chiusure'!J$2</f>
        <v>0</v>
      </c>
      <c r="AK479" s="62">
        <f>Y479/'Festività&amp;Chiusure'!K$2</f>
        <v>0</v>
      </c>
      <c r="AL479" s="62">
        <f>Z479/'Festività&amp;Chiusure'!L$2</f>
        <v>0</v>
      </c>
      <c r="AM479" s="62">
        <f>AA479/'Festività&amp;Chiusure'!M$2</f>
        <v>0</v>
      </c>
      <c r="AN479" s="62">
        <f>AB479/'Festività&amp;Chiusure'!N$2</f>
        <v>0</v>
      </c>
      <c r="AO479" s="62">
        <f>AC479/'Festività&amp;Chiusure'!O$2</f>
        <v>0</v>
      </c>
      <c r="AP479" s="62">
        <f>AD479/'Festività&amp;Chiusure'!P$2</f>
        <v>0</v>
      </c>
      <c r="AQ479" s="62">
        <f>AE479/'Festività&amp;Chiusure'!Q$2</f>
        <v>0.13043478260869565</v>
      </c>
      <c r="AR479" s="62">
        <f>AF479/'Festività&amp;Chiusure'!R$2</f>
        <v>9.5238095238095233E-2</v>
      </c>
      <c r="AS479" s="62">
        <f>AG479/'Festività&amp;Chiusure'!S$2</f>
        <v>9.0909090909090912E-2</v>
      </c>
    </row>
    <row r="480" spans="1:45" ht="14.45" hidden="1">
      <c r="A480" s="24" t="s">
        <v>45</v>
      </c>
      <c r="B480" s="24" t="s">
        <v>46</v>
      </c>
      <c r="C480" s="24" t="s">
        <v>195</v>
      </c>
      <c r="D480" s="24">
        <v>2024</v>
      </c>
      <c r="E480" s="61">
        <v>45586</v>
      </c>
      <c r="F480" s="61">
        <v>45626</v>
      </c>
      <c r="G480" s="24" t="s">
        <v>62</v>
      </c>
      <c r="H480" s="24" t="s">
        <v>498</v>
      </c>
      <c r="I480" s="24" t="s">
        <v>379</v>
      </c>
      <c r="J480" s="24" t="s">
        <v>499</v>
      </c>
      <c r="K480" s="24" t="s">
        <v>52</v>
      </c>
      <c r="L480" s="24" t="s">
        <v>451</v>
      </c>
      <c r="M480" s="24" t="s">
        <v>451</v>
      </c>
      <c r="N480" s="24" t="s">
        <v>55</v>
      </c>
      <c r="O480" s="24" t="s">
        <v>260</v>
      </c>
      <c r="P480" s="24">
        <v>29</v>
      </c>
      <c r="Q480" s="24">
        <v>12</v>
      </c>
      <c r="R480" s="24" t="s">
        <v>57</v>
      </c>
      <c r="S480" s="62">
        <v>0.9</v>
      </c>
      <c r="T480" s="24">
        <v>2024</v>
      </c>
      <c r="U480" s="24">
        <f t="shared" si="7"/>
        <v>3</v>
      </c>
      <c r="V480" s="24"/>
      <c r="W480" s="24"/>
      <c r="X480" s="24"/>
      <c r="Y480" s="24"/>
      <c r="Z480" s="24"/>
      <c r="AA480" s="24"/>
      <c r="AB480" s="24"/>
      <c r="AC480" s="24"/>
      <c r="AD480" s="24"/>
      <c r="AE480" s="24">
        <v>1</v>
      </c>
      <c r="AF480" s="24">
        <v>1</v>
      </c>
      <c r="AG480" s="24">
        <v>1</v>
      </c>
      <c r="AH480" s="62">
        <f>V480/'Festività&amp;Chiusure'!H$2</f>
        <v>0</v>
      </c>
      <c r="AI480" s="62">
        <f>W480/'Festività&amp;Chiusure'!I$2</f>
        <v>0</v>
      </c>
      <c r="AJ480" s="62">
        <f>X480/'Festività&amp;Chiusure'!J$2</f>
        <v>0</v>
      </c>
      <c r="AK480" s="62">
        <f>Y480/'Festività&amp;Chiusure'!K$2</f>
        <v>0</v>
      </c>
      <c r="AL480" s="62">
        <f>Z480/'Festività&amp;Chiusure'!L$2</f>
        <v>0</v>
      </c>
      <c r="AM480" s="62">
        <f>AA480/'Festività&amp;Chiusure'!M$2</f>
        <v>0</v>
      </c>
      <c r="AN480" s="62">
        <f>AB480/'Festività&amp;Chiusure'!N$2</f>
        <v>0</v>
      </c>
      <c r="AO480" s="62">
        <f>AC480/'Festività&amp;Chiusure'!O$2</f>
        <v>0</v>
      </c>
      <c r="AP480" s="62">
        <f>AD480/'Festività&amp;Chiusure'!P$2</f>
        <v>0</v>
      </c>
      <c r="AQ480" s="62">
        <f>AE480/'Festività&amp;Chiusure'!Q$2</f>
        <v>4.3478260869565216E-2</v>
      </c>
      <c r="AR480" s="62">
        <f>AF480/'Festività&amp;Chiusure'!R$2</f>
        <v>4.7619047619047616E-2</v>
      </c>
      <c r="AS480" s="62">
        <f>AG480/'Festività&amp;Chiusure'!S$2</f>
        <v>4.5454545454545456E-2</v>
      </c>
    </row>
    <row r="481" spans="1:45" ht="16.5" hidden="1" customHeight="1">
      <c r="A481" s="24" t="s">
        <v>45</v>
      </c>
      <c r="B481" s="24" t="s">
        <v>46</v>
      </c>
      <c r="C481" s="24" t="s">
        <v>195</v>
      </c>
      <c r="D481" s="24">
        <v>2024</v>
      </c>
      <c r="E481" s="61">
        <v>45586</v>
      </c>
      <c r="F481" s="61">
        <v>45626</v>
      </c>
      <c r="G481" s="24" t="s">
        <v>62</v>
      </c>
      <c r="H481" s="24" t="s">
        <v>498</v>
      </c>
      <c r="I481" s="24" t="s">
        <v>379</v>
      </c>
      <c r="J481" s="24" t="s">
        <v>499</v>
      </c>
      <c r="K481" s="24" t="s">
        <v>52</v>
      </c>
      <c r="L481" s="24" t="s">
        <v>451</v>
      </c>
      <c r="M481" s="24" t="s">
        <v>415</v>
      </c>
      <c r="N481" s="24" t="s">
        <v>55</v>
      </c>
      <c r="O481" s="24" t="s">
        <v>142</v>
      </c>
      <c r="P481" s="24">
        <v>29</v>
      </c>
      <c r="Q481" s="24">
        <v>12</v>
      </c>
      <c r="R481" s="24" t="s">
        <v>57</v>
      </c>
      <c r="S481" s="62">
        <v>0.9</v>
      </c>
      <c r="T481" s="24">
        <v>2024</v>
      </c>
      <c r="U481" s="24">
        <f t="shared" si="7"/>
        <v>8</v>
      </c>
      <c r="V481" s="24"/>
      <c r="W481" s="24"/>
      <c r="X481" s="24"/>
      <c r="Y481" s="24"/>
      <c r="Z481" s="24"/>
      <c r="AA481" s="24"/>
      <c r="AB481" s="24"/>
      <c r="AC481" s="24"/>
      <c r="AD481" s="24"/>
      <c r="AE481" s="24">
        <v>3</v>
      </c>
      <c r="AF481" s="24">
        <v>3</v>
      </c>
      <c r="AG481" s="24">
        <v>2</v>
      </c>
      <c r="AH481" s="62">
        <f>V481/'Festività&amp;Chiusure'!H$2</f>
        <v>0</v>
      </c>
      <c r="AI481" s="62">
        <f>W481/'Festività&amp;Chiusure'!I$2</f>
        <v>0</v>
      </c>
      <c r="AJ481" s="62">
        <f>X481/'Festività&amp;Chiusure'!J$2</f>
        <v>0</v>
      </c>
      <c r="AK481" s="62">
        <f>Y481/'Festività&amp;Chiusure'!K$2</f>
        <v>0</v>
      </c>
      <c r="AL481" s="62">
        <f>Z481/'Festività&amp;Chiusure'!L$2</f>
        <v>0</v>
      </c>
      <c r="AM481" s="62">
        <f>AA481/'Festività&amp;Chiusure'!M$2</f>
        <v>0</v>
      </c>
      <c r="AN481" s="62">
        <f>AB481/'Festività&amp;Chiusure'!N$2</f>
        <v>0</v>
      </c>
      <c r="AO481" s="62">
        <f>AC481/'Festività&amp;Chiusure'!O$2</f>
        <v>0</v>
      </c>
      <c r="AP481" s="62">
        <f>AD481/'Festività&amp;Chiusure'!P$2</f>
        <v>0</v>
      </c>
      <c r="AQ481" s="62">
        <f>AE481/'Festività&amp;Chiusure'!Q$2</f>
        <v>0.13043478260869565</v>
      </c>
      <c r="AR481" s="62">
        <f>AF481/'Festività&amp;Chiusure'!R$2</f>
        <v>0.14285714285714285</v>
      </c>
      <c r="AS481" s="62">
        <f>AG481/'Festività&amp;Chiusure'!S$2</f>
        <v>9.0909090909090912E-2</v>
      </c>
    </row>
    <row r="482" spans="1:45" ht="14.45" hidden="1">
      <c r="A482" s="24" t="s">
        <v>45</v>
      </c>
      <c r="B482" s="24" t="s">
        <v>46</v>
      </c>
      <c r="C482" s="24" t="s">
        <v>195</v>
      </c>
      <c r="D482" s="24">
        <v>2024</v>
      </c>
      <c r="E482" s="61">
        <v>45586</v>
      </c>
      <c r="F482" s="61">
        <v>45626</v>
      </c>
      <c r="G482" s="24" t="s">
        <v>62</v>
      </c>
      <c r="H482" s="24" t="s">
        <v>498</v>
      </c>
      <c r="I482" s="24" t="s">
        <v>379</v>
      </c>
      <c r="J482" s="24" t="s">
        <v>499</v>
      </c>
      <c r="K482" s="24" t="s">
        <v>52</v>
      </c>
      <c r="L482" s="24" t="s">
        <v>451</v>
      </c>
      <c r="M482" s="24" t="s">
        <v>336</v>
      </c>
      <c r="N482" s="24" t="s">
        <v>59</v>
      </c>
      <c r="O482" s="24" t="s">
        <v>72</v>
      </c>
      <c r="P482" s="24">
        <v>29</v>
      </c>
      <c r="Q482" s="24">
        <v>12</v>
      </c>
      <c r="R482" s="24" t="s">
        <v>57</v>
      </c>
      <c r="S482" s="62">
        <v>0.9</v>
      </c>
      <c r="T482" s="24">
        <v>2024</v>
      </c>
      <c r="U482" s="24">
        <f t="shared" si="7"/>
        <v>3</v>
      </c>
      <c r="V482" s="24"/>
      <c r="W482" s="24"/>
      <c r="X482" s="24"/>
      <c r="Y482" s="24"/>
      <c r="Z482" s="24"/>
      <c r="AA482" s="24"/>
      <c r="AB482" s="24"/>
      <c r="AC482" s="24"/>
      <c r="AD482" s="24"/>
      <c r="AE482" s="24">
        <v>1</v>
      </c>
      <c r="AF482" s="24">
        <v>1</v>
      </c>
      <c r="AG482" s="24">
        <v>1</v>
      </c>
      <c r="AH482" s="62">
        <f>V482/'Festività&amp;Chiusure'!H$2</f>
        <v>0</v>
      </c>
      <c r="AI482" s="62">
        <f>W482/'Festività&amp;Chiusure'!I$2</f>
        <v>0</v>
      </c>
      <c r="AJ482" s="62">
        <f>X482/'Festività&amp;Chiusure'!J$2</f>
        <v>0</v>
      </c>
      <c r="AK482" s="62">
        <f>Y482/'Festività&amp;Chiusure'!K$2</f>
        <v>0</v>
      </c>
      <c r="AL482" s="62">
        <f>Z482/'Festività&amp;Chiusure'!L$2</f>
        <v>0</v>
      </c>
      <c r="AM482" s="62">
        <f>AA482/'Festività&amp;Chiusure'!M$2</f>
        <v>0</v>
      </c>
      <c r="AN482" s="62">
        <f>AB482/'Festività&amp;Chiusure'!N$2</f>
        <v>0</v>
      </c>
      <c r="AO482" s="62">
        <f>AC482/'Festività&amp;Chiusure'!O$2</f>
        <v>0</v>
      </c>
      <c r="AP482" s="62">
        <f>AD482/'Festività&amp;Chiusure'!P$2</f>
        <v>0</v>
      </c>
      <c r="AQ482" s="62">
        <f>AE482/'Festività&amp;Chiusure'!Q$2</f>
        <v>4.3478260869565216E-2</v>
      </c>
      <c r="AR482" s="62">
        <f>AF482/'Festività&amp;Chiusure'!R$2</f>
        <v>4.7619047619047616E-2</v>
      </c>
      <c r="AS482" s="62">
        <f>AG482/'Festività&amp;Chiusure'!S$2</f>
        <v>4.5454545454545456E-2</v>
      </c>
    </row>
    <row r="483" spans="1:45" ht="14.45" hidden="1">
      <c r="A483" s="24" t="s">
        <v>45</v>
      </c>
      <c r="B483" s="24" t="s">
        <v>46</v>
      </c>
      <c r="C483" s="24" t="s">
        <v>195</v>
      </c>
      <c r="D483" s="24">
        <v>2024</v>
      </c>
      <c r="E483" s="61">
        <v>45586</v>
      </c>
      <c r="F483" s="61">
        <v>45626</v>
      </c>
      <c r="G483" s="24" t="s">
        <v>62</v>
      </c>
      <c r="H483" s="24" t="s">
        <v>500</v>
      </c>
      <c r="I483" s="24" t="s">
        <v>379</v>
      </c>
      <c r="J483" s="24" t="s">
        <v>501</v>
      </c>
      <c r="K483" s="24" t="s">
        <v>52</v>
      </c>
      <c r="L483" s="24" t="s">
        <v>451</v>
      </c>
      <c r="M483" s="24" t="s">
        <v>455</v>
      </c>
      <c r="N483" s="24" t="s">
        <v>55</v>
      </c>
      <c r="O483" s="24" t="s">
        <v>142</v>
      </c>
      <c r="P483" s="24">
        <v>13</v>
      </c>
      <c r="Q483" s="24">
        <v>0</v>
      </c>
      <c r="R483" s="24" t="s">
        <v>57</v>
      </c>
      <c r="S483" s="62">
        <v>0.9</v>
      </c>
      <c r="T483" s="24">
        <v>2024</v>
      </c>
      <c r="U483" s="24">
        <f t="shared" si="7"/>
        <v>4</v>
      </c>
      <c r="V483" s="24"/>
      <c r="W483" s="24"/>
      <c r="X483" s="24"/>
      <c r="Y483" s="24"/>
      <c r="Z483" s="24"/>
      <c r="AA483" s="24"/>
      <c r="AB483" s="24"/>
      <c r="AC483" s="24"/>
      <c r="AD483" s="24"/>
      <c r="AE483" s="24">
        <v>1</v>
      </c>
      <c r="AF483" s="24">
        <v>2</v>
      </c>
      <c r="AG483" s="24">
        <v>1</v>
      </c>
      <c r="AH483" s="62">
        <f>V483/'Festività&amp;Chiusure'!H$2</f>
        <v>0</v>
      </c>
      <c r="AI483" s="62">
        <f>W483/'Festività&amp;Chiusure'!I$2</f>
        <v>0</v>
      </c>
      <c r="AJ483" s="62">
        <f>X483/'Festività&amp;Chiusure'!J$2</f>
        <v>0</v>
      </c>
      <c r="AK483" s="62">
        <f>Y483/'Festività&amp;Chiusure'!K$2</f>
        <v>0</v>
      </c>
      <c r="AL483" s="62">
        <f>Z483/'Festività&amp;Chiusure'!L$2</f>
        <v>0</v>
      </c>
      <c r="AM483" s="62">
        <f>AA483/'Festività&amp;Chiusure'!M$2</f>
        <v>0</v>
      </c>
      <c r="AN483" s="62">
        <f>AB483/'Festività&amp;Chiusure'!N$2</f>
        <v>0</v>
      </c>
      <c r="AO483" s="62">
        <f>AC483/'Festività&amp;Chiusure'!O$2</f>
        <v>0</v>
      </c>
      <c r="AP483" s="62">
        <f>AD483/'Festività&amp;Chiusure'!P$2</f>
        <v>0</v>
      </c>
      <c r="AQ483" s="62">
        <f>AE483/'Festività&amp;Chiusure'!Q$2</f>
        <v>4.3478260869565216E-2</v>
      </c>
      <c r="AR483" s="62">
        <f>AF483/'Festività&amp;Chiusure'!R$2</f>
        <v>9.5238095238095233E-2</v>
      </c>
      <c r="AS483" s="62">
        <f>AG483/'Festività&amp;Chiusure'!S$2</f>
        <v>4.5454545454545456E-2</v>
      </c>
    </row>
    <row r="484" spans="1:45" ht="14.45" hidden="1">
      <c r="A484" s="24" t="s">
        <v>45</v>
      </c>
      <c r="B484" s="24" t="s">
        <v>46</v>
      </c>
      <c r="C484" s="24" t="s">
        <v>195</v>
      </c>
      <c r="D484" s="24">
        <v>2024</v>
      </c>
      <c r="E484" s="61">
        <v>45586</v>
      </c>
      <c r="F484" s="61">
        <v>45626</v>
      </c>
      <c r="G484" s="24" t="s">
        <v>62</v>
      </c>
      <c r="H484" s="24" t="s">
        <v>500</v>
      </c>
      <c r="I484" s="24" t="s">
        <v>379</v>
      </c>
      <c r="J484" s="24" t="s">
        <v>501</v>
      </c>
      <c r="K484" s="24" t="s">
        <v>52</v>
      </c>
      <c r="L484" s="24" t="s">
        <v>451</v>
      </c>
      <c r="M484" s="24" t="s">
        <v>160</v>
      </c>
      <c r="N484" s="24" t="s">
        <v>55</v>
      </c>
      <c r="O484" s="24" t="s">
        <v>142</v>
      </c>
      <c r="P484" s="24">
        <v>13</v>
      </c>
      <c r="Q484" s="24">
        <v>0</v>
      </c>
      <c r="R484" s="24" t="s">
        <v>57</v>
      </c>
      <c r="S484" s="62">
        <v>0.9</v>
      </c>
      <c r="T484" s="24">
        <v>2024</v>
      </c>
      <c r="U484" s="24">
        <f t="shared" si="7"/>
        <v>4</v>
      </c>
      <c r="V484" s="24"/>
      <c r="W484" s="24"/>
      <c r="X484" s="24"/>
      <c r="Y484" s="24"/>
      <c r="Z484" s="24"/>
      <c r="AA484" s="24"/>
      <c r="AB484" s="24"/>
      <c r="AC484" s="24"/>
      <c r="AD484" s="24"/>
      <c r="AE484" s="24">
        <v>2</v>
      </c>
      <c r="AF484" s="24">
        <v>1</v>
      </c>
      <c r="AG484" s="24">
        <v>1</v>
      </c>
      <c r="AH484" s="62">
        <f>V484/'Festività&amp;Chiusure'!H$2</f>
        <v>0</v>
      </c>
      <c r="AI484" s="62">
        <f>W484/'Festività&amp;Chiusure'!I$2</f>
        <v>0</v>
      </c>
      <c r="AJ484" s="62">
        <f>X484/'Festività&amp;Chiusure'!J$2</f>
        <v>0</v>
      </c>
      <c r="AK484" s="62">
        <f>Y484/'Festività&amp;Chiusure'!K$2</f>
        <v>0</v>
      </c>
      <c r="AL484" s="62">
        <f>Z484/'Festività&amp;Chiusure'!L$2</f>
        <v>0</v>
      </c>
      <c r="AM484" s="62">
        <f>AA484/'Festività&amp;Chiusure'!M$2</f>
        <v>0</v>
      </c>
      <c r="AN484" s="62">
        <f>AB484/'Festività&amp;Chiusure'!N$2</f>
        <v>0</v>
      </c>
      <c r="AO484" s="62">
        <f>AC484/'Festività&amp;Chiusure'!O$2</f>
        <v>0</v>
      </c>
      <c r="AP484" s="62">
        <f>AD484/'Festività&amp;Chiusure'!P$2</f>
        <v>0</v>
      </c>
      <c r="AQ484" s="62">
        <f>AE484/'Festività&amp;Chiusure'!Q$2</f>
        <v>8.6956521739130432E-2</v>
      </c>
      <c r="AR484" s="62">
        <f>AF484/'Festività&amp;Chiusure'!R$2</f>
        <v>4.7619047619047616E-2</v>
      </c>
      <c r="AS484" s="62">
        <f>AG484/'Festività&amp;Chiusure'!S$2</f>
        <v>4.5454545454545456E-2</v>
      </c>
    </row>
    <row r="485" spans="1:45" ht="14.45" hidden="1">
      <c r="A485" s="24" t="s">
        <v>45</v>
      </c>
      <c r="B485" s="24" t="s">
        <v>46</v>
      </c>
      <c r="C485" s="24" t="s">
        <v>195</v>
      </c>
      <c r="D485" s="24">
        <v>2024</v>
      </c>
      <c r="E485" s="61">
        <v>45586</v>
      </c>
      <c r="F485" s="61">
        <v>45626</v>
      </c>
      <c r="G485" s="24" t="s">
        <v>62</v>
      </c>
      <c r="H485" s="24" t="s">
        <v>500</v>
      </c>
      <c r="I485" s="24" t="s">
        <v>379</v>
      </c>
      <c r="J485" s="24" t="s">
        <v>501</v>
      </c>
      <c r="K485" s="24" t="s">
        <v>52</v>
      </c>
      <c r="L485" s="24" t="s">
        <v>451</v>
      </c>
      <c r="M485" s="24" t="s">
        <v>451</v>
      </c>
      <c r="N485" s="24" t="s">
        <v>55</v>
      </c>
      <c r="O485" s="24" t="s">
        <v>260</v>
      </c>
      <c r="P485" s="24">
        <v>13</v>
      </c>
      <c r="Q485" s="24">
        <v>0</v>
      </c>
      <c r="R485" s="24" t="s">
        <v>57</v>
      </c>
      <c r="S485" s="62">
        <v>0.9</v>
      </c>
      <c r="T485" s="24">
        <v>2024</v>
      </c>
      <c r="U485" s="24">
        <f t="shared" si="7"/>
        <v>2</v>
      </c>
      <c r="V485" s="24"/>
      <c r="W485" s="24"/>
      <c r="X485" s="24"/>
      <c r="Y485" s="24"/>
      <c r="Z485" s="24"/>
      <c r="AA485" s="24"/>
      <c r="AB485" s="24"/>
      <c r="AC485" s="24"/>
      <c r="AD485" s="24"/>
      <c r="AE485" s="24">
        <v>1</v>
      </c>
      <c r="AF485" s="24">
        <v>1</v>
      </c>
      <c r="AG485" s="24"/>
      <c r="AH485" s="62">
        <f>V485/'Festività&amp;Chiusure'!H$2</f>
        <v>0</v>
      </c>
      <c r="AI485" s="62">
        <f>W485/'Festività&amp;Chiusure'!I$2</f>
        <v>0</v>
      </c>
      <c r="AJ485" s="62">
        <f>X485/'Festività&amp;Chiusure'!J$2</f>
        <v>0</v>
      </c>
      <c r="AK485" s="62">
        <f>Y485/'Festività&amp;Chiusure'!K$2</f>
        <v>0</v>
      </c>
      <c r="AL485" s="62">
        <f>Z485/'Festività&amp;Chiusure'!L$2</f>
        <v>0</v>
      </c>
      <c r="AM485" s="62">
        <f>AA485/'Festività&amp;Chiusure'!M$2</f>
        <v>0</v>
      </c>
      <c r="AN485" s="62">
        <f>AB485/'Festività&amp;Chiusure'!N$2</f>
        <v>0</v>
      </c>
      <c r="AO485" s="62">
        <f>AC485/'Festività&amp;Chiusure'!O$2</f>
        <v>0</v>
      </c>
      <c r="AP485" s="62">
        <f>AD485/'Festività&amp;Chiusure'!P$2</f>
        <v>0</v>
      </c>
      <c r="AQ485" s="62">
        <f>AE485/'Festività&amp;Chiusure'!Q$2</f>
        <v>4.3478260869565216E-2</v>
      </c>
      <c r="AR485" s="62">
        <f>AF485/'Festività&amp;Chiusure'!R$2</f>
        <v>4.7619047619047616E-2</v>
      </c>
      <c r="AS485" s="62">
        <f>AG485/'Festività&amp;Chiusure'!S$2</f>
        <v>0</v>
      </c>
    </row>
    <row r="486" spans="1:45" ht="14.45" hidden="1">
      <c r="A486" s="24" t="s">
        <v>45</v>
      </c>
      <c r="B486" s="24" t="s">
        <v>46</v>
      </c>
      <c r="C486" s="24" t="s">
        <v>195</v>
      </c>
      <c r="D486" s="24">
        <v>2024</v>
      </c>
      <c r="E486" s="61">
        <v>45586</v>
      </c>
      <c r="F486" s="61">
        <v>45626</v>
      </c>
      <c r="G486" s="24" t="s">
        <v>62</v>
      </c>
      <c r="H486" s="24" t="s">
        <v>500</v>
      </c>
      <c r="I486" s="24" t="s">
        <v>379</v>
      </c>
      <c r="J486" s="24" t="s">
        <v>501</v>
      </c>
      <c r="K486" s="24" t="s">
        <v>52</v>
      </c>
      <c r="L486" s="24" t="s">
        <v>451</v>
      </c>
      <c r="M486" s="24" t="s">
        <v>336</v>
      </c>
      <c r="N486" s="24" t="s">
        <v>59</v>
      </c>
      <c r="O486" s="24" t="s">
        <v>72</v>
      </c>
      <c r="P486" s="24">
        <v>13</v>
      </c>
      <c r="Q486" s="24">
        <v>0</v>
      </c>
      <c r="R486" s="24" t="s">
        <v>57</v>
      </c>
      <c r="S486" s="62">
        <v>0.9</v>
      </c>
      <c r="T486" s="24">
        <v>2024</v>
      </c>
      <c r="U486" s="24">
        <f t="shared" si="7"/>
        <v>3</v>
      </c>
      <c r="V486" s="24"/>
      <c r="W486" s="24"/>
      <c r="X486" s="24"/>
      <c r="Y486" s="24"/>
      <c r="Z486" s="24"/>
      <c r="AA486" s="24"/>
      <c r="AB486" s="24"/>
      <c r="AC486" s="24"/>
      <c r="AD486" s="24"/>
      <c r="AE486" s="24">
        <v>1</v>
      </c>
      <c r="AF486" s="24">
        <v>1</v>
      </c>
      <c r="AG486" s="24">
        <v>1</v>
      </c>
      <c r="AH486" s="62">
        <f>V486/'Festività&amp;Chiusure'!H$2</f>
        <v>0</v>
      </c>
      <c r="AI486" s="62">
        <f>W486/'Festività&amp;Chiusure'!I$2</f>
        <v>0</v>
      </c>
      <c r="AJ486" s="62">
        <f>X486/'Festività&amp;Chiusure'!J$2</f>
        <v>0</v>
      </c>
      <c r="AK486" s="62">
        <f>Y486/'Festività&amp;Chiusure'!K$2</f>
        <v>0</v>
      </c>
      <c r="AL486" s="62">
        <f>Z486/'Festività&amp;Chiusure'!L$2</f>
        <v>0</v>
      </c>
      <c r="AM486" s="62">
        <f>AA486/'Festività&amp;Chiusure'!M$2</f>
        <v>0</v>
      </c>
      <c r="AN486" s="62">
        <f>AB486/'Festività&amp;Chiusure'!N$2</f>
        <v>0</v>
      </c>
      <c r="AO486" s="62">
        <f>AC486/'Festività&amp;Chiusure'!O$2</f>
        <v>0</v>
      </c>
      <c r="AP486" s="62">
        <f>AD486/'Festività&amp;Chiusure'!P$2</f>
        <v>0</v>
      </c>
      <c r="AQ486" s="62">
        <f>AE486/'Festività&amp;Chiusure'!Q$2</f>
        <v>4.3478260869565216E-2</v>
      </c>
      <c r="AR486" s="62">
        <f>AF486/'Festività&amp;Chiusure'!R$2</f>
        <v>4.7619047619047616E-2</v>
      </c>
      <c r="AS486" s="62">
        <f>AG486/'Festività&amp;Chiusure'!S$2</f>
        <v>4.5454545454545456E-2</v>
      </c>
    </row>
    <row r="487" spans="1:45" ht="14.45" hidden="1">
      <c r="A487" s="24" t="s">
        <v>262</v>
      </c>
      <c r="B487" s="24" t="s">
        <v>46</v>
      </c>
      <c r="C487" s="24"/>
      <c r="D487" s="24">
        <v>2024</v>
      </c>
      <c r="E487" s="61">
        <v>45352</v>
      </c>
      <c r="F487" s="61">
        <v>45321</v>
      </c>
      <c r="G487" s="24" t="s">
        <v>62</v>
      </c>
      <c r="H487" s="24" t="s">
        <v>263</v>
      </c>
      <c r="I487" s="24" t="s">
        <v>379</v>
      </c>
      <c r="J487" s="24" t="s">
        <v>502</v>
      </c>
      <c r="K487" s="24" t="s">
        <v>66</v>
      </c>
      <c r="L487" s="24" t="s">
        <v>451</v>
      </c>
      <c r="M487" s="24" t="s">
        <v>458</v>
      </c>
      <c r="N487" s="24" t="s">
        <v>55</v>
      </c>
      <c r="O487" s="24" t="s">
        <v>134</v>
      </c>
      <c r="P487" s="24">
        <v>450</v>
      </c>
      <c r="Q487" s="24">
        <v>244</v>
      </c>
      <c r="R487" s="24" t="s">
        <v>93</v>
      </c>
      <c r="S487" s="62">
        <v>0.45</v>
      </c>
      <c r="T487" s="24">
        <v>2024</v>
      </c>
      <c r="U487" s="24">
        <f t="shared" si="7"/>
        <v>64</v>
      </c>
      <c r="V487" s="24"/>
      <c r="W487" s="24"/>
      <c r="X487" s="24"/>
      <c r="Y487" s="24"/>
      <c r="Z487" s="24">
        <v>4</v>
      </c>
      <c r="AA487" s="24">
        <v>12</v>
      </c>
      <c r="AB487" s="24">
        <v>14</v>
      </c>
      <c r="AC487" s="24"/>
      <c r="AD487" s="24">
        <v>16</v>
      </c>
      <c r="AE487" s="24">
        <v>18</v>
      </c>
      <c r="AF487" s="24"/>
      <c r="AG487" s="24"/>
      <c r="AH487" s="62">
        <f>V487/'Festività&amp;Chiusure'!H$2</f>
        <v>0</v>
      </c>
      <c r="AI487" s="62">
        <f>W487/'Festività&amp;Chiusure'!I$2</f>
        <v>0</v>
      </c>
      <c r="AJ487" s="62">
        <f>X487/'Festività&amp;Chiusure'!J$2</f>
        <v>0</v>
      </c>
      <c r="AK487" s="62">
        <f>Y487/'Festività&amp;Chiusure'!K$2</f>
        <v>0</v>
      </c>
      <c r="AL487" s="62">
        <f>Z487/'Festività&amp;Chiusure'!L$2</f>
        <v>0.2</v>
      </c>
      <c r="AM487" s="62">
        <f>AA487/'Festività&amp;Chiusure'!M$2</f>
        <v>0.6</v>
      </c>
      <c r="AN487" s="62">
        <f>AB487/'Festività&amp;Chiusure'!N$2</f>
        <v>0.60869565217391308</v>
      </c>
      <c r="AO487" s="62">
        <f>AC487/'Festività&amp;Chiusure'!O$2</f>
        <v>0</v>
      </c>
      <c r="AP487" s="62">
        <f>AD487/'Festività&amp;Chiusure'!P$2</f>
        <v>0.76190476190476186</v>
      </c>
      <c r="AQ487" s="62">
        <f>AE487/'Festività&amp;Chiusure'!Q$2</f>
        <v>0.78260869565217395</v>
      </c>
      <c r="AR487" s="62">
        <f>AF487/'Festività&amp;Chiusure'!R$2</f>
        <v>0</v>
      </c>
      <c r="AS487" s="62">
        <f>AG487/'Festività&amp;Chiusure'!S$2</f>
        <v>0</v>
      </c>
    </row>
    <row r="488" spans="1:45" ht="14.45" hidden="1">
      <c r="A488" s="24" t="s">
        <v>262</v>
      </c>
      <c r="B488" s="24" t="s">
        <v>46</v>
      </c>
      <c r="C488" s="24"/>
      <c r="D488" s="24">
        <v>2024</v>
      </c>
      <c r="E488" s="61">
        <v>45352</v>
      </c>
      <c r="F488" s="61">
        <v>45626</v>
      </c>
      <c r="G488" s="24" t="s">
        <v>62</v>
      </c>
      <c r="H488" s="24" t="s">
        <v>263</v>
      </c>
      <c r="I488" s="24" t="s">
        <v>379</v>
      </c>
      <c r="J488" s="24" t="s">
        <v>502</v>
      </c>
      <c r="K488" s="24" t="s">
        <v>66</v>
      </c>
      <c r="L488" s="24" t="s">
        <v>451</v>
      </c>
      <c r="M488" s="24" t="s">
        <v>431</v>
      </c>
      <c r="N488" s="24" t="s">
        <v>55</v>
      </c>
      <c r="O488" s="24" t="s">
        <v>134</v>
      </c>
      <c r="P488" s="24">
        <v>450</v>
      </c>
      <c r="Q488" s="24">
        <v>244</v>
      </c>
      <c r="R488" s="24" t="s">
        <v>93</v>
      </c>
      <c r="S488" s="62">
        <v>0.45</v>
      </c>
      <c r="T488" s="24">
        <v>2024</v>
      </c>
      <c r="U488" s="24">
        <f t="shared" si="7"/>
        <v>3</v>
      </c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>
        <v>2</v>
      </c>
      <c r="AG488" s="24">
        <v>1</v>
      </c>
      <c r="AH488" s="62">
        <f>V488/'Festività&amp;Chiusure'!H$2</f>
        <v>0</v>
      </c>
      <c r="AI488" s="62">
        <f>W488/'Festività&amp;Chiusure'!I$2</f>
        <v>0</v>
      </c>
      <c r="AJ488" s="62">
        <f>X488/'Festività&amp;Chiusure'!J$2</f>
        <v>0</v>
      </c>
      <c r="AK488" s="62">
        <f>Y488/'Festività&amp;Chiusure'!K$2</f>
        <v>0</v>
      </c>
      <c r="AL488" s="62">
        <f>Z488/'Festività&amp;Chiusure'!L$2</f>
        <v>0</v>
      </c>
      <c r="AM488" s="62">
        <f>AA488/'Festività&amp;Chiusure'!M$2</f>
        <v>0</v>
      </c>
      <c r="AN488" s="62">
        <f>AB488/'Festività&amp;Chiusure'!N$2</f>
        <v>0</v>
      </c>
      <c r="AO488" s="62">
        <f>AC488/'Festività&amp;Chiusure'!O$2</f>
        <v>0</v>
      </c>
      <c r="AP488" s="62">
        <f>AD488/'Festività&amp;Chiusure'!P$2</f>
        <v>0</v>
      </c>
      <c r="AQ488" s="62">
        <f>AE488/'Festività&amp;Chiusure'!Q$2</f>
        <v>0</v>
      </c>
      <c r="AR488" s="62">
        <f>AF488/'Festività&amp;Chiusure'!R$2</f>
        <v>9.5238095238095233E-2</v>
      </c>
      <c r="AS488" s="62">
        <f>AG488/'Festività&amp;Chiusure'!S$2</f>
        <v>4.5454545454545456E-2</v>
      </c>
    </row>
    <row r="489" spans="1:45" ht="14.45" hidden="1">
      <c r="A489" s="24" t="s">
        <v>262</v>
      </c>
      <c r="B489" s="24" t="s">
        <v>46</v>
      </c>
      <c r="C489" s="24"/>
      <c r="D489" s="24">
        <v>2024</v>
      </c>
      <c r="E489" s="61">
        <v>45352</v>
      </c>
      <c r="F489" s="61">
        <v>45626</v>
      </c>
      <c r="G489" s="24" t="s">
        <v>62</v>
      </c>
      <c r="H489" s="24" t="s">
        <v>263</v>
      </c>
      <c r="I489" s="24" t="s">
        <v>379</v>
      </c>
      <c r="J489" s="24" t="s">
        <v>502</v>
      </c>
      <c r="K489" s="24" t="s">
        <v>66</v>
      </c>
      <c r="L489" s="24" t="s">
        <v>451</v>
      </c>
      <c r="M489" s="24" t="s">
        <v>314</v>
      </c>
      <c r="N489" s="24" t="s">
        <v>55</v>
      </c>
      <c r="O489" s="24" t="s">
        <v>56</v>
      </c>
      <c r="P489" s="24">
        <v>450</v>
      </c>
      <c r="Q489" s="24">
        <v>244</v>
      </c>
      <c r="R489" s="24" t="s">
        <v>93</v>
      </c>
      <c r="S489" s="62">
        <v>0.45</v>
      </c>
      <c r="T489" s="24">
        <v>2024</v>
      </c>
      <c r="U489" s="24">
        <f t="shared" si="7"/>
        <v>31</v>
      </c>
      <c r="V489" s="24"/>
      <c r="W489" s="24"/>
      <c r="X489" s="24"/>
      <c r="Y489" s="24"/>
      <c r="Z489" s="24"/>
      <c r="AA489" s="24"/>
      <c r="AB489" s="24">
        <v>1</v>
      </c>
      <c r="AC489" s="24"/>
      <c r="AD489" s="24">
        <v>15</v>
      </c>
      <c r="AE489" s="24">
        <v>15</v>
      </c>
      <c r="AF489" s="24"/>
      <c r="AG489" s="24"/>
      <c r="AH489" s="62">
        <f>V489/'Festività&amp;Chiusure'!H$2</f>
        <v>0</v>
      </c>
      <c r="AI489" s="62">
        <f>W489/'Festività&amp;Chiusure'!I$2</f>
        <v>0</v>
      </c>
      <c r="AJ489" s="62">
        <f>X489/'Festività&amp;Chiusure'!J$2</f>
        <v>0</v>
      </c>
      <c r="AK489" s="62">
        <f>Y489/'Festività&amp;Chiusure'!K$2</f>
        <v>0</v>
      </c>
      <c r="AL489" s="62">
        <f>Z489/'Festività&amp;Chiusure'!L$2</f>
        <v>0</v>
      </c>
      <c r="AM489" s="62">
        <f>AA489/'Festività&amp;Chiusure'!M$2</f>
        <v>0</v>
      </c>
      <c r="AN489" s="62">
        <f>AB489/'Festività&amp;Chiusure'!N$2</f>
        <v>4.3478260869565216E-2</v>
      </c>
      <c r="AO489" s="62">
        <f>AC489/'Festività&amp;Chiusure'!O$2</f>
        <v>0</v>
      </c>
      <c r="AP489" s="62">
        <f>AD489/'Festività&amp;Chiusure'!P$2</f>
        <v>0.7142857142857143</v>
      </c>
      <c r="AQ489" s="62">
        <f>AE489/'Festività&amp;Chiusure'!Q$2</f>
        <v>0.65217391304347827</v>
      </c>
      <c r="AR489" s="62">
        <f>AF489/'Festività&amp;Chiusure'!R$2</f>
        <v>0</v>
      </c>
      <c r="AS489" s="62">
        <f>AG489/'Festività&amp;Chiusure'!S$2</f>
        <v>0</v>
      </c>
    </row>
    <row r="490" spans="1:45" ht="14.45" hidden="1">
      <c r="A490" s="24" t="s">
        <v>262</v>
      </c>
      <c r="B490" s="24" t="s">
        <v>46</v>
      </c>
      <c r="C490" s="24"/>
      <c r="D490" s="24">
        <v>2024</v>
      </c>
      <c r="E490" s="61">
        <v>45352</v>
      </c>
      <c r="F490" s="61">
        <v>45626</v>
      </c>
      <c r="G490" s="24" t="s">
        <v>62</v>
      </c>
      <c r="H490" s="24" t="s">
        <v>263</v>
      </c>
      <c r="I490" s="24" t="s">
        <v>379</v>
      </c>
      <c r="J490" s="24" t="s">
        <v>502</v>
      </c>
      <c r="K490" s="24" t="s">
        <v>66</v>
      </c>
      <c r="L490" s="24" t="s">
        <v>451</v>
      </c>
      <c r="M490" s="24" t="s">
        <v>503</v>
      </c>
      <c r="N490" s="24" t="s">
        <v>59</v>
      </c>
      <c r="O490" s="24" t="s">
        <v>72</v>
      </c>
      <c r="P490" s="24">
        <v>450</v>
      </c>
      <c r="Q490" s="24">
        <v>244</v>
      </c>
      <c r="R490" s="24" t="s">
        <v>93</v>
      </c>
      <c r="S490" s="62">
        <v>0.45</v>
      </c>
      <c r="T490" s="24">
        <v>2024</v>
      </c>
      <c r="U490" s="24">
        <f t="shared" si="7"/>
        <v>24</v>
      </c>
      <c r="V490" s="24">
        <v>5</v>
      </c>
      <c r="W490" s="24">
        <v>5</v>
      </c>
      <c r="X490" s="24">
        <v>5</v>
      </c>
      <c r="Y490" s="24">
        <v>4</v>
      </c>
      <c r="Z490" s="24">
        <v>4</v>
      </c>
      <c r="AA490" s="24">
        <v>5</v>
      </c>
      <c r="AB490" s="24">
        <v>5</v>
      </c>
      <c r="AC490" s="24"/>
      <c r="AD490" s="24">
        <v>3</v>
      </c>
      <c r="AE490" s="24">
        <v>3</v>
      </c>
      <c r="AF490" s="24">
        <v>1</v>
      </c>
      <c r="AG490" s="24">
        <v>3</v>
      </c>
      <c r="AH490" s="62">
        <f>V490/'Festività&amp;Chiusure'!H$2</f>
        <v>0.27777777777777779</v>
      </c>
      <c r="AI490" s="62">
        <f>W490/'Festività&amp;Chiusure'!I$2</f>
        <v>0.25</v>
      </c>
      <c r="AJ490" s="62">
        <f>X490/'Festività&amp;Chiusure'!J$2</f>
        <v>0.23809523809523808</v>
      </c>
      <c r="AK490" s="62">
        <f>Y490/'Festività&amp;Chiusure'!K$2</f>
        <v>0.18181818181818182</v>
      </c>
      <c r="AL490" s="62">
        <f>Z490/'Festività&amp;Chiusure'!L$2</f>
        <v>0.2</v>
      </c>
      <c r="AM490" s="62">
        <f>AA490/'Festività&amp;Chiusure'!M$2</f>
        <v>0.25</v>
      </c>
      <c r="AN490" s="62">
        <f>AB490/'Festività&amp;Chiusure'!N$2</f>
        <v>0.21739130434782608</v>
      </c>
      <c r="AO490" s="62">
        <f>AC490/'Festività&amp;Chiusure'!O$2</f>
        <v>0</v>
      </c>
      <c r="AP490" s="62">
        <f>AD490/'Festività&amp;Chiusure'!P$2</f>
        <v>0.14285714285714285</v>
      </c>
      <c r="AQ490" s="62">
        <f>AE490/'Festività&amp;Chiusure'!Q$2</f>
        <v>0.13043478260869565</v>
      </c>
      <c r="AR490" s="62">
        <f>AF490/'Festività&amp;Chiusure'!R$2</f>
        <v>4.7619047619047616E-2</v>
      </c>
      <c r="AS490" s="62">
        <f>AG490/'Festività&amp;Chiusure'!S$2</f>
        <v>0.13636363636363635</v>
      </c>
    </row>
    <row r="491" spans="1:45" ht="14.45" hidden="1">
      <c r="A491" s="24" t="s">
        <v>262</v>
      </c>
      <c r="B491" s="24" t="s">
        <v>46</v>
      </c>
      <c r="C491" s="24"/>
      <c r="D491" s="24">
        <v>2024</v>
      </c>
      <c r="E491" s="61">
        <v>45352</v>
      </c>
      <c r="F491" s="61">
        <v>45626</v>
      </c>
      <c r="G491" s="24" t="s">
        <v>62</v>
      </c>
      <c r="H491" s="24" t="s">
        <v>263</v>
      </c>
      <c r="I491" s="24" t="s">
        <v>379</v>
      </c>
      <c r="J491" s="24" t="s">
        <v>502</v>
      </c>
      <c r="K491" s="24" t="s">
        <v>66</v>
      </c>
      <c r="L491" s="24" t="s">
        <v>451</v>
      </c>
      <c r="M491" s="24" t="s">
        <v>433</v>
      </c>
      <c r="N491" s="24" t="s">
        <v>55</v>
      </c>
      <c r="O491" s="24" t="s">
        <v>348</v>
      </c>
      <c r="P491" s="24">
        <v>450</v>
      </c>
      <c r="Q491" s="24">
        <v>244</v>
      </c>
      <c r="R491" s="24" t="s">
        <v>93</v>
      </c>
      <c r="S491" s="62">
        <v>0.45</v>
      </c>
      <c r="T491" s="24">
        <v>2024</v>
      </c>
      <c r="U491" s="24">
        <f t="shared" si="7"/>
        <v>19</v>
      </c>
      <c r="V491" s="24"/>
      <c r="W491" s="24"/>
      <c r="X491" s="24"/>
      <c r="Y491" s="24"/>
      <c r="Z491" s="24"/>
      <c r="AA491" s="24">
        <v>4</v>
      </c>
      <c r="AB491" s="24">
        <v>5</v>
      </c>
      <c r="AC491" s="24"/>
      <c r="AD491" s="24">
        <v>5</v>
      </c>
      <c r="AE491" s="24">
        <v>5</v>
      </c>
      <c r="AF491" s="24"/>
      <c r="AG491" s="24"/>
      <c r="AH491" s="62">
        <f>V491/'Festività&amp;Chiusure'!H$2</f>
        <v>0</v>
      </c>
      <c r="AI491" s="62">
        <f>W491/'Festività&amp;Chiusure'!I$2</f>
        <v>0</v>
      </c>
      <c r="AJ491" s="62">
        <f>X491/'Festività&amp;Chiusure'!J$2</f>
        <v>0</v>
      </c>
      <c r="AK491" s="62">
        <f>Y491/'Festività&amp;Chiusure'!K$2</f>
        <v>0</v>
      </c>
      <c r="AL491" s="62">
        <f>Z491/'Festività&amp;Chiusure'!L$2</f>
        <v>0</v>
      </c>
      <c r="AM491" s="62">
        <f>AA491/'Festività&amp;Chiusure'!M$2</f>
        <v>0.2</v>
      </c>
      <c r="AN491" s="62">
        <f>AB491/'Festività&amp;Chiusure'!N$2</f>
        <v>0.21739130434782608</v>
      </c>
      <c r="AO491" s="62">
        <f>AC491/'Festività&amp;Chiusure'!O$2</f>
        <v>0</v>
      </c>
      <c r="AP491" s="62">
        <f>AD491/'Festività&amp;Chiusure'!P$2</f>
        <v>0.23809523809523808</v>
      </c>
      <c r="AQ491" s="62">
        <f>AE491/'Festività&amp;Chiusure'!Q$2</f>
        <v>0.21739130434782608</v>
      </c>
      <c r="AR491" s="62">
        <f>AF491/'Festività&amp;Chiusure'!R$2</f>
        <v>0</v>
      </c>
      <c r="AS491" s="62">
        <f>AG491/'Festività&amp;Chiusure'!S$2</f>
        <v>0</v>
      </c>
    </row>
    <row r="492" spans="1:45" ht="14.45" hidden="1">
      <c r="A492" s="24" t="s">
        <v>262</v>
      </c>
      <c r="B492" s="24" t="s">
        <v>46</v>
      </c>
      <c r="C492" s="24"/>
      <c r="D492" s="24">
        <v>2024</v>
      </c>
      <c r="E492" s="61">
        <v>45352</v>
      </c>
      <c r="F492" s="61">
        <v>45626</v>
      </c>
      <c r="G492" s="24" t="s">
        <v>62</v>
      </c>
      <c r="H492" s="24" t="s">
        <v>263</v>
      </c>
      <c r="I492" s="24" t="s">
        <v>379</v>
      </c>
      <c r="J492" s="24" t="s">
        <v>502</v>
      </c>
      <c r="K492" s="24" t="s">
        <v>66</v>
      </c>
      <c r="L492" s="24" t="s">
        <v>451</v>
      </c>
      <c r="M492" s="24" t="s">
        <v>504</v>
      </c>
      <c r="N492" s="24" t="s">
        <v>55</v>
      </c>
      <c r="O492" s="24" t="s">
        <v>56</v>
      </c>
      <c r="P492" s="24">
        <v>450</v>
      </c>
      <c r="Q492" s="24">
        <v>244</v>
      </c>
      <c r="R492" s="24" t="s">
        <v>93</v>
      </c>
      <c r="S492" s="62">
        <v>0.45</v>
      </c>
      <c r="T492" s="24">
        <v>2024</v>
      </c>
      <c r="U492" s="24">
        <f t="shared" si="7"/>
        <v>45</v>
      </c>
      <c r="V492" s="24"/>
      <c r="W492" s="24"/>
      <c r="X492" s="24"/>
      <c r="Y492" s="24"/>
      <c r="Z492" s="24"/>
      <c r="AA492" s="24"/>
      <c r="AB492" s="24">
        <v>15</v>
      </c>
      <c r="AC492" s="24"/>
      <c r="AD492" s="24">
        <v>15</v>
      </c>
      <c r="AE492" s="24">
        <v>15</v>
      </c>
      <c r="AF492" s="24"/>
      <c r="AG492" s="24"/>
      <c r="AH492" s="62">
        <f>V492/'Festività&amp;Chiusure'!H$2</f>
        <v>0</v>
      </c>
      <c r="AI492" s="62">
        <f>W492/'Festività&amp;Chiusure'!I$2</f>
        <v>0</v>
      </c>
      <c r="AJ492" s="62">
        <f>X492/'Festività&amp;Chiusure'!J$2</f>
        <v>0</v>
      </c>
      <c r="AK492" s="62">
        <f>Y492/'Festività&amp;Chiusure'!K$2</f>
        <v>0</v>
      </c>
      <c r="AL492" s="62">
        <f>Z492/'Festività&amp;Chiusure'!L$2</f>
        <v>0</v>
      </c>
      <c r="AM492" s="62">
        <f>AA492/'Festività&amp;Chiusure'!M$2</f>
        <v>0</v>
      </c>
      <c r="AN492" s="62">
        <f>AB492/'Festività&amp;Chiusure'!N$2</f>
        <v>0.65217391304347827</v>
      </c>
      <c r="AO492" s="62">
        <f>AC492/'Festività&amp;Chiusure'!O$2</f>
        <v>0</v>
      </c>
      <c r="AP492" s="62">
        <f>AD492/'Festività&amp;Chiusure'!P$2</f>
        <v>0.7142857142857143</v>
      </c>
      <c r="AQ492" s="62">
        <f>AE492/'Festività&amp;Chiusure'!Q$2</f>
        <v>0.65217391304347827</v>
      </c>
      <c r="AR492" s="62">
        <f>AF492/'Festività&amp;Chiusure'!R$2</f>
        <v>0</v>
      </c>
      <c r="AS492" s="62">
        <f>AG492/'Festività&amp;Chiusure'!S$2</f>
        <v>0</v>
      </c>
    </row>
    <row r="493" spans="1:45" ht="14.45" hidden="1">
      <c r="A493" s="24" t="s">
        <v>262</v>
      </c>
      <c r="B493" s="24" t="s">
        <v>46</v>
      </c>
      <c r="C493" s="24"/>
      <c r="D493" s="24">
        <v>2024</v>
      </c>
      <c r="E493" s="61">
        <v>45352</v>
      </c>
      <c r="F493" s="61">
        <v>45626</v>
      </c>
      <c r="G493" s="24" t="s">
        <v>62</v>
      </c>
      <c r="H493" s="24" t="s">
        <v>263</v>
      </c>
      <c r="I493" s="24" t="s">
        <v>379</v>
      </c>
      <c r="J493" s="24" t="s">
        <v>502</v>
      </c>
      <c r="K493" s="24" t="s">
        <v>66</v>
      </c>
      <c r="L493" s="24" t="s">
        <v>451</v>
      </c>
      <c r="M493" s="24" t="s">
        <v>435</v>
      </c>
      <c r="N493" s="24" t="s">
        <v>55</v>
      </c>
      <c r="O493" s="24" t="s">
        <v>56</v>
      </c>
      <c r="P493" s="24">
        <v>450</v>
      </c>
      <c r="Q493" s="24">
        <v>244</v>
      </c>
      <c r="R493" s="24" t="s">
        <v>93</v>
      </c>
      <c r="S493" s="62">
        <v>0.45</v>
      </c>
      <c r="T493" s="24">
        <v>2024</v>
      </c>
      <c r="U493" s="24">
        <f t="shared" si="7"/>
        <v>4</v>
      </c>
      <c r="V493" s="24"/>
      <c r="W493" s="24"/>
      <c r="X493" s="24"/>
      <c r="Y493" s="24"/>
      <c r="Z493" s="24">
        <v>2</v>
      </c>
      <c r="AA493" s="24">
        <v>2</v>
      </c>
      <c r="AB493" s="24"/>
      <c r="AC493" s="24"/>
      <c r="AD493" s="24"/>
      <c r="AE493" s="24"/>
      <c r="AF493" s="24"/>
      <c r="AG493" s="24"/>
      <c r="AH493" s="62">
        <f>V493/'Festività&amp;Chiusure'!H$2</f>
        <v>0</v>
      </c>
      <c r="AI493" s="62">
        <f>W493/'Festività&amp;Chiusure'!I$2</f>
        <v>0</v>
      </c>
      <c r="AJ493" s="62">
        <f>X493/'Festività&amp;Chiusure'!J$2</f>
        <v>0</v>
      </c>
      <c r="AK493" s="62">
        <f>Y493/'Festività&amp;Chiusure'!K$2</f>
        <v>0</v>
      </c>
      <c r="AL493" s="62">
        <f>Z493/'Festività&amp;Chiusure'!L$2</f>
        <v>0.1</v>
      </c>
      <c r="AM493" s="62">
        <f>AA493/'Festività&amp;Chiusure'!M$2</f>
        <v>0.1</v>
      </c>
      <c r="AN493" s="62">
        <f>AB493/'Festività&amp;Chiusure'!N$2</f>
        <v>0</v>
      </c>
      <c r="AO493" s="62">
        <f>AC493/'Festività&amp;Chiusure'!O$2</f>
        <v>0</v>
      </c>
      <c r="AP493" s="62">
        <f>AD493/'Festività&amp;Chiusure'!P$2</f>
        <v>0</v>
      </c>
      <c r="AQ493" s="62">
        <f>AE493/'Festività&amp;Chiusure'!Q$2</f>
        <v>0</v>
      </c>
      <c r="AR493" s="62">
        <f>AF493/'Festività&amp;Chiusure'!R$2</f>
        <v>0</v>
      </c>
      <c r="AS493" s="62">
        <f>AG493/'Festività&amp;Chiusure'!S$2</f>
        <v>0</v>
      </c>
    </row>
    <row r="494" spans="1:45" ht="16.5" hidden="1" customHeight="1">
      <c r="A494" s="24" t="s">
        <v>262</v>
      </c>
      <c r="B494" s="24" t="s">
        <v>46</v>
      </c>
      <c r="C494" s="24"/>
      <c r="D494" s="24">
        <v>2024</v>
      </c>
      <c r="E494" s="61">
        <v>45352</v>
      </c>
      <c r="F494" s="61">
        <v>45626</v>
      </c>
      <c r="G494" s="24" t="s">
        <v>62</v>
      </c>
      <c r="H494" s="24" t="s">
        <v>263</v>
      </c>
      <c r="I494" s="24" t="s">
        <v>379</v>
      </c>
      <c r="J494" s="24" t="s">
        <v>502</v>
      </c>
      <c r="K494" s="24" t="s">
        <v>66</v>
      </c>
      <c r="L494" s="24" t="s">
        <v>451</v>
      </c>
      <c r="M494" s="24" t="s">
        <v>466</v>
      </c>
      <c r="N494" s="24" t="s">
        <v>59</v>
      </c>
      <c r="O494" s="24" t="s">
        <v>56</v>
      </c>
      <c r="P494" s="24">
        <v>450</v>
      </c>
      <c r="Q494" s="24">
        <v>244</v>
      </c>
      <c r="R494" s="24" t="s">
        <v>93</v>
      </c>
      <c r="S494" s="62">
        <v>0.45</v>
      </c>
      <c r="T494" s="24">
        <v>2024</v>
      </c>
      <c r="U494" s="24">
        <f t="shared" si="7"/>
        <v>19</v>
      </c>
      <c r="V494" s="24"/>
      <c r="W494" s="24"/>
      <c r="X494" s="24"/>
      <c r="Y494" s="24"/>
      <c r="Z494" s="24"/>
      <c r="AA494" s="24"/>
      <c r="AB494" s="24">
        <v>5</v>
      </c>
      <c r="AC494" s="24"/>
      <c r="AD494" s="24">
        <v>4</v>
      </c>
      <c r="AE494" s="24">
        <v>4</v>
      </c>
      <c r="AF494" s="24">
        <v>3</v>
      </c>
      <c r="AG494" s="24">
        <v>3</v>
      </c>
      <c r="AH494" s="62">
        <f>V494/'Festività&amp;Chiusure'!H$2</f>
        <v>0</v>
      </c>
      <c r="AI494" s="62">
        <f>W494/'Festività&amp;Chiusure'!I$2</f>
        <v>0</v>
      </c>
      <c r="AJ494" s="62">
        <f>X494/'Festività&amp;Chiusure'!J$2</f>
        <v>0</v>
      </c>
      <c r="AK494" s="62">
        <f>Y494/'Festività&amp;Chiusure'!K$2</f>
        <v>0</v>
      </c>
      <c r="AL494" s="62">
        <f>Z494/'Festività&amp;Chiusure'!L$2</f>
        <v>0</v>
      </c>
      <c r="AM494" s="62">
        <f>AA494/'Festività&amp;Chiusure'!M$2</f>
        <v>0</v>
      </c>
      <c r="AN494" s="62">
        <f>AB494/'Festività&amp;Chiusure'!N$2</f>
        <v>0.21739130434782608</v>
      </c>
      <c r="AO494" s="62">
        <f>AC494/'Festività&amp;Chiusure'!O$2</f>
        <v>0</v>
      </c>
      <c r="AP494" s="62">
        <f>AD494/'Festività&amp;Chiusure'!P$2</f>
        <v>0.19047619047619047</v>
      </c>
      <c r="AQ494" s="62">
        <f>AE494/'Festività&amp;Chiusure'!Q$2</f>
        <v>0.17391304347826086</v>
      </c>
      <c r="AR494" s="62">
        <f>AF494/'Festività&amp;Chiusure'!R$2</f>
        <v>0.14285714285714285</v>
      </c>
      <c r="AS494" s="62">
        <f>AG494/'Festività&amp;Chiusure'!S$2</f>
        <v>0.13636363636363635</v>
      </c>
    </row>
    <row r="495" spans="1:45" ht="14.45" hidden="1">
      <c r="A495" s="24" t="s">
        <v>262</v>
      </c>
      <c r="B495" s="24" t="s">
        <v>46</v>
      </c>
      <c r="C495" s="24"/>
      <c r="D495" s="24">
        <v>2024</v>
      </c>
      <c r="E495" s="61">
        <v>45352</v>
      </c>
      <c r="F495" s="61">
        <v>45626</v>
      </c>
      <c r="G495" s="24" t="s">
        <v>62</v>
      </c>
      <c r="H495" s="24" t="s">
        <v>263</v>
      </c>
      <c r="I495" s="24" t="s">
        <v>379</v>
      </c>
      <c r="J495" s="24" t="s">
        <v>502</v>
      </c>
      <c r="K495" s="24" t="s">
        <v>66</v>
      </c>
      <c r="L495" s="24" t="s">
        <v>451</v>
      </c>
      <c r="M495" s="24" t="s">
        <v>389</v>
      </c>
      <c r="N495" s="24" t="s">
        <v>55</v>
      </c>
      <c r="O495" s="24" t="s">
        <v>134</v>
      </c>
      <c r="P495" s="24">
        <v>450</v>
      </c>
      <c r="Q495" s="24">
        <v>244</v>
      </c>
      <c r="R495" s="24" t="s">
        <v>93</v>
      </c>
      <c r="S495" s="62">
        <v>0.45</v>
      </c>
      <c r="T495" s="24">
        <v>2024</v>
      </c>
      <c r="U495" s="24">
        <f t="shared" si="7"/>
        <v>12</v>
      </c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>
        <v>4</v>
      </c>
      <c r="AG495" s="24">
        <v>8</v>
      </c>
      <c r="AH495" s="62">
        <f>V495/'Festività&amp;Chiusure'!H$2</f>
        <v>0</v>
      </c>
      <c r="AI495" s="62">
        <f>W495/'Festività&amp;Chiusure'!I$2</f>
        <v>0</v>
      </c>
      <c r="AJ495" s="62">
        <f>X495/'Festività&amp;Chiusure'!J$2</f>
        <v>0</v>
      </c>
      <c r="AK495" s="62">
        <f>Y495/'Festività&amp;Chiusure'!K$2</f>
        <v>0</v>
      </c>
      <c r="AL495" s="62">
        <f>Z495/'Festività&amp;Chiusure'!L$2</f>
        <v>0</v>
      </c>
      <c r="AM495" s="62">
        <f>AA495/'Festività&amp;Chiusure'!M$2</f>
        <v>0</v>
      </c>
      <c r="AN495" s="62">
        <f>AB495/'Festività&amp;Chiusure'!N$2</f>
        <v>0</v>
      </c>
      <c r="AO495" s="62">
        <f>AC495/'Festività&amp;Chiusure'!O$2</f>
        <v>0</v>
      </c>
      <c r="AP495" s="62">
        <f>AD495/'Festività&amp;Chiusure'!P$2</f>
        <v>0</v>
      </c>
      <c r="AQ495" s="62">
        <f>AE495/'Festività&amp;Chiusure'!Q$2</f>
        <v>0</v>
      </c>
      <c r="AR495" s="62">
        <f>AF495/'Festività&amp;Chiusure'!R$2</f>
        <v>0.19047619047619047</v>
      </c>
      <c r="AS495" s="62">
        <f>AG495/'Festività&amp;Chiusure'!S$2</f>
        <v>0.36363636363636365</v>
      </c>
    </row>
    <row r="496" spans="1:45" ht="14.45" hidden="1">
      <c r="A496" s="24" t="s">
        <v>262</v>
      </c>
      <c r="B496" s="24" t="s">
        <v>46</v>
      </c>
      <c r="C496" s="24"/>
      <c r="D496" s="24">
        <v>2024</v>
      </c>
      <c r="E496" s="61">
        <v>45352</v>
      </c>
      <c r="F496" s="61">
        <v>45626</v>
      </c>
      <c r="G496" s="24" t="s">
        <v>62</v>
      </c>
      <c r="H496" s="24" t="s">
        <v>263</v>
      </c>
      <c r="I496" s="24" t="s">
        <v>379</v>
      </c>
      <c r="J496" s="24" t="s">
        <v>502</v>
      </c>
      <c r="K496" s="24" t="s">
        <v>66</v>
      </c>
      <c r="L496" s="24" t="s">
        <v>451</v>
      </c>
      <c r="M496" s="24" t="s">
        <v>332</v>
      </c>
      <c r="N496" s="24" t="s">
        <v>55</v>
      </c>
      <c r="O496" s="24" t="s">
        <v>56</v>
      </c>
      <c r="P496" s="24">
        <v>450</v>
      </c>
      <c r="Q496" s="24">
        <v>244</v>
      </c>
      <c r="R496" s="24" t="s">
        <v>93</v>
      </c>
      <c r="S496" s="62">
        <v>0.45</v>
      </c>
      <c r="T496" s="24">
        <v>2024</v>
      </c>
      <c r="U496" s="24">
        <f t="shared" si="7"/>
        <v>46</v>
      </c>
      <c r="V496" s="24"/>
      <c r="W496" s="24"/>
      <c r="X496" s="24"/>
      <c r="Y496" s="24"/>
      <c r="Z496" s="24"/>
      <c r="AA496" s="24"/>
      <c r="AB496" s="24">
        <v>15</v>
      </c>
      <c r="AC496" s="24"/>
      <c r="AD496" s="24">
        <v>15</v>
      </c>
      <c r="AE496" s="24">
        <v>15</v>
      </c>
      <c r="AF496" s="24">
        <v>1</v>
      </c>
      <c r="AG496" s="24"/>
      <c r="AH496" s="62">
        <f>V496/'Festività&amp;Chiusure'!H$2</f>
        <v>0</v>
      </c>
      <c r="AI496" s="62">
        <f>W496/'Festività&amp;Chiusure'!I$2</f>
        <v>0</v>
      </c>
      <c r="AJ496" s="62">
        <f>X496/'Festività&amp;Chiusure'!J$2</f>
        <v>0</v>
      </c>
      <c r="AK496" s="62">
        <f>Y496/'Festività&amp;Chiusure'!K$2</f>
        <v>0</v>
      </c>
      <c r="AL496" s="62">
        <f>Z496/'Festività&amp;Chiusure'!L$2</f>
        <v>0</v>
      </c>
      <c r="AM496" s="62">
        <f>AA496/'Festività&amp;Chiusure'!M$2</f>
        <v>0</v>
      </c>
      <c r="AN496" s="62">
        <f>AB496/'Festività&amp;Chiusure'!N$2</f>
        <v>0.65217391304347827</v>
      </c>
      <c r="AO496" s="62">
        <f>AC496/'Festività&amp;Chiusure'!O$2</f>
        <v>0</v>
      </c>
      <c r="AP496" s="62">
        <f>AD496/'Festività&amp;Chiusure'!P$2</f>
        <v>0.7142857142857143</v>
      </c>
      <c r="AQ496" s="62">
        <f>AE496/'Festività&amp;Chiusure'!Q$2</f>
        <v>0.65217391304347827</v>
      </c>
      <c r="AR496" s="62">
        <f>AF496/'Festività&amp;Chiusure'!R$2</f>
        <v>4.7619047619047616E-2</v>
      </c>
      <c r="AS496" s="62">
        <f>AG496/'Festività&amp;Chiusure'!S$2</f>
        <v>0</v>
      </c>
    </row>
    <row r="497" spans="1:45" ht="14.45" hidden="1">
      <c r="A497" s="24" t="s">
        <v>262</v>
      </c>
      <c r="B497" s="24" t="s">
        <v>46</v>
      </c>
      <c r="C497" s="24"/>
      <c r="D497" s="24">
        <v>2024</v>
      </c>
      <c r="E497" s="61">
        <v>45352</v>
      </c>
      <c r="F497" s="61">
        <v>45626</v>
      </c>
      <c r="G497" s="24" t="s">
        <v>62</v>
      </c>
      <c r="H497" s="24" t="s">
        <v>263</v>
      </c>
      <c r="I497" s="24" t="s">
        <v>379</v>
      </c>
      <c r="J497" s="24" t="s">
        <v>502</v>
      </c>
      <c r="K497" s="24" t="s">
        <v>66</v>
      </c>
      <c r="L497" s="24" t="s">
        <v>451</v>
      </c>
      <c r="M497" s="24" t="s">
        <v>451</v>
      </c>
      <c r="N497" s="24" t="s">
        <v>55</v>
      </c>
      <c r="O497" s="24" t="s">
        <v>92</v>
      </c>
      <c r="P497" s="24">
        <v>450</v>
      </c>
      <c r="Q497" s="24">
        <v>244</v>
      </c>
      <c r="R497" s="24" t="s">
        <v>93</v>
      </c>
      <c r="S497" s="62">
        <v>0.45</v>
      </c>
      <c r="T497" s="24">
        <v>2024</v>
      </c>
      <c r="U497" s="24">
        <f t="shared" si="7"/>
        <v>21</v>
      </c>
      <c r="V497" s="24">
        <v>1</v>
      </c>
      <c r="W497" s="24">
        <v>1</v>
      </c>
      <c r="X497" s="24">
        <v>1</v>
      </c>
      <c r="Y497" s="24">
        <v>3</v>
      </c>
      <c r="Z497" s="24">
        <v>4</v>
      </c>
      <c r="AA497" s="24">
        <v>4</v>
      </c>
      <c r="AB497" s="24">
        <v>5</v>
      </c>
      <c r="AC497" s="24"/>
      <c r="AD497" s="24">
        <v>3</v>
      </c>
      <c r="AE497" s="24">
        <v>3</v>
      </c>
      <c r="AF497" s="24">
        <v>1</v>
      </c>
      <c r="AG497" s="24">
        <v>1</v>
      </c>
      <c r="AH497" s="62">
        <f>V497/'Festività&amp;Chiusure'!H$2</f>
        <v>5.5555555555555552E-2</v>
      </c>
      <c r="AI497" s="62">
        <f>W497/'Festività&amp;Chiusure'!I$2</f>
        <v>0.05</v>
      </c>
      <c r="AJ497" s="62">
        <f>X497/'Festività&amp;Chiusure'!J$2</f>
        <v>4.7619047619047616E-2</v>
      </c>
      <c r="AK497" s="62">
        <f>Y497/'Festività&amp;Chiusure'!K$2</f>
        <v>0.13636363636363635</v>
      </c>
      <c r="AL497" s="62">
        <f>Z497/'Festività&amp;Chiusure'!L$2</f>
        <v>0.2</v>
      </c>
      <c r="AM497" s="62">
        <f>AA497/'Festività&amp;Chiusure'!M$2</f>
        <v>0.2</v>
      </c>
      <c r="AN497" s="62">
        <f>AB497/'Festività&amp;Chiusure'!N$2</f>
        <v>0.21739130434782608</v>
      </c>
      <c r="AO497" s="62">
        <f>AC497/'Festività&amp;Chiusure'!O$2</f>
        <v>0</v>
      </c>
      <c r="AP497" s="62">
        <f>AD497/'Festività&amp;Chiusure'!P$2</f>
        <v>0.14285714285714285</v>
      </c>
      <c r="AQ497" s="62">
        <f>AE497/'Festività&amp;Chiusure'!Q$2</f>
        <v>0.13043478260869565</v>
      </c>
      <c r="AR497" s="62">
        <f>AF497/'Festività&amp;Chiusure'!R$2</f>
        <v>4.7619047619047616E-2</v>
      </c>
      <c r="AS497" s="62">
        <f>AG497/'Festività&amp;Chiusure'!S$2</f>
        <v>4.5454545454545456E-2</v>
      </c>
    </row>
    <row r="498" spans="1:45" ht="14.45" hidden="1">
      <c r="A498" s="24" t="s">
        <v>262</v>
      </c>
      <c r="B498" s="24" t="s">
        <v>46</v>
      </c>
      <c r="C498" s="24"/>
      <c r="D498" s="24">
        <v>2024</v>
      </c>
      <c r="E498" s="61">
        <v>45352</v>
      </c>
      <c r="F498" s="61">
        <v>45626</v>
      </c>
      <c r="G498" s="24" t="s">
        <v>62</v>
      </c>
      <c r="H498" s="24" t="s">
        <v>263</v>
      </c>
      <c r="I498" s="24" t="s">
        <v>379</v>
      </c>
      <c r="J498" s="24" t="s">
        <v>502</v>
      </c>
      <c r="K498" s="24" t="s">
        <v>66</v>
      </c>
      <c r="L498" s="24" t="s">
        <v>451</v>
      </c>
      <c r="M498" s="24" t="s">
        <v>223</v>
      </c>
      <c r="N498" s="24" t="s">
        <v>55</v>
      </c>
      <c r="O498" s="24" t="s">
        <v>56</v>
      </c>
      <c r="P498" s="24">
        <v>450</v>
      </c>
      <c r="Q498" s="24">
        <v>244</v>
      </c>
      <c r="R498" s="24" t="s">
        <v>93</v>
      </c>
      <c r="S498" s="62">
        <v>0.45</v>
      </c>
      <c r="T498" s="24">
        <v>2024</v>
      </c>
      <c r="U498" s="24">
        <f t="shared" si="7"/>
        <v>14</v>
      </c>
      <c r="V498" s="24"/>
      <c r="W498" s="24"/>
      <c r="X498" s="24"/>
      <c r="Y498" s="24"/>
      <c r="Z498" s="24"/>
      <c r="AA498" s="24"/>
      <c r="AB498" s="24">
        <v>5</v>
      </c>
      <c r="AC498" s="24"/>
      <c r="AD498" s="24">
        <v>4</v>
      </c>
      <c r="AE498" s="24">
        <v>5</v>
      </c>
      <c r="AF498" s="24"/>
      <c r="AG498" s="24"/>
      <c r="AH498" s="62">
        <f>V498/'Festività&amp;Chiusure'!H$2</f>
        <v>0</v>
      </c>
      <c r="AI498" s="62">
        <f>W498/'Festività&amp;Chiusure'!I$2</f>
        <v>0</v>
      </c>
      <c r="AJ498" s="62">
        <f>X498/'Festività&amp;Chiusure'!J$2</f>
        <v>0</v>
      </c>
      <c r="AK498" s="62">
        <f>Y498/'Festività&amp;Chiusure'!K$2</f>
        <v>0</v>
      </c>
      <c r="AL498" s="62">
        <f>Z498/'Festività&amp;Chiusure'!L$2</f>
        <v>0</v>
      </c>
      <c r="AM498" s="62">
        <f>AA498/'Festività&amp;Chiusure'!M$2</f>
        <v>0</v>
      </c>
      <c r="AN498" s="62">
        <f>AB498/'Festività&amp;Chiusure'!N$2</f>
        <v>0.21739130434782608</v>
      </c>
      <c r="AO498" s="62">
        <f>AC498/'Festività&amp;Chiusure'!O$2</f>
        <v>0</v>
      </c>
      <c r="AP498" s="62">
        <f>AD498/'Festività&amp;Chiusure'!P$2</f>
        <v>0.19047619047619047</v>
      </c>
      <c r="AQ498" s="62">
        <f>AE498/'Festività&amp;Chiusure'!Q$2</f>
        <v>0.21739130434782608</v>
      </c>
      <c r="AR498" s="62">
        <f>AF498/'Festività&amp;Chiusure'!R$2</f>
        <v>0</v>
      </c>
      <c r="AS498" s="62">
        <f>AG498/'Festività&amp;Chiusure'!S$2</f>
        <v>0</v>
      </c>
    </row>
    <row r="499" spans="1:45" ht="14.45" hidden="1">
      <c r="A499" s="24" t="s">
        <v>262</v>
      </c>
      <c r="B499" s="24" t="s">
        <v>46</v>
      </c>
      <c r="C499" s="24"/>
      <c r="D499" s="24">
        <v>2024</v>
      </c>
      <c r="E499" s="61">
        <v>45352</v>
      </c>
      <c r="F499" s="61">
        <v>45626</v>
      </c>
      <c r="G499" s="24" t="s">
        <v>62</v>
      </c>
      <c r="H499" s="24" t="s">
        <v>263</v>
      </c>
      <c r="I499" s="24" t="s">
        <v>379</v>
      </c>
      <c r="J499" s="24" t="s">
        <v>502</v>
      </c>
      <c r="K499" s="24" t="s">
        <v>66</v>
      </c>
      <c r="L499" s="24" t="s">
        <v>451</v>
      </c>
      <c r="M499" s="24" t="s">
        <v>230</v>
      </c>
      <c r="N499" s="24" t="s">
        <v>55</v>
      </c>
      <c r="O499" s="24" t="s">
        <v>56</v>
      </c>
      <c r="P499" s="24">
        <v>450</v>
      </c>
      <c r="Q499" s="24">
        <v>244</v>
      </c>
      <c r="R499" s="24" t="s">
        <v>93</v>
      </c>
      <c r="S499" s="62">
        <v>0.45</v>
      </c>
      <c r="T499" s="24">
        <v>2024</v>
      </c>
      <c r="U499" s="24">
        <f t="shared" si="7"/>
        <v>36</v>
      </c>
      <c r="V499" s="24"/>
      <c r="W499" s="24"/>
      <c r="X499" s="24"/>
      <c r="Y499" s="24"/>
      <c r="Z499" s="24"/>
      <c r="AA499" s="24"/>
      <c r="AB499" s="24">
        <v>1</v>
      </c>
      <c r="AC499" s="24"/>
      <c r="AD499" s="24">
        <v>17</v>
      </c>
      <c r="AE499" s="24">
        <v>18</v>
      </c>
      <c r="AF499" s="24"/>
      <c r="AG499" s="24"/>
      <c r="AH499" s="62">
        <f>V499/'Festività&amp;Chiusure'!H$2</f>
        <v>0</v>
      </c>
      <c r="AI499" s="62">
        <f>W499/'Festività&amp;Chiusure'!I$2</f>
        <v>0</v>
      </c>
      <c r="AJ499" s="62">
        <f>X499/'Festività&amp;Chiusure'!J$2</f>
        <v>0</v>
      </c>
      <c r="AK499" s="62">
        <f>Y499/'Festività&amp;Chiusure'!K$2</f>
        <v>0</v>
      </c>
      <c r="AL499" s="62">
        <f>Z499/'Festività&amp;Chiusure'!L$2</f>
        <v>0</v>
      </c>
      <c r="AM499" s="62">
        <f>AA499/'Festività&amp;Chiusure'!M$2</f>
        <v>0</v>
      </c>
      <c r="AN499" s="62">
        <f>AB499/'Festività&amp;Chiusure'!N$2</f>
        <v>4.3478260869565216E-2</v>
      </c>
      <c r="AO499" s="62">
        <f>AC499/'Festività&amp;Chiusure'!O$2</f>
        <v>0</v>
      </c>
      <c r="AP499" s="62">
        <f>AD499/'Festività&amp;Chiusure'!P$2</f>
        <v>0.80952380952380953</v>
      </c>
      <c r="AQ499" s="62">
        <f>AE499/'Festività&amp;Chiusure'!Q$2</f>
        <v>0.78260869565217395</v>
      </c>
      <c r="AR499" s="62">
        <f>AF499/'Festività&amp;Chiusure'!R$2</f>
        <v>0</v>
      </c>
      <c r="AS499" s="62">
        <f>AG499/'Festività&amp;Chiusure'!S$2</f>
        <v>0</v>
      </c>
    </row>
    <row r="500" spans="1:45" ht="14.45" hidden="1">
      <c r="A500" s="24" t="s">
        <v>262</v>
      </c>
      <c r="B500" s="24" t="s">
        <v>46</v>
      </c>
      <c r="C500" s="24"/>
      <c r="D500" s="24">
        <v>2024</v>
      </c>
      <c r="E500" s="61">
        <v>45352</v>
      </c>
      <c r="F500" s="61">
        <v>45626</v>
      </c>
      <c r="G500" s="24" t="s">
        <v>62</v>
      </c>
      <c r="H500" s="24" t="s">
        <v>263</v>
      </c>
      <c r="I500" s="24" t="s">
        <v>379</v>
      </c>
      <c r="J500" s="24" t="s">
        <v>502</v>
      </c>
      <c r="K500" s="24" t="s">
        <v>66</v>
      </c>
      <c r="L500" s="24" t="s">
        <v>451</v>
      </c>
      <c r="M500" s="24" t="s">
        <v>334</v>
      </c>
      <c r="N500" s="24" t="s">
        <v>55</v>
      </c>
      <c r="O500" s="24" t="s">
        <v>56</v>
      </c>
      <c r="P500" s="24">
        <v>450</v>
      </c>
      <c r="Q500" s="24">
        <v>244</v>
      </c>
      <c r="R500" s="24" t="s">
        <v>93</v>
      </c>
      <c r="S500" s="62">
        <v>0.45</v>
      </c>
      <c r="T500" s="24">
        <v>2024</v>
      </c>
      <c r="U500" s="24">
        <f t="shared" si="7"/>
        <v>3</v>
      </c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>
        <v>2</v>
      </c>
      <c r="AG500" s="24">
        <v>1</v>
      </c>
      <c r="AH500" s="62">
        <f>V500/'Festività&amp;Chiusure'!H$2</f>
        <v>0</v>
      </c>
      <c r="AI500" s="62">
        <f>W500/'Festività&amp;Chiusure'!I$2</f>
        <v>0</v>
      </c>
      <c r="AJ500" s="62">
        <f>X500/'Festività&amp;Chiusure'!J$2</f>
        <v>0</v>
      </c>
      <c r="AK500" s="62">
        <f>Y500/'Festività&amp;Chiusure'!K$2</f>
        <v>0</v>
      </c>
      <c r="AL500" s="62">
        <f>Z500/'Festività&amp;Chiusure'!L$2</f>
        <v>0</v>
      </c>
      <c r="AM500" s="62">
        <f>AA500/'Festività&amp;Chiusure'!M$2</f>
        <v>0</v>
      </c>
      <c r="AN500" s="62">
        <f>AB500/'Festività&amp;Chiusure'!N$2</f>
        <v>0</v>
      </c>
      <c r="AO500" s="62">
        <f>AC500/'Festività&amp;Chiusure'!O$2</f>
        <v>0</v>
      </c>
      <c r="AP500" s="62">
        <f>AD500/'Festività&amp;Chiusure'!P$2</f>
        <v>0</v>
      </c>
      <c r="AQ500" s="62">
        <f>AE500/'Festività&amp;Chiusure'!Q$2</f>
        <v>0</v>
      </c>
      <c r="AR500" s="62">
        <f>AF500/'Festività&amp;Chiusure'!R$2</f>
        <v>9.5238095238095233E-2</v>
      </c>
      <c r="AS500" s="62">
        <f>AG500/'Festività&amp;Chiusure'!S$2</f>
        <v>4.5454545454545456E-2</v>
      </c>
    </row>
    <row r="501" spans="1:45" ht="14.45" hidden="1">
      <c r="A501" s="24" t="s">
        <v>262</v>
      </c>
      <c r="B501" s="24" t="s">
        <v>46</v>
      </c>
      <c r="C501" s="24"/>
      <c r="D501" s="24">
        <v>2024</v>
      </c>
      <c r="E501" s="61">
        <v>45352</v>
      </c>
      <c r="F501" s="61">
        <v>45626</v>
      </c>
      <c r="G501" s="24" t="s">
        <v>62</v>
      </c>
      <c r="H501" s="24" t="s">
        <v>263</v>
      </c>
      <c r="I501" s="24" t="s">
        <v>379</v>
      </c>
      <c r="J501" s="24" t="s">
        <v>502</v>
      </c>
      <c r="K501" s="24" t="s">
        <v>66</v>
      </c>
      <c r="L501" s="24" t="s">
        <v>451</v>
      </c>
      <c r="M501" s="24" t="s">
        <v>224</v>
      </c>
      <c r="N501" s="24" t="s">
        <v>55</v>
      </c>
      <c r="O501" s="24" t="s">
        <v>56</v>
      </c>
      <c r="P501" s="24">
        <v>450</v>
      </c>
      <c r="Q501" s="24">
        <v>244</v>
      </c>
      <c r="R501" s="24" t="s">
        <v>93</v>
      </c>
      <c r="S501" s="62">
        <v>0.45</v>
      </c>
      <c r="T501" s="24">
        <v>2024</v>
      </c>
      <c r="U501" s="24">
        <f t="shared" si="7"/>
        <v>11</v>
      </c>
      <c r="V501" s="24"/>
      <c r="W501" s="24"/>
      <c r="X501" s="24"/>
      <c r="Y501" s="24"/>
      <c r="Z501" s="24"/>
      <c r="AA501" s="24">
        <v>4</v>
      </c>
      <c r="AB501" s="24"/>
      <c r="AC501" s="24"/>
      <c r="AD501" s="24"/>
      <c r="AE501" s="24"/>
      <c r="AF501" s="24">
        <v>1</v>
      </c>
      <c r="AG501" s="24">
        <v>6</v>
      </c>
      <c r="AH501" s="62">
        <f>V501/'Festività&amp;Chiusure'!H$2</f>
        <v>0</v>
      </c>
      <c r="AI501" s="62">
        <f>W501/'Festività&amp;Chiusure'!I$2</f>
        <v>0</v>
      </c>
      <c r="AJ501" s="62">
        <f>X501/'Festività&amp;Chiusure'!J$2</f>
        <v>0</v>
      </c>
      <c r="AK501" s="62">
        <f>Y501/'Festività&amp;Chiusure'!K$2</f>
        <v>0</v>
      </c>
      <c r="AL501" s="62">
        <f>Z501/'Festività&amp;Chiusure'!L$2</f>
        <v>0</v>
      </c>
      <c r="AM501" s="62">
        <f>AA501/'Festività&amp;Chiusure'!M$2</f>
        <v>0.2</v>
      </c>
      <c r="AN501" s="62">
        <f>AB501/'Festività&amp;Chiusure'!N$2</f>
        <v>0</v>
      </c>
      <c r="AO501" s="62">
        <f>AC501/'Festività&amp;Chiusure'!O$2</f>
        <v>0</v>
      </c>
      <c r="AP501" s="62">
        <f>AD501/'Festività&amp;Chiusure'!P$2</f>
        <v>0</v>
      </c>
      <c r="AQ501" s="62">
        <f>AE501/'Festività&amp;Chiusure'!Q$2</f>
        <v>0</v>
      </c>
      <c r="AR501" s="62">
        <f>AF501/'Festività&amp;Chiusure'!R$2</f>
        <v>4.7619047619047616E-2</v>
      </c>
      <c r="AS501" s="62">
        <f>AG501/'Festività&amp;Chiusure'!S$2</f>
        <v>0.27272727272727271</v>
      </c>
    </row>
    <row r="502" spans="1:45" ht="14.45" hidden="1">
      <c r="A502" s="24" t="s">
        <v>262</v>
      </c>
      <c r="B502" s="24" t="s">
        <v>46</v>
      </c>
      <c r="C502" s="24"/>
      <c r="D502" s="24">
        <v>2024</v>
      </c>
      <c r="E502" s="61">
        <v>45352</v>
      </c>
      <c r="F502" s="61">
        <v>45626</v>
      </c>
      <c r="G502" s="24" t="s">
        <v>62</v>
      </c>
      <c r="H502" s="24" t="s">
        <v>263</v>
      </c>
      <c r="I502" s="24" t="s">
        <v>379</v>
      </c>
      <c r="J502" s="24" t="s">
        <v>502</v>
      </c>
      <c r="K502" s="24" t="s">
        <v>66</v>
      </c>
      <c r="L502" s="24" t="s">
        <v>451</v>
      </c>
      <c r="M502" s="24" t="s">
        <v>311</v>
      </c>
      <c r="N502" s="24" t="s">
        <v>55</v>
      </c>
      <c r="O502" s="24" t="s">
        <v>134</v>
      </c>
      <c r="P502" s="24">
        <v>450</v>
      </c>
      <c r="Q502" s="24">
        <v>244</v>
      </c>
      <c r="R502" s="24" t="s">
        <v>93</v>
      </c>
      <c r="S502" s="62">
        <v>0.45</v>
      </c>
      <c r="T502" s="24">
        <v>2024</v>
      </c>
      <c r="U502" s="24">
        <f t="shared" si="7"/>
        <v>46</v>
      </c>
      <c r="V502" s="24"/>
      <c r="W502" s="24"/>
      <c r="X502" s="24"/>
      <c r="Y502" s="24"/>
      <c r="Z502" s="24"/>
      <c r="AA502" s="24"/>
      <c r="AB502" s="76">
        <v>12</v>
      </c>
      <c r="AC502" s="24"/>
      <c r="AD502" s="24">
        <v>17</v>
      </c>
      <c r="AE502" s="24">
        <v>17</v>
      </c>
      <c r="AF502" s="24"/>
      <c r="AG502" s="24"/>
      <c r="AH502" s="62">
        <f>V502/'Festività&amp;Chiusure'!H$2</f>
        <v>0</v>
      </c>
      <c r="AI502" s="62">
        <f>W502/'Festività&amp;Chiusure'!I$2</f>
        <v>0</v>
      </c>
      <c r="AJ502" s="62">
        <f>X502/'Festività&amp;Chiusure'!J$2</f>
        <v>0</v>
      </c>
      <c r="AK502" s="62">
        <f>Y502/'Festività&amp;Chiusure'!K$2</f>
        <v>0</v>
      </c>
      <c r="AL502" s="62">
        <f>Z502/'Festività&amp;Chiusure'!L$2</f>
        <v>0</v>
      </c>
      <c r="AM502" s="62">
        <f>AA502/'Festività&amp;Chiusure'!M$2</f>
        <v>0</v>
      </c>
      <c r="AN502" s="62">
        <f>AB502/'Festività&amp;Chiusure'!N$2</f>
        <v>0.52173913043478259</v>
      </c>
      <c r="AO502" s="62">
        <f>AC502/'Festività&amp;Chiusure'!O$2</f>
        <v>0</v>
      </c>
      <c r="AP502" s="62">
        <f>AD502/'Festività&amp;Chiusure'!P$2</f>
        <v>0.80952380952380953</v>
      </c>
      <c r="AQ502" s="62">
        <f>AE502/'Festività&amp;Chiusure'!Q$2</f>
        <v>0.73913043478260865</v>
      </c>
      <c r="AR502" s="62">
        <f>AF502/'Festività&amp;Chiusure'!R$2</f>
        <v>0</v>
      </c>
      <c r="AS502" s="62">
        <f>AG502/'Festività&amp;Chiusure'!S$2</f>
        <v>0</v>
      </c>
    </row>
    <row r="503" spans="1:45" ht="14.45" hidden="1">
      <c r="A503" s="24" t="s">
        <v>262</v>
      </c>
      <c r="B503" s="24" t="s">
        <v>46</v>
      </c>
      <c r="C503" s="24"/>
      <c r="D503" s="24">
        <v>2024</v>
      </c>
      <c r="E503" s="61">
        <v>45352</v>
      </c>
      <c r="F503" s="61">
        <v>45626</v>
      </c>
      <c r="G503" s="24" t="s">
        <v>62</v>
      </c>
      <c r="H503" s="24" t="s">
        <v>263</v>
      </c>
      <c r="I503" s="24" t="s">
        <v>379</v>
      </c>
      <c r="J503" s="24" t="s">
        <v>502</v>
      </c>
      <c r="K503" s="24" t="s">
        <v>66</v>
      </c>
      <c r="L503" s="24" t="s">
        <v>451</v>
      </c>
      <c r="M503" s="24" t="s">
        <v>317</v>
      </c>
      <c r="N503" s="24" t="s">
        <v>55</v>
      </c>
      <c r="O503" s="24" t="s">
        <v>134</v>
      </c>
      <c r="P503" s="24">
        <v>450</v>
      </c>
      <c r="Q503" s="24">
        <v>244</v>
      </c>
      <c r="R503" s="24" t="s">
        <v>93</v>
      </c>
      <c r="S503" s="62">
        <v>0.45</v>
      </c>
      <c r="T503" s="24">
        <v>2024</v>
      </c>
      <c r="U503" s="24">
        <f t="shared" si="7"/>
        <v>26</v>
      </c>
      <c r="V503" s="24"/>
      <c r="W503" s="24"/>
      <c r="X503" s="24"/>
      <c r="Y503" s="24"/>
      <c r="Z503" s="24"/>
      <c r="AA503" s="24"/>
      <c r="AB503" s="24">
        <v>6</v>
      </c>
      <c r="AC503" s="24"/>
      <c r="AD503" s="24">
        <v>9</v>
      </c>
      <c r="AE503" s="24">
        <v>9</v>
      </c>
      <c r="AF503" s="24">
        <v>1</v>
      </c>
      <c r="AG503" s="24">
        <v>1</v>
      </c>
      <c r="AH503" s="62">
        <f>V503/'Festività&amp;Chiusure'!H$2</f>
        <v>0</v>
      </c>
      <c r="AI503" s="62">
        <f>W503/'Festività&amp;Chiusure'!I$2</f>
        <v>0</v>
      </c>
      <c r="AJ503" s="62">
        <f>X503/'Festività&amp;Chiusure'!J$2</f>
        <v>0</v>
      </c>
      <c r="AK503" s="62">
        <f>Y503/'Festività&amp;Chiusure'!K$2</f>
        <v>0</v>
      </c>
      <c r="AL503" s="62">
        <f>Z503/'Festività&amp;Chiusure'!L$2</f>
        <v>0</v>
      </c>
      <c r="AM503" s="62">
        <f>AA503/'Festività&amp;Chiusure'!M$2</f>
        <v>0</v>
      </c>
      <c r="AN503" s="62">
        <f>AB503/'Festività&amp;Chiusure'!N$2</f>
        <v>0.2608695652173913</v>
      </c>
      <c r="AO503" s="62">
        <f>AC503/'Festività&amp;Chiusure'!O$2</f>
        <v>0</v>
      </c>
      <c r="AP503" s="62">
        <f>AD503/'Festività&amp;Chiusure'!P$2</f>
        <v>0.42857142857142855</v>
      </c>
      <c r="AQ503" s="62">
        <f>AE503/'Festività&amp;Chiusure'!Q$2</f>
        <v>0.39130434782608697</v>
      </c>
      <c r="AR503" s="62">
        <f>AF503/'Festività&amp;Chiusure'!R$2</f>
        <v>4.7619047619047616E-2</v>
      </c>
      <c r="AS503" s="62">
        <f>AG503/'Festività&amp;Chiusure'!S$2</f>
        <v>4.5454545454545456E-2</v>
      </c>
    </row>
    <row r="504" spans="1:45" ht="14.45" hidden="1">
      <c r="A504" s="24" t="s">
        <v>262</v>
      </c>
      <c r="B504" s="24" t="s">
        <v>46</v>
      </c>
      <c r="C504" s="24"/>
      <c r="D504" s="24"/>
      <c r="E504" s="61">
        <v>45170</v>
      </c>
      <c r="F504" s="61">
        <v>45443</v>
      </c>
      <c r="G504" s="24" t="s">
        <v>62</v>
      </c>
      <c r="H504" s="24" t="s">
        <v>263</v>
      </c>
      <c r="I504" s="24" t="s">
        <v>379</v>
      </c>
      <c r="J504" s="24" t="s">
        <v>505</v>
      </c>
      <c r="K504" s="24" t="s">
        <v>66</v>
      </c>
      <c r="L504" s="24" t="s">
        <v>451</v>
      </c>
      <c r="M504" s="24" t="s">
        <v>458</v>
      </c>
      <c r="N504" s="24" t="s">
        <v>55</v>
      </c>
      <c r="O504" s="24" t="s">
        <v>134</v>
      </c>
      <c r="P504" s="24">
        <v>0</v>
      </c>
      <c r="Q504" s="24">
        <v>0</v>
      </c>
      <c r="R504" s="24" t="s">
        <v>93</v>
      </c>
      <c r="S504" s="62">
        <v>0</v>
      </c>
      <c r="T504" s="24">
        <v>2024</v>
      </c>
      <c r="U504" s="24">
        <f t="shared" si="7"/>
        <v>37</v>
      </c>
      <c r="V504" s="24">
        <v>18</v>
      </c>
      <c r="W504" s="24">
        <v>21</v>
      </c>
      <c r="X504" s="24">
        <v>18</v>
      </c>
      <c r="Y504" s="24">
        <v>19</v>
      </c>
      <c r="Z504" s="24">
        <v>15</v>
      </c>
      <c r="AA504" s="24">
        <v>1</v>
      </c>
      <c r="AB504" s="24">
        <v>7</v>
      </c>
      <c r="AC504" s="24"/>
      <c r="AD504" s="24">
        <v>5</v>
      </c>
      <c r="AE504" s="24">
        <v>3</v>
      </c>
      <c r="AF504" s="24">
        <v>3</v>
      </c>
      <c r="AG504" s="24">
        <v>3</v>
      </c>
      <c r="AH504" s="62">
        <f>V504/'Festività&amp;Chiusure'!H$2</f>
        <v>1</v>
      </c>
      <c r="AI504" s="62">
        <f>W504/'Festività&amp;Chiusure'!I$2</f>
        <v>1.05</v>
      </c>
      <c r="AJ504" s="62">
        <f>X504/'Festività&amp;Chiusure'!J$2</f>
        <v>0.8571428571428571</v>
      </c>
      <c r="AK504" s="62">
        <f>Y504/'Festività&amp;Chiusure'!K$2</f>
        <v>0.86363636363636365</v>
      </c>
      <c r="AL504" s="62">
        <f>Z504/'Festività&amp;Chiusure'!L$2</f>
        <v>0.75</v>
      </c>
      <c r="AM504" s="62">
        <f>AA504/'Festività&amp;Chiusure'!M$2</f>
        <v>0.05</v>
      </c>
      <c r="AN504" s="62">
        <f>AB504/'Festività&amp;Chiusure'!N$2</f>
        <v>0.30434782608695654</v>
      </c>
      <c r="AO504" s="62">
        <f>AC504/'Festività&amp;Chiusure'!O$2</f>
        <v>0</v>
      </c>
      <c r="AP504" s="62">
        <f>AD504/'Festività&amp;Chiusure'!P$2</f>
        <v>0.23809523809523808</v>
      </c>
      <c r="AQ504" s="62">
        <f>AE504/'Festività&amp;Chiusure'!Q$2</f>
        <v>0.13043478260869565</v>
      </c>
      <c r="AR504" s="62">
        <f>AF504/'Festività&amp;Chiusure'!R$2</f>
        <v>0.14285714285714285</v>
      </c>
      <c r="AS504" s="62">
        <f>AG504/'Festività&amp;Chiusure'!S$2</f>
        <v>0.13636363636363635</v>
      </c>
    </row>
    <row r="505" spans="1:45" ht="14.45" hidden="1">
      <c r="A505" s="24" t="s">
        <v>262</v>
      </c>
      <c r="B505" s="24" t="s">
        <v>46</v>
      </c>
      <c r="C505" s="24"/>
      <c r="D505" s="24"/>
      <c r="E505" s="61">
        <v>45170</v>
      </c>
      <c r="F505" s="61">
        <v>45443</v>
      </c>
      <c r="G505" s="24" t="s">
        <v>62</v>
      </c>
      <c r="H505" s="24" t="s">
        <v>263</v>
      </c>
      <c r="I505" s="24" t="s">
        <v>379</v>
      </c>
      <c r="J505" s="24" t="s">
        <v>505</v>
      </c>
      <c r="K505" s="24" t="s">
        <v>66</v>
      </c>
      <c r="L505" s="24" t="s">
        <v>451</v>
      </c>
      <c r="M505" s="24" t="s">
        <v>506</v>
      </c>
      <c r="N505" s="24" t="s">
        <v>507</v>
      </c>
      <c r="O505" s="24" t="s">
        <v>508</v>
      </c>
      <c r="P505" s="24">
        <v>0</v>
      </c>
      <c r="Q505" s="24">
        <v>0</v>
      </c>
      <c r="R505" s="24" t="s">
        <v>93</v>
      </c>
      <c r="S505" s="62">
        <v>0</v>
      </c>
      <c r="T505" s="24">
        <v>2024</v>
      </c>
      <c r="U505" s="24">
        <f t="shared" si="7"/>
        <v>0</v>
      </c>
      <c r="V505" s="24"/>
      <c r="W505" s="24"/>
      <c r="X505" s="24"/>
      <c r="Y505" s="24">
        <v>4.75</v>
      </c>
      <c r="Z505" s="24"/>
      <c r="AA505" s="24"/>
      <c r="AB505" s="24"/>
      <c r="AC505" s="24"/>
      <c r="AD505" s="24"/>
      <c r="AE505" s="24"/>
      <c r="AF505" s="24"/>
      <c r="AG505" s="24"/>
      <c r="AH505" s="62">
        <f>V505/'Festività&amp;Chiusure'!H$2</f>
        <v>0</v>
      </c>
      <c r="AI505" s="62">
        <f>W505/'Festività&amp;Chiusure'!I$2</f>
        <v>0</v>
      </c>
      <c r="AJ505" s="62">
        <f>X505/'Festività&amp;Chiusure'!J$2</f>
        <v>0</v>
      </c>
      <c r="AK505" s="62">
        <f>Y505/'Festività&amp;Chiusure'!K$2</f>
        <v>0.21590909090909091</v>
      </c>
      <c r="AL505" s="62">
        <f>Z505/'Festività&amp;Chiusure'!L$2</f>
        <v>0</v>
      </c>
      <c r="AM505" s="62">
        <f>AA505/'Festività&amp;Chiusure'!M$2</f>
        <v>0</v>
      </c>
      <c r="AN505" s="62">
        <f>AB505/'Festività&amp;Chiusure'!N$2</f>
        <v>0</v>
      </c>
      <c r="AO505" s="62">
        <f>AC505/'Festività&amp;Chiusure'!O$2</f>
        <v>0</v>
      </c>
      <c r="AP505" s="62">
        <f>AD505/'Festività&amp;Chiusure'!P$2</f>
        <v>0</v>
      </c>
      <c r="AQ505" s="62">
        <f>AE505/'Festività&amp;Chiusure'!Q$2</f>
        <v>0</v>
      </c>
      <c r="AR505" s="62">
        <f>AF505/'Festività&amp;Chiusure'!R$2</f>
        <v>0</v>
      </c>
      <c r="AS505" s="62">
        <f>AG505/'Festività&amp;Chiusure'!S$2</f>
        <v>0</v>
      </c>
    </row>
    <row r="506" spans="1:45" ht="14.45" hidden="1">
      <c r="A506" s="24" t="s">
        <v>262</v>
      </c>
      <c r="B506" s="24" t="s">
        <v>46</v>
      </c>
      <c r="C506" s="24"/>
      <c r="D506" s="24">
        <v>2024</v>
      </c>
      <c r="E506" s="61">
        <v>45170</v>
      </c>
      <c r="F506" s="61">
        <v>45443</v>
      </c>
      <c r="G506" s="24" t="s">
        <v>62</v>
      </c>
      <c r="H506" s="24" t="s">
        <v>263</v>
      </c>
      <c r="I506" s="24" t="s">
        <v>379</v>
      </c>
      <c r="J506" s="24" t="s">
        <v>505</v>
      </c>
      <c r="K506" s="24" t="s">
        <v>66</v>
      </c>
      <c r="L506" s="24" t="s">
        <v>451</v>
      </c>
      <c r="M506" s="24" t="s">
        <v>503</v>
      </c>
      <c r="N506" s="24" t="s">
        <v>59</v>
      </c>
      <c r="O506" s="24" t="s">
        <v>72</v>
      </c>
      <c r="P506" s="24">
        <v>0</v>
      </c>
      <c r="Q506" s="24">
        <v>0</v>
      </c>
      <c r="R506" s="24" t="s">
        <v>93</v>
      </c>
      <c r="S506" s="62">
        <v>0</v>
      </c>
      <c r="T506" s="24">
        <v>2024</v>
      </c>
      <c r="U506" s="24">
        <f t="shared" si="7"/>
        <v>23</v>
      </c>
      <c r="V506" s="24"/>
      <c r="W506" s="24"/>
      <c r="X506" s="24">
        <v>5</v>
      </c>
      <c r="Y506" s="24">
        <v>4</v>
      </c>
      <c r="Z506" s="24">
        <v>4</v>
      </c>
      <c r="AA506" s="24">
        <v>4</v>
      </c>
      <c r="AB506" s="24">
        <v>5</v>
      </c>
      <c r="AC506" s="24"/>
      <c r="AD506" s="24">
        <v>3</v>
      </c>
      <c r="AE506" s="24">
        <v>3</v>
      </c>
      <c r="AF506" s="24">
        <v>2</v>
      </c>
      <c r="AG506" s="24">
        <v>2</v>
      </c>
      <c r="AH506" s="62">
        <f>V506/'Festività&amp;Chiusure'!H$2</f>
        <v>0</v>
      </c>
      <c r="AI506" s="62">
        <f>W506/'Festività&amp;Chiusure'!I$2</f>
        <v>0</v>
      </c>
      <c r="AJ506" s="62">
        <f>X506/'Festività&amp;Chiusure'!J$2</f>
        <v>0.23809523809523808</v>
      </c>
      <c r="AK506" s="62">
        <f>Y506/'Festività&amp;Chiusure'!K$2</f>
        <v>0.18181818181818182</v>
      </c>
      <c r="AL506" s="62">
        <f>Z506/'Festività&amp;Chiusure'!L$2</f>
        <v>0.2</v>
      </c>
      <c r="AM506" s="62">
        <f>AA506/'Festività&amp;Chiusure'!M$2</f>
        <v>0.2</v>
      </c>
      <c r="AN506" s="62">
        <f>AB506/'Festività&amp;Chiusure'!N$2</f>
        <v>0.21739130434782608</v>
      </c>
      <c r="AO506" s="62">
        <f>AC506/'Festività&amp;Chiusure'!O$2</f>
        <v>0</v>
      </c>
      <c r="AP506" s="62">
        <f>AD506/'Festività&amp;Chiusure'!P$2</f>
        <v>0.14285714285714285</v>
      </c>
      <c r="AQ506" s="62">
        <f>AE506/'Festività&amp;Chiusure'!Q$2</f>
        <v>0.13043478260869565</v>
      </c>
      <c r="AR506" s="62">
        <f>AF506/'Festività&amp;Chiusure'!R$2</f>
        <v>9.5238095238095233E-2</v>
      </c>
      <c r="AS506" s="62">
        <f>AG506/'Festività&amp;Chiusure'!S$2</f>
        <v>9.0909090909090912E-2</v>
      </c>
    </row>
    <row r="507" spans="1:45" ht="14.45" hidden="1">
      <c r="A507" s="24" t="s">
        <v>262</v>
      </c>
      <c r="B507" s="24" t="s">
        <v>46</v>
      </c>
      <c r="C507" s="24"/>
      <c r="D507" s="24"/>
      <c r="E507" s="61">
        <v>45170</v>
      </c>
      <c r="F507" s="61">
        <v>45443</v>
      </c>
      <c r="G507" s="24" t="s">
        <v>62</v>
      </c>
      <c r="H507" s="24" t="s">
        <v>263</v>
      </c>
      <c r="I507" s="24" t="s">
        <v>379</v>
      </c>
      <c r="J507" s="24" t="s">
        <v>505</v>
      </c>
      <c r="K507" s="24" t="s">
        <v>66</v>
      </c>
      <c r="L507" s="24" t="s">
        <v>451</v>
      </c>
      <c r="M507" s="24" t="s">
        <v>433</v>
      </c>
      <c r="N507" s="24" t="s">
        <v>55</v>
      </c>
      <c r="O507" s="24" t="s">
        <v>56</v>
      </c>
      <c r="P507" s="24">
        <v>0</v>
      </c>
      <c r="Q507" s="24">
        <v>0</v>
      </c>
      <c r="R507" s="24" t="s">
        <v>93</v>
      </c>
      <c r="S507" s="62">
        <v>0</v>
      </c>
      <c r="T507" s="24">
        <v>2024</v>
      </c>
      <c r="U507" s="24">
        <f t="shared" si="7"/>
        <v>14</v>
      </c>
      <c r="V507" s="24">
        <v>4</v>
      </c>
      <c r="W507" s="24">
        <v>4</v>
      </c>
      <c r="X507" s="24">
        <v>4</v>
      </c>
      <c r="Y507" s="24">
        <v>3</v>
      </c>
      <c r="Z507" s="24">
        <v>2</v>
      </c>
      <c r="AA507" s="24">
        <v>2</v>
      </c>
      <c r="AB507" s="24">
        <v>2</v>
      </c>
      <c r="AC507" s="24"/>
      <c r="AD507" s="24">
        <v>2</v>
      </c>
      <c r="AE507" s="24">
        <v>2</v>
      </c>
      <c r="AF507" s="24">
        <v>2</v>
      </c>
      <c r="AG507" s="24">
        <v>2</v>
      </c>
      <c r="AH507" s="62">
        <f>V507/'Festività&amp;Chiusure'!H$2</f>
        <v>0.22222222222222221</v>
      </c>
      <c r="AI507" s="62">
        <f>W507/'Festività&amp;Chiusure'!I$2</f>
        <v>0.2</v>
      </c>
      <c r="AJ507" s="62">
        <f>X507/'Festività&amp;Chiusure'!J$2</f>
        <v>0.19047619047619047</v>
      </c>
      <c r="AK507" s="62">
        <f>Y507/'Festività&amp;Chiusure'!K$2</f>
        <v>0.13636363636363635</v>
      </c>
      <c r="AL507" s="62">
        <f>Z507/'Festività&amp;Chiusure'!L$2</f>
        <v>0.1</v>
      </c>
      <c r="AM507" s="62">
        <f>AA507/'Festività&amp;Chiusure'!M$2</f>
        <v>0.1</v>
      </c>
      <c r="AN507" s="62">
        <f>AB507/'Festività&amp;Chiusure'!N$2</f>
        <v>8.6956521739130432E-2</v>
      </c>
      <c r="AO507" s="62">
        <f>AC507/'Festività&amp;Chiusure'!O$2</f>
        <v>0</v>
      </c>
      <c r="AP507" s="62">
        <f>AD507/'Festività&amp;Chiusure'!P$2</f>
        <v>9.5238095238095233E-2</v>
      </c>
      <c r="AQ507" s="62">
        <f>AE507/'Festività&amp;Chiusure'!Q$2</f>
        <v>8.6956521739130432E-2</v>
      </c>
      <c r="AR507" s="62">
        <f>AF507/'Festività&amp;Chiusure'!R$2</f>
        <v>9.5238095238095233E-2</v>
      </c>
      <c r="AS507" s="62">
        <f>AG507/'Festività&amp;Chiusure'!S$2</f>
        <v>9.0909090909090912E-2</v>
      </c>
    </row>
    <row r="508" spans="1:45" ht="14.45" hidden="1">
      <c r="A508" s="24" t="s">
        <v>262</v>
      </c>
      <c r="B508" s="24" t="s">
        <v>46</v>
      </c>
      <c r="C508" s="24"/>
      <c r="D508" s="24"/>
      <c r="E508" s="61">
        <v>45170</v>
      </c>
      <c r="F508" s="61">
        <v>45443</v>
      </c>
      <c r="G508" s="24" t="s">
        <v>62</v>
      </c>
      <c r="H508" s="24" t="s">
        <v>263</v>
      </c>
      <c r="I508" s="24" t="s">
        <v>379</v>
      </c>
      <c r="J508" s="24" t="s">
        <v>505</v>
      </c>
      <c r="K508" s="24" t="s">
        <v>66</v>
      </c>
      <c r="L508" s="24" t="s">
        <v>451</v>
      </c>
      <c r="M508" s="24" t="s">
        <v>435</v>
      </c>
      <c r="N508" s="24" t="s">
        <v>55</v>
      </c>
      <c r="O508" s="24" t="s">
        <v>56</v>
      </c>
      <c r="P508" s="24">
        <v>0</v>
      </c>
      <c r="Q508" s="24">
        <v>0</v>
      </c>
      <c r="R508" s="24" t="s">
        <v>93</v>
      </c>
      <c r="S508" s="62">
        <v>0</v>
      </c>
      <c r="T508" s="24">
        <v>2024</v>
      </c>
      <c r="U508" s="24">
        <f t="shared" si="7"/>
        <v>14</v>
      </c>
      <c r="V508" s="24">
        <v>14.4</v>
      </c>
      <c r="W508" s="24">
        <v>16.8</v>
      </c>
      <c r="X508" s="24"/>
      <c r="Y508" s="24">
        <v>2</v>
      </c>
      <c r="Z508" s="24">
        <v>6</v>
      </c>
      <c r="AA508" s="24">
        <v>2</v>
      </c>
      <c r="AB508" s="24">
        <v>2</v>
      </c>
      <c r="AC508" s="24"/>
      <c r="AD508" s="24">
        <v>2</v>
      </c>
      <c r="AE508" s="24">
        <v>2</v>
      </c>
      <c r="AF508" s="24"/>
      <c r="AG508" s="24"/>
      <c r="AH508" s="62">
        <f>V508/'Festività&amp;Chiusure'!H$2</f>
        <v>0.8</v>
      </c>
      <c r="AI508" s="62">
        <f>W508/'Festività&amp;Chiusure'!I$2</f>
        <v>0.84000000000000008</v>
      </c>
      <c r="AJ508" s="62">
        <f>X508/'Festività&amp;Chiusure'!J$2</f>
        <v>0</v>
      </c>
      <c r="AK508" s="62">
        <f>Y508/'Festività&amp;Chiusure'!K$2</f>
        <v>9.0909090909090912E-2</v>
      </c>
      <c r="AL508" s="62">
        <f>Z508/'Festività&amp;Chiusure'!L$2</f>
        <v>0.3</v>
      </c>
      <c r="AM508" s="62">
        <f>AA508/'Festività&amp;Chiusure'!M$2</f>
        <v>0.1</v>
      </c>
      <c r="AN508" s="62">
        <f>AB508/'Festività&amp;Chiusure'!N$2</f>
        <v>8.6956521739130432E-2</v>
      </c>
      <c r="AO508" s="62">
        <f>AC508/'Festività&amp;Chiusure'!O$2</f>
        <v>0</v>
      </c>
      <c r="AP508" s="62">
        <f>AD508/'Festività&amp;Chiusure'!P$2</f>
        <v>9.5238095238095233E-2</v>
      </c>
      <c r="AQ508" s="62">
        <f>AE508/'Festività&amp;Chiusure'!Q$2</f>
        <v>8.6956521739130432E-2</v>
      </c>
      <c r="AR508" s="62">
        <f>AF508/'Festività&amp;Chiusure'!R$2</f>
        <v>0</v>
      </c>
      <c r="AS508" s="62">
        <f>AG508/'Festività&amp;Chiusure'!S$2</f>
        <v>0</v>
      </c>
    </row>
    <row r="509" spans="1:45" ht="14.45" hidden="1">
      <c r="A509" s="24" t="s">
        <v>262</v>
      </c>
      <c r="B509" s="24" t="s">
        <v>46</v>
      </c>
      <c r="C509" s="24"/>
      <c r="D509" s="24"/>
      <c r="E509" s="61">
        <v>45170</v>
      </c>
      <c r="F509" s="61">
        <v>45443</v>
      </c>
      <c r="G509" s="24" t="s">
        <v>62</v>
      </c>
      <c r="H509" s="24" t="s">
        <v>263</v>
      </c>
      <c r="I509" s="24" t="s">
        <v>379</v>
      </c>
      <c r="J509" s="24" t="s">
        <v>505</v>
      </c>
      <c r="K509" s="24" t="s">
        <v>66</v>
      </c>
      <c r="L509" s="24" t="s">
        <v>451</v>
      </c>
      <c r="M509" s="24" t="s">
        <v>229</v>
      </c>
      <c r="N509" s="24" t="s">
        <v>132</v>
      </c>
      <c r="O509" s="24" t="s">
        <v>134</v>
      </c>
      <c r="P509" s="24">
        <v>0</v>
      </c>
      <c r="Q509" s="24">
        <v>0</v>
      </c>
      <c r="R509" s="24" t="s">
        <v>93</v>
      </c>
      <c r="S509" s="62">
        <v>0</v>
      </c>
      <c r="T509" s="24">
        <v>2024</v>
      </c>
      <c r="U509" s="24">
        <f t="shared" ref="U509:U572" si="8">SUM(Z509:AG509)</f>
        <v>4</v>
      </c>
      <c r="V509" s="24"/>
      <c r="W509" s="24"/>
      <c r="X509" s="24"/>
      <c r="Y509" s="24">
        <v>3</v>
      </c>
      <c r="Z509" s="24">
        <v>2</v>
      </c>
      <c r="AA509" s="24">
        <v>2</v>
      </c>
      <c r="AB509" s="24"/>
      <c r="AC509" s="24"/>
      <c r="AD509" s="24"/>
      <c r="AE509" s="24"/>
      <c r="AF509" s="24"/>
      <c r="AG509" s="24"/>
      <c r="AH509" s="62">
        <f>V509/'Festività&amp;Chiusure'!H$2</f>
        <v>0</v>
      </c>
      <c r="AI509" s="62">
        <f>W509/'Festività&amp;Chiusure'!I$2</f>
        <v>0</v>
      </c>
      <c r="AJ509" s="62">
        <f>X509/'Festività&amp;Chiusure'!J$2</f>
        <v>0</v>
      </c>
      <c r="AK509" s="62">
        <f>Y509/'Festività&amp;Chiusure'!K$2</f>
        <v>0.13636363636363635</v>
      </c>
      <c r="AL509" s="62">
        <f>Z509/'Festività&amp;Chiusure'!L$2</f>
        <v>0.1</v>
      </c>
      <c r="AM509" s="62">
        <f>AA509/'Festività&amp;Chiusure'!M$2</f>
        <v>0.1</v>
      </c>
      <c r="AN509" s="62">
        <f>AB509/'Festività&amp;Chiusure'!N$2</f>
        <v>0</v>
      </c>
      <c r="AO509" s="62">
        <f>AC509/'Festività&amp;Chiusure'!O$2</f>
        <v>0</v>
      </c>
      <c r="AP509" s="62">
        <f>AD509/'Festività&amp;Chiusure'!P$2</f>
        <v>0</v>
      </c>
      <c r="AQ509" s="62">
        <f>AE509/'Festività&amp;Chiusure'!Q$2</f>
        <v>0</v>
      </c>
      <c r="AR509" s="62">
        <f>AF509/'Festività&amp;Chiusure'!R$2</f>
        <v>0</v>
      </c>
      <c r="AS509" s="62">
        <f>AG509/'Festività&amp;Chiusure'!S$2</f>
        <v>0</v>
      </c>
    </row>
    <row r="510" spans="1:45" ht="14.45" hidden="1">
      <c r="A510" s="24" t="s">
        <v>262</v>
      </c>
      <c r="B510" s="24" t="s">
        <v>46</v>
      </c>
      <c r="C510" s="24"/>
      <c r="D510" s="24"/>
      <c r="E510" s="61">
        <v>45170</v>
      </c>
      <c r="F510" s="61">
        <v>45443</v>
      </c>
      <c r="G510" s="24" t="s">
        <v>62</v>
      </c>
      <c r="H510" s="24" t="s">
        <v>263</v>
      </c>
      <c r="I510" s="24" t="s">
        <v>379</v>
      </c>
      <c r="J510" s="24" t="s">
        <v>505</v>
      </c>
      <c r="K510" s="24" t="s">
        <v>66</v>
      </c>
      <c r="L510" s="24" t="s">
        <v>451</v>
      </c>
      <c r="M510" s="24" t="s">
        <v>451</v>
      </c>
      <c r="N510" s="24" t="s">
        <v>55</v>
      </c>
      <c r="O510" s="24" t="s">
        <v>92</v>
      </c>
      <c r="P510" s="24">
        <v>0</v>
      </c>
      <c r="Q510" s="24">
        <v>0</v>
      </c>
      <c r="R510" s="24" t="s">
        <v>93</v>
      </c>
      <c r="S510" s="62">
        <v>0</v>
      </c>
      <c r="T510" s="24">
        <v>2024</v>
      </c>
      <c r="U510" s="24">
        <f t="shared" si="8"/>
        <v>25</v>
      </c>
      <c r="V510" s="24">
        <v>4</v>
      </c>
      <c r="W510" s="24">
        <v>4</v>
      </c>
      <c r="X510" s="24">
        <v>4</v>
      </c>
      <c r="Y510" s="24">
        <v>5</v>
      </c>
      <c r="Z510" s="24">
        <v>5</v>
      </c>
      <c r="AA510" s="24">
        <v>4</v>
      </c>
      <c r="AB510" s="24">
        <v>4</v>
      </c>
      <c r="AC510" s="24"/>
      <c r="AD510" s="24">
        <v>4</v>
      </c>
      <c r="AE510" s="24">
        <v>4</v>
      </c>
      <c r="AF510" s="24">
        <v>2</v>
      </c>
      <c r="AG510" s="24">
        <v>2</v>
      </c>
      <c r="AH510" s="62">
        <f>V510/'Festività&amp;Chiusure'!H$2</f>
        <v>0.22222222222222221</v>
      </c>
      <c r="AI510" s="62">
        <f>W510/'Festività&amp;Chiusure'!I$2</f>
        <v>0.2</v>
      </c>
      <c r="AJ510" s="62">
        <f>X510/'Festività&amp;Chiusure'!J$2</f>
        <v>0.19047619047619047</v>
      </c>
      <c r="AK510" s="62">
        <f>Y510/'Festività&amp;Chiusure'!K$2</f>
        <v>0.22727272727272727</v>
      </c>
      <c r="AL510" s="62">
        <f>Z510/'Festività&amp;Chiusure'!L$2</f>
        <v>0.25</v>
      </c>
      <c r="AM510" s="62">
        <f>AA510/'Festività&amp;Chiusure'!M$2</f>
        <v>0.2</v>
      </c>
      <c r="AN510" s="62">
        <f>AB510/'Festività&amp;Chiusure'!N$2</f>
        <v>0.17391304347826086</v>
      </c>
      <c r="AO510" s="62">
        <f>AC510/'Festività&amp;Chiusure'!O$2</f>
        <v>0</v>
      </c>
      <c r="AP510" s="62">
        <f>AD510/'Festività&amp;Chiusure'!P$2</f>
        <v>0.19047619047619047</v>
      </c>
      <c r="AQ510" s="62">
        <f>AE510/'Festività&amp;Chiusure'!Q$2</f>
        <v>0.17391304347826086</v>
      </c>
      <c r="AR510" s="62">
        <f>AF510/'Festività&amp;Chiusure'!R$2</f>
        <v>9.5238095238095233E-2</v>
      </c>
      <c r="AS510" s="62">
        <f>AG510/'Festività&amp;Chiusure'!S$2</f>
        <v>9.0909090909090912E-2</v>
      </c>
    </row>
    <row r="511" spans="1:45" ht="14.45" hidden="1">
      <c r="A511" s="24" t="s">
        <v>262</v>
      </c>
      <c r="B511" s="24" t="s">
        <v>46</v>
      </c>
      <c r="C511" s="24"/>
      <c r="D511" s="24"/>
      <c r="E511" s="61">
        <v>45170</v>
      </c>
      <c r="F511" s="61">
        <v>45443</v>
      </c>
      <c r="G511" s="24" t="s">
        <v>62</v>
      </c>
      <c r="H511" s="24" t="s">
        <v>263</v>
      </c>
      <c r="I511" s="24" t="s">
        <v>379</v>
      </c>
      <c r="J511" s="24" t="s">
        <v>505</v>
      </c>
      <c r="K511" s="24" t="s">
        <v>66</v>
      </c>
      <c r="L511" s="24" t="s">
        <v>451</v>
      </c>
      <c r="M511" s="24" t="s">
        <v>509</v>
      </c>
      <c r="N511" s="24" t="s">
        <v>510</v>
      </c>
      <c r="O511" s="24" t="s">
        <v>134</v>
      </c>
      <c r="P511" s="24">
        <v>0</v>
      </c>
      <c r="Q511" s="24">
        <v>0</v>
      </c>
      <c r="R511" s="24" t="s">
        <v>93</v>
      </c>
      <c r="S511" s="62">
        <v>0</v>
      </c>
      <c r="T511" s="24">
        <v>2024</v>
      </c>
      <c r="U511" s="24">
        <f t="shared" si="8"/>
        <v>1</v>
      </c>
      <c r="V511" s="24">
        <v>18</v>
      </c>
      <c r="W511" s="24">
        <v>21</v>
      </c>
      <c r="X511" s="24">
        <v>18</v>
      </c>
      <c r="Y511" s="24">
        <v>19</v>
      </c>
      <c r="Z511" s="24">
        <v>1</v>
      </c>
      <c r="AA511" s="24"/>
      <c r="AB511" s="24"/>
      <c r="AC511" s="24"/>
      <c r="AD511" s="24"/>
      <c r="AE511" s="24"/>
      <c r="AF511" s="24"/>
      <c r="AG511" s="24"/>
      <c r="AH511" s="62">
        <f>V511/'Festività&amp;Chiusure'!H$2</f>
        <v>1</v>
      </c>
      <c r="AI511" s="62">
        <f>W511/'Festività&amp;Chiusure'!I$2</f>
        <v>1.05</v>
      </c>
      <c r="AJ511" s="62">
        <f>X511/'Festività&amp;Chiusure'!J$2</f>
        <v>0.8571428571428571</v>
      </c>
      <c r="AK511" s="62">
        <f>Y511/'Festività&amp;Chiusure'!K$2</f>
        <v>0.86363636363636365</v>
      </c>
      <c r="AL511" s="62">
        <f>Z511/'Festività&amp;Chiusure'!L$2</f>
        <v>0.05</v>
      </c>
      <c r="AM511" s="62">
        <f>AA511/'Festività&amp;Chiusure'!M$2</f>
        <v>0</v>
      </c>
      <c r="AN511" s="62">
        <f>AB511/'Festività&amp;Chiusure'!N$2</f>
        <v>0</v>
      </c>
      <c r="AO511" s="62">
        <f>AC511/'Festività&amp;Chiusure'!O$2</f>
        <v>0</v>
      </c>
      <c r="AP511" s="62">
        <f>AD511/'Festività&amp;Chiusure'!P$2</f>
        <v>0</v>
      </c>
      <c r="AQ511" s="62">
        <f>AE511/'Festività&amp;Chiusure'!Q$2</f>
        <v>0</v>
      </c>
      <c r="AR511" s="62">
        <f>AF511/'Festività&amp;Chiusure'!R$2</f>
        <v>0</v>
      </c>
      <c r="AS511" s="62">
        <f>AG511/'Festività&amp;Chiusure'!S$2</f>
        <v>0</v>
      </c>
    </row>
    <row r="512" spans="1:45" ht="14.45" hidden="1">
      <c r="A512" s="24" t="s">
        <v>262</v>
      </c>
      <c r="B512" s="24" t="s">
        <v>46</v>
      </c>
      <c r="C512" s="24"/>
      <c r="D512" s="24"/>
      <c r="E512" s="61">
        <v>45170</v>
      </c>
      <c r="F512" s="61">
        <v>45443</v>
      </c>
      <c r="G512" s="24" t="s">
        <v>62</v>
      </c>
      <c r="H512" s="24" t="s">
        <v>263</v>
      </c>
      <c r="I512" s="24" t="s">
        <v>379</v>
      </c>
      <c r="J512" s="24" t="s">
        <v>505</v>
      </c>
      <c r="K512" s="24" t="s">
        <v>66</v>
      </c>
      <c r="L512" s="24" t="s">
        <v>451</v>
      </c>
      <c r="M512" s="24" t="s">
        <v>378</v>
      </c>
      <c r="N512" s="24" t="s">
        <v>55</v>
      </c>
      <c r="O512" s="24" t="s">
        <v>134</v>
      </c>
      <c r="P512" s="24">
        <v>0</v>
      </c>
      <c r="Q512" s="24">
        <v>0</v>
      </c>
      <c r="R512" s="24" t="s">
        <v>93</v>
      </c>
      <c r="S512" s="62">
        <v>0</v>
      </c>
      <c r="T512" s="24">
        <v>2024</v>
      </c>
      <c r="U512" s="24">
        <f t="shared" si="8"/>
        <v>119</v>
      </c>
      <c r="V512" s="24">
        <v>18</v>
      </c>
      <c r="W512" s="24">
        <v>21</v>
      </c>
      <c r="X512" s="24">
        <v>13</v>
      </c>
      <c r="Y512" s="24">
        <v>15</v>
      </c>
      <c r="Z512" s="24">
        <v>19</v>
      </c>
      <c r="AA512" s="24">
        <v>19</v>
      </c>
      <c r="AB512" s="24">
        <v>18</v>
      </c>
      <c r="AC512" s="24"/>
      <c r="AD512" s="24">
        <v>18</v>
      </c>
      <c r="AE512" s="53">
        <v>15</v>
      </c>
      <c r="AF512" s="24">
        <v>15</v>
      </c>
      <c r="AG512" s="24">
        <v>15</v>
      </c>
      <c r="AH512" s="62">
        <f>V512/'Festività&amp;Chiusure'!H$2</f>
        <v>1</v>
      </c>
      <c r="AI512" s="62">
        <f>W512/'Festività&amp;Chiusure'!I$2</f>
        <v>1.05</v>
      </c>
      <c r="AJ512" s="62">
        <f>X512/'Festività&amp;Chiusure'!J$2</f>
        <v>0.61904761904761907</v>
      </c>
      <c r="AK512" s="62">
        <f>Y512/'Festività&amp;Chiusure'!K$2</f>
        <v>0.68181818181818177</v>
      </c>
      <c r="AL512" s="62">
        <f>Z512/'Festività&amp;Chiusure'!L$2</f>
        <v>0.95</v>
      </c>
      <c r="AM512" s="62">
        <f>AA512/'Festività&amp;Chiusure'!M$2</f>
        <v>0.95</v>
      </c>
      <c r="AN512" s="62">
        <f>AB512/'Festività&amp;Chiusure'!N$2</f>
        <v>0.78260869565217395</v>
      </c>
      <c r="AO512" s="62">
        <f>AC512/'Festività&amp;Chiusure'!O$2</f>
        <v>0</v>
      </c>
      <c r="AP512" s="62">
        <f>AD512/'Festività&amp;Chiusure'!P$2</f>
        <v>0.8571428571428571</v>
      </c>
      <c r="AQ512" s="62">
        <f>AE512/'Festività&amp;Chiusure'!Q$2</f>
        <v>0.65217391304347827</v>
      </c>
      <c r="AR512" s="62">
        <f>AF512/'Festività&amp;Chiusure'!R$2</f>
        <v>0.7142857142857143</v>
      </c>
      <c r="AS512" s="62">
        <f>AG512/'Festività&amp;Chiusure'!S$2</f>
        <v>0.68181818181818177</v>
      </c>
    </row>
    <row r="513" spans="1:45" ht="14.45" hidden="1">
      <c r="A513" s="24" t="s">
        <v>45</v>
      </c>
      <c r="B513" s="24" t="s">
        <v>46</v>
      </c>
      <c r="C513" s="24"/>
      <c r="D513" s="24">
        <v>2024</v>
      </c>
      <c r="E513" s="61">
        <v>45366</v>
      </c>
      <c r="F513" s="61">
        <v>45412</v>
      </c>
      <c r="G513" s="24" t="s">
        <v>511</v>
      </c>
      <c r="H513" s="24" t="s">
        <v>512</v>
      </c>
      <c r="I513" s="24" t="s">
        <v>64</v>
      </c>
      <c r="J513" s="24" t="s">
        <v>513</v>
      </c>
      <c r="K513" s="24" t="s">
        <v>52</v>
      </c>
      <c r="L513" s="24" t="s">
        <v>451</v>
      </c>
      <c r="M513" s="24" t="s">
        <v>506</v>
      </c>
      <c r="N513" s="24" t="s">
        <v>507</v>
      </c>
      <c r="O513" s="24" t="s">
        <v>508</v>
      </c>
      <c r="P513" s="24">
        <v>18</v>
      </c>
      <c r="Q513" s="24">
        <v>20</v>
      </c>
      <c r="R513" s="24" t="s">
        <v>57</v>
      </c>
      <c r="S513" s="62">
        <v>1</v>
      </c>
      <c r="T513" s="24">
        <v>2024</v>
      </c>
      <c r="U513" s="24">
        <f t="shared" si="8"/>
        <v>0</v>
      </c>
      <c r="V513" s="24"/>
      <c r="W513" s="24"/>
      <c r="X513" s="24"/>
      <c r="Y513" s="24">
        <v>1</v>
      </c>
      <c r="Z513" s="24"/>
      <c r="AA513" s="24"/>
      <c r="AB513" s="24"/>
      <c r="AC513" s="24"/>
      <c r="AD513" s="24"/>
      <c r="AE513" s="24"/>
      <c r="AF513" s="24"/>
      <c r="AG513" s="24"/>
      <c r="AH513" s="62">
        <f>V513/'Festività&amp;Chiusure'!H$2</f>
        <v>0</v>
      </c>
      <c r="AI513" s="62">
        <f>W513/'Festività&amp;Chiusure'!I$2</f>
        <v>0</v>
      </c>
      <c r="AJ513" s="62">
        <f>X513/'Festività&amp;Chiusure'!J$2</f>
        <v>0</v>
      </c>
      <c r="AK513" s="62">
        <f>Y513/'Festività&amp;Chiusure'!K$2</f>
        <v>4.5454545454545456E-2</v>
      </c>
      <c r="AL513" s="62">
        <f>Z513/'Festività&amp;Chiusure'!L$2</f>
        <v>0</v>
      </c>
      <c r="AM513" s="62">
        <f>AA513/'Festività&amp;Chiusure'!M$2</f>
        <v>0</v>
      </c>
      <c r="AN513" s="62">
        <f>AB513/'Festività&amp;Chiusure'!N$2</f>
        <v>0</v>
      </c>
      <c r="AO513" s="62">
        <f>AC513/'Festività&amp;Chiusure'!O$2</f>
        <v>0</v>
      </c>
      <c r="AP513" s="62">
        <f>AD513/'Festività&amp;Chiusure'!P$2</f>
        <v>0</v>
      </c>
      <c r="AQ513" s="62">
        <f>AE513/'Festività&amp;Chiusure'!Q$2</f>
        <v>0</v>
      </c>
      <c r="AR513" s="62">
        <f>AF513/'Festività&amp;Chiusure'!R$2</f>
        <v>0</v>
      </c>
      <c r="AS513" s="62">
        <f>AG513/'Festività&amp;Chiusure'!S$2</f>
        <v>0</v>
      </c>
    </row>
    <row r="514" spans="1:45" ht="14.45" hidden="1">
      <c r="A514" s="24" t="s">
        <v>45</v>
      </c>
      <c r="B514" s="24" t="s">
        <v>46</v>
      </c>
      <c r="C514" s="24"/>
      <c r="D514" s="24">
        <v>2024</v>
      </c>
      <c r="E514" s="61">
        <v>45366</v>
      </c>
      <c r="F514" s="61">
        <v>45412</v>
      </c>
      <c r="G514" s="24" t="s">
        <v>511</v>
      </c>
      <c r="H514" s="24" t="s">
        <v>512</v>
      </c>
      <c r="I514" s="24" t="s">
        <v>64</v>
      </c>
      <c r="J514" s="24" t="s">
        <v>513</v>
      </c>
      <c r="K514" s="24" t="s">
        <v>52</v>
      </c>
      <c r="L514" s="24" t="s">
        <v>451</v>
      </c>
      <c r="M514" s="24" t="s">
        <v>435</v>
      </c>
      <c r="N514" s="24" t="s">
        <v>55</v>
      </c>
      <c r="O514" s="24" t="s">
        <v>56</v>
      </c>
      <c r="P514" s="24">
        <v>18</v>
      </c>
      <c r="Q514" s="24">
        <v>20</v>
      </c>
      <c r="R514" s="24" t="s">
        <v>57</v>
      </c>
      <c r="S514" s="62">
        <v>1</v>
      </c>
      <c r="T514" s="24">
        <v>2024</v>
      </c>
      <c r="U514" s="24">
        <f t="shared" si="8"/>
        <v>0</v>
      </c>
      <c r="V514" s="24"/>
      <c r="W514" s="24"/>
      <c r="X514" s="24">
        <v>1</v>
      </c>
      <c r="Y514" s="24">
        <v>5</v>
      </c>
      <c r="Z514" s="24"/>
      <c r="AA514" s="24"/>
      <c r="AB514" s="24"/>
      <c r="AC514" s="24"/>
      <c r="AD514" s="24"/>
      <c r="AE514" s="24"/>
      <c r="AF514" s="24"/>
      <c r="AG514" s="24"/>
      <c r="AH514" s="62">
        <f>V514/'Festività&amp;Chiusure'!H$2</f>
        <v>0</v>
      </c>
      <c r="AI514" s="62">
        <f>W514/'Festività&amp;Chiusure'!I$2</f>
        <v>0</v>
      </c>
      <c r="AJ514" s="62">
        <f>X514/'Festività&amp;Chiusure'!J$2</f>
        <v>4.7619047619047616E-2</v>
      </c>
      <c r="AK514" s="62">
        <f>Y514/'Festività&amp;Chiusure'!K$2</f>
        <v>0.22727272727272727</v>
      </c>
      <c r="AL514" s="62">
        <f>Z514/'Festività&amp;Chiusure'!L$2</f>
        <v>0</v>
      </c>
      <c r="AM514" s="62">
        <f>AA514/'Festività&amp;Chiusure'!M$2</f>
        <v>0</v>
      </c>
      <c r="AN514" s="62">
        <f>AB514/'Festività&amp;Chiusure'!N$2</f>
        <v>0</v>
      </c>
      <c r="AO514" s="62">
        <f>AC514/'Festività&amp;Chiusure'!O$2</f>
        <v>0</v>
      </c>
      <c r="AP514" s="62">
        <f>AD514/'Festività&amp;Chiusure'!P$2</f>
        <v>0</v>
      </c>
      <c r="AQ514" s="62">
        <f>AE514/'Festività&amp;Chiusure'!Q$2</f>
        <v>0</v>
      </c>
      <c r="AR514" s="62">
        <f>AF514/'Festività&amp;Chiusure'!R$2</f>
        <v>0</v>
      </c>
      <c r="AS514" s="62">
        <f>AG514/'Festività&amp;Chiusure'!S$2</f>
        <v>0</v>
      </c>
    </row>
    <row r="515" spans="1:45" ht="14.45" hidden="1">
      <c r="A515" s="24" t="s">
        <v>45</v>
      </c>
      <c r="B515" s="24" t="s">
        <v>46</v>
      </c>
      <c r="C515" s="24"/>
      <c r="D515" s="24">
        <v>2024</v>
      </c>
      <c r="E515" s="61">
        <v>45366</v>
      </c>
      <c r="F515" s="61">
        <v>45412</v>
      </c>
      <c r="G515" s="24" t="s">
        <v>511</v>
      </c>
      <c r="H515" s="24" t="s">
        <v>512</v>
      </c>
      <c r="I515" s="24" t="s">
        <v>64</v>
      </c>
      <c r="J515" s="24" t="s">
        <v>513</v>
      </c>
      <c r="K515" s="24" t="s">
        <v>52</v>
      </c>
      <c r="L515" s="24" t="s">
        <v>451</v>
      </c>
      <c r="M515" s="24" t="s">
        <v>451</v>
      </c>
      <c r="N515" s="24" t="s">
        <v>55</v>
      </c>
      <c r="O515" s="24" t="s">
        <v>92</v>
      </c>
      <c r="P515" s="24">
        <v>18</v>
      </c>
      <c r="Q515" s="24">
        <v>20</v>
      </c>
      <c r="R515" s="24" t="s">
        <v>57</v>
      </c>
      <c r="S515" s="62">
        <v>1</v>
      </c>
      <c r="T515" s="24">
        <v>2024</v>
      </c>
      <c r="U515" s="24">
        <f t="shared" si="8"/>
        <v>0</v>
      </c>
      <c r="V515" s="24"/>
      <c r="W515" s="24"/>
      <c r="X515" s="24">
        <v>1</v>
      </c>
      <c r="Y515" s="24">
        <v>1</v>
      </c>
      <c r="Z515" s="24"/>
      <c r="AA515" s="24"/>
      <c r="AB515" s="24"/>
      <c r="AC515" s="24"/>
      <c r="AD515" s="24"/>
      <c r="AE515" s="24"/>
      <c r="AF515" s="24"/>
      <c r="AG515" s="24"/>
      <c r="AH515" s="62">
        <f>V515/'Festività&amp;Chiusure'!H$2</f>
        <v>0</v>
      </c>
      <c r="AI515" s="62">
        <f>W515/'Festività&amp;Chiusure'!I$2</f>
        <v>0</v>
      </c>
      <c r="AJ515" s="62">
        <f>X515/'Festività&amp;Chiusure'!J$2</f>
        <v>4.7619047619047616E-2</v>
      </c>
      <c r="AK515" s="62">
        <f>Y515/'Festività&amp;Chiusure'!K$2</f>
        <v>4.5454545454545456E-2</v>
      </c>
      <c r="AL515" s="62">
        <f>Z515/'Festività&amp;Chiusure'!L$2</f>
        <v>0</v>
      </c>
      <c r="AM515" s="62">
        <f>AA515/'Festività&amp;Chiusure'!M$2</f>
        <v>0</v>
      </c>
      <c r="AN515" s="62">
        <f>AB515/'Festività&amp;Chiusure'!N$2</f>
        <v>0</v>
      </c>
      <c r="AO515" s="62">
        <f>AC515/'Festività&amp;Chiusure'!O$2</f>
        <v>0</v>
      </c>
      <c r="AP515" s="62">
        <f>AD515/'Festività&amp;Chiusure'!P$2</f>
        <v>0</v>
      </c>
      <c r="AQ515" s="62">
        <f>AE515/'Festività&amp;Chiusure'!Q$2</f>
        <v>0</v>
      </c>
      <c r="AR515" s="62">
        <f>AF515/'Festività&amp;Chiusure'!R$2</f>
        <v>0</v>
      </c>
      <c r="AS515" s="62">
        <f>AG515/'Festività&amp;Chiusure'!S$2</f>
        <v>0</v>
      </c>
    </row>
    <row r="516" spans="1:45" ht="14.45" hidden="1">
      <c r="A516" s="24" t="s">
        <v>45</v>
      </c>
      <c r="B516" s="24" t="s">
        <v>46</v>
      </c>
      <c r="C516" s="24"/>
      <c r="D516" s="24">
        <v>2024</v>
      </c>
      <c r="E516" s="61">
        <v>45366</v>
      </c>
      <c r="F516" s="61">
        <v>45412</v>
      </c>
      <c r="G516" s="24" t="s">
        <v>511</v>
      </c>
      <c r="H516" s="24" t="s">
        <v>512</v>
      </c>
      <c r="I516" s="24" t="s">
        <v>64</v>
      </c>
      <c r="J516" s="24" t="s">
        <v>513</v>
      </c>
      <c r="K516" s="24" t="s">
        <v>52</v>
      </c>
      <c r="L516" s="24" t="s">
        <v>451</v>
      </c>
      <c r="M516" s="24" t="s">
        <v>378</v>
      </c>
      <c r="N516" s="24" t="s">
        <v>55</v>
      </c>
      <c r="O516" s="24" t="s">
        <v>134</v>
      </c>
      <c r="P516" s="24">
        <v>18</v>
      </c>
      <c r="Q516" s="24">
        <v>20</v>
      </c>
      <c r="R516" s="24" t="s">
        <v>57</v>
      </c>
      <c r="S516" s="62">
        <v>1</v>
      </c>
      <c r="T516" s="24">
        <v>2024</v>
      </c>
      <c r="U516" s="24">
        <f t="shared" si="8"/>
        <v>0</v>
      </c>
      <c r="V516" s="24"/>
      <c r="W516" s="24"/>
      <c r="X516" s="24">
        <v>6</v>
      </c>
      <c r="Y516" s="24"/>
      <c r="Z516" s="24"/>
      <c r="AA516" s="24"/>
      <c r="AB516" s="24"/>
      <c r="AC516" s="24"/>
      <c r="AD516" s="24"/>
      <c r="AE516" s="24"/>
      <c r="AF516" s="24"/>
      <c r="AG516" s="24"/>
      <c r="AH516" s="62">
        <f>V516/'Festività&amp;Chiusure'!H$2</f>
        <v>0</v>
      </c>
      <c r="AI516" s="62">
        <f>W516/'Festività&amp;Chiusure'!I$2</f>
        <v>0</v>
      </c>
      <c r="AJ516" s="62">
        <f>X516/'Festività&amp;Chiusure'!J$2</f>
        <v>0.2857142857142857</v>
      </c>
      <c r="AK516" s="62">
        <f>Y516/'Festività&amp;Chiusure'!K$2</f>
        <v>0</v>
      </c>
      <c r="AL516" s="62">
        <f>Z516/'Festività&amp;Chiusure'!L$2</f>
        <v>0</v>
      </c>
      <c r="AM516" s="62">
        <f>AA516/'Festività&amp;Chiusure'!M$2</f>
        <v>0</v>
      </c>
      <c r="AN516" s="62">
        <f>AB516/'Festività&amp;Chiusure'!N$2</f>
        <v>0</v>
      </c>
      <c r="AO516" s="62">
        <f>AC516/'Festività&amp;Chiusure'!O$2</f>
        <v>0</v>
      </c>
      <c r="AP516" s="62">
        <f>AD516/'Festività&amp;Chiusure'!P$2</f>
        <v>0</v>
      </c>
      <c r="AQ516" s="62">
        <f>AE516/'Festività&amp;Chiusure'!Q$2</f>
        <v>0</v>
      </c>
      <c r="AR516" s="62">
        <f>AF516/'Festività&amp;Chiusure'!R$2</f>
        <v>0</v>
      </c>
      <c r="AS516" s="62">
        <f>AG516/'Festività&amp;Chiusure'!S$2</f>
        <v>0</v>
      </c>
    </row>
    <row r="517" spans="1:45" ht="14.45" hidden="1">
      <c r="A517" s="24" t="s">
        <v>45</v>
      </c>
      <c r="B517" s="24" t="s">
        <v>46</v>
      </c>
      <c r="C517" s="24" t="s">
        <v>195</v>
      </c>
      <c r="D517" s="24">
        <v>2024</v>
      </c>
      <c r="E517" s="61">
        <v>45444</v>
      </c>
      <c r="F517" s="61">
        <v>45657</v>
      </c>
      <c r="G517" s="78" t="s">
        <v>464</v>
      </c>
      <c r="H517" s="78" t="s">
        <v>464</v>
      </c>
      <c r="I517" s="24" t="s">
        <v>379</v>
      </c>
      <c r="J517" s="24" t="s">
        <v>514</v>
      </c>
      <c r="K517" s="24" t="s">
        <v>52</v>
      </c>
      <c r="L517" s="24" t="s">
        <v>451</v>
      </c>
      <c r="M517" s="24" t="s">
        <v>177</v>
      </c>
      <c r="N517" s="24" t="s">
        <v>59</v>
      </c>
      <c r="O517" s="24" t="s">
        <v>178</v>
      </c>
      <c r="P517" s="24">
        <v>570</v>
      </c>
      <c r="Q517" s="24">
        <v>567</v>
      </c>
      <c r="R517" s="24" t="s">
        <v>57</v>
      </c>
      <c r="S517" s="62">
        <v>1</v>
      </c>
      <c r="T517" s="24">
        <v>2024</v>
      </c>
      <c r="U517" s="24">
        <f t="shared" si="8"/>
        <v>29</v>
      </c>
      <c r="V517" s="24"/>
      <c r="W517" s="24"/>
      <c r="X517" s="24"/>
      <c r="Y517" s="24"/>
      <c r="Z517" s="24"/>
      <c r="AA517" s="24">
        <v>3</v>
      </c>
      <c r="AB517" s="24">
        <v>6</v>
      </c>
      <c r="AC517" s="24"/>
      <c r="AD517" s="24">
        <v>7</v>
      </c>
      <c r="AE517" s="24">
        <v>5</v>
      </c>
      <c r="AF517" s="24">
        <v>3</v>
      </c>
      <c r="AG517" s="24">
        <v>5</v>
      </c>
      <c r="AH517" s="62">
        <f>V517/'Festività&amp;Chiusure'!H$2</f>
        <v>0</v>
      </c>
      <c r="AI517" s="62">
        <f>W517/'Festività&amp;Chiusure'!I$2</f>
        <v>0</v>
      </c>
      <c r="AJ517" s="62">
        <f>X517/'Festività&amp;Chiusure'!J$2</f>
        <v>0</v>
      </c>
      <c r="AK517" s="62">
        <f>Y517/'Festività&amp;Chiusure'!K$2</f>
        <v>0</v>
      </c>
      <c r="AL517" s="62">
        <f>Z517/'Festività&amp;Chiusure'!L$2</f>
        <v>0</v>
      </c>
      <c r="AM517" s="62">
        <f>AA517/'Festività&amp;Chiusure'!M$2</f>
        <v>0.15</v>
      </c>
      <c r="AN517" s="62">
        <f>AB517/'Festività&amp;Chiusure'!N$2</f>
        <v>0.2608695652173913</v>
      </c>
      <c r="AO517" s="62">
        <f>AC517/'Festività&amp;Chiusure'!O$2</f>
        <v>0</v>
      </c>
      <c r="AP517" s="62">
        <f>AD517/'Festività&amp;Chiusure'!P$2</f>
        <v>0.33333333333333331</v>
      </c>
      <c r="AQ517" s="62">
        <f>AE517/'Festività&amp;Chiusure'!Q$2</f>
        <v>0.21739130434782608</v>
      </c>
      <c r="AR517" s="62">
        <f>AF517/'Festività&amp;Chiusure'!R$2</f>
        <v>0.14285714285714285</v>
      </c>
      <c r="AS517" s="62">
        <f>AG517/'Festività&amp;Chiusure'!S$2</f>
        <v>0.22727272727272727</v>
      </c>
    </row>
    <row r="518" spans="1:45" ht="14.45" hidden="1">
      <c r="A518" s="24" t="s">
        <v>45</v>
      </c>
      <c r="B518" s="24" t="s">
        <v>46</v>
      </c>
      <c r="C518" s="24" t="s">
        <v>195</v>
      </c>
      <c r="D518" s="24">
        <v>2024</v>
      </c>
      <c r="E518" s="61">
        <v>45444</v>
      </c>
      <c r="F518" s="61">
        <v>45657</v>
      </c>
      <c r="G518" s="78" t="s">
        <v>464</v>
      </c>
      <c r="H518" s="24" t="s">
        <v>464</v>
      </c>
      <c r="I518" s="24" t="s">
        <v>379</v>
      </c>
      <c r="J518" s="24" t="s">
        <v>514</v>
      </c>
      <c r="K518" s="24" t="s">
        <v>52</v>
      </c>
      <c r="L518" s="24" t="s">
        <v>451</v>
      </c>
      <c r="M518" s="24" t="s">
        <v>466</v>
      </c>
      <c r="N518" s="24" t="s">
        <v>59</v>
      </c>
      <c r="O518" s="24" t="s">
        <v>178</v>
      </c>
      <c r="P518" s="24">
        <v>570</v>
      </c>
      <c r="Q518" s="24">
        <v>567</v>
      </c>
      <c r="R518" s="24" t="s">
        <v>57</v>
      </c>
      <c r="S518" s="62">
        <v>1</v>
      </c>
      <c r="T518" s="24">
        <v>2024</v>
      </c>
      <c r="U518" s="24">
        <f t="shared" si="8"/>
        <v>36</v>
      </c>
      <c r="V518" s="24"/>
      <c r="W518" s="24"/>
      <c r="X518" s="24"/>
      <c r="Y518" s="24"/>
      <c r="Z518" s="24"/>
      <c r="AA518" s="24">
        <v>8</v>
      </c>
      <c r="AB518" s="24">
        <v>8</v>
      </c>
      <c r="AC518" s="24"/>
      <c r="AD518" s="24">
        <v>5</v>
      </c>
      <c r="AE518" s="24">
        <v>5</v>
      </c>
      <c r="AF518" s="24">
        <v>5</v>
      </c>
      <c r="AG518" s="24">
        <v>5</v>
      </c>
      <c r="AH518" s="62">
        <f>V518/'Festività&amp;Chiusure'!H$2</f>
        <v>0</v>
      </c>
      <c r="AI518" s="62">
        <f>W518/'Festività&amp;Chiusure'!I$2</f>
        <v>0</v>
      </c>
      <c r="AJ518" s="62">
        <f>X518/'Festività&amp;Chiusure'!J$2</f>
        <v>0</v>
      </c>
      <c r="AK518" s="62">
        <f>Y518/'Festività&amp;Chiusure'!K$2</f>
        <v>0</v>
      </c>
      <c r="AL518" s="62">
        <f>Z518/'Festività&amp;Chiusure'!L$2</f>
        <v>0</v>
      </c>
      <c r="AM518" s="62">
        <f>AA518/'Festività&amp;Chiusure'!M$2</f>
        <v>0.4</v>
      </c>
      <c r="AN518" s="62">
        <f>AB518/'Festività&amp;Chiusure'!N$2</f>
        <v>0.34782608695652173</v>
      </c>
      <c r="AO518" s="62">
        <f>AC518/'Festività&amp;Chiusure'!O$2</f>
        <v>0</v>
      </c>
      <c r="AP518" s="62">
        <f>AD518/'Festività&amp;Chiusure'!P$2</f>
        <v>0.23809523809523808</v>
      </c>
      <c r="AQ518" s="62">
        <f>AE518/'Festività&amp;Chiusure'!Q$2</f>
        <v>0.21739130434782608</v>
      </c>
      <c r="AR518" s="62">
        <f>AF518/'Festività&amp;Chiusure'!R$2</f>
        <v>0.23809523809523808</v>
      </c>
      <c r="AS518" s="62">
        <f>AG518/'Festività&amp;Chiusure'!S$2</f>
        <v>0.22727272727272727</v>
      </c>
    </row>
    <row r="519" spans="1:45" ht="14.45" hidden="1">
      <c r="A519" s="24" t="s">
        <v>45</v>
      </c>
      <c r="B519" s="24" t="s">
        <v>46</v>
      </c>
      <c r="C519" s="24" t="s">
        <v>195</v>
      </c>
      <c r="D519" s="24">
        <v>2024</v>
      </c>
      <c r="E519" s="61">
        <v>45444</v>
      </c>
      <c r="F519" s="61">
        <v>45657</v>
      </c>
      <c r="G519" s="24" t="s">
        <v>464</v>
      </c>
      <c r="H519" s="78" t="s">
        <v>464</v>
      </c>
      <c r="I519" s="24" t="s">
        <v>379</v>
      </c>
      <c r="J519" s="24" t="s">
        <v>514</v>
      </c>
      <c r="K519" s="24" t="s">
        <v>52</v>
      </c>
      <c r="L519" s="24" t="s">
        <v>451</v>
      </c>
      <c r="M519" s="24" t="s">
        <v>451</v>
      </c>
      <c r="N519" s="24" t="s">
        <v>55</v>
      </c>
      <c r="O519" s="24" t="s">
        <v>515</v>
      </c>
      <c r="P519" s="24">
        <v>570</v>
      </c>
      <c r="Q519" s="24">
        <v>567</v>
      </c>
      <c r="R519" s="24" t="s">
        <v>57</v>
      </c>
      <c r="S519" s="62">
        <v>1</v>
      </c>
      <c r="T519" s="24">
        <v>2024</v>
      </c>
      <c r="U519" s="24">
        <f t="shared" si="8"/>
        <v>28</v>
      </c>
      <c r="V519" s="24"/>
      <c r="W519" s="24"/>
      <c r="X519" s="24"/>
      <c r="Y519" s="24"/>
      <c r="Z519" s="24"/>
      <c r="AA519" s="24">
        <v>3</v>
      </c>
      <c r="AB519" s="24">
        <v>9</v>
      </c>
      <c r="AC519" s="24"/>
      <c r="AD519" s="24">
        <v>6</v>
      </c>
      <c r="AE519" s="24">
        <v>6</v>
      </c>
      <c r="AF519" s="24">
        <v>3</v>
      </c>
      <c r="AG519" s="24">
        <v>1</v>
      </c>
      <c r="AH519" s="62">
        <f>V519/'Festività&amp;Chiusure'!H$2</f>
        <v>0</v>
      </c>
      <c r="AI519" s="62">
        <f>W519/'Festività&amp;Chiusure'!I$2</f>
        <v>0</v>
      </c>
      <c r="AJ519" s="62">
        <f>X519/'Festività&amp;Chiusure'!J$2</f>
        <v>0</v>
      </c>
      <c r="AK519" s="62">
        <f>Y519/'Festività&amp;Chiusure'!K$2</f>
        <v>0</v>
      </c>
      <c r="AL519" s="62">
        <f>Z519/'Festività&amp;Chiusure'!L$2</f>
        <v>0</v>
      </c>
      <c r="AM519" s="62">
        <f>AA519/'Festività&amp;Chiusure'!M$2</f>
        <v>0.15</v>
      </c>
      <c r="AN519" s="62">
        <f>AB519/'Festività&amp;Chiusure'!N$2</f>
        <v>0.39130434782608697</v>
      </c>
      <c r="AO519" s="62">
        <f>AC519/'Festività&amp;Chiusure'!O$2</f>
        <v>0</v>
      </c>
      <c r="AP519" s="62">
        <f>AD519/'Festività&amp;Chiusure'!P$2</f>
        <v>0.2857142857142857</v>
      </c>
      <c r="AQ519" s="62">
        <f>AE519/'Festività&amp;Chiusure'!Q$2</f>
        <v>0.2608695652173913</v>
      </c>
      <c r="AR519" s="62">
        <f>AF519/'Festività&amp;Chiusure'!R$2</f>
        <v>0.14285714285714285</v>
      </c>
      <c r="AS519" s="62">
        <f>AG519/'Festività&amp;Chiusure'!S$2</f>
        <v>4.5454545454545456E-2</v>
      </c>
    </row>
    <row r="520" spans="1:45" ht="14.45" hidden="1">
      <c r="A520" s="24" t="s">
        <v>45</v>
      </c>
      <c r="B520" s="24" t="s">
        <v>46</v>
      </c>
      <c r="C520" s="24" t="s">
        <v>195</v>
      </c>
      <c r="D520" s="24">
        <v>2024</v>
      </c>
      <c r="E520" s="61">
        <v>45444</v>
      </c>
      <c r="F520" s="61">
        <v>45657</v>
      </c>
      <c r="G520" s="78" t="s">
        <v>464</v>
      </c>
      <c r="H520" s="78" t="s">
        <v>464</v>
      </c>
      <c r="I520" s="24" t="s">
        <v>379</v>
      </c>
      <c r="J520" s="24" t="s">
        <v>514</v>
      </c>
      <c r="K520" s="24" t="s">
        <v>52</v>
      </c>
      <c r="L520" s="24" t="s">
        <v>451</v>
      </c>
      <c r="M520" s="24" t="s">
        <v>130</v>
      </c>
      <c r="N520" s="24" t="s">
        <v>59</v>
      </c>
      <c r="O520" s="24" t="s">
        <v>72</v>
      </c>
      <c r="P520" s="24">
        <v>570</v>
      </c>
      <c r="Q520" s="24">
        <v>567</v>
      </c>
      <c r="R520" s="24" t="s">
        <v>57</v>
      </c>
      <c r="S520" s="62">
        <v>1</v>
      </c>
      <c r="T520" s="24">
        <v>2024</v>
      </c>
      <c r="U520" s="24">
        <f t="shared" si="8"/>
        <v>15</v>
      </c>
      <c r="V520" s="24"/>
      <c r="W520" s="24"/>
      <c r="X520" s="24"/>
      <c r="Y520" s="24"/>
      <c r="Z520" s="24"/>
      <c r="AA520" s="24">
        <v>3</v>
      </c>
      <c r="AB520" s="24">
        <v>3</v>
      </c>
      <c r="AC520" s="24"/>
      <c r="AD520" s="24">
        <v>3</v>
      </c>
      <c r="AE520" s="24">
        <v>3</v>
      </c>
      <c r="AF520" s="24">
        <v>2</v>
      </c>
      <c r="AG520" s="24">
        <v>1</v>
      </c>
      <c r="AH520" s="62">
        <f>V520/'Festività&amp;Chiusure'!H$2</f>
        <v>0</v>
      </c>
      <c r="AI520" s="62">
        <f>W520/'Festività&amp;Chiusure'!I$2</f>
        <v>0</v>
      </c>
      <c r="AJ520" s="62">
        <f>X520/'Festività&amp;Chiusure'!J$2</f>
        <v>0</v>
      </c>
      <c r="AK520" s="62">
        <f>Y520/'Festività&amp;Chiusure'!K$2</f>
        <v>0</v>
      </c>
      <c r="AL520" s="62">
        <f>Z520/'Festività&amp;Chiusure'!L$2</f>
        <v>0</v>
      </c>
      <c r="AM520" s="62">
        <f>AA520/'Festività&amp;Chiusure'!M$2</f>
        <v>0.15</v>
      </c>
      <c r="AN520" s="62">
        <f>AB520/'Festività&amp;Chiusure'!N$2</f>
        <v>0.13043478260869565</v>
      </c>
      <c r="AO520" s="62">
        <f>AC520/'Festività&amp;Chiusure'!O$2</f>
        <v>0</v>
      </c>
      <c r="AP520" s="62">
        <f>AD520/'Festività&amp;Chiusure'!P$2</f>
        <v>0.14285714285714285</v>
      </c>
      <c r="AQ520" s="62">
        <f>AE520/'Festività&amp;Chiusure'!Q$2</f>
        <v>0.13043478260869565</v>
      </c>
      <c r="AR520" s="62">
        <f>AF520/'Festività&amp;Chiusure'!R$2</f>
        <v>9.5238095238095233E-2</v>
      </c>
      <c r="AS520" s="62">
        <f>AG520/'Festività&amp;Chiusure'!S$2</f>
        <v>4.5454545454545456E-2</v>
      </c>
    </row>
    <row r="521" spans="1:45" ht="14.45" hidden="1">
      <c r="A521" s="24" t="s">
        <v>45</v>
      </c>
      <c r="B521" s="24" t="s">
        <v>46</v>
      </c>
      <c r="C521" s="24" t="s">
        <v>195</v>
      </c>
      <c r="D521" s="24">
        <v>2024</v>
      </c>
      <c r="E521" s="61">
        <v>45566</v>
      </c>
      <c r="F521" s="61">
        <v>45657</v>
      </c>
      <c r="G521" s="24" t="s">
        <v>491</v>
      </c>
      <c r="H521" s="48" t="s">
        <v>491</v>
      </c>
      <c r="I521" s="24" t="s">
        <v>379</v>
      </c>
      <c r="J521" s="24" t="s">
        <v>516</v>
      </c>
      <c r="K521" s="24" t="s">
        <v>52</v>
      </c>
      <c r="L521" s="24" t="s">
        <v>451</v>
      </c>
      <c r="M521" s="24" t="s">
        <v>177</v>
      </c>
      <c r="N521" s="24" t="s">
        <v>59</v>
      </c>
      <c r="O521" s="24" t="s">
        <v>260</v>
      </c>
      <c r="P521" s="24">
        <v>80</v>
      </c>
      <c r="Q521" s="24">
        <v>60</v>
      </c>
      <c r="R521" s="24" t="s">
        <v>57</v>
      </c>
      <c r="S521" s="62">
        <v>1</v>
      </c>
      <c r="T521" s="24">
        <v>2024</v>
      </c>
      <c r="U521" s="24">
        <f t="shared" si="8"/>
        <v>7</v>
      </c>
      <c r="V521" s="24"/>
      <c r="W521" s="24"/>
      <c r="X521" s="24"/>
      <c r="Y521" s="24"/>
      <c r="Z521" s="24"/>
      <c r="AA521" s="24"/>
      <c r="AB521" s="24"/>
      <c r="AC521" s="24"/>
      <c r="AD521" s="24"/>
      <c r="AE521" s="24">
        <v>1</v>
      </c>
      <c r="AF521" s="24">
        <v>3</v>
      </c>
      <c r="AG521" s="24">
        <v>3</v>
      </c>
      <c r="AH521" s="62">
        <f>V521/'Festività&amp;Chiusure'!H$2</f>
        <v>0</v>
      </c>
      <c r="AI521" s="62">
        <f>W521/'Festività&amp;Chiusure'!I$2</f>
        <v>0</v>
      </c>
      <c r="AJ521" s="62">
        <f>X521/'Festività&amp;Chiusure'!J$2</f>
        <v>0</v>
      </c>
      <c r="AK521" s="62">
        <f>Y521/'Festività&amp;Chiusure'!K$2</f>
        <v>0</v>
      </c>
      <c r="AL521" s="62">
        <f>Z521/'Festività&amp;Chiusure'!L$2</f>
        <v>0</v>
      </c>
      <c r="AM521" s="62">
        <f>AA521/'Festività&amp;Chiusure'!M$2</f>
        <v>0</v>
      </c>
      <c r="AN521" s="62">
        <f>AB521/'Festività&amp;Chiusure'!N$2</f>
        <v>0</v>
      </c>
      <c r="AO521" s="62">
        <f>AC521/'Festività&amp;Chiusure'!O$2</f>
        <v>0</v>
      </c>
      <c r="AP521" s="62">
        <f>AD521/'Festività&amp;Chiusure'!P$2</f>
        <v>0</v>
      </c>
      <c r="AQ521" s="62">
        <f>AE521/'Festività&amp;Chiusure'!Q$2</f>
        <v>4.3478260869565216E-2</v>
      </c>
      <c r="AR521" s="62">
        <f>AF521/'Festività&amp;Chiusure'!R$2</f>
        <v>0.14285714285714285</v>
      </c>
      <c r="AS521" s="62">
        <f>AG521/'Festività&amp;Chiusure'!S$2</f>
        <v>0.13636363636363635</v>
      </c>
    </row>
    <row r="522" spans="1:45" ht="14.45" hidden="1">
      <c r="A522" s="24" t="s">
        <v>45</v>
      </c>
      <c r="B522" s="24" t="s">
        <v>46</v>
      </c>
      <c r="C522" s="24" t="s">
        <v>195</v>
      </c>
      <c r="D522" s="24">
        <v>2024</v>
      </c>
      <c r="E522" s="61">
        <v>45566</v>
      </c>
      <c r="F522" s="61">
        <v>45657</v>
      </c>
      <c r="G522" s="24" t="s">
        <v>491</v>
      </c>
      <c r="H522" s="78" t="s">
        <v>491</v>
      </c>
      <c r="I522" s="24" t="s">
        <v>379</v>
      </c>
      <c r="J522" s="24" t="s">
        <v>516</v>
      </c>
      <c r="K522" s="24" t="s">
        <v>52</v>
      </c>
      <c r="L522" s="24" t="s">
        <v>451</v>
      </c>
      <c r="M522" s="24" t="s">
        <v>58</v>
      </c>
      <c r="N522" s="24" t="s">
        <v>59</v>
      </c>
      <c r="O522" s="24" t="s">
        <v>72</v>
      </c>
      <c r="P522" s="24">
        <v>80</v>
      </c>
      <c r="Q522" s="24">
        <v>60</v>
      </c>
      <c r="R522" s="24" t="s">
        <v>57</v>
      </c>
      <c r="S522" s="62">
        <v>1</v>
      </c>
      <c r="T522" s="24">
        <v>2024</v>
      </c>
      <c r="U522" s="24">
        <f t="shared" si="8"/>
        <v>12</v>
      </c>
      <c r="V522" s="24"/>
      <c r="W522" s="24"/>
      <c r="X522" s="24"/>
      <c r="Y522" s="24"/>
      <c r="Z522" s="24"/>
      <c r="AA522" s="24"/>
      <c r="AB522" s="24"/>
      <c r="AC522" s="24"/>
      <c r="AD522" s="24">
        <v>3</v>
      </c>
      <c r="AE522" s="24">
        <v>3</v>
      </c>
      <c r="AF522" s="24">
        <v>2</v>
      </c>
      <c r="AG522" s="24">
        <v>4</v>
      </c>
      <c r="AH522" s="62">
        <f>V522/'Festività&amp;Chiusure'!H$2</f>
        <v>0</v>
      </c>
      <c r="AI522" s="62">
        <f>W522/'Festività&amp;Chiusure'!I$2</f>
        <v>0</v>
      </c>
      <c r="AJ522" s="62">
        <f>X522/'Festività&amp;Chiusure'!J$2</f>
        <v>0</v>
      </c>
      <c r="AK522" s="62">
        <f>Y522/'Festività&amp;Chiusure'!K$2</f>
        <v>0</v>
      </c>
      <c r="AL522" s="62">
        <f>Z522/'Festività&amp;Chiusure'!L$2</f>
        <v>0</v>
      </c>
      <c r="AM522" s="62">
        <f>AA522/'Festività&amp;Chiusure'!M$2</f>
        <v>0</v>
      </c>
      <c r="AN522" s="62">
        <f>AB522/'Festività&amp;Chiusure'!N$2</f>
        <v>0</v>
      </c>
      <c r="AO522" s="62">
        <f>AC522/'Festività&amp;Chiusure'!O$2</f>
        <v>0</v>
      </c>
      <c r="AP522" s="62">
        <f>AD522/'Festività&amp;Chiusure'!P$2</f>
        <v>0.14285714285714285</v>
      </c>
      <c r="AQ522" s="62">
        <f>AE522/'Festività&amp;Chiusure'!Q$2</f>
        <v>0.13043478260869565</v>
      </c>
      <c r="AR522" s="62">
        <f>AF522/'Festività&amp;Chiusure'!R$2</f>
        <v>9.5238095238095233E-2</v>
      </c>
      <c r="AS522" s="62">
        <f>AG522/'Festività&amp;Chiusure'!S$2</f>
        <v>0.18181818181818182</v>
      </c>
    </row>
    <row r="523" spans="1:45" ht="14.45" hidden="1">
      <c r="A523" s="24" t="s">
        <v>45</v>
      </c>
      <c r="B523" s="24" t="s">
        <v>46</v>
      </c>
      <c r="C523" s="24" t="s">
        <v>195</v>
      </c>
      <c r="D523" s="24">
        <v>2024</v>
      </c>
      <c r="E523" s="61">
        <v>45566</v>
      </c>
      <c r="F523" s="61">
        <v>45657</v>
      </c>
      <c r="G523" s="24" t="s">
        <v>491</v>
      </c>
      <c r="H523" s="48" t="s">
        <v>491</v>
      </c>
      <c r="I523" s="24" t="s">
        <v>379</v>
      </c>
      <c r="J523" s="24" t="s">
        <v>516</v>
      </c>
      <c r="K523" s="24" t="s">
        <v>52</v>
      </c>
      <c r="L523" s="24" t="s">
        <v>451</v>
      </c>
      <c r="M523" s="24" t="s">
        <v>179</v>
      </c>
      <c r="N523" s="24" t="s">
        <v>55</v>
      </c>
      <c r="O523" s="24" t="s">
        <v>134</v>
      </c>
      <c r="P523" s="24">
        <v>80</v>
      </c>
      <c r="Q523" s="24">
        <v>60</v>
      </c>
      <c r="R523" s="24" t="s">
        <v>57</v>
      </c>
      <c r="S523" s="62">
        <v>1</v>
      </c>
      <c r="T523" s="24">
        <v>2024</v>
      </c>
      <c r="U523" s="24">
        <f t="shared" si="8"/>
        <v>9</v>
      </c>
      <c r="V523" s="24"/>
      <c r="W523" s="24"/>
      <c r="X523" s="24"/>
      <c r="Y523" s="24"/>
      <c r="Z523" s="24"/>
      <c r="AA523" s="24"/>
      <c r="AB523" s="24"/>
      <c r="AC523" s="24"/>
      <c r="AD523" s="24"/>
      <c r="AE523" s="24">
        <v>5</v>
      </c>
      <c r="AF523" s="24">
        <v>4</v>
      </c>
      <c r="AG523" s="24"/>
      <c r="AH523" s="62">
        <f>V523/'Festività&amp;Chiusure'!H$2</f>
        <v>0</v>
      </c>
      <c r="AI523" s="62">
        <f>W523/'Festività&amp;Chiusure'!I$2</f>
        <v>0</v>
      </c>
      <c r="AJ523" s="62">
        <f>X523/'Festività&amp;Chiusure'!J$2</f>
        <v>0</v>
      </c>
      <c r="AK523" s="62">
        <f>Y523/'Festività&amp;Chiusure'!K$2</f>
        <v>0</v>
      </c>
      <c r="AL523" s="62">
        <f>Z523/'Festività&amp;Chiusure'!L$2</f>
        <v>0</v>
      </c>
      <c r="AM523" s="62">
        <f>AA523/'Festività&amp;Chiusure'!M$2</f>
        <v>0</v>
      </c>
      <c r="AN523" s="62">
        <f>AB523/'Festività&amp;Chiusure'!N$2</f>
        <v>0</v>
      </c>
      <c r="AO523" s="62">
        <f>AC523/'Festività&amp;Chiusure'!O$2</f>
        <v>0</v>
      </c>
      <c r="AP523" s="62">
        <f>AD523/'Festività&amp;Chiusure'!P$2</f>
        <v>0</v>
      </c>
      <c r="AQ523" s="62">
        <f>AE523/'Festività&amp;Chiusure'!Q$2</f>
        <v>0.21739130434782608</v>
      </c>
      <c r="AR523" s="62">
        <f>AF523/'Festività&amp;Chiusure'!R$2</f>
        <v>0.19047619047619047</v>
      </c>
      <c r="AS523" s="62">
        <f>AG523/'Festività&amp;Chiusure'!S$2</f>
        <v>0</v>
      </c>
    </row>
    <row r="524" spans="1:45" ht="14.45" hidden="1">
      <c r="A524" s="24" t="s">
        <v>45</v>
      </c>
      <c r="B524" s="24" t="s">
        <v>46</v>
      </c>
      <c r="C524" s="24" t="s">
        <v>195</v>
      </c>
      <c r="D524" s="24">
        <v>2024</v>
      </c>
      <c r="E524" s="61">
        <v>45566</v>
      </c>
      <c r="F524" s="61">
        <v>45657</v>
      </c>
      <c r="G524" s="24" t="s">
        <v>491</v>
      </c>
      <c r="H524" s="24" t="s">
        <v>491</v>
      </c>
      <c r="I524" s="24" t="s">
        <v>379</v>
      </c>
      <c r="J524" s="24" t="s">
        <v>516</v>
      </c>
      <c r="K524" s="24" t="s">
        <v>52</v>
      </c>
      <c r="L524" s="24" t="s">
        <v>451</v>
      </c>
      <c r="M524" s="24" t="s">
        <v>466</v>
      </c>
      <c r="N524" s="24" t="s">
        <v>59</v>
      </c>
      <c r="O524" s="24" t="s">
        <v>260</v>
      </c>
      <c r="P524" s="24">
        <v>80</v>
      </c>
      <c r="Q524" s="24">
        <v>60</v>
      </c>
      <c r="R524" s="24" t="s">
        <v>57</v>
      </c>
      <c r="S524" s="62">
        <v>1</v>
      </c>
      <c r="T524" s="24">
        <v>2024</v>
      </c>
      <c r="U524" s="24">
        <f t="shared" si="8"/>
        <v>9</v>
      </c>
      <c r="V524" s="24"/>
      <c r="W524" s="24"/>
      <c r="X524" s="24"/>
      <c r="Y524" s="24"/>
      <c r="Z524" s="24"/>
      <c r="AA524" s="24"/>
      <c r="AB524" s="24"/>
      <c r="AC524" s="24"/>
      <c r="AD524" s="24"/>
      <c r="AE524" s="24">
        <v>3</v>
      </c>
      <c r="AF524" s="24">
        <v>3</v>
      </c>
      <c r="AG524" s="24">
        <v>3</v>
      </c>
      <c r="AH524" s="62">
        <f>V524/'Festività&amp;Chiusure'!H$2</f>
        <v>0</v>
      </c>
      <c r="AI524" s="62">
        <f>W524/'Festività&amp;Chiusure'!I$2</f>
        <v>0</v>
      </c>
      <c r="AJ524" s="62">
        <f>X524/'Festività&amp;Chiusure'!J$2</f>
        <v>0</v>
      </c>
      <c r="AK524" s="62">
        <f>Y524/'Festività&amp;Chiusure'!K$2</f>
        <v>0</v>
      </c>
      <c r="AL524" s="62">
        <f>Z524/'Festività&amp;Chiusure'!L$2</f>
        <v>0</v>
      </c>
      <c r="AM524" s="62">
        <f>AA524/'Festività&amp;Chiusure'!M$2</f>
        <v>0</v>
      </c>
      <c r="AN524" s="62">
        <f>AB524/'Festività&amp;Chiusure'!N$2</f>
        <v>0</v>
      </c>
      <c r="AO524" s="62">
        <f>AC524/'Festività&amp;Chiusure'!O$2</f>
        <v>0</v>
      </c>
      <c r="AP524" s="62">
        <f>AD524/'Festività&amp;Chiusure'!P$2</f>
        <v>0</v>
      </c>
      <c r="AQ524" s="62">
        <f>AE524/'Festività&amp;Chiusure'!Q$2</f>
        <v>0.13043478260869565</v>
      </c>
      <c r="AR524" s="62">
        <f>AF524/'Festività&amp;Chiusure'!R$2</f>
        <v>0.14285714285714285</v>
      </c>
      <c r="AS524" s="62">
        <f>AG524/'Festività&amp;Chiusure'!S$2</f>
        <v>0.13636363636363635</v>
      </c>
    </row>
    <row r="525" spans="1:45" ht="14.45" hidden="1">
      <c r="A525" s="24" t="s">
        <v>45</v>
      </c>
      <c r="B525" s="24" t="s">
        <v>46</v>
      </c>
      <c r="C525" s="24" t="s">
        <v>195</v>
      </c>
      <c r="D525" s="24">
        <v>2024</v>
      </c>
      <c r="E525" s="61">
        <v>45566</v>
      </c>
      <c r="F525" s="61">
        <v>45657</v>
      </c>
      <c r="G525" s="24" t="s">
        <v>491</v>
      </c>
      <c r="H525" s="48" t="s">
        <v>491</v>
      </c>
      <c r="I525" s="24" t="s">
        <v>379</v>
      </c>
      <c r="J525" s="24" t="s">
        <v>516</v>
      </c>
      <c r="K525" s="24" t="s">
        <v>52</v>
      </c>
      <c r="L525" s="24" t="s">
        <v>451</v>
      </c>
      <c r="M525" s="24" t="s">
        <v>160</v>
      </c>
      <c r="N525" s="24" t="s">
        <v>55</v>
      </c>
      <c r="O525" s="24" t="s">
        <v>142</v>
      </c>
      <c r="P525" s="24">
        <v>80</v>
      </c>
      <c r="Q525" s="24">
        <v>60</v>
      </c>
      <c r="R525" s="24" t="s">
        <v>57</v>
      </c>
      <c r="S525" s="62">
        <v>1</v>
      </c>
      <c r="T525" s="24">
        <v>2024</v>
      </c>
      <c r="U525" s="24">
        <f t="shared" si="8"/>
        <v>10</v>
      </c>
      <c r="V525" s="24"/>
      <c r="W525" s="24"/>
      <c r="X525" s="24"/>
      <c r="Y525" s="24"/>
      <c r="Z525" s="24"/>
      <c r="AA525" s="24"/>
      <c r="AB525" s="24"/>
      <c r="AC525" s="24"/>
      <c r="AD525" s="24"/>
      <c r="AE525" s="24">
        <v>5</v>
      </c>
      <c r="AF525" s="24">
        <v>5</v>
      </c>
      <c r="AG525" s="24"/>
      <c r="AH525" s="62">
        <f>V525/'Festività&amp;Chiusure'!H$2</f>
        <v>0</v>
      </c>
      <c r="AI525" s="62">
        <f>W525/'Festività&amp;Chiusure'!I$2</f>
        <v>0</v>
      </c>
      <c r="AJ525" s="62">
        <f>X525/'Festività&amp;Chiusure'!J$2</f>
        <v>0</v>
      </c>
      <c r="AK525" s="62">
        <f>Y525/'Festività&amp;Chiusure'!K$2</f>
        <v>0</v>
      </c>
      <c r="AL525" s="62">
        <f>Z525/'Festività&amp;Chiusure'!L$2</f>
        <v>0</v>
      </c>
      <c r="AM525" s="62">
        <f>AA525/'Festività&amp;Chiusure'!M$2</f>
        <v>0</v>
      </c>
      <c r="AN525" s="62">
        <f>AB525/'Festività&amp;Chiusure'!N$2</f>
        <v>0</v>
      </c>
      <c r="AO525" s="62">
        <f>AC525/'Festività&amp;Chiusure'!O$2</f>
        <v>0</v>
      </c>
      <c r="AP525" s="62">
        <f>AD525/'Festività&amp;Chiusure'!P$2</f>
        <v>0</v>
      </c>
      <c r="AQ525" s="62">
        <f>AE525/'Festività&amp;Chiusure'!Q$2</f>
        <v>0.21739130434782608</v>
      </c>
      <c r="AR525" s="62">
        <f>AF525/'Festività&amp;Chiusure'!R$2</f>
        <v>0.23809523809523808</v>
      </c>
      <c r="AS525" s="62">
        <f>AG525/'Festività&amp;Chiusure'!S$2</f>
        <v>0</v>
      </c>
    </row>
    <row r="526" spans="1:45" ht="14.45" hidden="1">
      <c r="A526" s="24" t="s">
        <v>45</v>
      </c>
      <c r="B526" s="24" t="s">
        <v>46</v>
      </c>
      <c r="C526" s="24" t="s">
        <v>195</v>
      </c>
      <c r="D526" s="24">
        <v>2024</v>
      </c>
      <c r="E526" s="61">
        <v>45566</v>
      </c>
      <c r="F526" s="61">
        <v>45657</v>
      </c>
      <c r="G526" s="24" t="s">
        <v>491</v>
      </c>
      <c r="H526" s="48" t="s">
        <v>491</v>
      </c>
      <c r="I526" s="24" t="s">
        <v>379</v>
      </c>
      <c r="J526" s="24" t="s">
        <v>516</v>
      </c>
      <c r="K526" s="24" t="s">
        <v>52</v>
      </c>
      <c r="L526" s="24" t="s">
        <v>451</v>
      </c>
      <c r="M526" s="24" t="s">
        <v>451</v>
      </c>
      <c r="N526" s="24" t="s">
        <v>55</v>
      </c>
      <c r="O526" s="24" t="s">
        <v>260</v>
      </c>
      <c r="P526" s="24">
        <v>80</v>
      </c>
      <c r="Q526" s="24">
        <v>60</v>
      </c>
      <c r="R526" s="24" t="s">
        <v>57</v>
      </c>
      <c r="S526" s="62">
        <v>1</v>
      </c>
      <c r="T526" s="24">
        <v>2024</v>
      </c>
      <c r="U526" s="24">
        <f t="shared" si="8"/>
        <v>7</v>
      </c>
      <c r="V526" s="24"/>
      <c r="W526" s="24"/>
      <c r="X526" s="24"/>
      <c r="Y526" s="24"/>
      <c r="Z526" s="24"/>
      <c r="AA526" s="24"/>
      <c r="AB526" s="24"/>
      <c r="AC526" s="24"/>
      <c r="AD526" s="24">
        <v>2</v>
      </c>
      <c r="AE526" s="24">
        <v>2</v>
      </c>
      <c r="AF526" s="24">
        <v>2</v>
      </c>
      <c r="AG526" s="24">
        <v>1</v>
      </c>
      <c r="AH526" s="62">
        <f>V526/'Festività&amp;Chiusure'!H$2</f>
        <v>0</v>
      </c>
      <c r="AI526" s="62">
        <f>W526/'Festività&amp;Chiusure'!I$2</f>
        <v>0</v>
      </c>
      <c r="AJ526" s="62">
        <f>X526/'Festività&amp;Chiusure'!J$2</f>
        <v>0</v>
      </c>
      <c r="AK526" s="62">
        <f>Y526/'Festività&amp;Chiusure'!K$2</f>
        <v>0</v>
      </c>
      <c r="AL526" s="62">
        <f>Z526/'Festività&amp;Chiusure'!L$2</f>
        <v>0</v>
      </c>
      <c r="AM526" s="62">
        <f>AA526/'Festività&amp;Chiusure'!M$2</f>
        <v>0</v>
      </c>
      <c r="AN526" s="62">
        <f>AB526/'Festività&amp;Chiusure'!N$2</f>
        <v>0</v>
      </c>
      <c r="AO526" s="62">
        <f>AC526/'Festività&amp;Chiusure'!O$2</f>
        <v>0</v>
      </c>
      <c r="AP526" s="62">
        <f>AD526/'Festività&amp;Chiusure'!P$2</f>
        <v>9.5238095238095233E-2</v>
      </c>
      <c r="AQ526" s="62">
        <f>AE526/'Festività&amp;Chiusure'!Q$2</f>
        <v>8.6956521739130432E-2</v>
      </c>
      <c r="AR526" s="62">
        <f>AF526/'Festività&amp;Chiusure'!R$2</f>
        <v>9.5238095238095233E-2</v>
      </c>
      <c r="AS526" s="62">
        <f>AG526/'Festività&amp;Chiusure'!S$2</f>
        <v>4.5454545454545456E-2</v>
      </c>
    </row>
    <row r="527" spans="1:45" ht="14.45" hidden="1">
      <c r="A527" s="24" t="s">
        <v>45</v>
      </c>
      <c r="B527" s="24" t="s">
        <v>46</v>
      </c>
      <c r="C527" s="24" t="s">
        <v>195</v>
      </c>
      <c r="D527" s="24">
        <v>2024</v>
      </c>
      <c r="E527" s="61">
        <v>45566</v>
      </c>
      <c r="F527" s="61">
        <v>45657</v>
      </c>
      <c r="G527" s="24" t="s">
        <v>491</v>
      </c>
      <c r="H527" s="48" t="s">
        <v>491</v>
      </c>
      <c r="I527" s="24" t="s">
        <v>379</v>
      </c>
      <c r="J527" s="24" t="s">
        <v>516</v>
      </c>
      <c r="K527" s="24" t="s">
        <v>52</v>
      </c>
      <c r="L527" s="24" t="s">
        <v>451</v>
      </c>
      <c r="M527" s="24" t="s">
        <v>133</v>
      </c>
      <c r="N527" s="24" t="s">
        <v>55</v>
      </c>
      <c r="O527" s="24" t="s">
        <v>134</v>
      </c>
      <c r="P527" s="24">
        <v>80</v>
      </c>
      <c r="Q527" s="24">
        <v>60</v>
      </c>
      <c r="R527" s="24" t="s">
        <v>57</v>
      </c>
      <c r="S527" s="62">
        <v>1</v>
      </c>
      <c r="T527" s="24">
        <v>2024</v>
      </c>
      <c r="U527" s="24">
        <f t="shared" si="8"/>
        <v>12</v>
      </c>
      <c r="V527" s="24"/>
      <c r="W527" s="24"/>
      <c r="X527" s="24"/>
      <c r="Y527" s="24"/>
      <c r="Z527" s="24"/>
      <c r="AA527" s="24"/>
      <c r="AB527" s="24"/>
      <c r="AC527" s="24"/>
      <c r="AD527" s="24"/>
      <c r="AE527" s="24">
        <v>6</v>
      </c>
      <c r="AF527" s="24">
        <v>1</v>
      </c>
      <c r="AG527" s="24">
        <v>5</v>
      </c>
      <c r="AH527" s="62">
        <f>V527/'Festività&amp;Chiusure'!H$2</f>
        <v>0</v>
      </c>
      <c r="AI527" s="62">
        <f>W527/'Festività&amp;Chiusure'!I$2</f>
        <v>0</v>
      </c>
      <c r="AJ527" s="62">
        <f>X527/'Festività&amp;Chiusure'!J$2</f>
        <v>0</v>
      </c>
      <c r="AK527" s="62">
        <f>Y527/'Festività&amp;Chiusure'!K$2</f>
        <v>0</v>
      </c>
      <c r="AL527" s="62">
        <f>Z527/'Festività&amp;Chiusure'!L$2</f>
        <v>0</v>
      </c>
      <c r="AM527" s="62">
        <f>AA527/'Festività&amp;Chiusure'!M$2</f>
        <v>0</v>
      </c>
      <c r="AN527" s="62">
        <f>AB527/'Festività&amp;Chiusure'!N$2</f>
        <v>0</v>
      </c>
      <c r="AO527" s="62">
        <f>AC527/'Festività&amp;Chiusure'!O$2</f>
        <v>0</v>
      </c>
      <c r="AP527" s="62">
        <f>AD527/'Festività&amp;Chiusure'!P$2</f>
        <v>0</v>
      </c>
      <c r="AQ527" s="62">
        <f>AE527/'Festività&amp;Chiusure'!Q$2</f>
        <v>0.2608695652173913</v>
      </c>
      <c r="AR527" s="62">
        <f>AF527/'Festività&amp;Chiusure'!R$2</f>
        <v>4.7619047619047616E-2</v>
      </c>
      <c r="AS527" s="62">
        <f>AG527/'Festività&amp;Chiusure'!S$2</f>
        <v>0.22727272727272727</v>
      </c>
    </row>
    <row r="528" spans="1:45" ht="14.45" hidden="1">
      <c r="A528" s="24" t="s">
        <v>45</v>
      </c>
      <c r="B528" s="24" t="s">
        <v>46</v>
      </c>
      <c r="C528" s="24" t="s">
        <v>195</v>
      </c>
      <c r="D528" s="24">
        <v>2024</v>
      </c>
      <c r="E528" s="61">
        <v>45566</v>
      </c>
      <c r="F528" s="61">
        <v>45657</v>
      </c>
      <c r="G528" s="24" t="s">
        <v>491</v>
      </c>
      <c r="H528" s="48" t="s">
        <v>491</v>
      </c>
      <c r="I528" s="24" t="s">
        <v>379</v>
      </c>
      <c r="J528" s="24" t="s">
        <v>516</v>
      </c>
      <c r="K528" s="24" t="s">
        <v>52</v>
      </c>
      <c r="L528" s="24" t="s">
        <v>451</v>
      </c>
      <c r="M528" s="24" t="s">
        <v>336</v>
      </c>
      <c r="N528" s="24" t="s">
        <v>59</v>
      </c>
      <c r="O528" s="24" t="s">
        <v>72</v>
      </c>
      <c r="P528" s="24">
        <v>80</v>
      </c>
      <c r="Q528" s="24">
        <v>60</v>
      </c>
      <c r="R528" s="24" t="s">
        <v>57</v>
      </c>
      <c r="S528" s="62">
        <v>1</v>
      </c>
      <c r="T528" s="24">
        <v>2024</v>
      </c>
      <c r="U528" s="24">
        <f t="shared" si="8"/>
        <v>9</v>
      </c>
      <c r="V528" s="24"/>
      <c r="W528" s="24"/>
      <c r="X528" s="24"/>
      <c r="Y528" s="24"/>
      <c r="Z528" s="24"/>
      <c r="AA528" s="24"/>
      <c r="AB528" s="24"/>
      <c r="AC528" s="24"/>
      <c r="AD528" s="24">
        <v>3</v>
      </c>
      <c r="AE528" s="24">
        <v>3</v>
      </c>
      <c r="AF528" s="24">
        <v>2</v>
      </c>
      <c r="AG528" s="24">
        <v>1</v>
      </c>
      <c r="AH528" s="62">
        <f>V528/'Festività&amp;Chiusure'!H$2</f>
        <v>0</v>
      </c>
      <c r="AI528" s="62">
        <f>W528/'Festività&amp;Chiusure'!I$2</f>
        <v>0</v>
      </c>
      <c r="AJ528" s="62">
        <f>X528/'Festività&amp;Chiusure'!J$2</f>
        <v>0</v>
      </c>
      <c r="AK528" s="62">
        <f>Y528/'Festività&amp;Chiusure'!K$2</f>
        <v>0</v>
      </c>
      <c r="AL528" s="62">
        <f>Z528/'Festività&amp;Chiusure'!L$2</f>
        <v>0</v>
      </c>
      <c r="AM528" s="62">
        <f>AA528/'Festività&amp;Chiusure'!M$2</f>
        <v>0</v>
      </c>
      <c r="AN528" s="62">
        <f>AB528/'Festività&amp;Chiusure'!N$2</f>
        <v>0</v>
      </c>
      <c r="AO528" s="62">
        <f>AC528/'Festività&amp;Chiusure'!O$2</f>
        <v>0</v>
      </c>
      <c r="AP528" s="62">
        <f>AD528/'Festività&amp;Chiusure'!P$2</f>
        <v>0.14285714285714285</v>
      </c>
      <c r="AQ528" s="62">
        <f>AE528/'Festività&amp;Chiusure'!Q$2</f>
        <v>0.13043478260869565</v>
      </c>
      <c r="AR528" s="62">
        <f>AF528/'Festività&amp;Chiusure'!R$2</f>
        <v>9.5238095238095233E-2</v>
      </c>
      <c r="AS528" s="62">
        <f>AG528/'Festività&amp;Chiusure'!S$2</f>
        <v>4.5454545454545456E-2</v>
      </c>
    </row>
    <row r="529" spans="1:45" ht="14.45" hidden="1">
      <c r="A529" s="24" t="s">
        <v>45</v>
      </c>
      <c r="B529" s="24" t="s">
        <v>46</v>
      </c>
      <c r="C529" s="24" t="s">
        <v>195</v>
      </c>
      <c r="D529" s="24">
        <v>2024</v>
      </c>
      <c r="E529" s="61">
        <v>45444</v>
      </c>
      <c r="F529" s="61">
        <v>45657</v>
      </c>
      <c r="G529" s="78" t="s">
        <v>464</v>
      </c>
      <c r="H529" s="78" t="s">
        <v>464</v>
      </c>
      <c r="I529" s="24" t="s">
        <v>379</v>
      </c>
      <c r="J529" s="24" t="s">
        <v>517</v>
      </c>
      <c r="K529" s="24" t="s">
        <v>52</v>
      </c>
      <c r="L529" s="24" t="s">
        <v>451</v>
      </c>
      <c r="M529" s="24" t="s">
        <v>160</v>
      </c>
      <c r="N529" s="24" t="s">
        <v>55</v>
      </c>
      <c r="O529" s="24" t="s">
        <v>142</v>
      </c>
      <c r="P529" s="24">
        <v>570</v>
      </c>
      <c r="Q529" s="24">
        <v>567</v>
      </c>
      <c r="R529" s="24" t="s">
        <v>57</v>
      </c>
      <c r="S529" s="62">
        <v>1</v>
      </c>
      <c r="T529" s="24">
        <v>2024</v>
      </c>
      <c r="U529" s="24">
        <f t="shared" si="8"/>
        <v>22</v>
      </c>
      <c r="V529" s="24"/>
      <c r="W529" s="24"/>
      <c r="X529" s="24"/>
      <c r="Y529" s="24"/>
      <c r="Z529" s="24"/>
      <c r="AA529" s="24">
        <v>3</v>
      </c>
      <c r="AB529" s="24">
        <v>3</v>
      </c>
      <c r="AC529" s="24"/>
      <c r="AD529" s="24">
        <v>4</v>
      </c>
      <c r="AE529" s="24">
        <v>4</v>
      </c>
      <c r="AF529" s="24">
        <v>4</v>
      </c>
      <c r="AG529" s="24">
        <v>4</v>
      </c>
      <c r="AH529" s="62">
        <f>V529/'Festività&amp;Chiusure'!H$2</f>
        <v>0</v>
      </c>
      <c r="AI529" s="62">
        <f>W529/'Festività&amp;Chiusure'!I$2</f>
        <v>0</v>
      </c>
      <c r="AJ529" s="62">
        <f>X529/'Festività&amp;Chiusure'!J$2</f>
        <v>0</v>
      </c>
      <c r="AK529" s="62">
        <f>Y529/'Festività&amp;Chiusure'!K$2</f>
        <v>0</v>
      </c>
      <c r="AL529" s="62">
        <f>Z529/'Festività&amp;Chiusure'!L$2</f>
        <v>0</v>
      </c>
      <c r="AM529" s="62">
        <f>AA529/'Festività&amp;Chiusure'!M$2</f>
        <v>0.15</v>
      </c>
      <c r="AN529" s="62">
        <f>AB529/'Festività&amp;Chiusure'!N$2</f>
        <v>0.13043478260869565</v>
      </c>
      <c r="AO529" s="62">
        <f>AC529/'Festività&amp;Chiusure'!O$2</f>
        <v>0</v>
      </c>
      <c r="AP529" s="62">
        <f>AD529/'Festività&amp;Chiusure'!P$2</f>
        <v>0.19047619047619047</v>
      </c>
      <c r="AQ529" s="62">
        <f>AE529/'Festività&amp;Chiusure'!Q$2</f>
        <v>0.17391304347826086</v>
      </c>
      <c r="AR529" s="62">
        <f>AF529/'Festività&amp;Chiusure'!R$2</f>
        <v>0.19047619047619047</v>
      </c>
      <c r="AS529" s="62">
        <f>AG529/'Festività&amp;Chiusure'!S$2</f>
        <v>0.18181818181818182</v>
      </c>
    </row>
    <row r="530" spans="1:45" ht="14.45" hidden="1">
      <c r="A530" s="24" t="s">
        <v>45</v>
      </c>
      <c r="B530" s="24" t="s">
        <v>46</v>
      </c>
      <c r="C530" s="24" t="s">
        <v>195</v>
      </c>
      <c r="D530" s="24">
        <v>2024</v>
      </c>
      <c r="E530" s="61">
        <v>45444</v>
      </c>
      <c r="F530" s="61">
        <v>45657</v>
      </c>
      <c r="G530" s="24" t="s">
        <v>464</v>
      </c>
      <c r="H530" s="78" t="s">
        <v>464</v>
      </c>
      <c r="I530" s="24" t="s">
        <v>379</v>
      </c>
      <c r="J530" s="24" t="s">
        <v>518</v>
      </c>
      <c r="K530" s="24" t="s">
        <v>52</v>
      </c>
      <c r="L530" s="24" t="s">
        <v>451</v>
      </c>
      <c r="M530" s="24" t="s">
        <v>58</v>
      </c>
      <c r="N530" s="24" t="s">
        <v>59</v>
      </c>
      <c r="O530" s="24" t="s">
        <v>72</v>
      </c>
      <c r="P530" s="24">
        <v>570</v>
      </c>
      <c r="Q530" s="24">
        <v>567</v>
      </c>
      <c r="R530" s="24" t="s">
        <v>57</v>
      </c>
      <c r="S530" s="62">
        <v>1</v>
      </c>
      <c r="T530" s="24">
        <v>2024</v>
      </c>
      <c r="U530" s="24">
        <f t="shared" si="8"/>
        <v>11</v>
      </c>
      <c r="V530" s="24"/>
      <c r="W530" s="24"/>
      <c r="X530" s="24"/>
      <c r="Y530" s="24"/>
      <c r="Z530" s="24"/>
      <c r="AA530" s="24"/>
      <c r="AB530" s="24"/>
      <c r="AC530" s="24"/>
      <c r="AD530" s="24">
        <v>3</v>
      </c>
      <c r="AE530" s="24">
        <v>4</v>
      </c>
      <c r="AF530" s="24">
        <v>4</v>
      </c>
      <c r="AG530" s="24"/>
      <c r="AH530" s="62">
        <f>V530/'Festività&amp;Chiusure'!H$2</f>
        <v>0</v>
      </c>
      <c r="AI530" s="62">
        <f>W530/'Festività&amp;Chiusure'!I$2</f>
        <v>0</v>
      </c>
      <c r="AJ530" s="62">
        <f>X530/'Festività&amp;Chiusure'!J$2</f>
        <v>0</v>
      </c>
      <c r="AK530" s="62">
        <f>Y530/'Festività&amp;Chiusure'!K$2</f>
        <v>0</v>
      </c>
      <c r="AL530" s="62">
        <f>Z530/'Festività&amp;Chiusure'!L$2</f>
        <v>0</v>
      </c>
      <c r="AM530" s="62">
        <f>AA530/'Festività&amp;Chiusure'!M$2</f>
        <v>0</v>
      </c>
      <c r="AN530" s="62">
        <f>AB530/'Festività&amp;Chiusure'!N$2</f>
        <v>0</v>
      </c>
      <c r="AO530" s="62">
        <f>AC530/'Festività&amp;Chiusure'!O$2</f>
        <v>0</v>
      </c>
      <c r="AP530" s="62">
        <f>AD530/'Festività&amp;Chiusure'!P$2</f>
        <v>0.14285714285714285</v>
      </c>
      <c r="AQ530" s="62">
        <f>AE530/'Festività&amp;Chiusure'!Q$2</f>
        <v>0.17391304347826086</v>
      </c>
      <c r="AR530" s="62">
        <f>AF530/'Festività&amp;Chiusure'!R$2</f>
        <v>0.19047619047619047</v>
      </c>
      <c r="AS530" s="62">
        <f>AG530/'Festività&amp;Chiusure'!S$2</f>
        <v>0</v>
      </c>
    </row>
    <row r="531" spans="1:45" ht="14.45" hidden="1">
      <c r="A531" s="24" t="s">
        <v>45</v>
      </c>
      <c r="B531" s="24" t="s">
        <v>46</v>
      </c>
      <c r="C531" s="24" t="s">
        <v>195</v>
      </c>
      <c r="D531" s="24">
        <v>2024</v>
      </c>
      <c r="E531" s="61">
        <v>45444</v>
      </c>
      <c r="F531" s="61">
        <v>45657</v>
      </c>
      <c r="G531" s="24" t="s">
        <v>464</v>
      </c>
      <c r="H531" s="78" t="s">
        <v>464</v>
      </c>
      <c r="I531" s="24" t="s">
        <v>379</v>
      </c>
      <c r="J531" s="24" t="s">
        <v>518</v>
      </c>
      <c r="K531" s="24" t="s">
        <v>52</v>
      </c>
      <c r="L531" s="24" t="s">
        <v>451</v>
      </c>
      <c r="M531" s="24" t="s">
        <v>133</v>
      </c>
      <c r="N531" s="24" t="s">
        <v>55</v>
      </c>
      <c r="O531" s="24" t="s">
        <v>134</v>
      </c>
      <c r="P531" s="24">
        <v>570</v>
      </c>
      <c r="Q531" s="24">
        <v>567</v>
      </c>
      <c r="R531" s="24" t="s">
        <v>57</v>
      </c>
      <c r="S531" s="62">
        <v>1</v>
      </c>
      <c r="T531" s="24">
        <v>2024</v>
      </c>
      <c r="U531" s="24">
        <f t="shared" si="8"/>
        <v>3</v>
      </c>
      <c r="V531" s="24"/>
      <c r="W531" s="24"/>
      <c r="X531" s="24"/>
      <c r="Y531" s="24"/>
      <c r="Z531" s="24"/>
      <c r="AA531" s="24"/>
      <c r="AB531" s="24">
        <v>1</v>
      </c>
      <c r="AC531" s="24"/>
      <c r="AD531" s="24">
        <v>2</v>
      </c>
      <c r="AE531" s="24"/>
      <c r="AF531" s="24"/>
      <c r="AG531" s="24"/>
      <c r="AH531" s="62">
        <f>V531/'Festività&amp;Chiusure'!H$2</f>
        <v>0</v>
      </c>
      <c r="AI531" s="62">
        <f>W531/'Festività&amp;Chiusure'!I$2</f>
        <v>0</v>
      </c>
      <c r="AJ531" s="62">
        <f>X531/'Festività&amp;Chiusure'!J$2</f>
        <v>0</v>
      </c>
      <c r="AK531" s="62">
        <f>Y531/'Festività&amp;Chiusure'!K$2</f>
        <v>0</v>
      </c>
      <c r="AL531" s="62">
        <f>Z531/'Festività&amp;Chiusure'!L$2</f>
        <v>0</v>
      </c>
      <c r="AM531" s="62">
        <f>AA531/'Festività&amp;Chiusure'!M$2</f>
        <v>0</v>
      </c>
      <c r="AN531" s="62">
        <f>AB531/'Festività&amp;Chiusure'!N$2</f>
        <v>4.3478260869565216E-2</v>
      </c>
      <c r="AO531" s="62">
        <f>AC531/'Festività&amp;Chiusure'!O$2</f>
        <v>0</v>
      </c>
      <c r="AP531" s="62">
        <f>AD531/'Festività&amp;Chiusure'!P$2</f>
        <v>9.5238095238095233E-2</v>
      </c>
      <c r="AQ531" s="62">
        <f>AE531/'Festività&amp;Chiusure'!Q$2</f>
        <v>0</v>
      </c>
      <c r="AR531" s="62">
        <f>AF531/'Festività&amp;Chiusure'!R$2</f>
        <v>0</v>
      </c>
      <c r="AS531" s="62">
        <f>AG531/'Festività&amp;Chiusure'!S$2</f>
        <v>0</v>
      </c>
    </row>
    <row r="532" spans="1:45" ht="14.45" hidden="1">
      <c r="A532" s="24" t="s">
        <v>45</v>
      </c>
      <c r="B532" s="24" t="s">
        <v>46</v>
      </c>
      <c r="C532" s="24" t="s">
        <v>195</v>
      </c>
      <c r="D532" s="24">
        <v>2024</v>
      </c>
      <c r="E532" s="61">
        <v>45444</v>
      </c>
      <c r="F532" s="61">
        <v>45657</v>
      </c>
      <c r="G532" s="24" t="s">
        <v>464</v>
      </c>
      <c r="H532" s="78" t="s">
        <v>464</v>
      </c>
      <c r="I532" s="24" t="s">
        <v>379</v>
      </c>
      <c r="J532" s="24" t="s">
        <v>518</v>
      </c>
      <c r="K532" s="24" t="s">
        <v>52</v>
      </c>
      <c r="L532" s="24" t="s">
        <v>451</v>
      </c>
      <c r="M532" s="24" t="s">
        <v>336</v>
      </c>
      <c r="N532" s="24" t="s">
        <v>59</v>
      </c>
      <c r="O532" s="24" t="s">
        <v>72</v>
      </c>
      <c r="P532" s="24">
        <v>570</v>
      </c>
      <c r="Q532" s="24">
        <v>567</v>
      </c>
      <c r="R532" s="24" t="s">
        <v>57</v>
      </c>
      <c r="S532" s="62">
        <v>1</v>
      </c>
      <c r="T532" s="24">
        <v>2024</v>
      </c>
      <c r="U532" s="24">
        <f t="shared" si="8"/>
        <v>7</v>
      </c>
      <c r="V532" s="24"/>
      <c r="W532" s="24"/>
      <c r="X532" s="24"/>
      <c r="Y532" s="24"/>
      <c r="Z532" s="24"/>
      <c r="AA532" s="24"/>
      <c r="AB532" s="24"/>
      <c r="AC532" s="24"/>
      <c r="AD532" s="24">
        <v>3</v>
      </c>
      <c r="AE532" s="24">
        <v>1</v>
      </c>
      <c r="AF532" s="24">
        <v>1</v>
      </c>
      <c r="AG532" s="24">
        <v>2</v>
      </c>
      <c r="AH532" s="62">
        <f>V532/'Festività&amp;Chiusure'!H$2</f>
        <v>0</v>
      </c>
      <c r="AI532" s="62">
        <f>W532/'Festività&amp;Chiusure'!I$2</f>
        <v>0</v>
      </c>
      <c r="AJ532" s="62">
        <f>X532/'Festività&amp;Chiusure'!J$2</f>
        <v>0</v>
      </c>
      <c r="AK532" s="62">
        <f>Y532/'Festività&amp;Chiusure'!K$2</f>
        <v>0</v>
      </c>
      <c r="AL532" s="62">
        <f>Z532/'Festività&amp;Chiusure'!L$2</f>
        <v>0</v>
      </c>
      <c r="AM532" s="62">
        <f>AA532/'Festività&amp;Chiusure'!M$2</f>
        <v>0</v>
      </c>
      <c r="AN532" s="62">
        <f>AB532/'Festività&amp;Chiusure'!N$2</f>
        <v>0</v>
      </c>
      <c r="AO532" s="62">
        <f>AC532/'Festività&amp;Chiusure'!O$2</f>
        <v>0</v>
      </c>
      <c r="AP532" s="62">
        <f>AD532/'Festività&amp;Chiusure'!P$2</f>
        <v>0.14285714285714285</v>
      </c>
      <c r="AQ532" s="62">
        <f>AE532/'Festività&amp;Chiusure'!Q$2</f>
        <v>4.3478260869565216E-2</v>
      </c>
      <c r="AR532" s="62">
        <f>AF532/'Festività&amp;Chiusure'!R$2</f>
        <v>4.7619047619047616E-2</v>
      </c>
      <c r="AS532" s="62">
        <f>AG532/'Festività&amp;Chiusure'!S$2</f>
        <v>9.0909090909090912E-2</v>
      </c>
    </row>
    <row r="533" spans="1:45" ht="14.45" hidden="1">
      <c r="A533" s="24" t="s">
        <v>45</v>
      </c>
      <c r="B533" s="24" t="s">
        <v>46</v>
      </c>
      <c r="C533" s="24" t="s">
        <v>195</v>
      </c>
      <c r="D533" s="24">
        <v>2024</v>
      </c>
      <c r="E533" s="61">
        <v>45444</v>
      </c>
      <c r="F533" s="61">
        <v>45657</v>
      </c>
      <c r="G533" s="78" t="s">
        <v>464</v>
      </c>
      <c r="H533" s="78" t="s">
        <v>464</v>
      </c>
      <c r="I533" s="24" t="s">
        <v>379</v>
      </c>
      <c r="J533" s="24" t="s">
        <v>519</v>
      </c>
      <c r="K533" s="24" t="s">
        <v>52</v>
      </c>
      <c r="L533" s="24" t="s">
        <v>451</v>
      </c>
      <c r="M533" s="24" t="s">
        <v>58</v>
      </c>
      <c r="N533" s="24" t="s">
        <v>59</v>
      </c>
      <c r="O533" s="24" t="s">
        <v>72</v>
      </c>
      <c r="P533" s="24">
        <v>570</v>
      </c>
      <c r="Q533" s="24">
        <v>567</v>
      </c>
      <c r="R533" s="24" t="s">
        <v>57</v>
      </c>
      <c r="S533" s="62">
        <v>1</v>
      </c>
      <c r="T533" s="24">
        <v>2024</v>
      </c>
      <c r="U533" s="24">
        <f t="shared" si="8"/>
        <v>27</v>
      </c>
      <c r="V533" s="24"/>
      <c r="W533" s="24"/>
      <c r="X533" s="24"/>
      <c r="Y533" s="24"/>
      <c r="Z533" s="24"/>
      <c r="AA533" s="24">
        <v>3</v>
      </c>
      <c r="AB533" s="24">
        <v>1</v>
      </c>
      <c r="AC533" s="24"/>
      <c r="AD533" s="24">
        <v>6</v>
      </c>
      <c r="AE533" s="24">
        <v>6</v>
      </c>
      <c r="AF533" s="24">
        <v>5</v>
      </c>
      <c r="AG533" s="24">
        <v>6</v>
      </c>
      <c r="AH533" s="62">
        <f>V533/'Festività&amp;Chiusure'!H$2</f>
        <v>0</v>
      </c>
      <c r="AI533" s="62">
        <f>W533/'Festività&amp;Chiusure'!I$2</f>
        <v>0</v>
      </c>
      <c r="AJ533" s="62">
        <f>X533/'Festività&amp;Chiusure'!J$2</f>
        <v>0</v>
      </c>
      <c r="AK533" s="62">
        <f>Y533/'Festività&amp;Chiusure'!K$2</f>
        <v>0</v>
      </c>
      <c r="AL533" s="62">
        <f>Z533/'Festività&amp;Chiusure'!L$2</f>
        <v>0</v>
      </c>
      <c r="AM533" s="62">
        <f>AA533/'Festività&amp;Chiusure'!M$2</f>
        <v>0.15</v>
      </c>
      <c r="AN533" s="62">
        <f>AB533/'Festività&amp;Chiusure'!N$2</f>
        <v>4.3478260869565216E-2</v>
      </c>
      <c r="AO533" s="62">
        <f>AC533/'Festività&amp;Chiusure'!O$2</f>
        <v>0</v>
      </c>
      <c r="AP533" s="62">
        <f>AD533/'Festività&amp;Chiusure'!P$2</f>
        <v>0.2857142857142857</v>
      </c>
      <c r="AQ533" s="62">
        <f>AE533/'Festività&amp;Chiusure'!Q$2</f>
        <v>0.2608695652173913</v>
      </c>
      <c r="AR533" s="62">
        <f>AF533/'Festività&amp;Chiusure'!R$2</f>
        <v>0.23809523809523808</v>
      </c>
      <c r="AS533" s="62">
        <f>AG533/'Festività&amp;Chiusure'!S$2</f>
        <v>0.27272727272727271</v>
      </c>
    </row>
    <row r="534" spans="1:45" ht="14.45" hidden="1">
      <c r="A534" s="24" t="s">
        <v>45</v>
      </c>
      <c r="B534" s="24" t="s">
        <v>46</v>
      </c>
      <c r="C534" s="24" t="s">
        <v>195</v>
      </c>
      <c r="D534" s="24">
        <v>2024</v>
      </c>
      <c r="E534" s="61">
        <v>45444</v>
      </c>
      <c r="F534" s="61">
        <v>45657</v>
      </c>
      <c r="G534" s="78" t="s">
        <v>464</v>
      </c>
      <c r="H534" s="78" t="s">
        <v>464</v>
      </c>
      <c r="I534" s="24" t="s">
        <v>379</v>
      </c>
      <c r="J534" s="24" t="s">
        <v>519</v>
      </c>
      <c r="K534" s="24" t="s">
        <v>52</v>
      </c>
      <c r="L534" s="24" t="s">
        <v>451</v>
      </c>
      <c r="M534" s="24" t="s">
        <v>471</v>
      </c>
      <c r="N534" s="24" t="s">
        <v>55</v>
      </c>
      <c r="O534" s="24" t="s">
        <v>142</v>
      </c>
      <c r="P534" s="24">
        <v>570</v>
      </c>
      <c r="Q534" s="24">
        <v>567</v>
      </c>
      <c r="R534" s="24" t="s">
        <v>57</v>
      </c>
      <c r="S534" s="62">
        <v>1</v>
      </c>
      <c r="T534" s="24">
        <v>2024</v>
      </c>
      <c r="U534" s="24">
        <f t="shared" si="8"/>
        <v>11.5</v>
      </c>
      <c r="V534" s="24"/>
      <c r="W534" s="24"/>
      <c r="X534" s="24"/>
      <c r="Y534" s="24"/>
      <c r="Z534" s="24"/>
      <c r="AA534" s="24"/>
      <c r="AB534" s="24">
        <v>7.5</v>
      </c>
      <c r="AC534" s="24"/>
      <c r="AD534" s="24"/>
      <c r="AE534" s="24">
        <v>1</v>
      </c>
      <c r="AF534" s="24">
        <v>2</v>
      </c>
      <c r="AG534" s="24">
        <v>1</v>
      </c>
      <c r="AH534" s="62">
        <f>V534/'Festività&amp;Chiusure'!H$2</f>
        <v>0</v>
      </c>
      <c r="AI534" s="62">
        <f>W534/'Festività&amp;Chiusure'!I$2</f>
        <v>0</v>
      </c>
      <c r="AJ534" s="62">
        <f>X534/'Festività&amp;Chiusure'!J$2</f>
        <v>0</v>
      </c>
      <c r="AK534" s="62">
        <f>Y534/'Festività&amp;Chiusure'!K$2</f>
        <v>0</v>
      </c>
      <c r="AL534" s="62">
        <f>Z534/'Festività&amp;Chiusure'!L$2</f>
        <v>0</v>
      </c>
      <c r="AM534" s="62">
        <f>AA534/'Festività&amp;Chiusure'!M$2</f>
        <v>0</v>
      </c>
      <c r="AN534" s="62">
        <f>AB534/'Festività&amp;Chiusure'!N$2</f>
        <v>0.32608695652173914</v>
      </c>
      <c r="AO534" s="62">
        <f>AC534/'Festività&amp;Chiusure'!O$2</f>
        <v>0</v>
      </c>
      <c r="AP534" s="62">
        <f>AD534/'Festività&amp;Chiusure'!P$2</f>
        <v>0</v>
      </c>
      <c r="AQ534" s="62">
        <f>AE534/'Festività&amp;Chiusure'!Q$2</f>
        <v>4.3478260869565216E-2</v>
      </c>
      <c r="AR534" s="62">
        <f>AF534/'Festività&amp;Chiusure'!R$2</f>
        <v>9.5238095238095233E-2</v>
      </c>
      <c r="AS534" s="62">
        <f>AG534/'Festività&amp;Chiusure'!S$2</f>
        <v>4.5454545454545456E-2</v>
      </c>
    </row>
    <row r="535" spans="1:45" ht="14.45" hidden="1">
      <c r="A535" s="24" t="s">
        <v>45</v>
      </c>
      <c r="B535" s="24" t="s">
        <v>46</v>
      </c>
      <c r="C535" s="24" t="s">
        <v>195</v>
      </c>
      <c r="D535" s="24">
        <v>2024</v>
      </c>
      <c r="E535" s="61">
        <v>45444</v>
      </c>
      <c r="F535" s="61">
        <v>45657</v>
      </c>
      <c r="G535" s="78" t="s">
        <v>464</v>
      </c>
      <c r="H535" s="78" t="s">
        <v>464</v>
      </c>
      <c r="I535" s="24" t="s">
        <v>379</v>
      </c>
      <c r="J535" s="24" t="s">
        <v>519</v>
      </c>
      <c r="K535" s="24" t="s">
        <v>52</v>
      </c>
      <c r="L535" s="24" t="s">
        <v>451</v>
      </c>
      <c r="M535" s="24" t="s">
        <v>179</v>
      </c>
      <c r="N535" s="24" t="s">
        <v>55</v>
      </c>
      <c r="O535" s="24" t="s">
        <v>134</v>
      </c>
      <c r="P535" s="24">
        <v>570</v>
      </c>
      <c r="Q535" s="24">
        <v>567</v>
      </c>
      <c r="R535" s="24" t="s">
        <v>57</v>
      </c>
      <c r="S535" s="62">
        <v>1</v>
      </c>
      <c r="T535" s="24">
        <v>2024</v>
      </c>
      <c r="U535" s="24">
        <f t="shared" si="8"/>
        <v>13</v>
      </c>
      <c r="V535" s="24"/>
      <c r="W535" s="24"/>
      <c r="X535" s="24"/>
      <c r="Y535" s="24"/>
      <c r="Z535" s="24"/>
      <c r="AA535" s="24"/>
      <c r="AB535" s="24"/>
      <c r="AC535" s="24"/>
      <c r="AD535" s="24">
        <v>3</v>
      </c>
      <c r="AE535" s="24">
        <v>5</v>
      </c>
      <c r="AF535" s="24">
        <v>5</v>
      </c>
      <c r="AG535" s="24"/>
      <c r="AH535" s="62">
        <f>V535/'Festività&amp;Chiusure'!H$2</f>
        <v>0</v>
      </c>
      <c r="AI535" s="62">
        <f>W535/'Festività&amp;Chiusure'!I$2</f>
        <v>0</v>
      </c>
      <c r="AJ535" s="62">
        <f>X535/'Festività&amp;Chiusure'!J$2</f>
        <v>0</v>
      </c>
      <c r="AK535" s="62">
        <f>Y535/'Festività&amp;Chiusure'!K$2</f>
        <v>0</v>
      </c>
      <c r="AL535" s="62">
        <f>Z535/'Festività&amp;Chiusure'!L$2</f>
        <v>0</v>
      </c>
      <c r="AM535" s="62">
        <f>AA535/'Festività&amp;Chiusure'!M$2</f>
        <v>0</v>
      </c>
      <c r="AN535" s="62">
        <f>AB535/'Festività&amp;Chiusure'!N$2</f>
        <v>0</v>
      </c>
      <c r="AO535" s="62">
        <f>AC535/'Festività&amp;Chiusure'!O$2</f>
        <v>0</v>
      </c>
      <c r="AP535" s="62">
        <f>AD535/'Festività&amp;Chiusure'!P$2</f>
        <v>0.14285714285714285</v>
      </c>
      <c r="AQ535" s="62">
        <f>AE535/'Festività&amp;Chiusure'!Q$2</f>
        <v>0.21739130434782608</v>
      </c>
      <c r="AR535" s="62">
        <f>AF535/'Festività&amp;Chiusure'!R$2</f>
        <v>0.23809523809523808</v>
      </c>
      <c r="AS535" s="62">
        <f>AG535/'Festività&amp;Chiusure'!S$2</f>
        <v>0</v>
      </c>
    </row>
    <row r="536" spans="1:45" ht="14.45" hidden="1">
      <c r="A536" s="24" t="s">
        <v>45</v>
      </c>
      <c r="B536" s="24" t="s">
        <v>46</v>
      </c>
      <c r="C536" s="24" t="s">
        <v>195</v>
      </c>
      <c r="D536" s="24">
        <v>2024</v>
      </c>
      <c r="E536" s="61">
        <v>45444</v>
      </c>
      <c r="F536" s="61">
        <v>45657</v>
      </c>
      <c r="G536" s="78" t="s">
        <v>464</v>
      </c>
      <c r="H536" s="78" t="s">
        <v>464</v>
      </c>
      <c r="I536" s="24" t="s">
        <v>379</v>
      </c>
      <c r="J536" s="24" t="s">
        <v>519</v>
      </c>
      <c r="K536" s="24" t="s">
        <v>52</v>
      </c>
      <c r="L536" s="24" t="s">
        <v>451</v>
      </c>
      <c r="M536" s="24" t="s">
        <v>455</v>
      </c>
      <c r="N536" s="24" t="s">
        <v>55</v>
      </c>
      <c r="O536" s="24" t="s">
        <v>142</v>
      </c>
      <c r="P536" s="24">
        <v>570</v>
      </c>
      <c r="Q536" s="24">
        <v>567</v>
      </c>
      <c r="R536" s="24" t="s">
        <v>57</v>
      </c>
      <c r="S536" s="62">
        <v>1</v>
      </c>
      <c r="T536" s="24">
        <v>2024</v>
      </c>
      <c r="U536" s="24">
        <f t="shared" si="8"/>
        <v>29.5</v>
      </c>
      <c r="V536" s="24"/>
      <c r="W536" s="24"/>
      <c r="X536" s="24"/>
      <c r="Y536" s="24"/>
      <c r="Z536" s="24"/>
      <c r="AA536" s="24"/>
      <c r="AB536" s="24">
        <v>2.5</v>
      </c>
      <c r="AC536" s="24"/>
      <c r="AD536" s="24">
        <v>2</v>
      </c>
      <c r="AE536" s="24">
        <v>15</v>
      </c>
      <c r="AF536" s="24">
        <v>6</v>
      </c>
      <c r="AG536" s="24">
        <v>4</v>
      </c>
      <c r="AH536" s="62">
        <f>V536/'Festività&amp;Chiusure'!H$2</f>
        <v>0</v>
      </c>
      <c r="AI536" s="62">
        <f>W536/'Festività&amp;Chiusure'!I$2</f>
        <v>0</v>
      </c>
      <c r="AJ536" s="62">
        <f>X536/'Festività&amp;Chiusure'!J$2</f>
        <v>0</v>
      </c>
      <c r="AK536" s="62">
        <f>Y536/'Festività&amp;Chiusure'!K$2</f>
        <v>0</v>
      </c>
      <c r="AL536" s="62">
        <f>Z536/'Festività&amp;Chiusure'!L$2</f>
        <v>0</v>
      </c>
      <c r="AM536" s="62">
        <f>AA536/'Festività&amp;Chiusure'!M$2</f>
        <v>0</v>
      </c>
      <c r="AN536" s="62">
        <f>AB536/'Festività&amp;Chiusure'!N$2</f>
        <v>0.10869565217391304</v>
      </c>
      <c r="AO536" s="62">
        <f>AC536/'Festività&amp;Chiusure'!O$2</f>
        <v>0</v>
      </c>
      <c r="AP536" s="62">
        <f>AD536/'Festività&amp;Chiusure'!P$2</f>
        <v>9.5238095238095233E-2</v>
      </c>
      <c r="AQ536" s="62">
        <f>AE536/'Festività&amp;Chiusure'!Q$2</f>
        <v>0.65217391304347827</v>
      </c>
      <c r="AR536" s="62">
        <f>AF536/'Festività&amp;Chiusure'!R$2</f>
        <v>0.2857142857142857</v>
      </c>
      <c r="AS536" s="62">
        <f>AG536/'Festività&amp;Chiusure'!S$2</f>
        <v>0.18181818181818182</v>
      </c>
    </row>
    <row r="537" spans="1:45" ht="14.45" hidden="1">
      <c r="A537" s="24" t="s">
        <v>45</v>
      </c>
      <c r="B537" s="24" t="s">
        <v>46</v>
      </c>
      <c r="C537" s="24" t="s">
        <v>195</v>
      </c>
      <c r="D537" s="24">
        <v>2024</v>
      </c>
      <c r="E537" s="61">
        <v>45444</v>
      </c>
      <c r="F537" s="61">
        <v>45657</v>
      </c>
      <c r="G537" s="78" t="s">
        <v>464</v>
      </c>
      <c r="H537" s="78" t="s">
        <v>464</v>
      </c>
      <c r="I537" s="24" t="s">
        <v>379</v>
      </c>
      <c r="J537" s="24" t="s">
        <v>519</v>
      </c>
      <c r="K537" s="24" t="s">
        <v>52</v>
      </c>
      <c r="L537" s="24" t="s">
        <v>451</v>
      </c>
      <c r="M537" s="24" t="s">
        <v>160</v>
      </c>
      <c r="N537" s="24" t="s">
        <v>55</v>
      </c>
      <c r="O537" s="24" t="s">
        <v>142</v>
      </c>
      <c r="P537" s="24">
        <v>570</v>
      </c>
      <c r="Q537" s="24">
        <v>567</v>
      </c>
      <c r="R537" s="24" t="s">
        <v>57</v>
      </c>
      <c r="S537" s="62">
        <v>1</v>
      </c>
      <c r="T537" s="24">
        <v>2024</v>
      </c>
      <c r="U537" s="24">
        <f t="shared" si="8"/>
        <v>21</v>
      </c>
      <c r="V537" s="24"/>
      <c r="W537" s="24"/>
      <c r="X537" s="24"/>
      <c r="Y537" s="24"/>
      <c r="Z537" s="24"/>
      <c r="AA537" s="24">
        <v>3.5</v>
      </c>
      <c r="AB537" s="24">
        <v>3.5</v>
      </c>
      <c r="AC537" s="24"/>
      <c r="AD537" s="24">
        <v>3.5</v>
      </c>
      <c r="AE537" s="24">
        <v>3.5</v>
      </c>
      <c r="AF537" s="24">
        <v>3.5</v>
      </c>
      <c r="AG537" s="24">
        <v>3.5</v>
      </c>
      <c r="AH537" s="62">
        <f>V537/'Festività&amp;Chiusure'!H$2</f>
        <v>0</v>
      </c>
      <c r="AI537" s="62">
        <f>W537/'Festività&amp;Chiusure'!I$2</f>
        <v>0</v>
      </c>
      <c r="AJ537" s="62">
        <f>X537/'Festività&amp;Chiusure'!J$2</f>
        <v>0</v>
      </c>
      <c r="AK537" s="62">
        <f>Y537/'Festività&amp;Chiusure'!K$2</f>
        <v>0</v>
      </c>
      <c r="AL537" s="62">
        <f>Z537/'Festività&amp;Chiusure'!L$2</f>
        <v>0</v>
      </c>
      <c r="AM537" s="62">
        <f>AA537/'Festività&amp;Chiusure'!M$2</f>
        <v>0.17499999999999999</v>
      </c>
      <c r="AN537" s="62">
        <f>AB537/'Festività&amp;Chiusure'!N$2</f>
        <v>0.15217391304347827</v>
      </c>
      <c r="AO537" s="62">
        <f>AC537/'Festività&amp;Chiusure'!O$2</f>
        <v>0</v>
      </c>
      <c r="AP537" s="62">
        <f>AD537/'Festività&amp;Chiusure'!P$2</f>
        <v>0.16666666666666666</v>
      </c>
      <c r="AQ537" s="62">
        <f>AE537/'Festività&amp;Chiusure'!Q$2</f>
        <v>0.15217391304347827</v>
      </c>
      <c r="AR537" s="62">
        <f>AF537/'Festività&amp;Chiusure'!R$2</f>
        <v>0.16666666666666666</v>
      </c>
      <c r="AS537" s="62">
        <f>AG537/'Festività&amp;Chiusure'!S$2</f>
        <v>0.15909090909090909</v>
      </c>
    </row>
    <row r="538" spans="1:45" ht="14.45" hidden="1">
      <c r="A538" s="24" t="s">
        <v>45</v>
      </c>
      <c r="B538" s="24" t="s">
        <v>46</v>
      </c>
      <c r="C538" s="24" t="s">
        <v>195</v>
      </c>
      <c r="D538" s="24">
        <v>2024</v>
      </c>
      <c r="E538" s="61">
        <v>45444</v>
      </c>
      <c r="F538" s="61">
        <v>45657</v>
      </c>
      <c r="G538" s="78" t="s">
        <v>464</v>
      </c>
      <c r="H538" s="78" t="s">
        <v>464</v>
      </c>
      <c r="I538" s="24" t="s">
        <v>379</v>
      </c>
      <c r="J538" s="24" t="s">
        <v>519</v>
      </c>
      <c r="K538" s="24" t="s">
        <v>52</v>
      </c>
      <c r="L538" s="24" t="s">
        <v>451</v>
      </c>
      <c r="M538" s="24" t="s">
        <v>451</v>
      </c>
      <c r="N538" s="24" t="s">
        <v>55</v>
      </c>
      <c r="O538" s="24" t="s">
        <v>260</v>
      </c>
      <c r="P538" s="24">
        <v>570</v>
      </c>
      <c r="Q538" s="24">
        <v>567</v>
      </c>
      <c r="R538" s="24" t="s">
        <v>57</v>
      </c>
      <c r="S538" s="62">
        <v>1</v>
      </c>
      <c r="T538" s="24">
        <v>2024</v>
      </c>
      <c r="U538" s="24">
        <f t="shared" si="8"/>
        <v>16</v>
      </c>
      <c r="V538" s="24"/>
      <c r="W538" s="24"/>
      <c r="X538" s="24"/>
      <c r="Y538" s="24"/>
      <c r="Z538" s="24"/>
      <c r="AA538" s="24"/>
      <c r="AB538" s="24"/>
      <c r="AC538" s="24"/>
      <c r="AD538" s="24">
        <v>4</v>
      </c>
      <c r="AE538" s="24">
        <v>4</v>
      </c>
      <c r="AF538" s="24">
        <v>4</v>
      </c>
      <c r="AG538" s="24">
        <v>4</v>
      </c>
      <c r="AH538" s="62">
        <f>V538/'Festività&amp;Chiusure'!H$2</f>
        <v>0</v>
      </c>
      <c r="AI538" s="62">
        <f>W538/'Festività&amp;Chiusure'!I$2</f>
        <v>0</v>
      </c>
      <c r="AJ538" s="62">
        <f>X538/'Festività&amp;Chiusure'!J$2</f>
        <v>0</v>
      </c>
      <c r="AK538" s="62">
        <f>Y538/'Festività&amp;Chiusure'!K$2</f>
        <v>0</v>
      </c>
      <c r="AL538" s="62">
        <f>Z538/'Festività&amp;Chiusure'!L$2</f>
        <v>0</v>
      </c>
      <c r="AM538" s="62">
        <f>AA538/'Festività&amp;Chiusure'!M$2</f>
        <v>0</v>
      </c>
      <c r="AN538" s="62">
        <f>AB538/'Festività&amp;Chiusure'!N$2</f>
        <v>0</v>
      </c>
      <c r="AO538" s="62">
        <f>AC538/'Festività&amp;Chiusure'!O$2</f>
        <v>0</v>
      </c>
      <c r="AP538" s="62">
        <f>AD538/'Festività&amp;Chiusure'!P$2</f>
        <v>0.19047619047619047</v>
      </c>
      <c r="AQ538" s="62">
        <f>AE538/'Festività&amp;Chiusure'!Q$2</f>
        <v>0.17391304347826086</v>
      </c>
      <c r="AR538" s="62">
        <f>AF538/'Festività&amp;Chiusure'!R$2</f>
        <v>0.19047619047619047</v>
      </c>
      <c r="AS538" s="62">
        <f>AG538/'Festività&amp;Chiusure'!S$2</f>
        <v>0.18181818181818182</v>
      </c>
    </row>
    <row r="539" spans="1:45" ht="14.45" hidden="1">
      <c r="A539" s="24" t="s">
        <v>45</v>
      </c>
      <c r="B539" s="24" t="s">
        <v>46</v>
      </c>
      <c r="C539" s="24" t="s">
        <v>195</v>
      </c>
      <c r="D539" s="24">
        <v>2024</v>
      </c>
      <c r="E539" s="61">
        <v>45444</v>
      </c>
      <c r="F539" s="61">
        <v>45657</v>
      </c>
      <c r="G539" s="78" t="s">
        <v>464</v>
      </c>
      <c r="H539" s="78" t="s">
        <v>464</v>
      </c>
      <c r="I539" s="24" t="s">
        <v>379</v>
      </c>
      <c r="J539" s="24" t="s">
        <v>519</v>
      </c>
      <c r="K539" s="24" t="s">
        <v>52</v>
      </c>
      <c r="L539" s="24" t="s">
        <v>451</v>
      </c>
      <c r="M539" s="24" t="s">
        <v>217</v>
      </c>
      <c r="N539" s="24" t="s">
        <v>55</v>
      </c>
      <c r="O539" s="24" t="s">
        <v>142</v>
      </c>
      <c r="P539" s="24">
        <v>570</v>
      </c>
      <c r="Q539" s="24">
        <v>567</v>
      </c>
      <c r="R539" s="24" t="s">
        <v>57</v>
      </c>
      <c r="S539" s="62">
        <v>1</v>
      </c>
      <c r="T539" s="24">
        <v>2024</v>
      </c>
      <c r="U539" s="24">
        <f t="shared" si="8"/>
        <v>42</v>
      </c>
      <c r="V539" s="24"/>
      <c r="W539" s="24"/>
      <c r="X539" s="24"/>
      <c r="Y539" s="24"/>
      <c r="Z539" s="24"/>
      <c r="AA539" s="24">
        <v>4</v>
      </c>
      <c r="AB539" s="24">
        <v>4</v>
      </c>
      <c r="AC539" s="24"/>
      <c r="AD539" s="24">
        <v>8</v>
      </c>
      <c r="AE539" s="24">
        <v>14</v>
      </c>
      <c r="AF539" s="24">
        <v>7</v>
      </c>
      <c r="AG539" s="24">
        <v>5</v>
      </c>
      <c r="AH539" s="62">
        <f>V539/'Festività&amp;Chiusure'!H$2</f>
        <v>0</v>
      </c>
      <c r="AI539" s="62">
        <f>W539/'Festività&amp;Chiusure'!I$2</f>
        <v>0</v>
      </c>
      <c r="AJ539" s="62">
        <f>X539/'Festività&amp;Chiusure'!J$2</f>
        <v>0</v>
      </c>
      <c r="AK539" s="62">
        <f>Y539/'Festività&amp;Chiusure'!K$2</f>
        <v>0</v>
      </c>
      <c r="AL539" s="62">
        <f>Z539/'Festività&amp;Chiusure'!L$2</f>
        <v>0</v>
      </c>
      <c r="AM539" s="62">
        <f>AA539/'Festività&amp;Chiusure'!M$2</f>
        <v>0.2</v>
      </c>
      <c r="AN539" s="62">
        <f>AB539/'Festività&amp;Chiusure'!N$2</f>
        <v>0.17391304347826086</v>
      </c>
      <c r="AO539" s="62">
        <f>AC539/'Festività&amp;Chiusure'!O$2</f>
        <v>0</v>
      </c>
      <c r="AP539" s="62">
        <f>AD539/'Festività&amp;Chiusure'!P$2</f>
        <v>0.38095238095238093</v>
      </c>
      <c r="AQ539" s="62">
        <f>AE539/'Festività&amp;Chiusure'!Q$2</f>
        <v>0.60869565217391308</v>
      </c>
      <c r="AR539" s="62">
        <f>AF539/'Festività&amp;Chiusure'!R$2</f>
        <v>0.33333333333333331</v>
      </c>
      <c r="AS539" s="62">
        <f>AG539/'Festività&amp;Chiusure'!S$2</f>
        <v>0.22727272727272727</v>
      </c>
    </row>
    <row r="540" spans="1:45" ht="14.45" hidden="1">
      <c r="A540" s="24" t="s">
        <v>45</v>
      </c>
      <c r="B540" s="24" t="s">
        <v>46</v>
      </c>
      <c r="C540" s="24" t="s">
        <v>195</v>
      </c>
      <c r="D540" s="24">
        <v>2024</v>
      </c>
      <c r="E540" s="61">
        <v>45444</v>
      </c>
      <c r="F540" s="61">
        <v>45657</v>
      </c>
      <c r="G540" s="78" t="s">
        <v>464</v>
      </c>
      <c r="H540" s="78" t="s">
        <v>464</v>
      </c>
      <c r="I540" s="24" t="s">
        <v>379</v>
      </c>
      <c r="J540" s="24" t="s">
        <v>519</v>
      </c>
      <c r="K540" s="24" t="s">
        <v>52</v>
      </c>
      <c r="L540" s="24" t="s">
        <v>451</v>
      </c>
      <c r="M540" s="24" t="s">
        <v>133</v>
      </c>
      <c r="N540" s="24" t="s">
        <v>55</v>
      </c>
      <c r="O540" s="24" t="s">
        <v>134</v>
      </c>
      <c r="P540" s="24">
        <v>570</v>
      </c>
      <c r="Q540" s="24">
        <v>567</v>
      </c>
      <c r="R540" s="24" t="s">
        <v>57</v>
      </c>
      <c r="S540" s="62">
        <v>1</v>
      </c>
      <c r="T540" s="24">
        <v>2024</v>
      </c>
      <c r="U540" s="24">
        <f t="shared" si="8"/>
        <v>24</v>
      </c>
      <c r="V540" s="24"/>
      <c r="W540" s="24"/>
      <c r="X540" s="24"/>
      <c r="Y540" s="24"/>
      <c r="Z540" s="24"/>
      <c r="AA540" s="24">
        <v>5</v>
      </c>
      <c r="AB540" s="24">
        <v>5</v>
      </c>
      <c r="AC540" s="24"/>
      <c r="AD540" s="24">
        <v>3</v>
      </c>
      <c r="AE540" s="24">
        <v>3</v>
      </c>
      <c r="AF540" s="24">
        <v>3</v>
      </c>
      <c r="AG540" s="24">
        <v>5</v>
      </c>
      <c r="AH540" s="62">
        <f>V540/'Festività&amp;Chiusure'!H$2</f>
        <v>0</v>
      </c>
      <c r="AI540" s="62">
        <f>W540/'Festività&amp;Chiusure'!I$2</f>
        <v>0</v>
      </c>
      <c r="AJ540" s="62">
        <f>X540/'Festività&amp;Chiusure'!J$2</f>
        <v>0</v>
      </c>
      <c r="AK540" s="62">
        <f>Y540/'Festività&amp;Chiusure'!K$2</f>
        <v>0</v>
      </c>
      <c r="AL540" s="62">
        <f>Z540/'Festività&amp;Chiusure'!L$2</f>
        <v>0</v>
      </c>
      <c r="AM540" s="62">
        <f>AA540/'Festività&amp;Chiusure'!M$2</f>
        <v>0.25</v>
      </c>
      <c r="AN540" s="62">
        <f>AB540/'Festività&amp;Chiusure'!N$2</f>
        <v>0.21739130434782608</v>
      </c>
      <c r="AO540" s="62">
        <f>AC540/'Festività&amp;Chiusure'!O$2</f>
        <v>0</v>
      </c>
      <c r="AP540" s="62">
        <f>AD540/'Festività&amp;Chiusure'!P$2</f>
        <v>0.14285714285714285</v>
      </c>
      <c r="AQ540" s="62">
        <f>AE540/'Festività&amp;Chiusure'!Q$2</f>
        <v>0.13043478260869565</v>
      </c>
      <c r="AR540" s="62">
        <f>AF540/'Festività&amp;Chiusure'!R$2</f>
        <v>0.14285714285714285</v>
      </c>
      <c r="AS540" s="62">
        <f>AG540/'Festività&amp;Chiusure'!S$2</f>
        <v>0.22727272727272727</v>
      </c>
    </row>
    <row r="541" spans="1:45" ht="14.45" hidden="1">
      <c r="A541" s="24" t="s">
        <v>45</v>
      </c>
      <c r="B541" s="24" t="s">
        <v>46</v>
      </c>
      <c r="C541" s="24" t="s">
        <v>195</v>
      </c>
      <c r="D541" s="24">
        <v>2024</v>
      </c>
      <c r="E541" s="61">
        <v>45444</v>
      </c>
      <c r="F541" s="61">
        <v>45657</v>
      </c>
      <c r="G541" s="78" t="s">
        <v>464</v>
      </c>
      <c r="H541" s="78" t="s">
        <v>464</v>
      </c>
      <c r="I541" s="24" t="s">
        <v>379</v>
      </c>
      <c r="J541" s="24" t="s">
        <v>519</v>
      </c>
      <c r="K541" s="24" t="s">
        <v>52</v>
      </c>
      <c r="L541" s="24" t="s">
        <v>451</v>
      </c>
      <c r="M541" s="24" t="s">
        <v>336</v>
      </c>
      <c r="N541" s="24" t="s">
        <v>59</v>
      </c>
      <c r="O541" s="24" t="s">
        <v>72</v>
      </c>
      <c r="P541" s="24">
        <v>570</v>
      </c>
      <c r="Q541" s="24">
        <v>567</v>
      </c>
      <c r="R541" s="24" t="s">
        <v>57</v>
      </c>
      <c r="S541" s="62">
        <v>1</v>
      </c>
      <c r="T541" s="24">
        <v>2024</v>
      </c>
      <c r="U541" s="24">
        <f t="shared" si="8"/>
        <v>16</v>
      </c>
      <c r="V541" s="24"/>
      <c r="W541" s="24"/>
      <c r="X541" s="24"/>
      <c r="Y541" s="24"/>
      <c r="Z541" s="24"/>
      <c r="AA541" s="24">
        <v>2</v>
      </c>
      <c r="AB541" s="24">
        <v>4</v>
      </c>
      <c r="AC541" s="24"/>
      <c r="AD541" s="24">
        <v>3</v>
      </c>
      <c r="AE541" s="24">
        <v>3</v>
      </c>
      <c r="AF541" s="24">
        <v>3</v>
      </c>
      <c r="AG541" s="24">
        <v>1</v>
      </c>
      <c r="AH541" s="62">
        <f>V541/'Festività&amp;Chiusure'!H$2</f>
        <v>0</v>
      </c>
      <c r="AI541" s="62">
        <f>W541/'Festività&amp;Chiusure'!I$2</f>
        <v>0</v>
      </c>
      <c r="AJ541" s="62">
        <f>X541/'Festività&amp;Chiusure'!J$2</f>
        <v>0</v>
      </c>
      <c r="AK541" s="62">
        <f>Y541/'Festività&amp;Chiusure'!K$2</f>
        <v>0</v>
      </c>
      <c r="AL541" s="62">
        <f>Z541/'Festività&amp;Chiusure'!L$2</f>
        <v>0</v>
      </c>
      <c r="AM541" s="62">
        <f>AA541/'Festività&amp;Chiusure'!M$2</f>
        <v>0.1</v>
      </c>
      <c r="AN541" s="62">
        <f>AB541/'Festività&amp;Chiusure'!N$2</f>
        <v>0.17391304347826086</v>
      </c>
      <c r="AO541" s="62">
        <f>AC541/'Festività&amp;Chiusure'!O$2</f>
        <v>0</v>
      </c>
      <c r="AP541" s="62">
        <f>AD541/'Festività&amp;Chiusure'!P$2</f>
        <v>0.14285714285714285</v>
      </c>
      <c r="AQ541" s="62">
        <f>AE541/'Festività&amp;Chiusure'!Q$2</f>
        <v>0.13043478260869565</v>
      </c>
      <c r="AR541" s="62">
        <f>AF541/'Festività&amp;Chiusure'!R$2</f>
        <v>0.14285714285714285</v>
      </c>
      <c r="AS541" s="62">
        <f>AG541/'Festività&amp;Chiusure'!S$2</f>
        <v>4.5454545454545456E-2</v>
      </c>
    </row>
    <row r="542" spans="1:45" ht="14.45" hidden="1">
      <c r="A542" s="24" t="s">
        <v>45</v>
      </c>
      <c r="B542" s="24" t="s">
        <v>46</v>
      </c>
      <c r="C542" s="24" t="s">
        <v>195</v>
      </c>
      <c r="D542" s="24">
        <v>2024</v>
      </c>
      <c r="E542" s="61">
        <v>45444</v>
      </c>
      <c r="F542" s="61">
        <v>45657</v>
      </c>
      <c r="G542" s="78" t="s">
        <v>464</v>
      </c>
      <c r="H542" s="78" t="s">
        <v>464</v>
      </c>
      <c r="I542" s="24" t="s">
        <v>379</v>
      </c>
      <c r="J542" s="24" t="s">
        <v>520</v>
      </c>
      <c r="K542" s="24" t="s">
        <v>52</v>
      </c>
      <c r="L542" s="24" t="s">
        <v>451</v>
      </c>
      <c r="M542" s="24" t="s">
        <v>503</v>
      </c>
      <c r="N542" s="24" t="s">
        <v>59</v>
      </c>
      <c r="O542" s="24" t="s">
        <v>72</v>
      </c>
      <c r="P542" s="24">
        <v>570</v>
      </c>
      <c r="Q542" s="24">
        <v>567</v>
      </c>
      <c r="R542" s="24" t="s">
        <v>57</v>
      </c>
      <c r="S542" s="62">
        <v>1</v>
      </c>
      <c r="T542" s="24">
        <v>2024</v>
      </c>
      <c r="U542" s="24">
        <f t="shared" si="8"/>
        <v>8</v>
      </c>
      <c r="V542" s="24"/>
      <c r="W542" s="24"/>
      <c r="X542" s="24"/>
      <c r="Y542" s="24"/>
      <c r="Z542" s="63"/>
      <c r="AA542" s="63"/>
      <c r="AB542" s="63"/>
      <c r="AC542" s="24"/>
      <c r="AD542" s="63"/>
      <c r="AE542" s="63"/>
      <c r="AF542" s="63">
        <v>1</v>
      </c>
      <c r="AG542" s="63">
        <v>7</v>
      </c>
      <c r="AH542" s="62">
        <f>V542/'Festività&amp;Chiusure'!H$2</f>
        <v>0</v>
      </c>
      <c r="AI542" s="62">
        <f>W542/'Festività&amp;Chiusure'!I$2</f>
        <v>0</v>
      </c>
      <c r="AJ542" s="62">
        <f>X542/'Festività&amp;Chiusure'!J$2</f>
        <v>0</v>
      </c>
      <c r="AK542" s="62">
        <f>Y542/'Festività&amp;Chiusure'!K$2</f>
        <v>0</v>
      </c>
      <c r="AL542" s="62">
        <f>Z542/'Festività&amp;Chiusure'!L$2</f>
        <v>0</v>
      </c>
      <c r="AM542" s="62">
        <f>AA542/'Festività&amp;Chiusure'!M$2</f>
        <v>0</v>
      </c>
      <c r="AN542" s="62">
        <f>AB542/'Festività&amp;Chiusure'!N$2</f>
        <v>0</v>
      </c>
      <c r="AO542" s="62">
        <f>AC542/'Festività&amp;Chiusure'!O$2</f>
        <v>0</v>
      </c>
      <c r="AP542" s="62">
        <f>AD542/'Festività&amp;Chiusure'!P$2</f>
        <v>0</v>
      </c>
      <c r="AQ542" s="62">
        <f>AE542/'Festività&amp;Chiusure'!Q$2</f>
        <v>0</v>
      </c>
      <c r="AR542" s="62">
        <f>AF542/'Festività&amp;Chiusure'!R$2</f>
        <v>4.7619047619047616E-2</v>
      </c>
      <c r="AS542" s="62">
        <f>AG542/'Festività&amp;Chiusure'!S$2</f>
        <v>0.31818181818181818</v>
      </c>
    </row>
    <row r="543" spans="1:45" ht="14.45" hidden="1">
      <c r="A543" s="24" t="s">
        <v>45</v>
      </c>
      <c r="B543" s="24" t="s">
        <v>46</v>
      </c>
      <c r="C543" s="24" t="s">
        <v>195</v>
      </c>
      <c r="D543" s="24">
        <v>2024</v>
      </c>
      <c r="E543" s="61">
        <v>45444</v>
      </c>
      <c r="F543" s="61">
        <v>45657</v>
      </c>
      <c r="G543" s="78" t="s">
        <v>464</v>
      </c>
      <c r="H543" s="78" t="s">
        <v>464</v>
      </c>
      <c r="I543" s="24" t="s">
        <v>379</v>
      </c>
      <c r="J543" s="24" t="s">
        <v>520</v>
      </c>
      <c r="K543" s="24" t="s">
        <v>52</v>
      </c>
      <c r="L543" s="24" t="s">
        <v>451</v>
      </c>
      <c r="M543" s="63" t="s">
        <v>433</v>
      </c>
      <c r="N543" s="24" t="s">
        <v>55</v>
      </c>
      <c r="O543" s="24" t="s">
        <v>146</v>
      </c>
      <c r="P543" s="24">
        <v>570</v>
      </c>
      <c r="Q543" s="24">
        <v>567</v>
      </c>
      <c r="R543" s="24" t="s">
        <v>57</v>
      </c>
      <c r="S543" s="62">
        <v>1</v>
      </c>
      <c r="T543" s="24">
        <v>2024</v>
      </c>
      <c r="U543" s="24">
        <f t="shared" si="8"/>
        <v>17</v>
      </c>
      <c r="V543" s="24"/>
      <c r="W543" s="24"/>
      <c r="X543" s="24"/>
      <c r="Y543" s="24"/>
      <c r="Z543" s="63"/>
      <c r="AA543" s="63"/>
      <c r="AB543" s="63">
        <v>12</v>
      </c>
      <c r="AC543" s="24"/>
      <c r="AD543" s="63">
        <v>2</v>
      </c>
      <c r="AE543" s="63"/>
      <c r="AF543" s="63">
        <v>1</v>
      </c>
      <c r="AG543" s="63">
        <v>2</v>
      </c>
      <c r="AH543" s="62">
        <f>V543/'Festività&amp;Chiusure'!H$2</f>
        <v>0</v>
      </c>
      <c r="AI543" s="62">
        <f>W543/'Festività&amp;Chiusure'!I$2</f>
        <v>0</v>
      </c>
      <c r="AJ543" s="62">
        <f>X543/'Festività&amp;Chiusure'!J$2</f>
        <v>0</v>
      </c>
      <c r="AK543" s="62">
        <f>Y543/'Festività&amp;Chiusure'!K$2</f>
        <v>0</v>
      </c>
      <c r="AL543" s="62">
        <f>Z543/'Festività&amp;Chiusure'!L$2</f>
        <v>0</v>
      </c>
      <c r="AM543" s="62">
        <f>AA543/'Festività&amp;Chiusure'!M$2</f>
        <v>0</v>
      </c>
      <c r="AN543" s="62">
        <f>AB543/'Festività&amp;Chiusure'!N$2</f>
        <v>0.52173913043478259</v>
      </c>
      <c r="AO543" s="62">
        <f>AC543/'Festività&amp;Chiusure'!O$2</f>
        <v>0</v>
      </c>
      <c r="AP543" s="62">
        <f>AD543/'Festività&amp;Chiusure'!P$2</f>
        <v>9.5238095238095233E-2</v>
      </c>
      <c r="AQ543" s="62">
        <f>AE543/'Festività&amp;Chiusure'!Q$2</f>
        <v>0</v>
      </c>
      <c r="AR543" s="62">
        <f>AF543/'Festività&amp;Chiusure'!R$2</f>
        <v>4.7619047619047616E-2</v>
      </c>
      <c r="AS543" s="62">
        <f>AG543/'Festività&amp;Chiusure'!S$2</f>
        <v>9.0909090909090912E-2</v>
      </c>
    </row>
    <row r="544" spans="1:45" ht="16.5" hidden="1" customHeight="1">
      <c r="A544" s="24" t="s">
        <v>45</v>
      </c>
      <c r="B544" s="24" t="s">
        <v>46</v>
      </c>
      <c r="C544" s="24" t="s">
        <v>195</v>
      </c>
      <c r="D544" s="24">
        <v>2024</v>
      </c>
      <c r="E544" s="61">
        <v>45444</v>
      </c>
      <c r="F544" s="61">
        <v>45657</v>
      </c>
      <c r="G544" s="78" t="s">
        <v>464</v>
      </c>
      <c r="H544" s="78" t="s">
        <v>464</v>
      </c>
      <c r="I544" s="24" t="s">
        <v>379</v>
      </c>
      <c r="J544" s="24" t="s">
        <v>520</v>
      </c>
      <c r="K544" s="24" t="s">
        <v>52</v>
      </c>
      <c r="L544" s="24" t="s">
        <v>451</v>
      </c>
      <c r="M544" s="24" t="s">
        <v>58</v>
      </c>
      <c r="N544" s="24" t="s">
        <v>59</v>
      </c>
      <c r="O544" s="24" t="s">
        <v>72</v>
      </c>
      <c r="P544" s="24">
        <v>570</v>
      </c>
      <c r="Q544" s="24">
        <v>567</v>
      </c>
      <c r="R544" s="24" t="s">
        <v>57</v>
      </c>
      <c r="S544" s="62">
        <v>1</v>
      </c>
      <c r="T544" s="24">
        <v>2024</v>
      </c>
      <c r="U544" s="24">
        <f t="shared" si="8"/>
        <v>16</v>
      </c>
      <c r="V544" s="24"/>
      <c r="W544" s="24"/>
      <c r="X544" s="24"/>
      <c r="Y544" s="24"/>
      <c r="Z544" s="24"/>
      <c r="AA544" s="24">
        <v>3</v>
      </c>
      <c r="AB544" s="24">
        <v>1</v>
      </c>
      <c r="AC544" s="24"/>
      <c r="AD544" s="24">
        <v>4</v>
      </c>
      <c r="AE544" s="24">
        <v>4</v>
      </c>
      <c r="AF544" s="24">
        <v>3</v>
      </c>
      <c r="AG544" s="24">
        <v>1</v>
      </c>
      <c r="AH544" s="62">
        <f>V544/'Festività&amp;Chiusure'!H$2</f>
        <v>0</v>
      </c>
      <c r="AI544" s="62">
        <f>W544/'Festività&amp;Chiusure'!I$2</f>
        <v>0</v>
      </c>
      <c r="AJ544" s="62">
        <f>X544/'Festività&amp;Chiusure'!J$2</f>
        <v>0</v>
      </c>
      <c r="AK544" s="62">
        <f>Y544/'Festività&amp;Chiusure'!K$2</f>
        <v>0</v>
      </c>
      <c r="AL544" s="62">
        <f>Z544/'Festività&amp;Chiusure'!L$2</f>
        <v>0</v>
      </c>
      <c r="AM544" s="62">
        <f>AA544/'Festività&amp;Chiusure'!M$2</f>
        <v>0.15</v>
      </c>
      <c r="AN544" s="62">
        <f>AB544/'Festività&amp;Chiusure'!N$2</f>
        <v>4.3478260869565216E-2</v>
      </c>
      <c r="AO544" s="62">
        <f>AC544/'Festività&amp;Chiusure'!O$2</f>
        <v>0</v>
      </c>
      <c r="AP544" s="62">
        <f>AD544/'Festività&amp;Chiusure'!P$2</f>
        <v>0.19047619047619047</v>
      </c>
      <c r="AQ544" s="62">
        <f>AE544/'Festività&amp;Chiusure'!Q$2</f>
        <v>0.17391304347826086</v>
      </c>
      <c r="AR544" s="62">
        <f>AF544/'Festività&amp;Chiusure'!R$2</f>
        <v>0.14285714285714285</v>
      </c>
      <c r="AS544" s="62">
        <f>AG544/'Festività&amp;Chiusure'!S$2</f>
        <v>4.5454545454545456E-2</v>
      </c>
    </row>
    <row r="545" spans="1:46" ht="14.45" hidden="1">
      <c r="A545" s="24" t="s">
        <v>45</v>
      </c>
      <c r="B545" s="24" t="s">
        <v>46</v>
      </c>
      <c r="C545" s="24" t="s">
        <v>195</v>
      </c>
      <c r="D545" s="24">
        <v>2024</v>
      </c>
      <c r="E545" s="61">
        <v>45444</v>
      </c>
      <c r="F545" s="61">
        <v>45657</v>
      </c>
      <c r="G545" s="78" t="s">
        <v>464</v>
      </c>
      <c r="H545" s="78" t="s">
        <v>464</v>
      </c>
      <c r="I545" s="24" t="s">
        <v>379</v>
      </c>
      <c r="J545" s="24" t="s">
        <v>520</v>
      </c>
      <c r="K545" s="24" t="s">
        <v>52</v>
      </c>
      <c r="L545" s="24" t="s">
        <v>451</v>
      </c>
      <c r="M545" s="24" t="s">
        <v>471</v>
      </c>
      <c r="N545" s="24" t="s">
        <v>55</v>
      </c>
      <c r="O545" s="24" t="s">
        <v>142</v>
      </c>
      <c r="P545" s="24">
        <v>570</v>
      </c>
      <c r="Q545" s="24">
        <v>567</v>
      </c>
      <c r="R545" s="24" t="s">
        <v>57</v>
      </c>
      <c r="S545" s="62">
        <v>1</v>
      </c>
      <c r="T545" s="24">
        <v>2024</v>
      </c>
      <c r="U545" s="24">
        <f t="shared" si="8"/>
        <v>19.5</v>
      </c>
      <c r="V545" s="24"/>
      <c r="W545" s="24"/>
      <c r="X545" s="24"/>
      <c r="Y545" s="24"/>
      <c r="Z545" s="24"/>
      <c r="AA545" s="24"/>
      <c r="AB545" s="24">
        <v>7.5</v>
      </c>
      <c r="AC545" s="24"/>
      <c r="AD545" s="24">
        <v>8</v>
      </c>
      <c r="AE545" s="24">
        <v>2</v>
      </c>
      <c r="AF545" s="24">
        <v>2</v>
      </c>
      <c r="AG545" s="24"/>
      <c r="AH545" s="62">
        <f>V545/'Festività&amp;Chiusure'!H$2</f>
        <v>0</v>
      </c>
      <c r="AI545" s="62">
        <f>W545/'Festività&amp;Chiusure'!I$2</f>
        <v>0</v>
      </c>
      <c r="AJ545" s="62">
        <f>X545/'Festività&amp;Chiusure'!J$2</f>
        <v>0</v>
      </c>
      <c r="AK545" s="62">
        <f>Y545/'Festività&amp;Chiusure'!K$2</f>
        <v>0</v>
      </c>
      <c r="AL545" s="62">
        <f>Z545/'Festività&amp;Chiusure'!L$2</f>
        <v>0</v>
      </c>
      <c r="AM545" s="62">
        <f>AA545/'Festività&amp;Chiusure'!M$2</f>
        <v>0</v>
      </c>
      <c r="AN545" s="62">
        <f>AB545/'Festività&amp;Chiusure'!N$2</f>
        <v>0.32608695652173914</v>
      </c>
      <c r="AO545" s="62">
        <f>AC545/'Festività&amp;Chiusure'!O$2</f>
        <v>0</v>
      </c>
      <c r="AP545" s="62">
        <f>AD545/'Festività&amp;Chiusure'!P$2</f>
        <v>0.38095238095238093</v>
      </c>
      <c r="AQ545" s="62">
        <f>AE545/'Festività&amp;Chiusure'!Q$2</f>
        <v>8.6956521739130432E-2</v>
      </c>
      <c r="AR545" s="62">
        <f>AF545/'Festività&amp;Chiusure'!R$2</f>
        <v>9.5238095238095233E-2</v>
      </c>
      <c r="AS545" s="62">
        <f>AG545/'Festività&amp;Chiusure'!S$2</f>
        <v>0</v>
      </c>
    </row>
    <row r="546" spans="1:46" ht="14.45" hidden="1">
      <c r="A546" s="24" t="s">
        <v>45</v>
      </c>
      <c r="B546" s="24" t="s">
        <v>46</v>
      </c>
      <c r="C546" s="24" t="s">
        <v>195</v>
      </c>
      <c r="D546" s="24">
        <v>2024</v>
      </c>
      <c r="E546" s="61">
        <v>45444</v>
      </c>
      <c r="F546" s="61">
        <v>45657</v>
      </c>
      <c r="G546" s="78" t="s">
        <v>464</v>
      </c>
      <c r="H546" s="78" t="s">
        <v>464</v>
      </c>
      <c r="I546" s="24" t="s">
        <v>379</v>
      </c>
      <c r="J546" s="24" t="s">
        <v>520</v>
      </c>
      <c r="K546" s="24" t="s">
        <v>52</v>
      </c>
      <c r="L546" s="24" t="s">
        <v>451</v>
      </c>
      <c r="M546" s="24" t="s">
        <v>455</v>
      </c>
      <c r="N546" s="24" t="s">
        <v>55</v>
      </c>
      <c r="O546" s="24" t="s">
        <v>142</v>
      </c>
      <c r="P546" s="24">
        <v>570</v>
      </c>
      <c r="Q546" s="24">
        <v>567</v>
      </c>
      <c r="R546" s="24" t="s">
        <v>57</v>
      </c>
      <c r="S546" s="62">
        <v>1</v>
      </c>
      <c r="T546" s="24">
        <v>2024</v>
      </c>
      <c r="U546" s="24">
        <f t="shared" si="8"/>
        <v>31.5</v>
      </c>
      <c r="V546" s="24"/>
      <c r="W546" s="24"/>
      <c r="X546" s="24"/>
      <c r="Y546" s="24"/>
      <c r="Z546" s="24"/>
      <c r="AA546" s="24"/>
      <c r="AB546" s="24">
        <v>2.5</v>
      </c>
      <c r="AC546" s="24"/>
      <c r="AD546" s="24">
        <v>18</v>
      </c>
      <c r="AE546" s="24">
        <v>5</v>
      </c>
      <c r="AF546" s="24">
        <v>4</v>
      </c>
      <c r="AG546" s="24">
        <v>2</v>
      </c>
      <c r="AH546" s="62">
        <f>V546/'Festività&amp;Chiusure'!H$2</f>
        <v>0</v>
      </c>
      <c r="AI546" s="62">
        <f>W546/'Festività&amp;Chiusure'!I$2</f>
        <v>0</v>
      </c>
      <c r="AJ546" s="62">
        <f>X546/'Festività&amp;Chiusure'!J$2</f>
        <v>0</v>
      </c>
      <c r="AK546" s="62">
        <f>Y546/'Festività&amp;Chiusure'!K$2</f>
        <v>0</v>
      </c>
      <c r="AL546" s="62">
        <f>Z546/'Festività&amp;Chiusure'!L$2</f>
        <v>0</v>
      </c>
      <c r="AM546" s="62">
        <f>AA546/'Festività&amp;Chiusure'!M$2</f>
        <v>0</v>
      </c>
      <c r="AN546" s="62">
        <f>AB546/'Festività&amp;Chiusure'!N$2</f>
        <v>0.10869565217391304</v>
      </c>
      <c r="AO546" s="62">
        <f>AC546/'Festività&amp;Chiusure'!O$2</f>
        <v>0</v>
      </c>
      <c r="AP546" s="62">
        <f>AD546/'Festività&amp;Chiusure'!P$2</f>
        <v>0.8571428571428571</v>
      </c>
      <c r="AQ546" s="62">
        <f>AE546/'Festività&amp;Chiusure'!Q$2</f>
        <v>0.21739130434782608</v>
      </c>
      <c r="AR546" s="62">
        <f>AF546/'Festività&amp;Chiusure'!R$2</f>
        <v>0.19047619047619047</v>
      </c>
      <c r="AS546" s="62">
        <f>AG546/'Festività&amp;Chiusure'!S$2</f>
        <v>9.0909090909090912E-2</v>
      </c>
    </row>
    <row r="547" spans="1:46" ht="14.45" hidden="1">
      <c r="A547" s="24" t="s">
        <v>45</v>
      </c>
      <c r="B547" s="24" t="s">
        <v>46</v>
      </c>
      <c r="C547" s="24" t="s">
        <v>195</v>
      </c>
      <c r="D547" s="24">
        <v>2024</v>
      </c>
      <c r="E547" s="61">
        <v>45444</v>
      </c>
      <c r="F547" s="61">
        <v>45657</v>
      </c>
      <c r="G547" s="78" t="s">
        <v>464</v>
      </c>
      <c r="H547" s="24" t="s">
        <v>464</v>
      </c>
      <c r="I547" s="24" t="s">
        <v>379</v>
      </c>
      <c r="J547" s="24" t="s">
        <v>520</v>
      </c>
      <c r="K547" s="24" t="s">
        <v>52</v>
      </c>
      <c r="L547" s="24" t="s">
        <v>451</v>
      </c>
      <c r="M547" s="24" t="s">
        <v>466</v>
      </c>
      <c r="N547" s="24" t="s">
        <v>59</v>
      </c>
      <c r="O547" s="24" t="s">
        <v>178</v>
      </c>
      <c r="P547" s="24">
        <v>570</v>
      </c>
      <c r="Q547" s="24">
        <v>567</v>
      </c>
      <c r="R547" s="24" t="s">
        <v>57</v>
      </c>
      <c r="S547" s="62">
        <v>1</v>
      </c>
      <c r="T547" s="24">
        <v>2024</v>
      </c>
      <c r="U547" s="24">
        <f t="shared" si="8"/>
        <v>4</v>
      </c>
      <c r="V547" s="24"/>
      <c r="W547" s="24"/>
      <c r="X547" s="24"/>
      <c r="Y547" s="24"/>
      <c r="Z547" s="63"/>
      <c r="AA547" s="63"/>
      <c r="AB547" s="63"/>
      <c r="AC547" s="24"/>
      <c r="AD547" s="63"/>
      <c r="AE547" s="63"/>
      <c r="AF547" s="63">
        <v>1</v>
      </c>
      <c r="AG547" s="63">
        <v>3</v>
      </c>
      <c r="AH547" s="62">
        <f>V547/'Festività&amp;Chiusure'!H$2</f>
        <v>0</v>
      </c>
      <c r="AI547" s="62">
        <f>W547/'Festività&amp;Chiusure'!I$2</f>
        <v>0</v>
      </c>
      <c r="AJ547" s="62">
        <f>X547/'Festività&amp;Chiusure'!J$2</f>
        <v>0</v>
      </c>
      <c r="AK547" s="62">
        <f>Y547/'Festività&amp;Chiusure'!K$2</f>
        <v>0</v>
      </c>
      <c r="AL547" s="62">
        <f>Z547/'Festività&amp;Chiusure'!L$2</f>
        <v>0</v>
      </c>
      <c r="AM547" s="62">
        <f>AA547/'Festività&amp;Chiusure'!M$2</f>
        <v>0</v>
      </c>
      <c r="AN547" s="62">
        <f>AB547/'Festività&amp;Chiusure'!N$2</f>
        <v>0</v>
      </c>
      <c r="AO547" s="62">
        <f>AC547/'Festività&amp;Chiusure'!O$2</f>
        <v>0</v>
      </c>
      <c r="AP547" s="62">
        <f>AD547/'Festività&amp;Chiusure'!P$2</f>
        <v>0</v>
      </c>
      <c r="AQ547" s="62">
        <f>AE547/'Festività&amp;Chiusure'!Q$2</f>
        <v>0</v>
      </c>
      <c r="AR547" s="62">
        <f>AF547/'Festività&amp;Chiusure'!R$2</f>
        <v>4.7619047619047616E-2</v>
      </c>
      <c r="AS547" s="62">
        <f>AG547/'Festività&amp;Chiusure'!S$2</f>
        <v>0.13636363636363635</v>
      </c>
    </row>
    <row r="548" spans="1:46" ht="14.45" hidden="1">
      <c r="A548" s="24" t="s">
        <v>45</v>
      </c>
      <c r="B548" s="24" t="s">
        <v>46</v>
      </c>
      <c r="C548" s="24" t="s">
        <v>195</v>
      </c>
      <c r="D548" s="24">
        <v>2024</v>
      </c>
      <c r="E548" s="61">
        <v>45444</v>
      </c>
      <c r="F548" s="61">
        <v>45657</v>
      </c>
      <c r="G548" s="78" t="s">
        <v>464</v>
      </c>
      <c r="H548" s="78" t="s">
        <v>464</v>
      </c>
      <c r="I548" s="24" t="s">
        <v>379</v>
      </c>
      <c r="J548" s="24" t="s">
        <v>520</v>
      </c>
      <c r="K548" s="24" t="s">
        <v>52</v>
      </c>
      <c r="L548" s="24" t="s">
        <v>451</v>
      </c>
      <c r="M548" s="24" t="s">
        <v>521</v>
      </c>
      <c r="N548" s="24" t="e">
        <v>#N/A</v>
      </c>
      <c r="O548" s="24" t="s">
        <v>507</v>
      </c>
      <c r="P548" s="24">
        <v>570</v>
      </c>
      <c r="Q548" s="24">
        <v>567</v>
      </c>
      <c r="R548" s="24" t="s">
        <v>57</v>
      </c>
      <c r="S548" s="62">
        <v>1</v>
      </c>
      <c r="T548" s="24">
        <v>2024</v>
      </c>
      <c r="U548" s="24">
        <f t="shared" si="8"/>
        <v>12</v>
      </c>
      <c r="V548" s="24"/>
      <c r="W548" s="24"/>
      <c r="X548" s="24"/>
      <c r="Y548" s="24"/>
      <c r="Z548" s="24"/>
      <c r="AA548" s="24"/>
      <c r="AB548" s="24">
        <v>12</v>
      </c>
      <c r="AC548" s="24"/>
      <c r="AD548" s="24"/>
      <c r="AE548" s="24"/>
      <c r="AF548" s="24"/>
      <c r="AG548" s="24"/>
      <c r="AH548" s="62">
        <f>V548/'Festività&amp;Chiusure'!H$2</f>
        <v>0</v>
      </c>
      <c r="AI548" s="62">
        <f>W548/'Festività&amp;Chiusure'!I$2</f>
        <v>0</v>
      </c>
      <c r="AJ548" s="62">
        <f>X548/'Festività&amp;Chiusure'!J$2</f>
        <v>0</v>
      </c>
      <c r="AK548" s="62">
        <f>Y548/'Festività&amp;Chiusure'!K$2</f>
        <v>0</v>
      </c>
      <c r="AL548" s="62">
        <f>Z548/'Festività&amp;Chiusure'!L$2</f>
        <v>0</v>
      </c>
      <c r="AM548" s="62">
        <f>AA548/'Festività&amp;Chiusure'!M$2</f>
        <v>0</v>
      </c>
      <c r="AN548" s="62">
        <f>AB548/'Festività&amp;Chiusure'!N$2</f>
        <v>0.52173913043478259</v>
      </c>
      <c r="AO548" s="62">
        <f>AC548/'Festività&amp;Chiusure'!O$2</f>
        <v>0</v>
      </c>
      <c r="AP548" s="62">
        <f>AD548/'Festività&amp;Chiusure'!P$2</f>
        <v>0</v>
      </c>
      <c r="AQ548" s="62">
        <f>AE548/'Festività&amp;Chiusure'!Q$2</f>
        <v>0</v>
      </c>
      <c r="AR548" s="62">
        <f>AF548/'Festività&amp;Chiusure'!R$2</f>
        <v>0</v>
      </c>
      <c r="AS548" s="62">
        <f>AG548/'Festività&amp;Chiusure'!S$2</f>
        <v>0</v>
      </c>
    </row>
    <row r="549" spans="1:46" ht="14.45" hidden="1">
      <c r="A549" s="24" t="s">
        <v>45</v>
      </c>
      <c r="B549" s="24" t="s">
        <v>46</v>
      </c>
      <c r="C549" s="24" t="s">
        <v>195</v>
      </c>
      <c r="D549" s="24">
        <v>2024</v>
      </c>
      <c r="E549" s="61">
        <v>45444</v>
      </c>
      <c r="F549" s="61">
        <v>45657</v>
      </c>
      <c r="G549" s="78" t="s">
        <v>464</v>
      </c>
      <c r="H549" s="78" t="s">
        <v>464</v>
      </c>
      <c r="I549" s="24" t="s">
        <v>379</v>
      </c>
      <c r="J549" s="24" t="s">
        <v>520</v>
      </c>
      <c r="K549" s="24" t="s">
        <v>52</v>
      </c>
      <c r="L549" s="24" t="s">
        <v>451</v>
      </c>
      <c r="M549" s="24" t="s">
        <v>160</v>
      </c>
      <c r="N549" s="24" t="s">
        <v>55</v>
      </c>
      <c r="O549" s="24" t="s">
        <v>142</v>
      </c>
      <c r="P549" s="24">
        <v>570</v>
      </c>
      <c r="Q549" s="24">
        <v>567</v>
      </c>
      <c r="R549" s="24" t="s">
        <v>57</v>
      </c>
      <c r="S549" s="62">
        <v>1</v>
      </c>
      <c r="T549" s="24">
        <v>2024</v>
      </c>
      <c r="U549" s="24">
        <f t="shared" si="8"/>
        <v>21</v>
      </c>
      <c r="V549" s="24"/>
      <c r="W549" s="24"/>
      <c r="X549" s="24"/>
      <c r="Y549" s="24"/>
      <c r="Z549" s="24"/>
      <c r="AA549" s="24">
        <v>3.5</v>
      </c>
      <c r="AB549" s="24">
        <v>3.5</v>
      </c>
      <c r="AC549" s="24"/>
      <c r="AD549" s="24">
        <v>3.5</v>
      </c>
      <c r="AE549" s="24">
        <v>3.5</v>
      </c>
      <c r="AF549" s="24">
        <v>3.5</v>
      </c>
      <c r="AG549" s="24">
        <v>3.5</v>
      </c>
      <c r="AH549" s="62">
        <f>V549/'Festività&amp;Chiusure'!H$2</f>
        <v>0</v>
      </c>
      <c r="AI549" s="62">
        <f>W549/'Festività&amp;Chiusure'!I$2</f>
        <v>0</v>
      </c>
      <c r="AJ549" s="62">
        <f>X549/'Festività&amp;Chiusure'!J$2</f>
        <v>0</v>
      </c>
      <c r="AK549" s="62">
        <f>Y549/'Festività&amp;Chiusure'!K$2</f>
        <v>0</v>
      </c>
      <c r="AL549" s="62">
        <f>Z549/'Festività&amp;Chiusure'!L$2</f>
        <v>0</v>
      </c>
      <c r="AM549" s="62">
        <f>AA549/'Festività&amp;Chiusure'!M$2</f>
        <v>0.17499999999999999</v>
      </c>
      <c r="AN549" s="62">
        <f>AB549/'Festività&amp;Chiusure'!N$2</f>
        <v>0.15217391304347827</v>
      </c>
      <c r="AO549" s="62">
        <f>AC549/'Festività&amp;Chiusure'!O$2</f>
        <v>0</v>
      </c>
      <c r="AP549" s="62">
        <f>AD549/'Festività&amp;Chiusure'!P$2</f>
        <v>0.16666666666666666</v>
      </c>
      <c r="AQ549" s="62">
        <f>AE549/'Festività&amp;Chiusure'!Q$2</f>
        <v>0.15217391304347827</v>
      </c>
      <c r="AR549" s="62">
        <f>AF549/'Festività&amp;Chiusure'!R$2</f>
        <v>0.16666666666666666</v>
      </c>
      <c r="AS549" s="62">
        <f>AG549/'Festività&amp;Chiusure'!S$2</f>
        <v>0.15909090909090909</v>
      </c>
    </row>
    <row r="550" spans="1:46" ht="14.45" hidden="1">
      <c r="A550" s="24" t="s">
        <v>45</v>
      </c>
      <c r="B550" s="24" t="s">
        <v>46</v>
      </c>
      <c r="C550" s="24" t="s">
        <v>195</v>
      </c>
      <c r="D550" s="24">
        <v>2024</v>
      </c>
      <c r="E550" s="61">
        <v>45444</v>
      </c>
      <c r="F550" s="61">
        <v>45657</v>
      </c>
      <c r="G550" s="78" t="s">
        <v>464</v>
      </c>
      <c r="H550" s="78" t="s">
        <v>464</v>
      </c>
      <c r="I550" s="24" t="s">
        <v>379</v>
      </c>
      <c r="J550" s="24" t="s">
        <v>520</v>
      </c>
      <c r="K550" s="24" t="s">
        <v>52</v>
      </c>
      <c r="L550" s="24" t="s">
        <v>451</v>
      </c>
      <c r="M550" s="24" t="s">
        <v>451</v>
      </c>
      <c r="N550" s="24" t="s">
        <v>55</v>
      </c>
      <c r="O550" s="24" t="s">
        <v>92</v>
      </c>
      <c r="P550" s="24">
        <v>570</v>
      </c>
      <c r="Q550" s="24">
        <v>567</v>
      </c>
      <c r="R550" s="24" t="s">
        <v>57</v>
      </c>
      <c r="S550" s="62">
        <v>1</v>
      </c>
      <c r="T550" s="24">
        <v>2024</v>
      </c>
      <c r="U550" s="24">
        <f t="shared" si="8"/>
        <v>13</v>
      </c>
      <c r="V550" s="24"/>
      <c r="W550" s="24"/>
      <c r="X550" s="24"/>
      <c r="Y550" s="24"/>
      <c r="Z550" s="63"/>
      <c r="AA550" s="63"/>
      <c r="AB550" s="63"/>
      <c r="AC550" s="24"/>
      <c r="AD550" s="63">
        <v>4</v>
      </c>
      <c r="AE550" s="63">
        <v>3</v>
      </c>
      <c r="AF550" s="63">
        <v>3</v>
      </c>
      <c r="AG550" s="63">
        <v>3</v>
      </c>
      <c r="AH550" s="62">
        <f>V550/'Festività&amp;Chiusure'!H$2</f>
        <v>0</v>
      </c>
      <c r="AI550" s="62">
        <f>W550/'Festività&amp;Chiusure'!I$2</f>
        <v>0</v>
      </c>
      <c r="AJ550" s="62">
        <f>X550/'Festività&amp;Chiusure'!J$2</f>
        <v>0</v>
      </c>
      <c r="AK550" s="62">
        <f>Y550/'Festività&amp;Chiusure'!K$2</f>
        <v>0</v>
      </c>
      <c r="AL550" s="62">
        <f>Z550/'Festività&amp;Chiusure'!L$2</f>
        <v>0</v>
      </c>
      <c r="AM550" s="62">
        <f>AA550/'Festività&amp;Chiusure'!M$2</f>
        <v>0</v>
      </c>
      <c r="AN550" s="62">
        <f>AB550/'Festività&amp;Chiusure'!N$2</f>
        <v>0</v>
      </c>
      <c r="AO550" s="62">
        <f>AC550/'Festività&amp;Chiusure'!O$2</f>
        <v>0</v>
      </c>
      <c r="AP550" s="62">
        <f>AD550/'Festività&amp;Chiusure'!P$2</f>
        <v>0.19047619047619047</v>
      </c>
      <c r="AQ550" s="62">
        <f>AE550/'Festività&amp;Chiusure'!Q$2</f>
        <v>0.13043478260869565</v>
      </c>
      <c r="AR550" s="62">
        <f>AF550/'Festività&amp;Chiusure'!R$2</f>
        <v>0.14285714285714285</v>
      </c>
      <c r="AS550" s="62">
        <f>AG550/'Festività&amp;Chiusure'!S$2</f>
        <v>0.13636363636363635</v>
      </c>
    </row>
    <row r="551" spans="1:46" ht="14.45" hidden="1">
      <c r="A551" s="24" t="s">
        <v>45</v>
      </c>
      <c r="B551" s="24" t="s">
        <v>46</v>
      </c>
      <c r="C551" s="24" t="s">
        <v>195</v>
      </c>
      <c r="D551" s="24">
        <v>2024</v>
      </c>
      <c r="E551" s="61">
        <v>45444</v>
      </c>
      <c r="F551" s="61">
        <v>45657</v>
      </c>
      <c r="G551" s="78" t="s">
        <v>464</v>
      </c>
      <c r="H551" s="78" t="s">
        <v>464</v>
      </c>
      <c r="I551" s="24" t="s">
        <v>379</v>
      </c>
      <c r="J551" s="24" t="s">
        <v>520</v>
      </c>
      <c r="K551" s="24" t="s">
        <v>52</v>
      </c>
      <c r="L551" s="24" t="s">
        <v>451</v>
      </c>
      <c r="M551" s="24" t="s">
        <v>223</v>
      </c>
      <c r="N551" s="24" t="s">
        <v>55</v>
      </c>
      <c r="O551" s="24" t="s">
        <v>56</v>
      </c>
      <c r="P551" s="24">
        <v>570</v>
      </c>
      <c r="Q551" s="24">
        <v>567</v>
      </c>
      <c r="R551" s="24" t="s">
        <v>57</v>
      </c>
      <c r="S551" s="62">
        <v>1</v>
      </c>
      <c r="T551" s="24">
        <v>2024</v>
      </c>
      <c r="U551" s="24">
        <f t="shared" si="8"/>
        <v>24</v>
      </c>
      <c r="V551" s="24"/>
      <c r="W551" s="24"/>
      <c r="X551" s="24"/>
      <c r="Y551" s="24"/>
      <c r="Z551" s="24"/>
      <c r="AA551" s="24">
        <v>2</v>
      </c>
      <c r="AB551" s="24">
        <v>8</v>
      </c>
      <c r="AC551" s="24"/>
      <c r="AD551" s="24">
        <v>8</v>
      </c>
      <c r="AE551" s="24">
        <v>4</v>
      </c>
      <c r="AF551" s="24">
        <v>1</v>
      </c>
      <c r="AG551" s="24">
        <v>1</v>
      </c>
      <c r="AH551" s="62">
        <f>V551/'Festività&amp;Chiusure'!H$2</f>
        <v>0</v>
      </c>
      <c r="AI551" s="62">
        <f>W551/'Festività&amp;Chiusure'!I$2</f>
        <v>0</v>
      </c>
      <c r="AJ551" s="62">
        <f>X551/'Festività&amp;Chiusure'!J$2</f>
        <v>0</v>
      </c>
      <c r="AK551" s="62">
        <f>Y551/'Festività&amp;Chiusure'!K$2</f>
        <v>0</v>
      </c>
      <c r="AL551" s="62">
        <f>Z551/'Festività&amp;Chiusure'!L$2</f>
        <v>0</v>
      </c>
      <c r="AM551" s="62">
        <f>AA551/'Festività&amp;Chiusure'!M$2</f>
        <v>0.1</v>
      </c>
      <c r="AN551" s="62">
        <f>AB551/'Festività&amp;Chiusure'!N$2</f>
        <v>0.34782608695652173</v>
      </c>
      <c r="AO551" s="62">
        <f>AC551/'Festività&amp;Chiusure'!O$2</f>
        <v>0</v>
      </c>
      <c r="AP551" s="62">
        <f>AD551/'Festività&amp;Chiusure'!P$2</f>
        <v>0.38095238095238093</v>
      </c>
      <c r="AQ551" s="62">
        <f>AE551/'Festività&amp;Chiusure'!Q$2</f>
        <v>0.17391304347826086</v>
      </c>
      <c r="AR551" s="62">
        <f>AF551/'Festività&amp;Chiusure'!R$2</f>
        <v>4.7619047619047616E-2</v>
      </c>
      <c r="AS551" s="62">
        <f>AG551/'Festività&amp;Chiusure'!S$2</f>
        <v>4.5454545454545456E-2</v>
      </c>
    </row>
    <row r="552" spans="1:46" ht="14.45" hidden="1">
      <c r="A552" s="24" t="s">
        <v>45</v>
      </c>
      <c r="B552" s="24" t="s">
        <v>46</v>
      </c>
      <c r="C552" s="24" t="s">
        <v>195</v>
      </c>
      <c r="D552" s="24">
        <v>2024</v>
      </c>
      <c r="E552" s="61">
        <v>45444</v>
      </c>
      <c r="F552" s="61">
        <v>45657</v>
      </c>
      <c r="G552" s="78" t="s">
        <v>464</v>
      </c>
      <c r="H552" s="78" t="s">
        <v>464</v>
      </c>
      <c r="I552" s="24" t="s">
        <v>379</v>
      </c>
      <c r="J552" s="24" t="s">
        <v>520</v>
      </c>
      <c r="K552" s="24" t="s">
        <v>52</v>
      </c>
      <c r="L552" s="24" t="s">
        <v>451</v>
      </c>
      <c r="M552" s="24" t="s">
        <v>230</v>
      </c>
      <c r="N552" s="24" t="s">
        <v>55</v>
      </c>
      <c r="O552" s="24" t="s">
        <v>56</v>
      </c>
      <c r="P552" s="24">
        <v>570</v>
      </c>
      <c r="Q552" s="24">
        <v>567</v>
      </c>
      <c r="R552" s="24" t="s">
        <v>57</v>
      </c>
      <c r="S552" s="62">
        <v>1</v>
      </c>
      <c r="T552" s="24">
        <v>2024</v>
      </c>
      <c r="U552" s="24">
        <f t="shared" si="8"/>
        <v>4</v>
      </c>
      <c r="V552" s="24"/>
      <c r="W552" s="24"/>
      <c r="X552" s="24"/>
      <c r="Y552" s="24"/>
      <c r="Z552" s="63"/>
      <c r="AA552" s="63"/>
      <c r="AB552" s="63">
        <v>1</v>
      </c>
      <c r="AC552" s="24"/>
      <c r="AD552" s="63">
        <v>3</v>
      </c>
      <c r="AE552" s="63"/>
      <c r="AF552" s="63"/>
      <c r="AG552" s="63"/>
      <c r="AH552" s="62">
        <f>V552/'Festività&amp;Chiusure'!H$2</f>
        <v>0</v>
      </c>
      <c r="AI552" s="62">
        <f>W552/'Festività&amp;Chiusure'!I$2</f>
        <v>0</v>
      </c>
      <c r="AJ552" s="62">
        <f>X552/'Festività&amp;Chiusure'!J$2</f>
        <v>0</v>
      </c>
      <c r="AK552" s="62">
        <f>Y552/'Festività&amp;Chiusure'!K$2</f>
        <v>0</v>
      </c>
      <c r="AL552" s="62">
        <f>Z552/'Festività&amp;Chiusure'!L$2</f>
        <v>0</v>
      </c>
      <c r="AM552" s="62">
        <f>AA552/'Festività&amp;Chiusure'!M$2</f>
        <v>0</v>
      </c>
      <c r="AN552" s="62">
        <f>AB552/'Festività&amp;Chiusure'!N$2</f>
        <v>4.3478260869565216E-2</v>
      </c>
      <c r="AO552" s="62">
        <f>AC552/'Festività&amp;Chiusure'!O$2</f>
        <v>0</v>
      </c>
      <c r="AP552" s="62">
        <f>AD552/'Festività&amp;Chiusure'!P$2</f>
        <v>0.14285714285714285</v>
      </c>
      <c r="AQ552" s="62">
        <f>AE552/'Festività&amp;Chiusure'!Q$2</f>
        <v>0</v>
      </c>
      <c r="AR552" s="62">
        <f>AF552/'Festività&amp;Chiusure'!R$2</f>
        <v>0</v>
      </c>
      <c r="AS552" s="62">
        <f>AG552/'Festività&amp;Chiusure'!S$2</f>
        <v>0</v>
      </c>
    </row>
    <row r="553" spans="1:46" ht="14.45" hidden="1">
      <c r="A553" s="24" t="s">
        <v>45</v>
      </c>
      <c r="B553" s="24" t="s">
        <v>46</v>
      </c>
      <c r="C553" s="24" t="s">
        <v>195</v>
      </c>
      <c r="D553" s="24">
        <v>2024</v>
      </c>
      <c r="E553" s="61">
        <v>45444</v>
      </c>
      <c r="F553" s="61">
        <v>45657</v>
      </c>
      <c r="G553" s="78" t="s">
        <v>464</v>
      </c>
      <c r="H553" s="78" t="s">
        <v>464</v>
      </c>
      <c r="I553" s="24" t="s">
        <v>379</v>
      </c>
      <c r="J553" s="24" t="s">
        <v>520</v>
      </c>
      <c r="K553" s="24" t="s">
        <v>52</v>
      </c>
      <c r="L553" s="24" t="s">
        <v>451</v>
      </c>
      <c r="M553" s="24" t="s">
        <v>217</v>
      </c>
      <c r="N553" s="24" t="s">
        <v>55</v>
      </c>
      <c r="O553" s="24" t="s">
        <v>142</v>
      </c>
      <c r="P553" s="24">
        <v>570</v>
      </c>
      <c r="Q553" s="24">
        <v>567</v>
      </c>
      <c r="R553" s="24" t="s">
        <v>57</v>
      </c>
      <c r="S553" s="62">
        <v>1</v>
      </c>
      <c r="T553" s="24">
        <v>2024</v>
      </c>
      <c r="U553" s="24">
        <f t="shared" si="8"/>
        <v>16</v>
      </c>
      <c r="V553" s="24"/>
      <c r="W553" s="24"/>
      <c r="X553" s="24"/>
      <c r="Y553" s="24"/>
      <c r="Z553" s="63"/>
      <c r="AA553" s="63"/>
      <c r="AB553" s="63"/>
      <c r="AC553" s="24"/>
      <c r="AD553" s="63">
        <v>7</v>
      </c>
      <c r="AE553" s="63">
        <v>4</v>
      </c>
      <c r="AF553" s="63">
        <v>3</v>
      </c>
      <c r="AG553" s="63">
        <v>2</v>
      </c>
      <c r="AH553" s="62">
        <f>V553/'Festività&amp;Chiusure'!H$2</f>
        <v>0</v>
      </c>
      <c r="AI553" s="62">
        <f>W553/'Festività&amp;Chiusure'!I$2</f>
        <v>0</v>
      </c>
      <c r="AJ553" s="62">
        <f>X553/'Festività&amp;Chiusure'!J$2</f>
        <v>0</v>
      </c>
      <c r="AK553" s="62">
        <f>Y553/'Festività&amp;Chiusure'!K$2</f>
        <v>0</v>
      </c>
      <c r="AL553" s="62">
        <f>Z553/'Festività&amp;Chiusure'!L$2</f>
        <v>0</v>
      </c>
      <c r="AM553" s="62">
        <f>AA553/'Festività&amp;Chiusure'!M$2</f>
        <v>0</v>
      </c>
      <c r="AN553" s="62">
        <f>AB553/'Festività&amp;Chiusure'!N$2</f>
        <v>0</v>
      </c>
      <c r="AO553" s="62">
        <f>AC553/'Festività&amp;Chiusure'!O$2</f>
        <v>0</v>
      </c>
      <c r="AP553" s="62">
        <f>AD553/'Festività&amp;Chiusure'!P$2</f>
        <v>0.33333333333333331</v>
      </c>
      <c r="AQ553" s="62">
        <f>AE553/'Festività&amp;Chiusure'!Q$2</f>
        <v>0.17391304347826086</v>
      </c>
      <c r="AR553" s="62">
        <f>AF553/'Festività&amp;Chiusure'!R$2</f>
        <v>0.14285714285714285</v>
      </c>
      <c r="AS553" s="62">
        <f>AG553/'Festività&amp;Chiusure'!S$2</f>
        <v>9.0909090909090912E-2</v>
      </c>
    </row>
    <row r="554" spans="1:46" ht="14.45" hidden="1">
      <c r="A554" s="24" t="s">
        <v>45</v>
      </c>
      <c r="B554" s="24" t="s">
        <v>46</v>
      </c>
      <c r="C554" s="24" t="s">
        <v>195</v>
      </c>
      <c r="D554" s="24">
        <v>2024</v>
      </c>
      <c r="E554" s="61">
        <v>45444</v>
      </c>
      <c r="F554" s="61">
        <v>45657</v>
      </c>
      <c r="G554" s="78" t="s">
        <v>464</v>
      </c>
      <c r="H554" s="78" t="s">
        <v>464</v>
      </c>
      <c r="I554" s="24" t="s">
        <v>379</v>
      </c>
      <c r="J554" s="24" t="s">
        <v>520</v>
      </c>
      <c r="K554" s="24" t="s">
        <v>52</v>
      </c>
      <c r="L554" s="24" t="s">
        <v>451</v>
      </c>
      <c r="M554" s="24" t="s">
        <v>336</v>
      </c>
      <c r="N554" s="24" t="s">
        <v>59</v>
      </c>
      <c r="O554" s="24" t="s">
        <v>72</v>
      </c>
      <c r="P554" s="24">
        <v>570</v>
      </c>
      <c r="Q554" s="24">
        <v>567</v>
      </c>
      <c r="R554" s="24" t="s">
        <v>57</v>
      </c>
      <c r="S554" s="62">
        <v>1</v>
      </c>
      <c r="T554" s="24">
        <v>2024</v>
      </c>
      <c r="U554" s="24">
        <f t="shared" si="8"/>
        <v>18</v>
      </c>
      <c r="V554" s="24"/>
      <c r="W554" s="24"/>
      <c r="X554" s="24"/>
      <c r="Y554" s="24"/>
      <c r="Z554" s="24"/>
      <c r="AA554" s="24">
        <v>2</v>
      </c>
      <c r="AB554" s="24">
        <v>4</v>
      </c>
      <c r="AC554" s="24"/>
      <c r="AD554" s="24">
        <v>4</v>
      </c>
      <c r="AE554" s="24">
        <v>4</v>
      </c>
      <c r="AF554" s="24">
        <v>2</v>
      </c>
      <c r="AG554" s="24">
        <v>2</v>
      </c>
      <c r="AH554" s="62">
        <f>V554/'Festività&amp;Chiusure'!H$2</f>
        <v>0</v>
      </c>
      <c r="AI554" s="62">
        <f>W554/'Festività&amp;Chiusure'!I$2</f>
        <v>0</v>
      </c>
      <c r="AJ554" s="62">
        <f>X554/'Festività&amp;Chiusure'!J$2</f>
        <v>0</v>
      </c>
      <c r="AK554" s="62">
        <f>Y554/'Festività&amp;Chiusure'!K$2</f>
        <v>0</v>
      </c>
      <c r="AL554" s="62">
        <f>Z554/'Festività&amp;Chiusure'!L$2</f>
        <v>0</v>
      </c>
      <c r="AM554" s="62">
        <f>AA554/'Festività&amp;Chiusure'!M$2</f>
        <v>0.1</v>
      </c>
      <c r="AN554" s="62">
        <f>AB554/'Festività&amp;Chiusure'!N$2</f>
        <v>0.17391304347826086</v>
      </c>
      <c r="AO554" s="62">
        <f>AC554/'Festività&amp;Chiusure'!O$2</f>
        <v>0</v>
      </c>
      <c r="AP554" s="62">
        <f>AD554/'Festività&amp;Chiusure'!P$2</f>
        <v>0.19047619047619047</v>
      </c>
      <c r="AQ554" s="62">
        <f>AE554/'Festività&amp;Chiusure'!Q$2</f>
        <v>0.17391304347826086</v>
      </c>
      <c r="AR554" s="62">
        <f>AF554/'Festività&amp;Chiusure'!R$2</f>
        <v>9.5238095238095233E-2</v>
      </c>
      <c r="AS554" s="62">
        <f>AG554/'Festività&amp;Chiusure'!S$2</f>
        <v>9.0909090909090912E-2</v>
      </c>
      <c r="AT554" s="51"/>
    </row>
    <row r="555" spans="1:46" ht="14.45" hidden="1">
      <c r="A555" s="24" t="s">
        <v>45</v>
      </c>
      <c r="B555" s="24" t="s">
        <v>46</v>
      </c>
      <c r="C555" s="24" t="s">
        <v>195</v>
      </c>
      <c r="D555" s="24">
        <v>2024</v>
      </c>
      <c r="E555" s="61">
        <v>45444</v>
      </c>
      <c r="F555" s="61">
        <v>45657</v>
      </c>
      <c r="G555" s="78" t="s">
        <v>464</v>
      </c>
      <c r="H555" s="78" t="s">
        <v>464</v>
      </c>
      <c r="I555" s="24" t="s">
        <v>379</v>
      </c>
      <c r="J555" s="24" t="s">
        <v>520</v>
      </c>
      <c r="K555" s="24" t="s">
        <v>52</v>
      </c>
      <c r="L555" s="24" t="s">
        <v>451</v>
      </c>
      <c r="M555" s="63" t="s">
        <v>311</v>
      </c>
      <c r="N555" s="24" t="s">
        <v>55</v>
      </c>
      <c r="O555" s="24" t="s">
        <v>134</v>
      </c>
      <c r="P555" s="24">
        <v>570</v>
      </c>
      <c r="Q555" s="24">
        <v>567</v>
      </c>
      <c r="R555" s="24" t="s">
        <v>57</v>
      </c>
      <c r="S555" s="62">
        <v>1</v>
      </c>
      <c r="T555" s="24">
        <v>2024</v>
      </c>
      <c r="U555" s="24">
        <f t="shared" si="8"/>
        <v>14</v>
      </c>
      <c r="V555" s="24"/>
      <c r="W555" s="24"/>
      <c r="X555" s="24"/>
      <c r="Y555" s="24"/>
      <c r="Z555" s="63"/>
      <c r="AA555" s="63"/>
      <c r="AB555" s="63">
        <v>12</v>
      </c>
      <c r="AC555" s="24"/>
      <c r="AD555" s="63">
        <v>2</v>
      </c>
      <c r="AE555" s="63"/>
      <c r="AF555" s="63"/>
      <c r="AG555" s="63"/>
      <c r="AH555" s="62">
        <f>V555/'Festività&amp;Chiusure'!H$2</f>
        <v>0</v>
      </c>
      <c r="AI555" s="62">
        <f>W555/'Festività&amp;Chiusure'!I$2</f>
        <v>0</v>
      </c>
      <c r="AJ555" s="62">
        <f>X555/'Festività&amp;Chiusure'!J$2</f>
        <v>0</v>
      </c>
      <c r="AK555" s="62">
        <f>Y555/'Festività&amp;Chiusure'!K$2</f>
        <v>0</v>
      </c>
      <c r="AL555" s="62">
        <f>Z555/'Festività&amp;Chiusure'!L$2</f>
        <v>0</v>
      </c>
      <c r="AM555" s="62">
        <f>AA555/'Festività&amp;Chiusure'!M$2</f>
        <v>0</v>
      </c>
      <c r="AN555" s="62">
        <f>AB555/'Festività&amp;Chiusure'!N$2</f>
        <v>0.52173913043478259</v>
      </c>
      <c r="AO555" s="62">
        <f>AC555/'Festività&amp;Chiusure'!O$2</f>
        <v>0</v>
      </c>
      <c r="AP555" s="62">
        <f>AD555/'Festività&amp;Chiusure'!P$2</f>
        <v>9.5238095238095233E-2</v>
      </c>
      <c r="AQ555" s="62">
        <f>AE555/'Festività&amp;Chiusure'!Q$2</f>
        <v>0</v>
      </c>
      <c r="AR555" s="62">
        <f>AF555/'Festività&amp;Chiusure'!R$2</f>
        <v>0</v>
      </c>
      <c r="AS555" s="62">
        <f>AG555/'Festività&amp;Chiusure'!S$2</f>
        <v>0</v>
      </c>
    </row>
    <row r="556" spans="1:46" ht="14.45" hidden="1">
      <c r="A556" s="24" t="s">
        <v>45</v>
      </c>
      <c r="B556" s="24" t="s">
        <v>194</v>
      </c>
      <c r="C556" s="24"/>
      <c r="D556" s="24">
        <v>2024</v>
      </c>
      <c r="E556" s="61">
        <v>45200</v>
      </c>
      <c r="F556" s="61">
        <v>45382</v>
      </c>
      <c r="G556" s="24" t="s">
        <v>522</v>
      </c>
      <c r="H556" s="24" t="s">
        <v>523</v>
      </c>
      <c r="I556" s="24" t="s">
        <v>171</v>
      </c>
      <c r="J556" s="24" t="s">
        <v>524</v>
      </c>
      <c r="K556" s="24" t="s">
        <v>52</v>
      </c>
      <c r="L556" s="24" t="s">
        <v>451</v>
      </c>
      <c r="M556" s="24" t="s">
        <v>503</v>
      </c>
      <c r="N556" s="24" t="s">
        <v>59</v>
      </c>
      <c r="O556" s="24" t="s">
        <v>72</v>
      </c>
      <c r="P556" s="24">
        <v>51</v>
      </c>
      <c r="Q556" s="24">
        <v>47</v>
      </c>
      <c r="R556" s="24" t="s">
        <v>57</v>
      </c>
      <c r="S556" s="62">
        <v>1</v>
      </c>
      <c r="T556" s="24">
        <v>2024</v>
      </c>
      <c r="U556" s="24">
        <f t="shared" si="8"/>
        <v>0</v>
      </c>
      <c r="V556" s="24">
        <v>4</v>
      </c>
      <c r="W556" s="24">
        <v>6</v>
      </c>
      <c r="X556" s="24">
        <v>6</v>
      </c>
      <c r="Y556" s="24"/>
      <c r="Z556" s="24"/>
      <c r="AA556" s="24"/>
      <c r="AB556" s="24"/>
      <c r="AC556" s="24"/>
      <c r="AD556" s="24"/>
      <c r="AE556" s="24"/>
      <c r="AF556" s="24"/>
      <c r="AG556" s="24"/>
      <c r="AH556" s="62">
        <f>V556/'Festività&amp;Chiusure'!H$2</f>
        <v>0.22222222222222221</v>
      </c>
      <c r="AI556" s="62">
        <f>W556/'Festività&amp;Chiusure'!I$2</f>
        <v>0.3</v>
      </c>
      <c r="AJ556" s="62">
        <f>X556/'Festività&amp;Chiusure'!J$2</f>
        <v>0.2857142857142857</v>
      </c>
      <c r="AK556" s="62">
        <f>Y556/'Festività&amp;Chiusure'!K$2</f>
        <v>0</v>
      </c>
      <c r="AL556" s="62">
        <f>Z556/'Festività&amp;Chiusure'!L$2</f>
        <v>0</v>
      </c>
      <c r="AM556" s="62">
        <f>AA556/'Festività&amp;Chiusure'!M$2</f>
        <v>0</v>
      </c>
      <c r="AN556" s="62">
        <f>AB556/'Festività&amp;Chiusure'!N$2</f>
        <v>0</v>
      </c>
      <c r="AO556" s="62">
        <f>AC556/'Festività&amp;Chiusure'!O$2</f>
        <v>0</v>
      </c>
      <c r="AP556" s="62">
        <f>AD556/'Festività&amp;Chiusure'!P$2</f>
        <v>0</v>
      </c>
      <c r="AQ556" s="62">
        <f>AE556/'Festività&amp;Chiusure'!Q$2</f>
        <v>0</v>
      </c>
      <c r="AR556" s="62">
        <f>AF556/'Festività&amp;Chiusure'!R$2</f>
        <v>0</v>
      </c>
      <c r="AS556" s="62">
        <f>AG556/'Festività&amp;Chiusure'!S$2</f>
        <v>0</v>
      </c>
    </row>
    <row r="557" spans="1:46" ht="14.45" hidden="1">
      <c r="A557" s="24" t="s">
        <v>45</v>
      </c>
      <c r="B557" s="24" t="s">
        <v>194</v>
      </c>
      <c r="C557" s="24"/>
      <c r="D557" s="24">
        <v>2024</v>
      </c>
      <c r="E557" s="61">
        <v>45200</v>
      </c>
      <c r="F557" s="61">
        <v>45382</v>
      </c>
      <c r="G557" s="24" t="s">
        <v>522</v>
      </c>
      <c r="H557" s="24" t="s">
        <v>523</v>
      </c>
      <c r="I557" s="24" t="s">
        <v>171</v>
      </c>
      <c r="J557" s="24" t="s">
        <v>524</v>
      </c>
      <c r="K557" s="24" t="s">
        <v>52</v>
      </c>
      <c r="L557" s="24" t="s">
        <v>451</v>
      </c>
      <c r="M557" s="24" t="s">
        <v>433</v>
      </c>
      <c r="N557" s="24" t="s">
        <v>55</v>
      </c>
      <c r="O557" s="24" t="s">
        <v>56</v>
      </c>
      <c r="P557" s="24">
        <v>51</v>
      </c>
      <c r="Q557" s="24">
        <v>47</v>
      </c>
      <c r="R557" s="24" t="s">
        <v>57</v>
      </c>
      <c r="S557" s="62">
        <v>1</v>
      </c>
      <c r="T557" s="24">
        <v>2024</v>
      </c>
      <c r="U557" s="24">
        <f t="shared" si="8"/>
        <v>0</v>
      </c>
      <c r="V557" s="24">
        <v>5</v>
      </c>
      <c r="W557" s="24">
        <v>5</v>
      </c>
      <c r="X557" s="24">
        <v>5</v>
      </c>
      <c r="Y557" s="24"/>
      <c r="Z557" s="24"/>
      <c r="AA557" s="24"/>
      <c r="AB557" s="24"/>
      <c r="AC557" s="24"/>
      <c r="AD557" s="24"/>
      <c r="AE557" s="24"/>
      <c r="AF557" s="24"/>
      <c r="AG557" s="24"/>
      <c r="AH557" s="62">
        <f>V557/'Festività&amp;Chiusure'!H$2</f>
        <v>0.27777777777777779</v>
      </c>
      <c r="AI557" s="62">
        <f>W557/'Festività&amp;Chiusure'!I$2</f>
        <v>0.25</v>
      </c>
      <c r="AJ557" s="62">
        <f>X557/'Festività&amp;Chiusure'!J$2</f>
        <v>0.23809523809523808</v>
      </c>
      <c r="AK557" s="62">
        <f>Y557/'Festività&amp;Chiusure'!K$2</f>
        <v>0</v>
      </c>
      <c r="AL557" s="62">
        <f>Z557/'Festività&amp;Chiusure'!L$2</f>
        <v>0</v>
      </c>
      <c r="AM557" s="62">
        <f>AA557/'Festività&amp;Chiusure'!M$2</f>
        <v>0</v>
      </c>
      <c r="AN557" s="62">
        <f>AB557/'Festività&amp;Chiusure'!N$2</f>
        <v>0</v>
      </c>
      <c r="AO557" s="62">
        <f>AC557/'Festività&amp;Chiusure'!O$2</f>
        <v>0</v>
      </c>
      <c r="AP557" s="62">
        <f>AD557/'Festività&amp;Chiusure'!P$2</f>
        <v>0</v>
      </c>
      <c r="AQ557" s="62">
        <f>AE557/'Festività&amp;Chiusure'!Q$2</f>
        <v>0</v>
      </c>
      <c r="AR557" s="62">
        <f>AF557/'Festività&amp;Chiusure'!R$2</f>
        <v>0</v>
      </c>
      <c r="AS557" s="62">
        <f>AG557/'Festività&amp;Chiusure'!S$2</f>
        <v>0</v>
      </c>
    </row>
    <row r="558" spans="1:46" ht="14.45" hidden="1">
      <c r="A558" s="24" t="s">
        <v>45</v>
      </c>
      <c r="B558" s="24" t="s">
        <v>194</v>
      </c>
      <c r="C558" s="24"/>
      <c r="D558" s="24">
        <v>2024</v>
      </c>
      <c r="E558" s="61">
        <v>45200</v>
      </c>
      <c r="F558" s="61">
        <v>45382</v>
      </c>
      <c r="G558" s="24" t="s">
        <v>522</v>
      </c>
      <c r="H558" s="24" t="s">
        <v>523</v>
      </c>
      <c r="I558" s="24" t="s">
        <v>171</v>
      </c>
      <c r="J558" s="24" t="s">
        <v>524</v>
      </c>
      <c r="K558" s="24" t="s">
        <v>52</v>
      </c>
      <c r="L558" s="24" t="s">
        <v>451</v>
      </c>
      <c r="M558" s="24" t="s">
        <v>451</v>
      </c>
      <c r="N558" s="24" t="s">
        <v>55</v>
      </c>
      <c r="O558" s="24" t="s">
        <v>92</v>
      </c>
      <c r="P558" s="24">
        <v>51</v>
      </c>
      <c r="Q558" s="24">
        <v>47</v>
      </c>
      <c r="R558" s="24" t="s">
        <v>57</v>
      </c>
      <c r="S558" s="62">
        <v>1</v>
      </c>
      <c r="T558" s="24">
        <v>2024</v>
      </c>
      <c r="U558" s="24">
        <f t="shared" si="8"/>
        <v>0</v>
      </c>
      <c r="V558" s="24">
        <v>2.7</v>
      </c>
      <c r="W558" s="24">
        <v>3.15</v>
      </c>
      <c r="X558" s="24">
        <v>3</v>
      </c>
      <c r="Y558" s="24"/>
      <c r="Z558" s="24"/>
      <c r="AA558" s="24"/>
      <c r="AB558" s="24"/>
      <c r="AC558" s="24"/>
      <c r="AD558" s="24"/>
      <c r="AE558" s="24"/>
      <c r="AF558" s="24"/>
      <c r="AG558" s="24"/>
      <c r="AH558" s="62">
        <f>V558/'Festività&amp;Chiusure'!H$2</f>
        <v>0.15000000000000002</v>
      </c>
      <c r="AI558" s="62">
        <f>W558/'Festività&amp;Chiusure'!I$2</f>
        <v>0.1575</v>
      </c>
      <c r="AJ558" s="62">
        <f>X558/'Festività&amp;Chiusure'!J$2</f>
        <v>0.14285714285714285</v>
      </c>
      <c r="AK558" s="62">
        <f>Y558/'Festività&amp;Chiusure'!K$2</f>
        <v>0</v>
      </c>
      <c r="AL558" s="62">
        <f>Z558/'Festività&amp;Chiusure'!L$2</f>
        <v>0</v>
      </c>
      <c r="AM558" s="62">
        <f>AA558/'Festività&amp;Chiusure'!M$2</f>
        <v>0</v>
      </c>
      <c r="AN558" s="62">
        <f>AB558/'Festività&amp;Chiusure'!N$2</f>
        <v>0</v>
      </c>
      <c r="AO558" s="62">
        <f>AC558/'Festività&amp;Chiusure'!O$2</f>
        <v>0</v>
      </c>
      <c r="AP558" s="62">
        <f>AD558/'Festività&amp;Chiusure'!P$2</f>
        <v>0</v>
      </c>
      <c r="AQ558" s="62">
        <f>AE558/'Festività&amp;Chiusure'!Q$2</f>
        <v>0</v>
      </c>
      <c r="AR558" s="62">
        <f>AF558/'Festività&amp;Chiusure'!R$2</f>
        <v>0</v>
      </c>
      <c r="AS558" s="62">
        <f>AG558/'Festività&amp;Chiusure'!S$2</f>
        <v>0</v>
      </c>
    </row>
    <row r="559" spans="1:46" ht="14.45" hidden="1">
      <c r="A559" s="24" t="s">
        <v>45</v>
      </c>
      <c r="B559" s="24" t="s">
        <v>46</v>
      </c>
      <c r="C559" s="24"/>
      <c r="D559" s="24">
        <v>2024</v>
      </c>
      <c r="E559" s="61">
        <v>45366</v>
      </c>
      <c r="F559" s="61">
        <v>45443</v>
      </c>
      <c r="G559" s="24" t="s">
        <v>525</v>
      </c>
      <c r="H559" s="24" t="s">
        <v>526</v>
      </c>
      <c r="I559" s="24" t="s">
        <v>171</v>
      </c>
      <c r="J559" s="24" t="s">
        <v>527</v>
      </c>
      <c r="K559" s="24" t="s">
        <v>52</v>
      </c>
      <c r="L559" s="24" t="s">
        <v>451</v>
      </c>
      <c r="M559" s="24" t="s">
        <v>506</v>
      </c>
      <c r="N559" s="24" t="s">
        <v>507</v>
      </c>
      <c r="O559" s="24" t="s">
        <v>508</v>
      </c>
      <c r="P559" s="24">
        <v>192</v>
      </c>
      <c r="Q559" s="24">
        <v>155</v>
      </c>
      <c r="R559" s="24" t="s">
        <v>57</v>
      </c>
      <c r="S559" s="62">
        <v>1</v>
      </c>
      <c r="T559" s="24">
        <v>2024</v>
      </c>
      <c r="U559" s="24">
        <f t="shared" si="8"/>
        <v>0</v>
      </c>
      <c r="V559" s="24"/>
      <c r="W559" s="24"/>
      <c r="X559" s="24"/>
      <c r="Y559" s="24">
        <v>7.6</v>
      </c>
      <c r="Z559" s="24"/>
      <c r="AA559" s="24"/>
      <c r="AB559" s="24"/>
      <c r="AC559" s="24"/>
      <c r="AD559" s="24"/>
      <c r="AE559" s="24"/>
      <c r="AF559" s="24"/>
      <c r="AG559" s="24"/>
      <c r="AH559" s="62">
        <f>V559/'Festività&amp;Chiusure'!H$2</f>
        <v>0</v>
      </c>
      <c r="AI559" s="62">
        <f>W559/'Festività&amp;Chiusure'!I$2</f>
        <v>0</v>
      </c>
      <c r="AJ559" s="62">
        <f>X559/'Festività&amp;Chiusure'!J$2</f>
        <v>0</v>
      </c>
      <c r="AK559" s="62">
        <f>Y559/'Festività&amp;Chiusure'!K$2</f>
        <v>0.34545454545454546</v>
      </c>
      <c r="AL559" s="62">
        <f>Z559/'Festività&amp;Chiusure'!L$2</f>
        <v>0</v>
      </c>
      <c r="AM559" s="62">
        <f>AA559/'Festività&amp;Chiusure'!M$2</f>
        <v>0</v>
      </c>
      <c r="AN559" s="62">
        <f>AB559/'Festività&amp;Chiusure'!N$2</f>
        <v>0</v>
      </c>
      <c r="AO559" s="62">
        <f>AC559/'Festività&amp;Chiusure'!O$2</f>
        <v>0</v>
      </c>
      <c r="AP559" s="62">
        <f>AD559/'Festività&amp;Chiusure'!P$2</f>
        <v>0</v>
      </c>
      <c r="AQ559" s="62">
        <f>AE559/'Festività&amp;Chiusure'!Q$2</f>
        <v>0</v>
      </c>
      <c r="AR559" s="62">
        <f>AF559/'Festività&amp;Chiusure'!R$2</f>
        <v>0</v>
      </c>
      <c r="AS559" s="62">
        <f>AG559/'Festività&amp;Chiusure'!S$2</f>
        <v>0</v>
      </c>
    </row>
    <row r="560" spans="1:46" ht="14.45" hidden="1">
      <c r="A560" s="24" t="s">
        <v>45</v>
      </c>
      <c r="B560" s="24" t="s">
        <v>46</v>
      </c>
      <c r="C560" s="24"/>
      <c r="D560" s="24">
        <v>2024</v>
      </c>
      <c r="E560" s="61">
        <v>45366</v>
      </c>
      <c r="F560" s="61">
        <v>45443</v>
      </c>
      <c r="G560" s="24" t="s">
        <v>525</v>
      </c>
      <c r="H560" s="24" t="s">
        <v>526</v>
      </c>
      <c r="I560" s="24" t="s">
        <v>171</v>
      </c>
      <c r="J560" s="24" t="s">
        <v>527</v>
      </c>
      <c r="K560" s="24" t="s">
        <v>52</v>
      </c>
      <c r="L560" s="24" t="s">
        <v>451</v>
      </c>
      <c r="M560" s="24" t="s">
        <v>503</v>
      </c>
      <c r="N560" s="24" t="s">
        <v>59</v>
      </c>
      <c r="O560" s="24" t="s">
        <v>72</v>
      </c>
      <c r="P560" s="24">
        <v>192</v>
      </c>
      <c r="Q560" s="24">
        <v>155</v>
      </c>
      <c r="R560" s="24" t="s">
        <v>57</v>
      </c>
      <c r="S560" s="62">
        <v>1</v>
      </c>
      <c r="T560" s="24">
        <v>2024</v>
      </c>
      <c r="U560" s="24">
        <f t="shared" si="8"/>
        <v>24</v>
      </c>
      <c r="V560" s="24">
        <v>9</v>
      </c>
      <c r="W560" s="24">
        <v>1</v>
      </c>
      <c r="X560" s="24">
        <v>5</v>
      </c>
      <c r="Y560" s="24">
        <v>11</v>
      </c>
      <c r="Z560" s="24">
        <v>12</v>
      </c>
      <c r="AA560" s="24">
        <v>12</v>
      </c>
      <c r="AB560" s="24"/>
      <c r="AC560" s="24"/>
      <c r="AD560" s="24"/>
      <c r="AE560" s="24"/>
      <c r="AF560" s="24"/>
      <c r="AG560" s="24"/>
      <c r="AH560" s="62">
        <f>V560/'Festività&amp;Chiusure'!H$2</f>
        <v>0.5</v>
      </c>
      <c r="AI560" s="62">
        <f>W560/'Festività&amp;Chiusure'!I$2</f>
        <v>0.05</v>
      </c>
      <c r="AJ560" s="62">
        <f>X560/'Festività&amp;Chiusure'!J$2</f>
        <v>0.23809523809523808</v>
      </c>
      <c r="AK560" s="62">
        <f>Y560/'Festività&amp;Chiusure'!K$2</f>
        <v>0.5</v>
      </c>
      <c r="AL560" s="62">
        <f>Z560/'Festività&amp;Chiusure'!L$2</f>
        <v>0.6</v>
      </c>
      <c r="AM560" s="62">
        <f>AA560/'Festività&amp;Chiusure'!M$2</f>
        <v>0.6</v>
      </c>
      <c r="AN560" s="62">
        <f>AB560/'Festività&amp;Chiusure'!N$2</f>
        <v>0</v>
      </c>
      <c r="AO560" s="62">
        <f>AC560/'Festività&amp;Chiusure'!O$2</f>
        <v>0</v>
      </c>
      <c r="AP560" s="62">
        <f>AD560/'Festività&amp;Chiusure'!P$2</f>
        <v>0</v>
      </c>
      <c r="AQ560" s="62">
        <f>AE560/'Festività&amp;Chiusure'!Q$2</f>
        <v>0</v>
      </c>
      <c r="AR560" s="62">
        <f>AF560/'Festività&amp;Chiusure'!R$2</f>
        <v>0</v>
      </c>
      <c r="AS560" s="62">
        <f>AG560/'Festività&amp;Chiusure'!S$2</f>
        <v>0</v>
      </c>
    </row>
    <row r="561" spans="1:46" ht="14.45" hidden="1">
      <c r="A561" s="24" t="s">
        <v>45</v>
      </c>
      <c r="B561" s="24" t="s">
        <v>46</v>
      </c>
      <c r="C561" s="24"/>
      <c r="D561" s="24">
        <v>2024</v>
      </c>
      <c r="E561" s="61">
        <v>45366</v>
      </c>
      <c r="F561" s="61">
        <v>45443</v>
      </c>
      <c r="G561" s="24" t="s">
        <v>525</v>
      </c>
      <c r="H561" s="24" t="s">
        <v>526</v>
      </c>
      <c r="I561" s="24" t="s">
        <v>171</v>
      </c>
      <c r="J561" s="24" t="s">
        <v>527</v>
      </c>
      <c r="K561" s="24" t="s">
        <v>52</v>
      </c>
      <c r="L561" s="24" t="s">
        <v>451</v>
      </c>
      <c r="M561" s="24" t="s">
        <v>433</v>
      </c>
      <c r="N561" s="24" t="s">
        <v>55</v>
      </c>
      <c r="O561" s="24" t="s">
        <v>56</v>
      </c>
      <c r="P561" s="24">
        <v>192</v>
      </c>
      <c r="Q561" s="24">
        <v>155</v>
      </c>
      <c r="R561" s="24" t="s">
        <v>57</v>
      </c>
      <c r="S561" s="62">
        <v>1</v>
      </c>
      <c r="T561" s="24">
        <v>2024</v>
      </c>
      <c r="U561" s="24">
        <f t="shared" si="8"/>
        <v>19</v>
      </c>
      <c r="V561" s="24"/>
      <c r="W561" s="24"/>
      <c r="X561" s="24">
        <v>5</v>
      </c>
      <c r="Y561" s="24">
        <v>19</v>
      </c>
      <c r="Z561" s="24">
        <v>14</v>
      </c>
      <c r="AA561" s="24">
        <v>5</v>
      </c>
      <c r="AB561" s="24"/>
      <c r="AC561" s="24"/>
      <c r="AD561" s="24"/>
      <c r="AE561" s="24"/>
      <c r="AF561" s="24"/>
      <c r="AG561" s="24"/>
      <c r="AH561" s="62">
        <f>V561/'Festività&amp;Chiusure'!H$2</f>
        <v>0</v>
      </c>
      <c r="AI561" s="62">
        <f>W561/'Festività&amp;Chiusure'!I$2</f>
        <v>0</v>
      </c>
      <c r="AJ561" s="62">
        <f>X561/'Festività&amp;Chiusure'!J$2</f>
        <v>0.23809523809523808</v>
      </c>
      <c r="AK561" s="62">
        <f>Y561/'Festività&amp;Chiusure'!K$2</f>
        <v>0.86363636363636365</v>
      </c>
      <c r="AL561" s="62">
        <f>Z561/'Festività&amp;Chiusure'!L$2</f>
        <v>0.7</v>
      </c>
      <c r="AM561" s="62">
        <f>AA561/'Festività&amp;Chiusure'!M$2</f>
        <v>0.25</v>
      </c>
      <c r="AN561" s="62">
        <f>AB561/'Festività&amp;Chiusure'!N$2</f>
        <v>0</v>
      </c>
      <c r="AO561" s="62">
        <f>AC561/'Festività&amp;Chiusure'!O$2</f>
        <v>0</v>
      </c>
      <c r="AP561" s="62">
        <f>AD561/'Festività&amp;Chiusure'!P$2</f>
        <v>0</v>
      </c>
      <c r="AQ561" s="62">
        <f>AE561/'Festività&amp;Chiusure'!Q$2</f>
        <v>0</v>
      </c>
      <c r="AR561" s="62">
        <f>AF561/'Festività&amp;Chiusure'!R$2</f>
        <v>0</v>
      </c>
      <c r="AS561" s="62">
        <f>AG561/'Festività&amp;Chiusure'!S$2</f>
        <v>0</v>
      </c>
    </row>
    <row r="562" spans="1:46" ht="14.45" hidden="1">
      <c r="A562" s="24" t="s">
        <v>45</v>
      </c>
      <c r="B562" s="24" t="s">
        <v>46</v>
      </c>
      <c r="C562" s="24"/>
      <c r="D562" s="24">
        <v>2024</v>
      </c>
      <c r="E562" s="61">
        <v>45366</v>
      </c>
      <c r="F562" s="61">
        <v>45443</v>
      </c>
      <c r="G562" s="24" t="s">
        <v>525</v>
      </c>
      <c r="H562" s="24" t="s">
        <v>526</v>
      </c>
      <c r="I562" s="24" t="s">
        <v>171</v>
      </c>
      <c r="J562" s="24" t="s">
        <v>527</v>
      </c>
      <c r="K562" s="24" t="s">
        <v>52</v>
      </c>
      <c r="L562" s="24" t="s">
        <v>451</v>
      </c>
      <c r="M562" s="24" t="s">
        <v>229</v>
      </c>
      <c r="N562" s="24" t="s">
        <v>132</v>
      </c>
      <c r="O562" s="24" t="s">
        <v>134</v>
      </c>
      <c r="P562" s="24">
        <v>192</v>
      </c>
      <c r="Q562" s="24">
        <v>155</v>
      </c>
      <c r="R562" s="24" t="s">
        <v>57</v>
      </c>
      <c r="S562" s="62">
        <v>1</v>
      </c>
      <c r="T562" s="24">
        <v>2024</v>
      </c>
      <c r="U562" s="24">
        <f t="shared" si="8"/>
        <v>9</v>
      </c>
      <c r="V562" s="24"/>
      <c r="W562" s="24"/>
      <c r="X562" s="24">
        <v>1</v>
      </c>
      <c r="Y562" s="24">
        <v>19</v>
      </c>
      <c r="Z562" s="24">
        <v>2</v>
      </c>
      <c r="AA562" s="24">
        <v>7</v>
      </c>
      <c r="AB562" s="24"/>
      <c r="AC562" s="24"/>
      <c r="AD562" s="24"/>
      <c r="AE562" s="24"/>
      <c r="AF562" s="24"/>
      <c r="AG562" s="24"/>
      <c r="AH562" s="62">
        <f>V562/'Festività&amp;Chiusure'!H$2</f>
        <v>0</v>
      </c>
      <c r="AI562" s="62">
        <f>W562/'Festività&amp;Chiusure'!I$2</f>
        <v>0</v>
      </c>
      <c r="AJ562" s="62">
        <f>X562/'Festività&amp;Chiusure'!J$2</f>
        <v>4.7619047619047616E-2</v>
      </c>
      <c r="AK562" s="62">
        <f>Y562/'Festività&amp;Chiusure'!K$2</f>
        <v>0.86363636363636365</v>
      </c>
      <c r="AL562" s="62">
        <f>Z562/'Festività&amp;Chiusure'!L$2</f>
        <v>0.1</v>
      </c>
      <c r="AM562" s="62">
        <f>AA562/'Festività&amp;Chiusure'!M$2</f>
        <v>0.35</v>
      </c>
      <c r="AN562" s="62">
        <f>AB562/'Festività&amp;Chiusure'!N$2</f>
        <v>0</v>
      </c>
      <c r="AO562" s="62">
        <f>AC562/'Festività&amp;Chiusure'!O$2</f>
        <v>0</v>
      </c>
      <c r="AP562" s="62">
        <f>AD562/'Festività&amp;Chiusure'!P$2</f>
        <v>0</v>
      </c>
      <c r="AQ562" s="62">
        <f>AE562/'Festività&amp;Chiusure'!Q$2</f>
        <v>0</v>
      </c>
      <c r="AR562" s="62">
        <f>AF562/'Festività&amp;Chiusure'!R$2</f>
        <v>0</v>
      </c>
      <c r="AS562" s="62">
        <f>AG562/'Festività&amp;Chiusure'!S$2</f>
        <v>0</v>
      </c>
    </row>
    <row r="563" spans="1:46" ht="14.45" hidden="1">
      <c r="A563" s="24" t="s">
        <v>45</v>
      </c>
      <c r="B563" s="24" t="s">
        <v>46</v>
      </c>
      <c r="C563" s="24"/>
      <c r="D563" s="24">
        <v>2024</v>
      </c>
      <c r="E563" s="61">
        <v>45366</v>
      </c>
      <c r="F563" s="61">
        <v>45443</v>
      </c>
      <c r="G563" s="24" t="s">
        <v>525</v>
      </c>
      <c r="H563" s="24" t="s">
        <v>526</v>
      </c>
      <c r="I563" s="24" t="s">
        <v>171</v>
      </c>
      <c r="J563" s="24" t="s">
        <v>527</v>
      </c>
      <c r="K563" s="24" t="s">
        <v>52</v>
      </c>
      <c r="L563" s="24" t="s">
        <v>451</v>
      </c>
      <c r="M563" s="24" t="s">
        <v>451</v>
      </c>
      <c r="N563" s="24" t="s">
        <v>55</v>
      </c>
      <c r="O563" s="24" t="s">
        <v>92</v>
      </c>
      <c r="P563" s="24">
        <v>192</v>
      </c>
      <c r="Q563" s="24">
        <v>155</v>
      </c>
      <c r="R563" s="24" t="s">
        <v>57</v>
      </c>
      <c r="S563" s="62">
        <v>1</v>
      </c>
      <c r="T563" s="24">
        <v>2024</v>
      </c>
      <c r="U563" s="24">
        <f t="shared" si="8"/>
        <v>6</v>
      </c>
      <c r="V563" s="24"/>
      <c r="W563" s="24"/>
      <c r="X563" s="24">
        <v>5</v>
      </c>
      <c r="Y563" s="24">
        <v>9.5</v>
      </c>
      <c r="Z563" s="24">
        <v>1</v>
      </c>
      <c r="AA563" s="24">
        <v>5</v>
      </c>
      <c r="AB563" s="24"/>
      <c r="AC563" s="24"/>
      <c r="AD563" s="24"/>
      <c r="AE563" s="24"/>
      <c r="AF563" s="24"/>
      <c r="AG563" s="24"/>
      <c r="AH563" s="62">
        <f>V563/'Festività&amp;Chiusure'!H$2</f>
        <v>0</v>
      </c>
      <c r="AI563" s="62">
        <f>W563/'Festività&amp;Chiusure'!I$2</f>
        <v>0</v>
      </c>
      <c r="AJ563" s="62">
        <f>X563/'Festività&amp;Chiusure'!J$2</f>
        <v>0.23809523809523808</v>
      </c>
      <c r="AK563" s="62">
        <f>Y563/'Festività&amp;Chiusure'!K$2</f>
        <v>0.43181818181818182</v>
      </c>
      <c r="AL563" s="62">
        <f>Z563/'Festività&amp;Chiusure'!L$2</f>
        <v>0.05</v>
      </c>
      <c r="AM563" s="62">
        <f>AA563/'Festività&amp;Chiusure'!M$2</f>
        <v>0.25</v>
      </c>
      <c r="AN563" s="62">
        <f>AB563/'Festività&amp;Chiusure'!N$2</f>
        <v>0</v>
      </c>
      <c r="AO563" s="62">
        <f>AC563/'Festività&amp;Chiusure'!O$2</f>
        <v>0</v>
      </c>
      <c r="AP563" s="62">
        <f>AD563/'Festività&amp;Chiusure'!P$2</f>
        <v>0</v>
      </c>
      <c r="AQ563" s="62">
        <f>AE563/'Festività&amp;Chiusure'!Q$2</f>
        <v>0</v>
      </c>
      <c r="AR563" s="62">
        <f>AF563/'Festività&amp;Chiusure'!R$2</f>
        <v>0</v>
      </c>
      <c r="AS563" s="62">
        <f>AG563/'Festività&amp;Chiusure'!S$2</f>
        <v>0</v>
      </c>
    </row>
    <row r="564" spans="1:46" ht="14.45" hidden="1">
      <c r="A564" s="24" t="s">
        <v>45</v>
      </c>
      <c r="B564" s="24" t="s">
        <v>46</v>
      </c>
      <c r="C564" s="24"/>
      <c r="D564" s="24">
        <v>2024</v>
      </c>
      <c r="E564" s="61">
        <v>45366</v>
      </c>
      <c r="F564" s="61">
        <v>45443</v>
      </c>
      <c r="G564" s="24" t="s">
        <v>525</v>
      </c>
      <c r="H564" s="24" t="s">
        <v>526</v>
      </c>
      <c r="I564" s="24" t="s">
        <v>171</v>
      </c>
      <c r="J564" s="24" t="s">
        <v>527</v>
      </c>
      <c r="K564" s="24" t="s">
        <v>52</v>
      </c>
      <c r="L564" s="24" t="s">
        <v>451</v>
      </c>
      <c r="M564" s="24" t="s">
        <v>528</v>
      </c>
      <c r="N564" s="24" t="s">
        <v>55</v>
      </c>
      <c r="O564" s="24" t="s">
        <v>134</v>
      </c>
      <c r="P564" s="24">
        <v>192</v>
      </c>
      <c r="Q564" s="24">
        <v>155</v>
      </c>
      <c r="R564" s="24" t="s">
        <v>57</v>
      </c>
      <c r="S564" s="62">
        <v>1</v>
      </c>
      <c r="T564" s="24">
        <v>2024</v>
      </c>
      <c r="U564" s="24">
        <f t="shared" si="8"/>
        <v>0</v>
      </c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62">
        <f>V564/'Festività&amp;Chiusure'!H$2</f>
        <v>0</v>
      </c>
      <c r="AI564" s="62">
        <f>W564/'Festività&amp;Chiusure'!I$2</f>
        <v>0</v>
      </c>
      <c r="AJ564" s="62">
        <f>X564/'Festività&amp;Chiusure'!J$2</f>
        <v>0</v>
      </c>
      <c r="AK564" s="62">
        <f>Y564/'Festività&amp;Chiusure'!K$2</f>
        <v>0</v>
      </c>
      <c r="AL564" s="62">
        <f>Z564/'Festività&amp;Chiusure'!L$2</f>
        <v>0</v>
      </c>
      <c r="AM564" s="62">
        <f>AA564/'Festività&amp;Chiusure'!M$2</f>
        <v>0</v>
      </c>
      <c r="AN564" s="62">
        <f>AB564/'Festività&amp;Chiusure'!N$2</f>
        <v>0</v>
      </c>
      <c r="AO564" s="62">
        <f>AC564/'Festività&amp;Chiusure'!O$2</f>
        <v>0</v>
      </c>
      <c r="AP564" s="62">
        <f>AD564/'Festività&amp;Chiusure'!P$2</f>
        <v>0</v>
      </c>
      <c r="AQ564" s="62">
        <f>AE564/'Festività&amp;Chiusure'!Q$2</f>
        <v>0</v>
      </c>
      <c r="AR564" s="62">
        <f>AF564/'Festività&amp;Chiusure'!R$2</f>
        <v>0</v>
      </c>
      <c r="AS564" s="62">
        <f>AG564/'Festività&amp;Chiusure'!S$2</f>
        <v>0</v>
      </c>
    </row>
    <row r="565" spans="1:46" ht="14.45" hidden="1">
      <c r="A565" s="24" t="s">
        <v>45</v>
      </c>
      <c r="B565" s="24" t="s">
        <v>46</v>
      </c>
      <c r="C565" s="24" t="s">
        <v>472</v>
      </c>
      <c r="D565" s="24">
        <v>2024</v>
      </c>
      <c r="E565" s="61">
        <v>45383</v>
      </c>
      <c r="F565" s="61">
        <v>45504</v>
      </c>
      <c r="G565" s="24" t="s">
        <v>529</v>
      </c>
      <c r="H565" s="24" t="s">
        <v>530</v>
      </c>
      <c r="I565" s="24" t="s">
        <v>379</v>
      </c>
      <c r="J565" s="24" t="s">
        <v>531</v>
      </c>
      <c r="K565" s="24" t="s">
        <v>52</v>
      </c>
      <c r="L565" s="24" t="s">
        <v>451</v>
      </c>
      <c r="M565" s="24" t="s">
        <v>179</v>
      </c>
      <c r="N565" s="24" t="s">
        <v>55</v>
      </c>
      <c r="O565" s="24" t="s">
        <v>134</v>
      </c>
      <c r="P565" s="24">
        <v>0</v>
      </c>
      <c r="Q565" s="24">
        <v>0</v>
      </c>
      <c r="R565" s="75" t="s">
        <v>57</v>
      </c>
      <c r="S565" s="62">
        <v>0</v>
      </c>
      <c r="T565" s="24">
        <v>2024</v>
      </c>
      <c r="U565" s="24">
        <f t="shared" si="8"/>
        <v>3</v>
      </c>
      <c r="V565" s="24"/>
      <c r="W565" s="24"/>
      <c r="X565" s="24"/>
      <c r="Y565" s="24"/>
      <c r="Z565" s="24"/>
      <c r="AA565" s="24">
        <v>3</v>
      </c>
      <c r="AB565" s="24"/>
      <c r="AC565" s="24"/>
      <c r="AD565" s="24"/>
      <c r="AE565" s="24"/>
      <c r="AF565" s="24"/>
      <c r="AG565" s="24"/>
      <c r="AH565" s="62">
        <f>V565/'Festività&amp;Chiusure'!H$2</f>
        <v>0</v>
      </c>
      <c r="AI565" s="62">
        <f>W565/'Festività&amp;Chiusure'!I$2</f>
        <v>0</v>
      </c>
      <c r="AJ565" s="62">
        <f>X565/'Festività&amp;Chiusure'!J$2</f>
        <v>0</v>
      </c>
      <c r="AK565" s="62">
        <f>Y565/'Festività&amp;Chiusure'!K$2</f>
        <v>0</v>
      </c>
      <c r="AL565" s="62">
        <f>Z565/'Festività&amp;Chiusure'!L$2</f>
        <v>0</v>
      </c>
      <c r="AM565" s="62">
        <f>AA565/'Festività&amp;Chiusure'!M$2</f>
        <v>0.15</v>
      </c>
      <c r="AN565" s="62">
        <f>AB565/'Festività&amp;Chiusure'!N$2</f>
        <v>0</v>
      </c>
      <c r="AO565" s="62">
        <f>AC565/'Festività&amp;Chiusure'!O$2</f>
        <v>0</v>
      </c>
      <c r="AP565" s="62">
        <f>AD565/'Festività&amp;Chiusure'!P$2</f>
        <v>0</v>
      </c>
      <c r="AQ565" s="62">
        <f>AE565/'Festività&amp;Chiusure'!Q$2</f>
        <v>0</v>
      </c>
      <c r="AR565" s="62">
        <f>AF565/'Festività&amp;Chiusure'!R$2</f>
        <v>0</v>
      </c>
      <c r="AS565" s="62">
        <f>AG565/'Festività&amp;Chiusure'!S$2</f>
        <v>0</v>
      </c>
    </row>
    <row r="566" spans="1:46" ht="14.45" hidden="1">
      <c r="A566" s="24" t="s">
        <v>45</v>
      </c>
      <c r="B566" s="24" t="s">
        <v>46</v>
      </c>
      <c r="C566" s="24" t="s">
        <v>472</v>
      </c>
      <c r="D566" s="24">
        <v>2024</v>
      </c>
      <c r="E566" s="61">
        <v>45383</v>
      </c>
      <c r="F566" s="61">
        <v>45504</v>
      </c>
      <c r="G566" s="24" t="s">
        <v>529</v>
      </c>
      <c r="H566" s="24" t="s">
        <v>530</v>
      </c>
      <c r="I566" s="24" t="s">
        <v>379</v>
      </c>
      <c r="J566" s="24" t="s">
        <v>531</v>
      </c>
      <c r="K566" s="24" t="s">
        <v>52</v>
      </c>
      <c r="L566" s="24" t="s">
        <v>451</v>
      </c>
      <c r="M566" s="24" t="s">
        <v>455</v>
      </c>
      <c r="N566" s="24" t="s">
        <v>55</v>
      </c>
      <c r="O566" s="24" t="s">
        <v>146</v>
      </c>
      <c r="P566" s="24">
        <v>0</v>
      </c>
      <c r="Q566" s="24">
        <v>0</v>
      </c>
      <c r="R566" s="75" t="s">
        <v>57</v>
      </c>
      <c r="S566" s="62">
        <v>0</v>
      </c>
      <c r="T566" s="24">
        <v>2024</v>
      </c>
      <c r="U566" s="24">
        <f t="shared" si="8"/>
        <v>3</v>
      </c>
      <c r="V566" s="24"/>
      <c r="W566" s="24"/>
      <c r="X566" s="24"/>
      <c r="Y566" s="24"/>
      <c r="Z566" s="24"/>
      <c r="AA566" s="24">
        <v>3</v>
      </c>
      <c r="AB566" s="24"/>
      <c r="AC566" s="24"/>
      <c r="AD566" s="24"/>
      <c r="AE566" s="24"/>
      <c r="AF566" s="24"/>
      <c r="AG566" s="24"/>
      <c r="AH566" s="62">
        <f>V566/'Festività&amp;Chiusure'!H$2</f>
        <v>0</v>
      </c>
      <c r="AI566" s="62">
        <f>W566/'Festività&amp;Chiusure'!I$2</f>
        <v>0</v>
      </c>
      <c r="AJ566" s="62">
        <f>X566/'Festività&amp;Chiusure'!J$2</f>
        <v>0</v>
      </c>
      <c r="AK566" s="62">
        <f>Y566/'Festività&amp;Chiusure'!K$2</f>
        <v>0</v>
      </c>
      <c r="AL566" s="62">
        <f>Z566/'Festività&amp;Chiusure'!L$2</f>
        <v>0</v>
      </c>
      <c r="AM566" s="62">
        <f>AA566/'Festività&amp;Chiusure'!M$2</f>
        <v>0.15</v>
      </c>
      <c r="AN566" s="62">
        <f>AB566/'Festività&amp;Chiusure'!N$2</f>
        <v>0</v>
      </c>
      <c r="AO566" s="62">
        <f>AC566/'Festività&amp;Chiusure'!O$2</f>
        <v>0</v>
      </c>
      <c r="AP566" s="62">
        <f>AD566/'Festività&amp;Chiusure'!P$2</f>
        <v>0</v>
      </c>
      <c r="AQ566" s="62">
        <f>AE566/'Festività&amp;Chiusure'!Q$2</f>
        <v>0</v>
      </c>
      <c r="AR566" s="62">
        <f>AF566/'Festività&amp;Chiusure'!R$2</f>
        <v>0</v>
      </c>
      <c r="AS566" s="62">
        <f>AG566/'Festività&amp;Chiusure'!S$2</f>
        <v>0</v>
      </c>
    </row>
    <row r="567" spans="1:46" ht="14.45" hidden="1">
      <c r="A567" s="24" t="s">
        <v>45</v>
      </c>
      <c r="B567" s="24" t="s">
        <v>46</v>
      </c>
      <c r="C567" s="24" t="s">
        <v>472</v>
      </c>
      <c r="D567" s="24">
        <v>2024</v>
      </c>
      <c r="E567" s="61">
        <v>45383</v>
      </c>
      <c r="F567" s="61">
        <v>45504</v>
      </c>
      <c r="G567" s="24" t="s">
        <v>529</v>
      </c>
      <c r="H567" s="24" t="s">
        <v>530</v>
      </c>
      <c r="I567" s="24" t="s">
        <v>379</v>
      </c>
      <c r="J567" s="24" t="s">
        <v>531</v>
      </c>
      <c r="K567" s="24" t="s">
        <v>52</v>
      </c>
      <c r="L567" s="24" t="s">
        <v>451</v>
      </c>
      <c r="M567" s="24" t="s">
        <v>217</v>
      </c>
      <c r="N567" s="24" t="s">
        <v>55</v>
      </c>
      <c r="O567" s="24" t="s">
        <v>92</v>
      </c>
      <c r="P567" s="24">
        <v>0</v>
      </c>
      <c r="Q567" s="24">
        <v>0</v>
      </c>
      <c r="R567" s="75" t="s">
        <v>57</v>
      </c>
      <c r="S567" s="62">
        <v>0</v>
      </c>
      <c r="T567" s="24">
        <v>2024</v>
      </c>
      <c r="U567" s="24">
        <f t="shared" si="8"/>
        <v>10</v>
      </c>
      <c r="V567" s="24"/>
      <c r="W567" s="24"/>
      <c r="X567" s="24"/>
      <c r="Y567" s="24">
        <v>1</v>
      </c>
      <c r="Z567" s="24">
        <v>5</v>
      </c>
      <c r="AA567" s="24">
        <v>3</v>
      </c>
      <c r="AB567" s="24">
        <v>2</v>
      </c>
      <c r="AC567" s="24"/>
      <c r="AD567" s="24"/>
      <c r="AE567" s="24"/>
      <c r="AF567" s="24"/>
      <c r="AG567" s="24"/>
      <c r="AH567" s="62">
        <f>V567/'Festività&amp;Chiusure'!H$2</f>
        <v>0</v>
      </c>
      <c r="AI567" s="62">
        <f>W567/'Festività&amp;Chiusure'!I$2</f>
        <v>0</v>
      </c>
      <c r="AJ567" s="62">
        <f>X567/'Festività&amp;Chiusure'!J$2</f>
        <v>0</v>
      </c>
      <c r="AK567" s="62">
        <f>Y567/'Festività&amp;Chiusure'!K$2</f>
        <v>4.5454545454545456E-2</v>
      </c>
      <c r="AL567" s="62">
        <f>Z567/'Festività&amp;Chiusure'!L$2</f>
        <v>0.25</v>
      </c>
      <c r="AM567" s="62">
        <f>AA567/'Festività&amp;Chiusure'!M$2</f>
        <v>0.15</v>
      </c>
      <c r="AN567" s="62">
        <f>AB567/'Festività&amp;Chiusure'!N$2</f>
        <v>8.6956521739130432E-2</v>
      </c>
      <c r="AO567" s="62">
        <f>AC567/'Festività&amp;Chiusure'!O$2</f>
        <v>0</v>
      </c>
      <c r="AP567" s="62">
        <f>AD567/'Festività&amp;Chiusure'!P$2</f>
        <v>0</v>
      </c>
      <c r="AQ567" s="62">
        <f>AE567/'Festività&amp;Chiusure'!Q$2</f>
        <v>0</v>
      </c>
      <c r="AR567" s="62">
        <f>AF567/'Festività&amp;Chiusure'!R$2</f>
        <v>0</v>
      </c>
      <c r="AS567" s="62">
        <f>AG567/'Festività&amp;Chiusure'!S$2</f>
        <v>0</v>
      </c>
      <c r="AT567" s="51"/>
    </row>
    <row r="568" spans="1:46" ht="14.45" hidden="1">
      <c r="A568" s="24" t="s">
        <v>45</v>
      </c>
      <c r="B568" s="24" t="s">
        <v>46</v>
      </c>
      <c r="C568" s="24"/>
      <c r="D568" s="24" t="s">
        <v>143</v>
      </c>
      <c r="E568" s="61">
        <v>45598</v>
      </c>
      <c r="F568" s="61">
        <v>46022</v>
      </c>
      <c r="G568" s="24" t="s">
        <v>532</v>
      </c>
      <c r="H568" s="24" t="s">
        <v>532</v>
      </c>
      <c r="I568" s="24" t="s">
        <v>171</v>
      </c>
      <c r="J568" s="24" t="s">
        <v>533</v>
      </c>
      <c r="K568" s="24" t="s">
        <v>533</v>
      </c>
      <c r="L568" s="24" t="s">
        <v>451</v>
      </c>
      <c r="M568" s="24" t="s">
        <v>451</v>
      </c>
      <c r="N568" s="24" t="s">
        <v>55</v>
      </c>
      <c r="O568" s="24" t="s">
        <v>92</v>
      </c>
      <c r="P568" s="24">
        <v>58</v>
      </c>
      <c r="Q568" s="24">
        <v>7</v>
      </c>
      <c r="R568" s="24" t="s">
        <v>93</v>
      </c>
      <c r="S568" s="62">
        <v>0</v>
      </c>
      <c r="T568" s="24">
        <v>2024</v>
      </c>
      <c r="U568" s="24">
        <f t="shared" si="8"/>
        <v>7</v>
      </c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>
        <v>2</v>
      </c>
      <c r="AG568" s="24">
        <v>5</v>
      </c>
      <c r="AH568" s="62">
        <f>V568/'Festività&amp;Chiusure'!H$2</f>
        <v>0</v>
      </c>
      <c r="AI568" s="62">
        <f>W568/'Festività&amp;Chiusure'!I$2</f>
        <v>0</v>
      </c>
      <c r="AJ568" s="62">
        <f>X568/'Festività&amp;Chiusure'!J$2</f>
        <v>0</v>
      </c>
      <c r="AK568" s="62">
        <f>Y568/'Festività&amp;Chiusure'!K$2</f>
        <v>0</v>
      </c>
      <c r="AL568" s="62">
        <f>Z568/'Festività&amp;Chiusure'!L$2</f>
        <v>0</v>
      </c>
      <c r="AM568" s="62">
        <f>AA568/'Festività&amp;Chiusure'!M$2</f>
        <v>0</v>
      </c>
      <c r="AN568" s="62">
        <f>AB568/'Festività&amp;Chiusure'!N$2</f>
        <v>0</v>
      </c>
      <c r="AO568" s="62">
        <f>AC568/'Festività&amp;Chiusure'!O$2</f>
        <v>0</v>
      </c>
      <c r="AP568" s="62">
        <f>AD568/'Festività&amp;Chiusure'!P$2</f>
        <v>0</v>
      </c>
      <c r="AQ568" s="62">
        <f>AE568/'Festività&amp;Chiusure'!Q$2</f>
        <v>0</v>
      </c>
      <c r="AR568" s="62">
        <f>AF568/'Festività&amp;Chiusure'!R$2</f>
        <v>9.5238095238095233E-2</v>
      </c>
      <c r="AS568" s="62">
        <f>AG568/'Festività&amp;Chiusure'!S$2</f>
        <v>0.22727272727272727</v>
      </c>
    </row>
    <row r="569" spans="1:46" ht="14.45" hidden="1">
      <c r="A569" s="24" t="s">
        <v>534</v>
      </c>
      <c r="B569" s="24" t="s">
        <v>46</v>
      </c>
      <c r="C569" s="24"/>
      <c r="D569" s="24">
        <v>2025</v>
      </c>
      <c r="E569" s="61">
        <v>45689</v>
      </c>
      <c r="F569" s="61">
        <v>45838</v>
      </c>
      <c r="G569" s="67" t="s">
        <v>62</v>
      </c>
      <c r="H569" s="67" t="s">
        <v>62</v>
      </c>
      <c r="I569" s="24" t="s">
        <v>139</v>
      </c>
      <c r="J569" s="24" t="s">
        <v>535</v>
      </c>
      <c r="K569" s="24" t="s">
        <v>52</v>
      </c>
      <c r="L569" s="24" t="s">
        <v>130</v>
      </c>
      <c r="M569" s="24" t="s">
        <v>435</v>
      </c>
      <c r="N569" s="24" t="s">
        <v>55</v>
      </c>
      <c r="O569" s="24" t="s">
        <v>87</v>
      </c>
      <c r="P569" s="24">
        <v>15</v>
      </c>
      <c r="Q569" s="24">
        <v>11</v>
      </c>
      <c r="R569" s="24" t="s">
        <v>57</v>
      </c>
      <c r="S569" s="62">
        <v>1</v>
      </c>
      <c r="T569" s="24">
        <v>2024</v>
      </c>
      <c r="U569" s="24">
        <f t="shared" si="8"/>
        <v>2</v>
      </c>
      <c r="V569" s="24"/>
      <c r="W569" s="24"/>
      <c r="X569" s="24"/>
      <c r="Y569" s="24"/>
      <c r="Z569" s="24"/>
      <c r="AA569" s="24">
        <v>2</v>
      </c>
      <c r="AB569" s="24"/>
      <c r="AC569" s="24"/>
      <c r="AD569" s="24"/>
      <c r="AE569" s="24"/>
      <c r="AF569" s="24"/>
      <c r="AG569" s="24"/>
      <c r="AH569" s="62">
        <f>V569/'Festività&amp;Chiusure'!H$2</f>
        <v>0</v>
      </c>
      <c r="AI569" s="62">
        <f>W569/'Festività&amp;Chiusure'!I$2</f>
        <v>0</v>
      </c>
      <c r="AJ569" s="62">
        <f>X569/'Festività&amp;Chiusure'!J$2</f>
        <v>0</v>
      </c>
      <c r="AK569" s="62">
        <f>Y569/'Festività&amp;Chiusure'!K$2</f>
        <v>0</v>
      </c>
      <c r="AL569" s="62">
        <f>Z569/'Festività&amp;Chiusure'!L$2</f>
        <v>0</v>
      </c>
      <c r="AM569" s="62">
        <f>AA569/'Festività&amp;Chiusure'!M$2</f>
        <v>0.1</v>
      </c>
      <c r="AN569" s="62">
        <f>AB569/'Festività&amp;Chiusure'!N$2</f>
        <v>0</v>
      </c>
      <c r="AO569" s="62">
        <f>AC569/'Festività&amp;Chiusure'!O$2</f>
        <v>0</v>
      </c>
      <c r="AP569" s="62">
        <f>AD569/'Festività&amp;Chiusure'!P$2</f>
        <v>0</v>
      </c>
      <c r="AQ569" s="62">
        <f>AE569/'Festività&amp;Chiusure'!Q$2</f>
        <v>0</v>
      </c>
      <c r="AR569" s="62">
        <f>AF569/'Festività&amp;Chiusure'!R$2</f>
        <v>0</v>
      </c>
      <c r="AS569" s="62">
        <f>AG569/'Festività&amp;Chiusure'!S$2</f>
        <v>0</v>
      </c>
    </row>
    <row r="570" spans="1:46" ht="14.45" hidden="1">
      <c r="A570" s="24" t="s">
        <v>534</v>
      </c>
      <c r="B570" s="24" t="s">
        <v>46</v>
      </c>
      <c r="C570" s="24"/>
      <c r="D570" s="24">
        <v>2025</v>
      </c>
      <c r="E570" s="61">
        <v>45689</v>
      </c>
      <c r="F570" s="61">
        <v>45838</v>
      </c>
      <c r="G570" s="67" t="s">
        <v>62</v>
      </c>
      <c r="H570" s="67" t="s">
        <v>62</v>
      </c>
      <c r="I570" s="24" t="s">
        <v>139</v>
      </c>
      <c r="J570" s="24" t="s">
        <v>535</v>
      </c>
      <c r="K570" s="24" t="s">
        <v>52</v>
      </c>
      <c r="L570" s="24" t="s">
        <v>130</v>
      </c>
      <c r="M570" s="24" t="s">
        <v>189</v>
      </c>
      <c r="N570" s="24" t="s">
        <v>55</v>
      </c>
      <c r="O570" s="24" t="s">
        <v>190</v>
      </c>
      <c r="P570" s="24">
        <v>15</v>
      </c>
      <c r="Q570" s="24">
        <v>11</v>
      </c>
      <c r="R570" s="24" t="s">
        <v>57</v>
      </c>
      <c r="S570" s="62">
        <v>1</v>
      </c>
      <c r="T570" s="24">
        <v>2024</v>
      </c>
      <c r="U570" s="24">
        <f t="shared" si="8"/>
        <v>3</v>
      </c>
      <c r="V570" s="24"/>
      <c r="W570" s="24"/>
      <c r="X570" s="24"/>
      <c r="Y570" s="24"/>
      <c r="Z570" s="24">
        <v>1</v>
      </c>
      <c r="AA570" s="24">
        <v>2</v>
      </c>
      <c r="AB570" s="24"/>
      <c r="AC570" s="24"/>
      <c r="AD570" s="24"/>
      <c r="AE570" s="24"/>
      <c r="AF570" s="24"/>
      <c r="AG570" s="24"/>
      <c r="AH570" s="62">
        <f>V570/'Festività&amp;Chiusure'!H$2</f>
        <v>0</v>
      </c>
      <c r="AI570" s="62">
        <f>W570/'Festività&amp;Chiusure'!I$2</f>
        <v>0</v>
      </c>
      <c r="AJ570" s="62">
        <f>X570/'Festività&amp;Chiusure'!J$2</f>
        <v>0</v>
      </c>
      <c r="AK570" s="62">
        <f>Y570/'Festività&amp;Chiusure'!K$2</f>
        <v>0</v>
      </c>
      <c r="AL570" s="62">
        <f>Z570/'Festività&amp;Chiusure'!L$2</f>
        <v>0.05</v>
      </c>
      <c r="AM570" s="62">
        <f>AA570/'Festività&amp;Chiusure'!M$2</f>
        <v>0.1</v>
      </c>
      <c r="AN570" s="62">
        <f>AB570/'Festività&amp;Chiusure'!N$2</f>
        <v>0</v>
      </c>
      <c r="AO570" s="62">
        <f>AC570/'Festività&amp;Chiusure'!O$2</f>
        <v>0</v>
      </c>
      <c r="AP570" s="62">
        <f>AD570/'Festività&amp;Chiusure'!P$2</f>
        <v>0</v>
      </c>
      <c r="AQ570" s="62">
        <f>AE570/'Festività&amp;Chiusure'!Q$2</f>
        <v>0</v>
      </c>
      <c r="AR570" s="62">
        <f>AF570/'Festività&amp;Chiusure'!R$2</f>
        <v>0</v>
      </c>
      <c r="AS570" s="62">
        <f>AG570/'Festività&amp;Chiusure'!S$2</f>
        <v>0</v>
      </c>
    </row>
    <row r="571" spans="1:46" ht="14.45" hidden="1">
      <c r="A571" s="24" t="s">
        <v>534</v>
      </c>
      <c r="B571" s="24" t="s">
        <v>46</v>
      </c>
      <c r="C571" s="24"/>
      <c r="D571" s="24">
        <v>2025</v>
      </c>
      <c r="E571" s="61">
        <v>45689</v>
      </c>
      <c r="F571" s="61">
        <v>45838</v>
      </c>
      <c r="G571" s="67" t="s">
        <v>62</v>
      </c>
      <c r="H571" s="67" t="s">
        <v>62</v>
      </c>
      <c r="I571" s="24" t="s">
        <v>139</v>
      </c>
      <c r="J571" s="24" t="s">
        <v>535</v>
      </c>
      <c r="K571" s="24" t="s">
        <v>52</v>
      </c>
      <c r="L571" s="24" t="s">
        <v>130</v>
      </c>
      <c r="M571" s="24" t="s">
        <v>130</v>
      </c>
      <c r="N571" s="24" t="s">
        <v>59</v>
      </c>
      <c r="O571" s="24" t="s">
        <v>92</v>
      </c>
      <c r="P571" s="24">
        <v>15</v>
      </c>
      <c r="Q571" s="24">
        <v>11</v>
      </c>
      <c r="R571" s="24" t="s">
        <v>57</v>
      </c>
      <c r="S571" s="62">
        <v>1</v>
      </c>
      <c r="T571" s="24">
        <v>2024</v>
      </c>
      <c r="U571" s="24">
        <f t="shared" si="8"/>
        <v>10</v>
      </c>
      <c r="V571" s="24"/>
      <c r="W571" s="24"/>
      <c r="X571" s="24"/>
      <c r="Y571" s="24"/>
      <c r="Z571" s="24">
        <v>5</v>
      </c>
      <c r="AA571" s="24">
        <v>5</v>
      </c>
      <c r="AB571" s="24"/>
      <c r="AC571" s="24"/>
      <c r="AD571" s="24"/>
      <c r="AE571" s="24"/>
      <c r="AF571" s="24"/>
      <c r="AG571" s="24"/>
      <c r="AH571" s="62">
        <f>V571/'Festività&amp;Chiusure'!H$2</f>
        <v>0</v>
      </c>
      <c r="AI571" s="62">
        <f>W571/'Festività&amp;Chiusure'!I$2</f>
        <v>0</v>
      </c>
      <c r="AJ571" s="62">
        <f>X571/'Festività&amp;Chiusure'!J$2</f>
        <v>0</v>
      </c>
      <c r="AK571" s="62">
        <f>Y571/'Festività&amp;Chiusure'!K$2</f>
        <v>0</v>
      </c>
      <c r="AL571" s="62">
        <f>Z571/'Festività&amp;Chiusure'!L$2</f>
        <v>0.25</v>
      </c>
      <c r="AM571" s="62">
        <f>AA571/'Festività&amp;Chiusure'!M$2</f>
        <v>0.25</v>
      </c>
      <c r="AN571" s="62">
        <f>AB571/'Festività&amp;Chiusure'!N$2</f>
        <v>0</v>
      </c>
      <c r="AO571" s="62">
        <f>AC571/'Festività&amp;Chiusure'!O$2</f>
        <v>0</v>
      </c>
      <c r="AP571" s="62">
        <f>AD571/'Festività&amp;Chiusure'!P$2</f>
        <v>0</v>
      </c>
      <c r="AQ571" s="62">
        <f>AE571/'Festività&amp;Chiusure'!Q$2</f>
        <v>0</v>
      </c>
      <c r="AR571" s="62">
        <f>AF571/'Festività&amp;Chiusure'!R$2</f>
        <v>0</v>
      </c>
      <c r="AS571" s="62">
        <f>AG571/'Festività&amp;Chiusure'!S$2</f>
        <v>0</v>
      </c>
    </row>
    <row r="572" spans="1:46" ht="14.45" hidden="1">
      <c r="A572" s="24" t="s">
        <v>534</v>
      </c>
      <c r="B572" s="24" t="s">
        <v>46</v>
      </c>
      <c r="C572" s="24"/>
      <c r="D572" s="24">
        <v>2025</v>
      </c>
      <c r="E572" s="61">
        <v>45689</v>
      </c>
      <c r="F572" s="61">
        <v>45838</v>
      </c>
      <c r="G572" s="67" t="s">
        <v>62</v>
      </c>
      <c r="H572" s="67" t="s">
        <v>62</v>
      </c>
      <c r="I572" s="24" t="s">
        <v>139</v>
      </c>
      <c r="J572" s="24" t="s">
        <v>535</v>
      </c>
      <c r="K572" s="24" t="s">
        <v>52</v>
      </c>
      <c r="L572" s="24" t="s">
        <v>130</v>
      </c>
      <c r="M572" s="24" t="s">
        <v>191</v>
      </c>
      <c r="N572" s="24" t="s">
        <v>55</v>
      </c>
      <c r="O572" s="24" t="s">
        <v>283</v>
      </c>
      <c r="P572" s="24">
        <v>15</v>
      </c>
      <c r="Q572" s="24">
        <v>11</v>
      </c>
      <c r="R572" s="24" t="s">
        <v>57</v>
      </c>
      <c r="S572" s="62">
        <v>1</v>
      </c>
      <c r="T572" s="24">
        <v>2024</v>
      </c>
      <c r="U572" s="24">
        <f t="shared" si="8"/>
        <v>2</v>
      </c>
      <c r="V572" s="24"/>
      <c r="W572" s="24"/>
      <c r="X572" s="24"/>
      <c r="Y572" s="24"/>
      <c r="Z572" s="24"/>
      <c r="AA572" s="24">
        <v>2</v>
      </c>
      <c r="AB572" s="24"/>
      <c r="AC572" s="24"/>
      <c r="AD572" s="24"/>
      <c r="AE572" s="24"/>
      <c r="AF572" s="24"/>
      <c r="AG572" s="24"/>
      <c r="AH572" s="62">
        <f>V572/'Festività&amp;Chiusure'!H$2</f>
        <v>0</v>
      </c>
      <c r="AI572" s="62">
        <f>W572/'Festività&amp;Chiusure'!I$2</f>
        <v>0</v>
      </c>
      <c r="AJ572" s="62">
        <f>X572/'Festività&amp;Chiusure'!J$2</f>
        <v>0</v>
      </c>
      <c r="AK572" s="62">
        <f>Y572/'Festività&amp;Chiusure'!K$2</f>
        <v>0</v>
      </c>
      <c r="AL572" s="62">
        <f>Z572/'Festività&amp;Chiusure'!L$2</f>
        <v>0</v>
      </c>
      <c r="AM572" s="62">
        <f>AA572/'Festività&amp;Chiusure'!M$2</f>
        <v>0.1</v>
      </c>
      <c r="AN572" s="62">
        <f>AB572/'Festività&amp;Chiusure'!N$2</f>
        <v>0</v>
      </c>
      <c r="AO572" s="62">
        <f>AC572/'Festività&amp;Chiusure'!O$2</f>
        <v>0</v>
      </c>
      <c r="AP572" s="62">
        <f>AD572/'Festività&amp;Chiusure'!P$2</f>
        <v>0</v>
      </c>
      <c r="AQ572" s="62">
        <f>AE572/'Festività&amp;Chiusure'!Q$2</f>
        <v>0</v>
      </c>
      <c r="AR572" s="62">
        <f>AF572/'Festività&amp;Chiusure'!R$2</f>
        <v>0</v>
      </c>
      <c r="AS572" s="62">
        <f>AG572/'Festività&amp;Chiusure'!S$2</f>
        <v>0</v>
      </c>
    </row>
    <row r="573" spans="1:46" ht="14.45" hidden="1">
      <c r="A573" s="24" t="s">
        <v>45</v>
      </c>
      <c r="B573" s="24" t="s">
        <v>46</v>
      </c>
      <c r="C573" s="24" t="s">
        <v>472</v>
      </c>
      <c r="D573" s="24"/>
      <c r="E573" s="61">
        <v>44562</v>
      </c>
      <c r="F573" s="61">
        <v>45444</v>
      </c>
      <c r="G573" s="24" t="s">
        <v>536</v>
      </c>
      <c r="H573" s="63" t="s">
        <v>537</v>
      </c>
      <c r="I573" s="24" t="s">
        <v>139</v>
      </c>
      <c r="J573" s="24" t="s">
        <v>538</v>
      </c>
      <c r="K573" s="24" t="s">
        <v>52</v>
      </c>
      <c r="L573" s="24" t="s">
        <v>130</v>
      </c>
      <c r="M573" s="24" t="s">
        <v>174</v>
      </c>
      <c r="N573" s="24" t="s">
        <v>55</v>
      </c>
      <c r="O573" s="24" t="s">
        <v>153</v>
      </c>
      <c r="P573" s="24">
        <v>1326</v>
      </c>
      <c r="Q573" s="24">
        <v>1111</v>
      </c>
      <c r="R573" s="24" t="s">
        <v>57</v>
      </c>
      <c r="S573" s="62">
        <v>1</v>
      </c>
      <c r="T573" s="24">
        <v>2024</v>
      </c>
      <c r="U573" s="24">
        <f t="shared" ref="U573:U636" si="9">SUM(Z573:AG573)</f>
        <v>8.25</v>
      </c>
      <c r="V573" s="24">
        <v>0.9</v>
      </c>
      <c r="W573" s="24">
        <v>1.5</v>
      </c>
      <c r="X573" s="24">
        <v>1.5</v>
      </c>
      <c r="Y573" s="24">
        <v>0.95</v>
      </c>
      <c r="Z573" s="24">
        <v>1</v>
      </c>
      <c r="AA573" s="24">
        <v>4</v>
      </c>
      <c r="AB573" s="24">
        <v>1.1499999999999999</v>
      </c>
      <c r="AC573" s="24">
        <v>0.6</v>
      </c>
      <c r="AD573" s="24">
        <v>1.5</v>
      </c>
      <c r="AE573" s="24"/>
      <c r="AF573" s="24"/>
      <c r="AG573" s="24"/>
      <c r="AH573" s="62">
        <f>V573/'Festività&amp;Chiusure'!H$2</f>
        <v>0.05</v>
      </c>
      <c r="AI573" s="62">
        <f>W573/'Festività&amp;Chiusure'!I$2</f>
        <v>7.4999999999999997E-2</v>
      </c>
      <c r="AJ573" s="62">
        <f>X573/'Festività&amp;Chiusure'!J$2</f>
        <v>7.1428571428571425E-2</v>
      </c>
      <c r="AK573" s="62">
        <f>Y573/'Festività&amp;Chiusure'!K$2</f>
        <v>4.3181818181818182E-2</v>
      </c>
      <c r="AL573" s="62">
        <f>Z573/'Festività&amp;Chiusure'!L$2</f>
        <v>0.05</v>
      </c>
      <c r="AM573" s="62">
        <f>AA573/'Festività&amp;Chiusure'!M$2</f>
        <v>0.2</v>
      </c>
      <c r="AN573" s="62">
        <f>AB573/'Festività&amp;Chiusure'!N$2</f>
        <v>4.9999999999999996E-2</v>
      </c>
      <c r="AO573" s="62">
        <f>AC573/'Festività&amp;Chiusure'!O$2</f>
        <v>4.9999999999999996E-2</v>
      </c>
      <c r="AP573" s="62">
        <f>AD573/'Festività&amp;Chiusure'!P$2</f>
        <v>7.1428571428571425E-2</v>
      </c>
      <c r="AQ573" s="62">
        <f>AE573/'Festività&amp;Chiusure'!Q$2</f>
        <v>0</v>
      </c>
      <c r="AR573" s="62">
        <f>AF573/'Festività&amp;Chiusure'!R$2</f>
        <v>0</v>
      </c>
      <c r="AS573" s="62">
        <f>AG573/'Festività&amp;Chiusure'!S$2</f>
        <v>0</v>
      </c>
    </row>
    <row r="574" spans="1:46" ht="14.45" hidden="1">
      <c r="A574" s="24" t="s">
        <v>45</v>
      </c>
      <c r="B574" s="24" t="s">
        <v>46</v>
      </c>
      <c r="C574" s="24" t="s">
        <v>472</v>
      </c>
      <c r="D574" s="24"/>
      <c r="E574" s="61">
        <v>44562</v>
      </c>
      <c r="F574" s="61">
        <v>45444</v>
      </c>
      <c r="G574" s="24" t="s">
        <v>536</v>
      </c>
      <c r="H574" s="63" t="s">
        <v>537</v>
      </c>
      <c r="I574" s="24" t="s">
        <v>139</v>
      </c>
      <c r="J574" s="24" t="s">
        <v>538</v>
      </c>
      <c r="K574" s="24" t="s">
        <v>52</v>
      </c>
      <c r="L574" s="24" t="s">
        <v>130</v>
      </c>
      <c r="M574" s="24" t="s">
        <v>130</v>
      </c>
      <c r="N574" s="24" t="s">
        <v>59</v>
      </c>
      <c r="O574" s="24" t="s">
        <v>92</v>
      </c>
      <c r="P574" s="24">
        <v>1326</v>
      </c>
      <c r="Q574" s="24">
        <v>1111</v>
      </c>
      <c r="R574" s="24" t="s">
        <v>57</v>
      </c>
      <c r="S574" s="62">
        <v>1</v>
      </c>
      <c r="T574" s="24">
        <v>2024</v>
      </c>
      <c r="U574" s="24">
        <f t="shared" si="9"/>
        <v>29</v>
      </c>
      <c r="V574" s="24">
        <v>1</v>
      </c>
      <c r="W574" s="24">
        <v>1</v>
      </c>
      <c r="X574" s="24">
        <v>1</v>
      </c>
      <c r="Y574" s="24">
        <v>5</v>
      </c>
      <c r="Z574" s="24">
        <v>5</v>
      </c>
      <c r="AA574" s="24">
        <v>6</v>
      </c>
      <c r="AB574" s="24">
        <v>3</v>
      </c>
      <c r="AC574" s="24">
        <v>3</v>
      </c>
      <c r="AD574" s="24">
        <v>3</v>
      </c>
      <c r="AE574" s="24">
        <v>3</v>
      </c>
      <c r="AF574" s="24">
        <v>3</v>
      </c>
      <c r="AG574" s="24">
        <v>3</v>
      </c>
      <c r="AH574" s="62">
        <f>V574/'Festività&amp;Chiusure'!H$2</f>
        <v>5.5555555555555552E-2</v>
      </c>
      <c r="AI574" s="62">
        <f>W574/'Festività&amp;Chiusure'!I$2</f>
        <v>0.05</v>
      </c>
      <c r="AJ574" s="62">
        <f>X574/'Festività&amp;Chiusure'!J$2</f>
        <v>4.7619047619047616E-2</v>
      </c>
      <c r="AK574" s="62">
        <f>Y574/'Festività&amp;Chiusure'!K$2</f>
        <v>0.22727272727272727</v>
      </c>
      <c r="AL574" s="62">
        <f>Z574/'Festività&amp;Chiusure'!L$2</f>
        <v>0.25</v>
      </c>
      <c r="AM574" s="62">
        <f>AA574/'Festività&amp;Chiusure'!M$2</f>
        <v>0.3</v>
      </c>
      <c r="AN574" s="62">
        <f>AB574/'Festività&amp;Chiusure'!N$2</f>
        <v>0.13043478260869565</v>
      </c>
      <c r="AO574" s="62">
        <f>AC574/'Festività&amp;Chiusure'!O$2</f>
        <v>0.25</v>
      </c>
      <c r="AP574" s="62">
        <f>AD574/'Festività&amp;Chiusure'!P$2</f>
        <v>0.14285714285714285</v>
      </c>
      <c r="AQ574" s="62">
        <f>AE574/'Festività&amp;Chiusure'!Q$2</f>
        <v>0.13043478260869565</v>
      </c>
      <c r="AR574" s="62">
        <f>AF574/'Festività&amp;Chiusure'!R$2</f>
        <v>0.14285714285714285</v>
      </c>
      <c r="AS574" s="62">
        <f>AG574/'Festività&amp;Chiusure'!S$2</f>
        <v>0.13636363636363635</v>
      </c>
    </row>
    <row r="575" spans="1:46" ht="14.45" hidden="1">
      <c r="A575" s="24" t="s">
        <v>45</v>
      </c>
      <c r="B575" s="24" t="s">
        <v>46</v>
      </c>
      <c r="C575" s="24" t="s">
        <v>472</v>
      </c>
      <c r="D575" s="24"/>
      <c r="E575" s="61">
        <v>44562</v>
      </c>
      <c r="F575" s="61">
        <v>45444</v>
      </c>
      <c r="G575" s="24" t="s">
        <v>536</v>
      </c>
      <c r="H575" s="63" t="s">
        <v>537</v>
      </c>
      <c r="I575" s="24" t="s">
        <v>139</v>
      </c>
      <c r="J575" s="24" t="s">
        <v>538</v>
      </c>
      <c r="K575" s="24" t="s">
        <v>52</v>
      </c>
      <c r="L575" s="24" t="s">
        <v>130</v>
      </c>
      <c r="M575" s="24" t="s">
        <v>161</v>
      </c>
      <c r="N575" s="24" t="s">
        <v>157</v>
      </c>
      <c r="O575" s="24" t="s">
        <v>134</v>
      </c>
      <c r="P575" s="24">
        <v>1326</v>
      </c>
      <c r="Q575" s="24">
        <v>1111</v>
      </c>
      <c r="R575" s="24" t="s">
        <v>57</v>
      </c>
      <c r="S575" s="62">
        <v>1</v>
      </c>
      <c r="T575" s="24">
        <v>2024</v>
      </c>
      <c r="U575" s="24">
        <f t="shared" si="9"/>
        <v>4</v>
      </c>
      <c r="V575" s="24"/>
      <c r="W575" s="24"/>
      <c r="X575" s="24"/>
      <c r="Y575" s="24"/>
      <c r="Z575" s="24"/>
      <c r="AA575" s="24">
        <v>4</v>
      </c>
      <c r="AB575" s="24"/>
      <c r="AC575" s="24"/>
      <c r="AD575" s="24"/>
      <c r="AE575" s="24"/>
      <c r="AF575" s="24"/>
      <c r="AG575" s="24"/>
      <c r="AH575" s="62">
        <f>V575/'Festività&amp;Chiusure'!H$2</f>
        <v>0</v>
      </c>
      <c r="AI575" s="62">
        <f>W575/'Festività&amp;Chiusure'!I$2</f>
        <v>0</v>
      </c>
      <c r="AJ575" s="62">
        <f>X575/'Festività&amp;Chiusure'!J$2</f>
        <v>0</v>
      </c>
      <c r="AK575" s="62">
        <f>Y575/'Festività&amp;Chiusure'!K$2</f>
        <v>0</v>
      </c>
      <c r="AL575" s="62">
        <f>Z575/'Festività&amp;Chiusure'!L$2</f>
        <v>0</v>
      </c>
      <c r="AM575" s="62">
        <f>AA575/'Festività&amp;Chiusure'!M$2</f>
        <v>0.2</v>
      </c>
      <c r="AN575" s="62">
        <f>AB575/'Festività&amp;Chiusure'!N$2</f>
        <v>0</v>
      </c>
      <c r="AO575" s="62">
        <f>AC575/'Festività&amp;Chiusure'!O$2</f>
        <v>0</v>
      </c>
      <c r="AP575" s="62">
        <f>AD575/'Festività&amp;Chiusure'!P$2</f>
        <v>0</v>
      </c>
      <c r="AQ575" s="62">
        <f>AE575/'Festività&amp;Chiusure'!Q$2</f>
        <v>0</v>
      </c>
      <c r="AR575" s="62">
        <f>AF575/'Festività&amp;Chiusure'!R$2</f>
        <v>0</v>
      </c>
      <c r="AS575" s="62">
        <f>AG575/'Festività&amp;Chiusure'!S$2</f>
        <v>0</v>
      </c>
    </row>
    <row r="576" spans="1:46" ht="14.45" hidden="1">
      <c r="A576" s="24" t="s">
        <v>45</v>
      </c>
      <c r="B576" s="24" t="s">
        <v>46</v>
      </c>
      <c r="C576" s="24" t="s">
        <v>472</v>
      </c>
      <c r="D576" s="24"/>
      <c r="E576" s="61">
        <v>44562</v>
      </c>
      <c r="F576" s="61">
        <v>45444</v>
      </c>
      <c r="G576" s="24" t="s">
        <v>536</v>
      </c>
      <c r="H576" s="63" t="s">
        <v>537</v>
      </c>
      <c r="I576" s="24" t="s">
        <v>139</v>
      </c>
      <c r="J576" s="24" t="s">
        <v>538</v>
      </c>
      <c r="K576" s="24" t="s">
        <v>52</v>
      </c>
      <c r="L576" s="24" t="s">
        <v>130</v>
      </c>
      <c r="M576" s="24" t="s">
        <v>539</v>
      </c>
      <c r="N576" s="24" t="s">
        <v>128</v>
      </c>
      <c r="O576" s="24" t="s">
        <v>72</v>
      </c>
      <c r="P576" s="24">
        <v>1326</v>
      </c>
      <c r="Q576" s="24">
        <v>1111</v>
      </c>
      <c r="R576" s="24" t="s">
        <v>57</v>
      </c>
      <c r="S576" s="62">
        <v>1</v>
      </c>
      <c r="T576" s="24">
        <v>2024</v>
      </c>
      <c r="U576" s="24">
        <f t="shared" si="9"/>
        <v>12</v>
      </c>
      <c r="V576" s="24">
        <v>9</v>
      </c>
      <c r="W576" s="24">
        <v>1.5</v>
      </c>
      <c r="X576" s="24">
        <v>1.5</v>
      </c>
      <c r="Y576" s="24">
        <v>9.5</v>
      </c>
      <c r="Z576" s="24">
        <v>5</v>
      </c>
      <c r="AA576" s="24">
        <v>5</v>
      </c>
      <c r="AB576" s="24">
        <v>2</v>
      </c>
      <c r="AC576" s="24"/>
      <c r="AD576" s="24"/>
      <c r="AE576" s="24"/>
      <c r="AF576" s="24"/>
      <c r="AG576" s="24"/>
      <c r="AH576" s="62">
        <f>V576/'Festività&amp;Chiusure'!H$2</f>
        <v>0.5</v>
      </c>
      <c r="AI576" s="62">
        <f>W576/'Festività&amp;Chiusure'!I$2</f>
        <v>7.4999999999999997E-2</v>
      </c>
      <c r="AJ576" s="62">
        <f>X576/'Festività&amp;Chiusure'!J$2</f>
        <v>7.1428571428571425E-2</v>
      </c>
      <c r="AK576" s="62">
        <f>Y576/'Festività&amp;Chiusure'!K$2</f>
        <v>0.43181818181818182</v>
      </c>
      <c r="AL576" s="62">
        <f>Z576/'Festività&amp;Chiusure'!L$2</f>
        <v>0.25</v>
      </c>
      <c r="AM576" s="62">
        <f>AA576/'Festività&amp;Chiusure'!M$2</f>
        <v>0.25</v>
      </c>
      <c r="AN576" s="62">
        <f>AB576/'Festività&amp;Chiusure'!N$2</f>
        <v>8.6956521739130432E-2</v>
      </c>
      <c r="AO576" s="62">
        <f>AC576/'Festività&amp;Chiusure'!O$2</f>
        <v>0</v>
      </c>
      <c r="AP576" s="62">
        <f>AD576/'Festività&amp;Chiusure'!P$2</f>
        <v>0</v>
      </c>
      <c r="AQ576" s="62">
        <f>AE576/'Festività&amp;Chiusure'!Q$2</f>
        <v>0</v>
      </c>
      <c r="AR576" s="62">
        <f>AF576/'Festività&amp;Chiusure'!R$2</f>
        <v>0</v>
      </c>
      <c r="AS576" s="62">
        <f>AG576/'Festività&amp;Chiusure'!S$2</f>
        <v>0</v>
      </c>
    </row>
    <row r="577" spans="1:45" ht="14.45" hidden="1">
      <c r="A577" s="24" t="s">
        <v>45</v>
      </c>
      <c r="B577" s="24" t="s">
        <v>46</v>
      </c>
      <c r="C577" s="24" t="s">
        <v>540</v>
      </c>
      <c r="D577" s="24">
        <v>2024</v>
      </c>
      <c r="E577" s="61">
        <v>45292</v>
      </c>
      <c r="F577" s="61">
        <v>45383</v>
      </c>
      <c r="G577" s="24" t="s">
        <v>541</v>
      </c>
      <c r="H577" s="24" t="s">
        <v>542</v>
      </c>
      <c r="I577" s="24" t="s">
        <v>241</v>
      </c>
      <c r="J577" s="24" t="s">
        <v>543</v>
      </c>
      <c r="K577" s="24" t="s">
        <v>52</v>
      </c>
      <c r="L577" s="24" t="s">
        <v>130</v>
      </c>
      <c r="M577" s="24" t="s">
        <v>173</v>
      </c>
      <c r="N577" s="24" t="s">
        <v>55</v>
      </c>
      <c r="O577" s="24" t="s">
        <v>72</v>
      </c>
      <c r="P577" s="24">
        <v>43</v>
      </c>
      <c r="Q577" s="24">
        <v>43</v>
      </c>
      <c r="R577" s="24" t="s">
        <v>57</v>
      </c>
      <c r="S577" s="62">
        <v>1</v>
      </c>
      <c r="T577" s="24">
        <v>2024</v>
      </c>
      <c r="U577" s="24">
        <f t="shared" si="9"/>
        <v>0</v>
      </c>
      <c r="V577" s="24">
        <v>0.9</v>
      </c>
      <c r="W577" s="24">
        <v>2.1</v>
      </c>
      <c r="X577" s="24">
        <v>2.1</v>
      </c>
      <c r="Y577" s="24"/>
      <c r="Z577" s="24"/>
      <c r="AA577" s="24"/>
      <c r="AB577" s="24"/>
      <c r="AC577" s="24"/>
      <c r="AD577" s="24"/>
      <c r="AE577" s="24"/>
      <c r="AF577" s="24"/>
      <c r="AG577" s="24"/>
      <c r="AH577" s="62">
        <f>V577/'Festività&amp;Chiusure'!H$2</f>
        <v>0.05</v>
      </c>
      <c r="AI577" s="62">
        <f>W577/'Festività&amp;Chiusure'!I$2</f>
        <v>0.10500000000000001</v>
      </c>
      <c r="AJ577" s="62">
        <f>X577/'Festività&amp;Chiusure'!J$2</f>
        <v>0.1</v>
      </c>
      <c r="AK577" s="62">
        <f>Y577/'Festività&amp;Chiusure'!K$2</f>
        <v>0</v>
      </c>
      <c r="AL577" s="62">
        <f>Z577/'Festività&amp;Chiusure'!L$2</f>
        <v>0</v>
      </c>
      <c r="AM577" s="62">
        <f>AA577/'Festività&amp;Chiusure'!M$2</f>
        <v>0</v>
      </c>
      <c r="AN577" s="62">
        <f>AB577/'Festività&amp;Chiusure'!N$2</f>
        <v>0</v>
      </c>
      <c r="AO577" s="62">
        <f>AC577/'Festività&amp;Chiusure'!O$2</f>
        <v>0</v>
      </c>
      <c r="AP577" s="62">
        <f>AD577/'Festività&amp;Chiusure'!P$2</f>
        <v>0</v>
      </c>
      <c r="AQ577" s="62">
        <f>AE577/'Festività&amp;Chiusure'!Q$2</f>
        <v>0</v>
      </c>
      <c r="AR577" s="62">
        <f>AF577/'Festività&amp;Chiusure'!R$2</f>
        <v>0</v>
      </c>
      <c r="AS577" s="62">
        <f>AG577/'Festività&amp;Chiusure'!S$2</f>
        <v>0</v>
      </c>
    </row>
    <row r="578" spans="1:45" ht="14.45" hidden="1">
      <c r="A578" s="24" t="s">
        <v>45</v>
      </c>
      <c r="B578" s="24" t="s">
        <v>46</v>
      </c>
      <c r="C578" s="24" t="s">
        <v>540</v>
      </c>
      <c r="D578" s="24">
        <v>2024</v>
      </c>
      <c r="E578" s="61">
        <v>45292</v>
      </c>
      <c r="F578" s="61">
        <v>45383</v>
      </c>
      <c r="G578" s="24" t="s">
        <v>541</v>
      </c>
      <c r="H578" s="24" t="s">
        <v>542</v>
      </c>
      <c r="I578" s="24" t="s">
        <v>241</v>
      </c>
      <c r="J578" s="24" t="s">
        <v>543</v>
      </c>
      <c r="K578" s="24" t="s">
        <v>52</v>
      </c>
      <c r="L578" s="24" t="s">
        <v>130</v>
      </c>
      <c r="M578" s="24" t="s">
        <v>130</v>
      </c>
      <c r="N578" s="24" t="s">
        <v>59</v>
      </c>
      <c r="O578" s="24" t="s">
        <v>92</v>
      </c>
      <c r="P578" s="24">
        <v>43</v>
      </c>
      <c r="Q578" s="24">
        <v>43</v>
      </c>
      <c r="R578" s="24" t="s">
        <v>57</v>
      </c>
      <c r="S578" s="62">
        <v>1</v>
      </c>
      <c r="T578" s="24">
        <v>2024</v>
      </c>
      <c r="U578" s="24">
        <f t="shared" si="9"/>
        <v>0</v>
      </c>
      <c r="V578" s="24">
        <v>1.8</v>
      </c>
      <c r="W578" s="24">
        <v>2.1</v>
      </c>
      <c r="X578" s="24">
        <v>2.1</v>
      </c>
      <c r="Y578" s="24"/>
      <c r="Z578" s="24"/>
      <c r="AA578" s="24"/>
      <c r="AB578" s="24"/>
      <c r="AC578" s="24"/>
      <c r="AD578" s="24"/>
      <c r="AE578" s="24"/>
      <c r="AF578" s="24"/>
      <c r="AG578" s="24"/>
      <c r="AH578" s="62">
        <f>V578/'Festività&amp;Chiusure'!H$2</f>
        <v>0.1</v>
      </c>
      <c r="AI578" s="62">
        <f>W578/'Festività&amp;Chiusure'!I$2</f>
        <v>0.10500000000000001</v>
      </c>
      <c r="AJ578" s="62">
        <f>X578/'Festività&amp;Chiusure'!J$2</f>
        <v>0.1</v>
      </c>
      <c r="AK578" s="62">
        <f>Y578/'Festività&amp;Chiusure'!K$2</f>
        <v>0</v>
      </c>
      <c r="AL578" s="62">
        <f>Z578/'Festività&amp;Chiusure'!L$2</f>
        <v>0</v>
      </c>
      <c r="AM578" s="62">
        <f>AA578/'Festività&amp;Chiusure'!M$2</f>
        <v>0</v>
      </c>
      <c r="AN578" s="62">
        <f>AB578/'Festività&amp;Chiusure'!N$2</f>
        <v>0</v>
      </c>
      <c r="AO578" s="62">
        <f>AC578/'Festività&amp;Chiusure'!O$2</f>
        <v>0</v>
      </c>
      <c r="AP578" s="62">
        <f>AD578/'Festività&amp;Chiusure'!P$2</f>
        <v>0</v>
      </c>
      <c r="AQ578" s="62">
        <f>AE578/'Festività&amp;Chiusure'!Q$2</f>
        <v>0</v>
      </c>
      <c r="AR578" s="62">
        <f>AF578/'Festività&amp;Chiusure'!R$2</f>
        <v>0</v>
      </c>
      <c r="AS578" s="62">
        <f>AG578/'Festività&amp;Chiusure'!S$2</f>
        <v>0</v>
      </c>
    </row>
    <row r="579" spans="1:45" ht="14.45" hidden="1">
      <c r="A579" s="24" t="s">
        <v>45</v>
      </c>
      <c r="B579" s="24" t="s">
        <v>46</v>
      </c>
      <c r="C579" s="24" t="s">
        <v>540</v>
      </c>
      <c r="D579" s="24">
        <v>2024</v>
      </c>
      <c r="E579" s="61">
        <v>45292</v>
      </c>
      <c r="F579" s="61">
        <v>45383</v>
      </c>
      <c r="G579" s="24" t="s">
        <v>541</v>
      </c>
      <c r="H579" s="24" t="s">
        <v>542</v>
      </c>
      <c r="I579" s="24" t="s">
        <v>241</v>
      </c>
      <c r="J579" s="24" t="s">
        <v>543</v>
      </c>
      <c r="K579" s="24" t="s">
        <v>52</v>
      </c>
      <c r="L579" s="24" t="s">
        <v>130</v>
      </c>
      <c r="M579" s="24" t="s">
        <v>217</v>
      </c>
      <c r="N579" s="24" t="s">
        <v>55</v>
      </c>
      <c r="O579" s="24" t="s">
        <v>134</v>
      </c>
      <c r="P579" s="24">
        <v>43</v>
      </c>
      <c r="Q579" s="24">
        <v>43</v>
      </c>
      <c r="R579" s="24" t="s">
        <v>57</v>
      </c>
      <c r="S579" s="62">
        <v>1</v>
      </c>
      <c r="T579" s="24">
        <v>2024</v>
      </c>
      <c r="U579" s="24">
        <f t="shared" si="9"/>
        <v>0</v>
      </c>
      <c r="V579" s="24">
        <v>0.9</v>
      </c>
      <c r="W579" s="24">
        <v>1.5</v>
      </c>
      <c r="X579" s="24">
        <v>1.5</v>
      </c>
      <c r="Y579" s="24"/>
      <c r="Z579" s="24"/>
      <c r="AA579" s="24"/>
      <c r="AB579" s="24"/>
      <c r="AC579" s="24"/>
      <c r="AD579" s="24"/>
      <c r="AE579" s="24"/>
      <c r="AF579" s="24"/>
      <c r="AG579" s="24"/>
      <c r="AH579" s="62">
        <f>V579/'Festività&amp;Chiusure'!H$2</f>
        <v>0.05</v>
      </c>
      <c r="AI579" s="62">
        <f>W579/'Festività&amp;Chiusure'!I$2</f>
        <v>7.4999999999999997E-2</v>
      </c>
      <c r="AJ579" s="62">
        <f>X579/'Festività&amp;Chiusure'!J$2</f>
        <v>7.1428571428571425E-2</v>
      </c>
      <c r="AK579" s="62">
        <f>Y579/'Festività&amp;Chiusure'!K$2</f>
        <v>0</v>
      </c>
      <c r="AL579" s="62">
        <f>Z579/'Festività&amp;Chiusure'!L$2</f>
        <v>0</v>
      </c>
      <c r="AM579" s="62">
        <f>AA579/'Festività&amp;Chiusure'!M$2</f>
        <v>0</v>
      </c>
      <c r="AN579" s="62">
        <f>AB579/'Festività&amp;Chiusure'!N$2</f>
        <v>0</v>
      </c>
      <c r="AO579" s="62">
        <f>AC579/'Festività&amp;Chiusure'!O$2</f>
        <v>0</v>
      </c>
      <c r="AP579" s="62">
        <f>AD579/'Festività&amp;Chiusure'!P$2</f>
        <v>0</v>
      </c>
      <c r="AQ579" s="62">
        <f>AE579/'Festività&amp;Chiusure'!Q$2</f>
        <v>0</v>
      </c>
      <c r="AR579" s="62">
        <f>AF579/'Festività&amp;Chiusure'!R$2</f>
        <v>0</v>
      </c>
      <c r="AS579" s="62">
        <f>AG579/'Festività&amp;Chiusure'!S$2</f>
        <v>0</v>
      </c>
    </row>
    <row r="580" spans="1:45" ht="14.45" hidden="1">
      <c r="A580" s="24" t="s">
        <v>45</v>
      </c>
      <c r="B580" s="24" t="s">
        <v>46</v>
      </c>
      <c r="C580" s="24" t="s">
        <v>540</v>
      </c>
      <c r="D580" s="24">
        <v>2024</v>
      </c>
      <c r="E580" s="61">
        <v>45292</v>
      </c>
      <c r="F580" s="61">
        <v>45383</v>
      </c>
      <c r="G580" s="24" t="s">
        <v>541</v>
      </c>
      <c r="H580" s="24" t="s">
        <v>542</v>
      </c>
      <c r="I580" s="24" t="s">
        <v>241</v>
      </c>
      <c r="J580" s="24" t="s">
        <v>543</v>
      </c>
      <c r="K580" s="24" t="s">
        <v>52</v>
      </c>
      <c r="L580" s="24" t="s">
        <v>130</v>
      </c>
      <c r="M580" s="24" t="s">
        <v>218</v>
      </c>
      <c r="N580" s="24" t="s">
        <v>55</v>
      </c>
      <c r="O580" s="24" t="s">
        <v>134</v>
      </c>
      <c r="P580" s="24">
        <v>43</v>
      </c>
      <c r="Q580" s="24">
        <v>43</v>
      </c>
      <c r="R580" s="24" t="s">
        <v>57</v>
      </c>
      <c r="S580" s="62">
        <v>1</v>
      </c>
      <c r="T580" s="24">
        <v>2024</v>
      </c>
      <c r="U580" s="24">
        <f t="shared" si="9"/>
        <v>0</v>
      </c>
      <c r="V580" s="24"/>
      <c r="W580" s="24">
        <v>1.5</v>
      </c>
      <c r="X580" s="24">
        <v>1.5</v>
      </c>
      <c r="Y580" s="24"/>
      <c r="Z580" s="24"/>
      <c r="AA580" s="24"/>
      <c r="AB580" s="24"/>
      <c r="AC580" s="24"/>
      <c r="AD580" s="24"/>
      <c r="AE580" s="24"/>
      <c r="AF580" s="24"/>
      <c r="AG580" s="24"/>
      <c r="AH580" s="62">
        <f>V580/'Festività&amp;Chiusure'!H$2</f>
        <v>0</v>
      </c>
      <c r="AI580" s="62">
        <f>W580/'Festività&amp;Chiusure'!I$2</f>
        <v>7.4999999999999997E-2</v>
      </c>
      <c r="AJ580" s="62">
        <f>X580/'Festività&amp;Chiusure'!J$2</f>
        <v>7.1428571428571425E-2</v>
      </c>
      <c r="AK580" s="62">
        <f>Y580/'Festività&amp;Chiusure'!K$2</f>
        <v>0</v>
      </c>
      <c r="AL580" s="62">
        <f>Z580/'Festività&amp;Chiusure'!L$2</f>
        <v>0</v>
      </c>
      <c r="AM580" s="62">
        <f>AA580/'Festività&amp;Chiusure'!M$2</f>
        <v>0</v>
      </c>
      <c r="AN580" s="62">
        <f>AB580/'Festività&amp;Chiusure'!N$2</f>
        <v>0</v>
      </c>
      <c r="AO580" s="62">
        <f>AC580/'Festività&amp;Chiusure'!O$2</f>
        <v>0</v>
      </c>
      <c r="AP580" s="62">
        <f>AD580/'Festività&amp;Chiusure'!P$2</f>
        <v>0</v>
      </c>
      <c r="AQ580" s="62">
        <f>AE580/'Festività&amp;Chiusure'!Q$2</f>
        <v>0</v>
      </c>
      <c r="AR580" s="62">
        <f>AF580/'Festività&amp;Chiusure'!R$2</f>
        <v>0</v>
      </c>
      <c r="AS580" s="62">
        <f>AG580/'Festività&amp;Chiusure'!S$2</f>
        <v>0</v>
      </c>
    </row>
    <row r="581" spans="1:45" ht="14.45" hidden="1">
      <c r="A581" s="24" t="s">
        <v>45</v>
      </c>
      <c r="B581" s="24" t="s">
        <v>46</v>
      </c>
      <c r="C581" s="24" t="s">
        <v>540</v>
      </c>
      <c r="D581" s="24">
        <v>2024</v>
      </c>
      <c r="E581" s="61">
        <v>45292</v>
      </c>
      <c r="F581" s="61">
        <v>45383</v>
      </c>
      <c r="G581" s="24" t="s">
        <v>541</v>
      </c>
      <c r="H581" s="24" t="s">
        <v>542</v>
      </c>
      <c r="I581" s="24" t="s">
        <v>241</v>
      </c>
      <c r="J581" s="24" t="s">
        <v>543</v>
      </c>
      <c r="K581" s="24" t="s">
        <v>52</v>
      </c>
      <c r="L581" s="24" t="s">
        <v>130</v>
      </c>
      <c r="M581" s="24" t="s">
        <v>278</v>
      </c>
      <c r="N581" s="24" t="s">
        <v>55</v>
      </c>
      <c r="O581" s="24" t="s">
        <v>153</v>
      </c>
      <c r="P581" s="24">
        <v>43</v>
      </c>
      <c r="Q581" s="24">
        <v>43</v>
      </c>
      <c r="R581" s="24" t="s">
        <v>57</v>
      </c>
      <c r="S581" s="62">
        <v>1</v>
      </c>
      <c r="T581" s="24">
        <v>2024</v>
      </c>
      <c r="U581" s="24">
        <f t="shared" si="9"/>
        <v>0</v>
      </c>
      <c r="V581" s="24">
        <v>4.5</v>
      </c>
      <c r="W581" s="24">
        <v>1.5</v>
      </c>
      <c r="X581" s="24">
        <v>1.5</v>
      </c>
      <c r="Y581" s="24"/>
      <c r="Z581" s="24"/>
      <c r="AA581" s="24"/>
      <c r="AB581" s="24"/>
      <c r="AC581" s="24"/>
      <c r="AD581" s="24"/>
      <c r="AE581" s="24"/>
      <c r="AF581" s="24"/>
      <c r="AG581" s="24"/>
      <c r="AH581" s="62">
        <f>V581/'Festività&amp;Chiusure'!H$2</f>
        <v>0.25</v>
      </c>
      <c r="AI581" s="62">
        <f>W581/'Festività&amp;Chiusure'!I$2</f>
        <v>7.4999999999999997E-2</v>
      </c>
      <c r="AJ581" s="62">
        <f>X581/'Festività&amp;Chiusure'!J$2</f>
        <v>7.1428571428571425E-2</v>
      </c>
      <c r="AK581" s="62">
        <f>Y581/'Festività&amp;Chiusure'!K$2</f>
        <v>0</v>
      </c>
      <c r="AL581" s="62">
        <f>Z581/'Festività&amp;Chiusure'!L$2</f>
        <v>0</v>
      </c>
      <c r="AM581" s="62">
        <f>AA581/'Festività&amp;Chiusure'!M$2</f>
        <v>0</v>
      </c>
      <c r="AN581" s="62">
        <f>AB581/'Festività&amp;Chiusure'!N$2</f>
        <v>0</v>
      </c>
      <c r="AO581" s="62">
        <f>AC581/'Festività&amp;Chiusure'!O$2</f>
        <v>0</v>
      </c>
      <c r="AP581" s="62">
        <f>AD581/'Festività&amp;Chiusure'!P$2</f>
        <v>0</v>
      </c>
      <c r="AQ581" s="62">
        <f>AE581/'Festività&amp;Chiusure'!Q$2</f>
        <v>0</v>
      </c>
      <c r="AR581" s="62">
        <f>AF581/'Festività&amp;Chiusure'!R$2</f>
        <v>0</v>
      </c>
      <c r="AS581" s="62">
        <f>AG581/'Festività&amp;Chiusure'!S$2</f>
        <v>0</v>
      </c>
    </row>
    <row r="582" spans="1:45" ht="14.45" hidden="1">
      <c r="A582" s="24" t="s">
        <v>420</v>
      </c>
      <c r="B582" s="24" t="s">
        <v>210</v>
      </c>
      <c r="C582" s="24" t="s">
        <v>195</v>
      </c>
      <c r="D582" s="24">
        <v>2024</v>
      </c>
      <c r="E582" s="61">
        <v>45444</v>
      </c>
      <c r="F582" s="61">
        <v>45657</v>
      </c>
      <c r="G582" s="67" t="s">
        <v>544</v>
      </c>
      <c r="H582" s="67" t="s">
        <v>545</v>
      </c>
      <c r="I582" s="24" t="s">
        <v>139</v>
      </c>
      <c r="J582" s="24" t="s">
        <v>546</v>
      </c>
      <c r="K582" s="24" t="s">
        <v>52</v>
      </c>
      <c r="L582" s="24" t="s">
        <v>130</v>
      </c>
      <c r="M582" s="24" t="s">
        <v>130</v>
      </c>
      <c r="N582" s="24" t="s">
        <v>59</v>
      </c>
      <c r="O582" s="24" t="s">
        <v>92</v>
      </c>
      <c r="P582" s="24">
        <v>10</v>
      </c>
      <c r="Q582" s="24">
        <v>8</v>
      </c>
      <c r="R582" s="24" t="s">
        <v>57</v>
      </c>
      <c r="S582" s="62">
        <v>1</v>
      </c>
      <c r="T582" s="24">
        <v>2024</v>
      </c>
      <c r="U582" s="24">
        <f t="shared" si="9"/>
        <v>3</v>
      </c>
      <c r="V582" s="24"/>
      <c r="W582" s="24"/>
      <c r="X582" s="24">
        <v>2</v>
      </c>
      <c r="Y582" s="24"/>
      <c r="Z582" s="24">
        <v>1</v>
      </c>
      <c r="AA582" s="24">
        <v>2</v>
      </c>
      <c r="AB582" s="24"/>
      <c r="AC582" s="24"/>
      <c r="AD582" s="24"/>
      <c r="AE582" s="24"/>
      <c r="AF582" s="24"/>
      <c r="AG582" s="24"/>
      <c r="AH582" s="62">
        <f>V582/'Festività&amp;Chiusure'!H$2</f>
        <v>0</v>
      </c>
      <c r="AI582" s="62">
        <f>W582/'Festività&amp;Chiusure'!I$2</f>
        <v>0</v>
      </c>
      <c r="AJ582" s="62">
        <f>X582/'Festività&amp;Chiusure'!J$2</f>
        <v>9.5238095238095233E-2</v>
      </c>
      <c r="AK582" s="62">
        <f>Y582/'Festività&amp;Chiusure'!K$2</f>
        <v>0</v>
      </c>
      <c r="AL582" s="62">
        <f>Z582/'Festività&amp;Chiusure'!L$2</f>
        <v>0.05</v>
      </c>
      <c r="AM582" s="62">
        <f>AA582/'Festività&amp;Chiusure'!M$2</f>
        <v>0.1</v>
      </c>
      <c r="AN582" s="62">
        <f>AB582/'Festività&amp;Chiusure'!N$2</f>
        <v>0</v>
      </c>
      <c r="AO582" s="62">
        <f>AC582/'Festività&amp;Chiusure'!O$2</f>
        <v>0</v>
      </c>
      <c r="AP582" s="62">
        <f>AD582/'Festività&amp;Chiusure'!P$2</f>
        <v>0</v>
      </c>
      <c r="AQ582" s="62">
        <f>AE582/'Festività&amp;Chiusure'!Q$2</f>
        <v>0</v>
      </c>
      <c r="AR582" s="62">
        <f>AF582/'Festività&amp;Chiusure'!R$2</f>
        <v>0</v>
      </c>
      <c r="AS582" s="62">
        <f>AG582/'Festività&amp;Chiusure'!S$2</f>
        <v>0</v>
      </c>
    </row>
    <row r="583" spans="1:45" ht="14.45" hidden="1">
      <c r="A583" s="24" t="s">
        <v>420</v>
      </c>
      <c r="B583" s="24" t="s">
        <v>210</v>
      </c>
      <c r="C583" s="24" t="s">
        <v>195</v>
      </c>
      <c r="D583" s="24">
        <v>2024</v>
      </c>
      <c r="E583" s="61">
        <v>45444</v>
      </c>
      <c r="F583" s="61">
        <v>45657</v>
      </c>
      <c r="G583" s="67" t="s">
        <v>544</v>
      </c>
      <c r="H583" s="24" t="s">
        <v>545</v>
      </c>
      <c r="I583" s="24" t="s">
        <v>139</v>
      </c>
      <c r="J583" s="24" t="s">
        <v>546</v>
      </c>
      <c r="K583" s="24" t="s">
        <v>52</v>
      </c>
      <c r="L583" s="24" t="s">
        <v>130</v>
      </c>
      <c r="M583" s="24" t="s">
        <v>547</v>
      </c>
      <c r="N583" s="24" t="s">
        <v>128</v>
      </c>
      <c r="O583" s="24" t="s">
        <v>159</v>
      </c>
      <c r="P583" s="24">
        <v>10</v>
      </c>
      <c r="Q583" s="24">
        <v>8</v>
      </c>
      <c r="R583" s="24" t="s">
        <v>57</v>
      </c>
      <c r="S583" s="62">
        <v>1</v>
      </c>
      <c r="T583" s="24">
        <v>2024</v>
      </c>
      <c r="U583" s="24">
        <f t="shared" si="9"/>
        <v>2</v>
      </c>
      <c r="V583" s="24"/>
      <c r="W583" s="24">
        <v>1</v>
      </c>
      <c r="X583" s="24"/>
      <c r="Y583" s="24"/>
      <c r="Z583" s="24">
        <v>1</v>
      </c>
      <c r="AA583" s="24">
        <v>1</v>
      </c>
      <c r="AB583" s="24"/>
      <c r="AC583" s="24"/>
      <c r="AD583" s="24"/>
      <c r="AE583" s="24"/>
      <c r="AF583" s="24"/>
      <c r="AG583" s="24"/>
      <c r="AH583" s="62">
        <f>V583/'Festività&amp;Chiusure'!H$2</f>
        <v>0</v>
      </c>
      <c r="AI583" s="62">
        <f>W583/'Festività&amp;Chiusure'!I$2</f>
        <v>0.05</v>
      </c>
      <c r="AJ583" s="62">
        <f>X583/'Festività&amp;Chiusure'!J$2</f>
        <v>0</v>
      </c>
      <c r="AK583" s="62">
        <f>Y583/'Festività&amp;Chiusure'!K$2</f>
        <v>0</v>
      </c>
      <c r="AL583" s="62">
        <f>Z583/'Festività&amp;Chiusure'!L$2</f>
        <v>0.05</v>
      </c>
      <c r="AM583" s="62">
        <f>AA583/'Festività&amp;Chiusure'!M$2</f>
        <v>0.05</v>
      </c>
      <c r="AN583" s="62">
        <f>AB583/'Festività&amp;Chiusure'!N$2</f>
        <v>0</v>
      </c>
      <c r="AO583" s="62">
        <f>AC583/'Festività&amp;Chiusure'!O$2</f>
        <v>0</v>
      </c>
      <c r="AP583" s="62">
        <f>AD583/'Festività&amp;Chiusure'!P$2</f>
        <v>0</v>
      </c>
      <c r="AQ583" s="62">
        <f>AE583/'Festività&amp;Chiusure'!Q$2</f>
        <v>0</v>
      </c>
      <c r="AR583" s="62">
        <f>AF583/'Festività&amp;Chiusure'!R$2</f>
        <v>0</v>
      </c>
      <c r="AS583" s="62">
        <f>AG583/'Festività&amp;Chiusure'!S$2</f>
        <v>0</v>
      </c>
    </row>
    <row r="584" spans="1:45" ht="14.45" hidden="1">
      <c r="A584" s="24" t="s">
        <v>420</v>
      </c>
      <c r="B584" s="24" t="s">
        <v>210</v>
      </c>
      <c r="C584" s="24" t="s">
        <v>195</v>
      </c>
      <c r="D584" s="24">
        <v>2024</v>
      </c>
      <c r="E584" s="61">
        <v>45444</v>
      </c>
      <c r="F584" s="61">
        <v>45657</v>
      </c>
      <c r="G584" s="67" t="s">
        <v>544</v>
      </c>
      <c r="H584" s="24" t="s">
        <v>545</v>
      </c>
      <c r="I584" s="24" t="s">
        <v>139</v>
      </c>
      <c r="J584" s="24" t="s">
        <v>546</v>
      </c>
      <c r="K584" s="24" t="s">
        <v>52</v>
      </c>
      <c r="L584" s="24" t="s">
        <v>130</v>
      </c>
      <c r="M584" s="24" t="s">
        <v>539</v>
      </c>
      <c r="N584" s="24" t="s">
        <v>128</v>
      </c>
      <c r="O584" s="24" t="s">
        <v>159</v>
      </c>
      <c r="P584" s="24">
        <v>10</v>
      </c>
      <c r="Q584" s="24">
        <v>8</v>
      </c>
      <c r="R584" s="24" t="s">
        <v>57</v>
      </c>
      <c r="S584" s="62">
        <v>1</v>
      </c>
      <c r="T584" s="24">
        <v>2024</v>
      </c>
      <c r="U584" s="24">
        <f t="shared" si="9"/>
        <v>1</v>
      </c>
      <c r="V584" s="24"/>
      <c r="W584" s="24">
        <v>1</v>
      </c>
      <c r="X584" s="24"/>
      <c r="Y584" s="24"/>
      <c r="Z584" s="24"/>
      <c r="AA584" s="24">
        <v>1</v>
      </c>
      <c r="AB584" s="24"/>
      <c r="AC584" s="24"/>
      <c r="AD584" s="24"/>
      <c r="AE584" s="24"/>
      <c r="AF584" s="24"/>
      <c r="AG584" s="24"/>
      <c r="AH584" s="62">
        <f>V584/'Festività&amp;Chiusure'!H$2</f>
        <v>0</v>
      </c>
      <c r="AI584" s="62">
        <f>W584/'Festività&amp;Chiusure'!I$2</f>
        <v>0.05</v>
      </c>
      <c r="AJ584" s="62">
        <f>X584/'Festività&amp;Chiusure'!J$2</f>
        <v>0</v>
      </c>
      <c r="AK584" s="62">
        <f>Y584/'Festività&amp;Chiusure'!K$2</f>
        <v>0</v>
      </c>
      <c r="AL584" s="62">
        <f>Z584/'Festività&amp;Chiusure'!L$2</f>
        <v>0</v>
      </c>
      <c r="AM584" s="62">
        <f>AA584/'Festività&amp;Chiusure'!M$2</f>
        <v>0.05</v>
      </c>
      <c r="AN584" s="62">
        <f>AB584/'Festività&amp;Chiusure'!N$2</f>
        <v>0</v>
      </c>
      <c r="AO584" s="62">
        <f>AC584/'Festività&amp;Chiusure'!O$2</f>
        <v>0</v>
      </c>
      <c r="AP584" s="62">
        <f>AD584/'Festività&amp;Chiusure'!P$2</f>
        <v>0</v>
      </c>
      <c r="AQ584" s="62">
        <f>AE584/'Festività&amp;Chiusure'!Q$2</f>
        <v>0</v>
      </c>
      <c r="AR584" s="62">
        <f>AF584/'Festività&amp;Chiusure'!R$2</f>
        <v>0</v>
      </c>
      <c r="AS584" s="62">
        <f>AG584/'Festività&amp;Chiusure'!S$2</f>
        <v>0</v>
      </c>
    </row>
    <row r="585" spans="1:45" ht="14.45" hidden="1">
      <c r="A585" s="24" t="s">
        <v>534</v>
      </c>
      <c r="B585" s="24" t="s">
        <v>460</v>
      </c>
      <c r="C585" s="24"/>
      <c r="D585" s="24">
        <v>2024</v>
      </c>
      <c r="E585" s="61">
        <v>45292</v>
      </c>
      <c r="F585" s="61">
        <v>45657</v>
      </c>
      <c r="G585" s="24" t="s">
        <v>62</v>
      </c>
      <c r="H585" s="24" t="s">
        <v>461</v>
      </c>
      <c r="I585" s="24" t="s">
        <v>50</v>
      </c>
      <c r="J585" s="24" t="s">
        <v>548</v>
      </c>
      <c r="K585" s="24"/>
      <c r="L585" s="24" t="s">
        <v>549</v>
      </c>
      <c r="M585" s="24" t="s">
        <v>53</v>
      </c>
      <c r="N585" s="24" t="s">
        <v>59</v>
      </c>
      <c r="O585" s="24" t="s">
        <v>72</v>
      </c>
      <c r="P585" s="24">
        <v>0</v>
      </c>
      <c r="Q585" s="24">
        <v>0</v>
      </c>
      <c r="R585" s="24" t="s">
        <v>93</v>
      </c>
      <c r="S585" s="62">
        <v>0</v>
      </c>
      <c r="T585" s="24">
        <v>2024</v>
      </c>
      <c r="U585" s="24">
        <f t="shared" si="9"/>
        <v>10</v>
      </c>
      <c r="V585" s="24"/>
      <c r="W585" s="24">
        <v>1</v>
      </c>
      <c r="X585" s="24">
        <v>1</v>
      </c>
      <c r="Y585" s="24">
        <v>1</v>
      </c>
      <c r="Z585" s="24">
        <v>3</v>
      </c>
      <c r="AA585" s="24">
        <v>3</v>
      </c>
      <c r="AB585" s="24">
        <v>1</v>
      </c>
      <c r="AC585" s="24">
        <v>1</v>
      </c>
      <c r="AD585" s="24">
        <v>1</v>
      </c>
      <c r="AE585" s="24">
        <v>1</v>
      </c>
      <c r="AF585" s="24"/>
      <c r="AG585" s="24"/>
      <c r="AH585" s="62">
        <f>V585/'Festività&amp;Chiusure'!H$2</f>
        <v>0</v>
      </c>
      <c r="AI585" s="62">
        <f>W585/'Festività&amp;Chiusure'!I$2</f>
        <v>0.05</v>
      </c>
      <c r="AJ585" s="62">
        <f>X585/'Festività&amp;Chiusure'!J$2</f>
        <v>4.7619047619047616E-2</v>
      </c>
      <c r="AK585" s="62">
        <f>Y585/'Festività&amp;Chiusure'!K$2</f>
        <v>4.5454545454545456E-2</v>
      </c>
      <c r="AL585" s="62">
        <f>Z585/'Festività&amp;Chiusure'!L$2</f>
        <v>0.15</v>
      </c>
      <c r="AM585" s="62">
        <f>AA585/'Festività&amp;Chiusure'!M$2</f>
        <v>0.15</v>
      </c>
      <c r="AN585" s="62">
        <f>AB585/'Festività&amp;Chiusure'!N$2</f>
        <v>4.3478260869565216E-2</v>
      </c>
      <c r="AO585" s="62">
        <f>AC585/'Festività&amp;Chiusure'!O$2</f>
        <v>8.3333333333333329E-2</v>
      </c>
      <c r="AP585" s="62">
        <f>AD585/'Festività&amp;Chiusure'!P$2</f>
        <v>4.7619047619047616E-2</v>
      </c>
      <c r="AQ585" s="62">
        <f>AE585/'Festività&amp;Chiusure'!Q$2</f>
        <v>4.3478260869565216E-2</v>
      </c>
      <c r="AR585" s="62">
        <f>AF585/'Festività&amp;Chiusure'!R$2</f>
        <v>0</v>
      </c>
      <c r="AS585" s="62">
        <f>AG585/'Festività&amp;Chiusure'!S$2</f>
        <v>0</v>
      </c>
    </row>
    <row r="586" spans="1:45" ht="14.45" hidden="1">
      <c r="A586" s="24" t="s">
        <v>534</v>
      </c>
      <c r="B586" s="24" t="s">
        <v>460</v>
      </c>
      <c r="C586" s="24"/>
      <c r="D586" s="24">
        <v>2024</v>
      </c>
      <c r="E586" s="61">
        <v>45292</v>
      </c>
      <c r="F586" s="61">
        <v>45657</v>
      </c>
      <c r="G586" s="24" t="s">
        <v>62</v>
      </c>
      <c r="H586" s="24" t="s">
        <v>461</v>
      </c>
      <c r="I586" s="24" t="s">
        <v>64</v>
      </c>
      <c r="J586" s="24" t="s">
        <v>548</v>
      </c>
      <c r="K586" s="24"/>
      <c r="L586" s="24" t="s">
        <v>549</v>
      </c>
      <c r="M586" s="24" t="s">
        <v>85</v>
      </c>
      <c r="N586" s="24" t="s">
        <v>70</v>
      </c>
      <c r="O586" s="24" t="s">
        <v>72</v>
      </c>
      <c r="P586" s="24">
        <v>0</v>
      </c>
      <c r="Q586" s="24">
        <v>0</v>
      </c>
      <c r="R586" s="24" t="s">
        <v>93</v>
      </c>
      <c r="S586" s="62">
        <v>0</v>
      </c>
      <c r="T586" s="24">
        <v>2024</v>
      </c>
      <c r="U586" s="24">
        <f t="shared" si="9"/>
        <v>23</v>
      </c>
      <c r="V586" s="24">
        <v>2</v>
      </c>
      <c r="W586" s="24">
        <v>1</v>
      </c>
      <c r="X586" s="24">
        <v>2</v>
      </c>
      <c r="Y586" s="24">
        <v>1</v>
      </c>
      <c r="Z586" s="24">
        <v>2</v>
      </c>
      <c r="AA586" s="24">
        <v>1</v>
      </c>
      <c r="AB586" s="24">
        <v>2</v>
      </c>
      <c r="AC586" s="24"/>
      <c r="AD586" s="24"/>
      <c r="AE586" s="24"/>
      <c r="AF586" s="24">
        <v>9</v>
      </c>
      <c r="AG586" s="24">
        <v>9</v>
      </c>
      <c r="AH586" s="62">
        <f>V586/'Festività&amp;Chiusure'!H$2</f>
        <v>0.1111111111111111</v>
      </c>
      <c r="AI586" s="62">
        <f>W586/'Festività&amp;Chiusure'!I$2</f>
        <v>0.05</v>
      </c>
      <c r="AJ586" s="62">
        <f>X586/'Festività&amp;Chiusure'!J$2</f>
        <v>9.5238095238095233E-2</v>
      </c>
      <c r="AK586" s="62">
        <f>Y586/'Festività&amp;Chiusure'!K$2</f>
        <v>4.5454545454545456E-2</v>
      </c>
      <c r="AL586" s="62">
        <f>Z586/'Festività&amp;Chiusure'!L$2</f>
        <v>0.1</v>
      </c>
      <c r="AM586" s="62">
        <f>AA586/'Festività&amp;Chiusure'!M$2</f>
        <v>0.05</v>
      </c>
      <c r="AN586" s="62">
        <f>AB586/'Festività&amp;Chiusure'!N$2</f>
        <v>8.6956521739130432E-2</v>
      </c>
      <c r="AO586" s="62">
        <f>AC586/'Festività&amp;Chiusure'!O$2</f>
        <v>0</v>
      </c>
      <c r="AP586" s="62">
        <f>AD586/'Festività&amp;Chiusure'!P$2</f>
        <v>0</v>
      </c>
      <c r="AQ586" s="62">
        <f>AE586/'Festività&amp;Chiusure'!Q$2</f>
        <v>0</v>
      </c>
      <c r="AR586" s="62">
        <f>AF586/'Festività&amp;Chiusure'!R$2</f>
        <v>0.42857142857142855</v>
      </c>
      <c r="AS586" s="62">
        <f>AG586/'Festività&amp;Chiusure'!S$2</f>
        <v>0.40909090909090912</v>
      </c>
    </row>
    <row r="587" spans="1:45" ht="14.45" hidden="1">
      <c r="A587" s="24" t="s">
        <v>534</v>
      </c>
      <c r="B587" s="24" t="s">
        <v>460</v>
      </c>
      <c r="C587" s="24"/>
      <c r="D587" s="24">
        <v>2024</v>
      </c>
      <c r="E587" s="61">
        <v>45292</v>
      </c>
      <c r="F587" s="61">
        <v>45657</v>
      </c>
      <c r="G587" s="24" t="s">
        <v>62</v>
      </c>
      <c r="H587" s="24" t="s">
        <v>461</v>
      </c>
      <c r="I587" s="24" t="s">
        <v>198</v>
      </c>
      <c r="J587" s="24" t="s">
        <v>548</v>
      </c>
      <c r="K587" s="24"/>
      <c r="L587" s="24" t="s">
        <v>549</v>
      </c>
      <c r="M587" s="24" t="s">
        <v>550</v>
      </c>
      <c r="N587" s="24" t="s">
        <v>70</v>
      </c>
      <c r="O587" s="24" t="s">
        <v>92</v>
      </c>
      <c r="P587" s="24">
        <v>0</v>
      </c>
      <c r="Q587" s="24">
        <v>0</v>
      </c>
      <c r="R587" s="24" t="s">
        <v>93</v>
      </c>
      <c r="S587" s="62">
        <v>0</v>
      </c>
      <c r="T587" s="24">
        <v>2024</v>
      </c>
      <c r="U587" s="24">
        <f t="shared" si="9"/>
        <v>46</v>
      </c>
      <c r="V587" s="24">
        <v>9</v>
      </c>
      <c r="W587" s="24">
        <v>11</v>
      </c>
      <c r="X587" s="24">
        <v>11</v>
      </c>
      <c r="Y587" s="24">
        <v>1</v>
      </c>
      <c r="Z587" s="24">
        <v>1</v>
      </c>
      <c r="AA587" s="24">
        <v>9</v>
      </c>
      <c r="AB587" s="24">
        <v>11</v>
      </c>
      <c r="AC587" s="24">
        <v>5</v>
      </c>
      <c r="AD587" s="24">
        <v>1</v>
      </c>
      <c r="AE587" s="24">
        <v>11</v>
      </c>
      <c r="AF587" s="24">
        <v>1</v>
      </c>
      <c r="AG587" s="24">
        <v>7</v>
      </c>
      <c r="AH587" s="62">
        <f>V587/'Festività&amp;Chiusure'!H$2</f>
        <v>0.5</v>
      </c>
      <c r="AI587" s="62">
        <f>W587/'Festività&amp;Chiusure'!I$2</f>
        <v>0.55000000000000004</v>
      </c>
      <c r="AJ587" s="62">
        <f>X587/'Festività&amp;Chiusure'!J$2</f>
        <v>0.52380952380952384</v>
      </c>
      <c r="AK587" s="62">
        <f>Y587/'Festività&amp;Chiusure'!K$2</f>
        <v>4.5454545454545456E-2</v>
      </c>
      <c r="AL587" s="62">
        <f>Z587/'Festività&amp;Chiusure'!L$2</f>
        <v>0.05</v>
      </c>
      <c r="AM587" s="62">
        <f>AA587/'Festività&amp;Chiusure'!M$2</f>
        <v>0.45</v>
      </c>
      <c r="AN587" s="62">
        <f>AB587/'Festività&amp;Chiusure'!N$2</f>
        <v>0.47826086956521741</v>
      </c>
      <c r="AO587" s="62">
        <f>AC587/'Festività&amp;Chiusure'!O$2</f>
        <v>0.41666666666666669</v>
      </c>
      <c r="AP587" s="62">
        <f>AD587/'Festività&amp;Chiusure'!P$2</f>
        <v>4.7619047619047616E-2</v>
      </c>
      <c r="AQ587" s="62">
        <f>AE587/'Festività&amp;Chiusure'!Q$2</f>
        <v>0.47826086956521741</v>
      </c>
      <c r="AR587" s="62">
        <f>AF587/'Festività&amp;Chiusure'!R$2</f>
        <v>4.7619047619047616E-2</v>
      </c>
      <c r="AS587" s="62">
        <f>AG587/'Festività&amp;Chiusure'!S$2</f>
        <v>0.31818181818181818</v>
      </c>
    </row>
    <row r="588" spans="1:45" ht="14.45" hidden="1">
      <c r="A588" s="43" t="s">
        <v>551</v>
      </c>
      <c r="B588" s="43" t="s">
        <v>552</v>
      </c>
      <c r="C588" s="43"/>
      <c r="D588" s="24">
        <v>2024</v>
      </c>
      <c r="E588" s="61">
        <v>45292</v>
      </c>
      <c r="F588" s="61">
        <v>45657</v>
      </c>
      <c r="G588" s="24" t="s">
        <v>62</v>
      </c>
      <c r="H588" s="24" t="s">
        <v>63</v>
      </c>
      <c r="I588" s="24" t="s">
        <v>64</v>
      </c>
      <c r="J588" s="24" t="s">
        <v>553</v>
      </c>
      <c r="K588" s="24" t="s">
        <v>66</v>
      </c>
      <c r="L588" s="24" t="s">
        <v>549</v>
      </c>
      <c r="M588" s="24" t="s">
        <v>85</v>
      </c>
      <c r="N588" s="24" t="s">
        <v>70</v>
      </c>
      <c r="O588" s="24" t="s">
        <v>92</v>
      </c>
      <c r="P588" s="24">
        <v>0</v>
      </c>
      <c r="Q588" s="24">
        <v>0</v>
      </c>
      <c r="R588" s="24" t="s">
        <v>93</v>
      </c>
      <c r="S588" s="62">
        <v>0</v>
      </c>
      <c r="T588" s="24">
        <v>2024</v>
      </c>
      <c r="U588" s="24">
        <f t="shared" si="9"/>
        <v>7</v>
      </c>
      <c r="V588" s="24"/>
      <c r="W588" s="24"/>
      <c r="X588" s="24"/>
      <c r="Y588" s="24"/>
      <c r="Z588" s="24"/>
      <c r="AA588" s="24">
        <v>1</v>
      </c>
      <c r="AB588" s="24">
        <v>1</v>
      </c>
      <c r="AC588" s="24">
        <v>1</v>
      </c>
      <c r="AD588" s="24">
        <v>1</v>
      </c>
      <c r="AE588" s="24">
        <v>1</v>
      </c>
      <c r="AF588" s="24">
        <v>1</v>
      </c>
      <c r="AG588" s="24">
        <v>1</v>
      </c>
      <c r="AH588" s="62">
        <f>V588/'Festività&amp;Chiusure'!H$2</f>
        <v>0</v>
      </c>
      <c r="AI588" s="62">
        <f>W588/'Festività&amp;Chiusure'!I$2</f>
        <v>0</v>
      </c>
      <c r="AJ588" s="62">
        <f>X588/'Festività&amp;Chiusure'!J$2</f>
        <v>0</v>
      </c>
      <c r="AK588" s="62">
        <f>Y588/'Festività&amp;Chiusure'!K$2</f>
        <v>0</v>
      </c>
      <c r="AL588" s="62">
        <f>Z588/'Festività&amp;Chiusure'!L$2</f>
        <v>0</v>
      </c>
      <c r="AM588" s="62">
        <f>AA588/'Festività&amp;Chiusure'!M$2</f>
        <v>0.05</v>
      </c>
      <c r="AN588" s="62">
        <f>AB588/'Festività&amp;Chiusure'!N$2</f>
        <v>4.3478260869565216E-2</v>
      </c>
      <c r="AO588" s="62">
        <f>AC588/'Festività&amp;Chiusure'!O$2</f>
        <v>8.3333333333333329E-2</v>
      </c>
      <c r="AP588" s="62">
        <f>AD588/'Festività&amp;Chiusure'!P$2</f>
        <v>4.7619047619047616E-2</v>
      </c>
      <c r="AQ588" s="62">
        <f>AE588/'Festività&amp;Chiusure'!Q$2</f>
        <v>4.3478260869565216E-2</v>
      </c>
      <c r="AR588" s="62">
        <f>AF588/'Festività&amp;Chiusure'!R$2</f>
        <v>4.7619047619047616E-2</v>
      </c>
      <c r="AS588" s="62">
        <f>AG588/'Festività&amp;Chiusure'!S$2</f>
        <v>4.5454545454545456E-2</v>
      </c>
    </row>
    <row r="589" spans="1:45" ht="14.45" hidden="1">
      <c r="A589" s="43" t="s">
        <v>551</v>
      </c>
      <c r="B589" s="43" t="s">
        <v>552</v>
      </c>
      <c r="C589" s="43"/>
      <c r="D589" s="24">
        <v>2024</v>
      </c>
      <c r="E589" s="61">
        <v>45292</v>
      </c>
      <c r="F589" s="61">
        <v>45657</v>
      </c>
      <c r="G589" s="24" t="s">
        <v>62</v>
      </c>
      <c r="H589" s="24" t="s">
        <v>63</v>
      </c>
      <c r="I589" s="24" t="s">
        <v>64</v>
      </c>
      <c r="J589" s="24" t="s">
        <v>553</v>
      </c>
      <c r="K589" s="24" t="s">
        <v>66</v>
      </c>
      <c r="L589" s="24" t="s">
        <v>549</v>
      </c>
      <c r="M589" s="24" t="s">
        <v>550</v>
      </c>
      <c r="N589" s="24" t="s">
        <v>70</v>
      </c>
      <c r="O589" s="24" t="s">
        <v>92</v>
      </c>
      <c r="P589" s="24">
        <v>0</v>
      </c>
      <c r="Q589" s="24">
        <v>0</v>
      </c>
      <c r="R589" s="24" t="s">
        <v>93</v>
      </c>
      <c r="S589" s="62">
        <v>0</v>
      </c>
      <c r="T589" s="24">
        <v>2024</v>
      </c>
      <c r="U589" s="24">
        <f t="shared" si="9"/>
        <v>7</v>
      </c>
      <c r="V589" s="24"/>
      <c r="W589" s="24"/>
      <c r="X589" s="24"/>
      <c r="Y589" s="24"/>
      <c r="Z589" s="24"/>
      <c r="AA589" s="24">
        <v>1</v>
      </c>
      <c r="AB589" s="24">
        <v>1</v>
      </c>
      <c r="AC589" s="24">
        <v>1</v>
      </c>
      <c r="AD589" s="24">
        <v>1</v>
      </c>
      <c r="AE589" s="24">
        <v>1</v>
      </c>
      <c r="AF589" s="24">
        <v>1</v>
      </c>
      <c r="AG589" s="24">
        <v>1</v>
      </c>
      <c r="AH589" s="62">
        <f>V589/'Festività&amp;Chiusure'!H$2</f>
        <v>0</v>
      </c>
      <c r="AI589" s="62">
        <f>W589/'Festività&amp;Chiusure'!I$2</f>
        <v>0</v>
      </c>
      <c r="AJ589" s="62">
        <f>X589/'Festività&amp;Chiusure'!J$2</f>
        <v>0</v>
      </c>
      <c r="AK589" s="62">
        <f>Y589/'Festività&amp;Chiusure'!K$2</f>
        <v>0</v>
      </c>
      <c r="AL589" s="62">
        <f>Z589/'Festività&amp;Chiusure'!L$2</f>
        <v>0</v>
      </c>
      <c r="AM589" s="62">
        <f>AA589/'Festività&amp;Chiusure'!M$2</f>
        <v>0.05</v>
      </c>
      <c r="AN589" s="62">
        <f>AB589/'Festività&amp;Chiusure'!N$2</f>
        <v>4.3478260869565216E-2</v>
      </c>
      <c r="AO589" s="62">
        <f>AC589/'Festività&amp;Chiusure'!O$2</f>
        <v>8.3333333333333329E-2</v>
      </c>
      <c r="AP589" s="62">
        <f>AD589/'Festività&amp;Chiusure'!P$2</f>
        <v>4.7619047619047616E-2</v>
      </c>
      <c r="AQ589" s="62">
        <f>AE589/'Festività&amp;Chiusure'!Q$2</f>
        <v>4.3478260869565216E-2</v>
      </c>
      <c r="AR589" s="62">
        <f>AF589/'Festività&amp;Chiusure'!R$2</f>
        <v>4.7619047619047616E-2</v>
      </c>
      <c r="AS589" s="62">
        <f>AG589/'Festività&amp;Chiusure'!S$2</f>
        <v>4.5454545454545456E-2</v>
      </c>
    </row>
    <row r="590" spans="1:45" ht="14.45" hidden="1">
      <c r="A590" s="43" t="s">
        <v>551</v>
      </c>
      <c r="B590" s="43" t="s">
        <v>552</v>
      </c>
      <c r="C590" s="43"/>
      <c r="D590" s="24">
        <v>2024</v>
      </c>
      <c r="E590" s="61">
        <v>45292</v>
      </c>
      <c r="F590" s="61">
        <v>45657</v>
      </c>
      <c r="G590" s="24" t="s">
        <v>62</v>
      </c>
      <c r="H590" s="24" t="s">
        <v>63</v>
      </c>
      <c r="I590" s="24" t="s">
        <v>64</v>
      </c>
      <c r="J590" s="24" t="s">
        <v>553</v>
      </c>
      <c r="K590" s="24" t="s">
        <v>66</v>
      </c>
      <c r="L590" s="24" t="s">
        <v>549</v>
      </c>
      <c r="M590" s="24" t="s">
        <v>103</v>
      </c>
      <c r="N590" s="24" t="s">
        <v>59</v>
      </c>
      <c r="O590" s="24" t="s">
        <v>92</v>
      </c>
      <c r="P590" s="24">
        <v>0</v>
      </c>
      <c r="Q590" s="24">
        <v>0</v>
      </c>
      <c r="R590" s="24" t="s">
        <v>93</v>
      </c>
      <c r="S590" s="62">
        <v>0</v>
      </c>
      <c r="T590" s="24">
        <v>2024</v>
      </c>
      <c r="U590" s="24">
        <f t="shared" si="9"/>
        <v>6</v>
      </c>
      <c r="V590" s="24"/>
      <c r="W590" s="24"/>
      <c r="X590" s="24"/>
      <c r="Y590" s="24"/>
      <c r="Z590" s="24"/>
      <c r="AA590" s="24">
        <v>1</v>
      </c>
      <c r="AB590" s="24">
        <v>1</v>
      </c>
      <c r="AC590" s="24"/>
      <c r="AD590" s="24">
        <v>1</v>
      </c>
      <c r="AE590" s="24">
        <v>1</v>
      </c>
      <c r="AF590" s="24">
        <v>1</v>
      </c>
      <c r="AG590" s="24">
        <v>1</v>
      </c>
      <c r="AH590" s="62">
        <f>V590/'Festività&amp;Chiusure'!H$2</f>
        <v>0</v>
      </c>
      <c r="AI590" s="62">
        <f>W590/'Festività&amp;Chiusure'!I$2</f>
        <v>0</v>
      </c>
      <c r="AJ590" s="62">
        <f>X590/'Festività&amp;Chiusure'!J$2</f>
        <v>0</v>
      </c>
      <c r="AK590" s="62">
        <f>Y590/'Festività&amp;Chiusure'!K$2</f>
        <v>0</v>
      </c>
      <c r="AL590" s="62">
        <f>Z590/'Festività&amp;Chiusure'!L$2</f>
        <v>0</v>
      </c>
      <c r="AM590" s="62">
        <f>AA590/'Festività&amp;Chiusure'!M$2</f>
        <v>0.05</v>
      </c>
      <c r="AN590" s="62">
        <f>AB590/'Festività&amp;Chiusure'!N$2</f>
        <v>4.3478260869565216E-2</v>
      </c>
      <c r="AO590" s="62">
        <f>AC590/'Festività&amp;Chiusure'!O$2</f>
        <v>0</v>
      </c>
      <c r="AP590" s="62">
        <f>AD590/'Festività&amp;Chiusure'!P$2</f>
        <v>4.7619047619047616E-2</v>
      </c>
      <c r="AQ590" s="62">
        <f>AE590/'Festività&amp;Chiusure'!Q$2</f>
        <v>4.3478260869565216E-2</v>
      </c>
      <c r="AR590" s="62">
        <f>AF590/'Festività&amp;Chiusure'!R$2</f>
        <v>4.7619047619047616E-2</v>
      </c>
      <c r="AS590" s="62">
        <f>AG590/'Festività&amp;Chiusure'!S$2</f>
        <v>4.5454545454545456E-2</v>
      </c>
    </row>
    <row r="591" spans="1:45" ht="14.45" hidden="1">
      <c r="A591" s="24" t="s">
        <v>262</v>
      </c>
      <c r="B591" s="24" t="s">
        <v>46</v>
      </c>
      <c r="C591" s="24"/>
      <c r="D591" s="24">
        <v>2024</v>
      </c>
      <c r="E591" s="61">
        <v>45292</v>
      </c>
      <c r="F591" s="61">
        <v>45382</v>
      </c>
      <c r="G591" s="24" t="s">
        <v>62</v>
      </c>
      <c r="H591" s="24" t="s">
        <v>50</v>
      </c>
      <c r="I591" s="24" t="s">
        <v>64</v>
      </c>
      <c r="J591" s="24" t="s">
        <v>554</v>
      </c>
      <c r="K591" s="24" t="s">
        <v>66</v>
      </c>
      <c r="L591" s="24" t="s">
        <v>549</v>
      </c>
      <c r="M591" s="24" t="s">
        <v>77</v>
      </c>
      <c r="N591" s="24" t="s">
        <v>55</v>
      </c>
      <c r="O591" s="24" t="s">
        <v>72</v>
      </c>
      <c r="P591" s="24">
        <v>0</v>
      </c>
      <c r="Q591" s="24">
        <v>0</v>
      </c>
      <c r="R591" s="24" t="s">
        <v>93</v>
      </c>
      <c r="S591" s="62">
        <v>0</v>
      </c>
      <c r="T591" s="24">
        <v>2024</v>
      </c>
      <c r="U591" s="24">
        <f t="shared" si="9"/>
        <v>8</v>
      </c>
      <c r="V591" s="24">
        <v>8</v>
      </c>
      <c r="W591" s="24">
        <v>8</v>
      </c>
      <c r="X591" s="24">
        <v>8</v>
      </c>
      <c r="Y591" s="24">
        <v>8</v>
      </c>
      <c r="Z591" s="24">
        <v>8</v>
      </c>
      <c r="AA591" s="24"/>
      <c r="AB591" s="24"/>
      <c r="AC591" s="24"/>
      <c r="AD591" s="24"/>
      <c r="AE591" s="24"/>
      <c r="AF591" s="24"/>
      <c r="AG591" s="24"/>
      <c r="AH591" s="62">
        <f>V591/'Festività&amp;Chiusure'!H$2</f>
        <v>0.44444444444444442</v>
      </c>
      <c r="AI591" s="62">
        <f>W591/'Festività&amp;Chiusure'!I$2</f>
        <v>0.4</v>
      </c>
      <c r="AJ591" s="62">
        <f>X591/'Festività&amp;Chiusure'!J$2</f>
        <v>0.38095238095238093</v>
      </c>
      <c r="AK591" s="62">
        <f>Y591/'Festività&amp;Chiusure'!K$2</f>
        <v>0.36363636363636365</v>
      </c>
      <c r="AL591" s="62">
        <f>Z591/'Festività&amp;Chiusure'!L$2</f>
        <v>0.4</v>
      </c>
      <c r="AM591" s="62">
        <f>AA591/'Festività&amp;Chiusure'!M$2</f>
        <v>0</v>
      </c>
      <c r="AN591" s="62">
        <f>AB591/'Festività&amp;Chiusure'!N$2</f>
        <v>0</v>
      </c>
      <c r="AO591" s="62">
        <f>AC591/'Festività&amp;Chiusure'!O$2</f>
        <v>0</v>
      </c>
      <c r="AP591" s="62">
        <f>AD591/'Festività&amp;Chiusure'!P$2</f>
        <v>0</v>
      </c>
      <c r="AQ591" s="62">
        <f>AE591/'Festività&amp;Chiusure'!Q$2</f>
        <v>0</v>
      </c>
      <c r="AR591" s="62">
        <f>AF591/'Festività&amp;Chiusure'!R$2</f>
        <v>0</v>
      </c>
      <c r="AS591" s="62">
        <f>AG591/'Festività&amp;Chiusure'!S$2</f>
        <v>0</v>
      </c>
    </row>
    <row r="592" spans="1:45" ht="14.45" hidden="1">
      <c r="A592" s="24" t="s">
        <v>262</v>
      </c>
      <c r="B592" s="24" t="s">
        <v>46</v>
      </c>
      <c r="C592" s="24"/>
      <c r="D592" s="24">
        <v>2024</v>
      </c>
      <c r="E592" s="61">
        <v>45292</v>
      </c>
      <c r="F592" s="61">
        <v>45382</v>
      </c>
      <c r="G592" s="24" t="s">
        <v>62</v>
      </c>
      <c r="H592" s="24" t="s">
        <v>50</v>
      </c>
      <c r="I592" s="24" t="s">
        <v>64</v>
      </c>
      <c r="J592" s="24" t="s">
        <v>554</v>
      </c>
      <c r="K592" s="24" t="s">
        <v>66</v>
      </c>
      <c r="L592" s="24" t="s">
        <v>549</v>
      </c>
      <c r="M592" s="24" t="s">
        <v>85</v>
      </c>
      <c r="N592" s="24" t="s">
        <v>70</v>
      </c>
      <c r="O592" s="24" t="s">
        <v>72</v>
      </c>
      <c r="P592" s="24">
        <v>0</v>
      </c>
      <c r="Q592" s="24">
        <v>0</v>
      </c>
      <c r="R592" s="24" t="s">
        <v>93</v>
      </c>
      <c r="S592" s="62">
        <v>0</v>
      </c>
      <c r="T592" s="24">
        <v>2024</v>
      </c>
      <c r="U592" s="24">
        <f t="shared" si="9"/>
        <v>11</v>
      </c>
      <c r="V592" s="24">
        <v>5</v>
      </c>
      <c r="W592" s="24">
        <v>1</v>
      </c>
      <c r="X592" s="24">
        <v>1</v>
      </c>
      <c r="Y592" s="24">
        <v>1</v>
      </c>
      <c r="Z592" s="24">
        <v>5</v>
      </c>
      <c r="AA592" s="24">
        <v>6</v>
      </c>
      <c r="AB592" s="24"/>
      <c r="AC592" s="24"/>
      <c r="AD592" s="24"/>
      <c r="AE592" s="24"/>
      <c r="AF592" s="24"/>
      <c r="AG592" s="24"/>
      <c r="AH592" s="62">
        <f>V592/'Festività&amp;Chiusure'!H$2</f>
        <v>0.27777777777777779</v>
      </c>
      <c r="AI592" s="62">
        <f>W592/'Festività&amp;Chiusure'!I$2</f>
        <v>0.05</v>
      </c>
      <c r="AJ592" s="62">
        <f>X592/'Festività&amp;Chiusure'!J$2</f>
        <v>4.7619047619047616E-2</v>
      </c>
      <c r="AK592" s="62">
        <f>Y592/'Festività&amp;Chiusure'!K$2</f>
        <v>4.5454545454545456E-2</v>
      </c>
      <c r="AL592" s="62">
        <f>Z592/'Festività&amp;Chiusure'!L$2</f>
        <v>0.25</v>
      </c>
      <c r="AM592" s="62">
        <f>AA592/'Festività&amp;Chiusure'!M$2</f>
        <v>0.3</v>
      </c>
      <c r="AN592" s="62">
        <f>AB592/'Festività&amp;Chiusure'!N$2</f>
        <v>0</v>
      </c>
      <c r="AO592" s="62">
        <f>AC592/'Festività&amp;Chiusure'!O$2</f>
        <v>0</v>
      </c>
      <c r="AP592" s="62">
        <f>AD592/'Festività&amp;Chiusure'!P$2</f>
        <v>0</v>
      </c>
      <c r="AQ592" s="62">
        <f>AE592/'Festività&amp;Chiusure'!Q$2</f>
        <v>0</v>
      </c>
      <c r="AR592" s="62">
        <f>AF592/'Festività&amp;Chiusure'!R$2</f>
        <v>0</v>
      </c>
      <c r="AS592" s="62">
        <f>AG592/'Festività&amp;Chiusure'!S$2</f>
        <v>0</v>
      </c>
    </row>
    <row r="593" spans="1:46" s="49" customFormat="1" ht="14.45" hidden="1">
      <c r="A593" s="24" t="s">
        <v>262</v>
      </c>
      <c r="B593" s="24" t="s">
        <v>46</v>
      </c>
      <c r="C593" s="24"/>
      <c r="D593" s="24">
        <v>2024</v>
      </c>
      <c r="E593" s="61">
        <v>45292</v>
      </c>
      <c r="F593" s="61">
        <v>45448</v>
      </c>
      <c r="G593" s="24" t="s">
        <v>62</v>
      </c>
      <c r="H593" s="24" t="s">
        <v>50</v>
      </c>
      <c r="I593" s="24" t="s">
        <v>555</v>
      </c>
      <c r="J593" s="24" t="s">
        <v>554</v>
      </c>
      <c r="K593" s="24" t="s">
        <v>66</v>
      </c>
      <c r="L593" s="24" t="s">
        <v>549</v>
      </c>
      <c r="M593" s="24" t="s">
        <v>252</v>
      </c>
      <c r="N593" s="24" t="s">
        <v>70</v>
      </c>
      <c r="O593" s="24" t="s">
        <v>72</v>
      </c>
      <c r="P593" s="24">
        <v>0</v>
      </c>
      <c r="Q593" s="24">
        <v>0</v>
      </c>
      <c r="R593" s="24" t="s">
        <v>93</v>
      </c>
      <c r="S593" s="62">
        <v>0</v>
      </c>
      <c r="T593" s="24">
        <v>2024</v>
      </c>
      <c r="U593" s="24">
        <f t="shared" si="9"/>
        <v>10</v>
      </c>
      <c r="V593" s="24">
        <v>7</v>
      </c>
      <c r="W593" s="24">
        <v>14</v>
      </c>
      <c r="X593" s="24">
        <v>14</v>
      </c>
      <c r="Y593" s="24">
        <v>12</v>
      </c>
      <c r="Z593" s="24">
        <v>5</v>
      </c>
      <c r="AA593" s="24">
        <v>5</v>
      </c>
      <c r="AB593" s="24"/>
      <c r="AC593" s="24"/>
      <c r="AD593" s="24"/>
      <c r="AE593" s="24"/>
      <c r="AF593" s="24"/>
      <c r="AG593" s="24"/>
      <c r="AH593" s="62">
        <f>V593/'Festività&amp;Chiusure'!H$2</f>
        <v>0.3888888888888889</v>
      </c>
      <c r="AI593" s="62">
        <f>W593/'Festività&amp;Chiusure'!I$2</f>
        <v>0.7</v>
      </c>
      <c r="AJ593" s="62">
        <f>X593/'Festività&amp;Chiusure'!J$2</f>
        <v>0.66666666666666663</v>
      </c>
      <c r="AK593" s="62">
        <f>Y593/'Festività&amp;Chiusure'!K$2</f>
        <v>0.54545454545454541</v>
      </c>
      <c r="AL593" s="62">
        <f>Z593/'Festività&amp;Chiusure'!L$2</f>
        <v>0.25</v>
      </c>
      <c r="AM593" s="62">
        <f>AA593/'Festività&amp;Chiusure'!M$2</f>
        <v>0.25</v>
      </c>
      <c r="AN593" s="62">
        <f>AB593/'Festività&amp;Chiusure'!N$2</f>
        <v>0</v>
      </c>
      <c r="AO593" s="62">
        <f>AC593/'Festività&amp;Chiusure'!O$2</f>
        <v>0</v>
      </c>
      <c r="AP593" s="62">
        <f>AD593/'Festività&amp;Chiusure'!P$2</f>
        <v>0</v>
      </c>
      <c r="AQ593" s="62">
        <f>AE593/'Festività&amp;Chiusure'!Q$2</f>
        <v>0</v>
      </c>
      <c r="AR593" s="62">
        <f>AF593/'Festività&amp;Chiusure'!R$2</f>
        <v>0</v>
      </c>
      <c r="AS593" s="62">
        <f>AG593/'Festività&amp;Chiusure'!S$2</f>
        <v>0</v>
      </c>
    </row>
    <row r="594" spans="1:46" s="49" customFormat="1" ht="14.45" hidden="1">
      <c r="A594" s="24" t="s">
        <v>420</v>
      </c>
      <c r="B594" s="24" t="s">
        <v>460</v>
      </c>
      <c r="C594" s="24"/>
      <c r="D594" s="24">
        <v>2024</v>
      </c>
      <c r="E594" s="24"/>
      <c r="F594" s="24"/>
      <c r="G594" s="24" t="s">
        <v>62</v>
      </c>
      <c r="H594" s="24" t="s">
        <v>62</v>
      </c>
      <c r="I594" s="24" t="s">
        <v>555</v>
      </c>
      <c r="J594" s="24" t="s">
        <v>556</v>
      </c>
      <c r="K594" s="24" t="s">
        <v>52</v>
      </c>
      <c r="L594" s="24" t="s">
        <v>549</v>
      </c>
      <c r="M594" s="24" t="s">
        <v>189</v>
      </c>
      <c r="N594" s="24" t="s">
        <v>55</v>
      </c>
      <c r="O594" s="24" t="s">
        <v>190</v>
      </c>
      <c r="P594" s="24">
        <v>0</v>
      </c>
      <c r="Q594" s="24">
        <v>0</v>
      </c>
      <c r="R594" s="24" t="s">
        <v>84</v>
      </c>
      <c r="S594" s="62">
        <v>0</v>
      </c>
      <c r="T594" s="24">
        <v>2024</v>
      </c>
      <c r="U594" s="24">
        <f t="shared" si="9"/>
        <v>0</v>
      </c>
      <c r="V594" s="24"/>
      <c r="W594" s="24">
        <v>1</v>
      </c>
      <c r="X594" s="24">
        <v>1</v>
      </c>
      <c r="Y594" s="24">
        <v>1</v>
      </c>
      <c r="Z594" s="24"/>
      <c r="AA594" s="24"/>
      <c r="AB594" s="24"/>
      <c r="AC594" s="24"/>
      <c r="AD594" s="24"/>
      <c r="AE594" s="24"/>
      <c r="AF594" s="24"/>
      <c r="AG594" s="24"/>
      <c r="AH594" s="62">
        <f>V594/'Festività&amp;Chiusure'!H$2</f>
        <v>0</v>
      </c>
      <c r="AI594" s="62">
        <f>W594/'Festività&amp;Chiusure'!I$2</f>
        <v>0.05</v>
      </c>
      <c r="AJ594" s="62">
        <f>X594/'Festività&amp;Chiusure'!J$2</f>
        <v>4.7619047619047616E-2</v>
      </c>
      <c r="AK594" s="62">
        <f>Y594/'Festività&amp;Chiusure'!K$2</f>
        <v>4.5454545454545456E-2</v>
      </c>
      <c r="AL594" s="62">
        <f>Z594/'Festività&amp;Chiusure'!L$2</f>
        <v>0</v>
      </c>
      <c r="AM594" s="62">
        <f>AA594/'Festività&amp;Chiusure'!M$2</f>
        <v>0</v>
      </c>
      <c r="AN594" s="62">
        <f>AB594/'Festività&amp;Chiusure'!N$2</f>
        <v>0</v>
      </c>
      <c r="AO594" s="62">
        <f>AC594/'Festività&amp;Chiusure'!O$2</f>
        <v>0</v>
      </c>
      <c r="AP594" s="62">
        <f>AD594/'Festività&amp;Chiusure'!P$2</f>
        <v>0</v>
      </c>
      <c r="AQ594" s="62">
        <f>AE594/'Festività&amp;Chiusure'!Q$2</f>
        <v>0</v>
      </c>
      <c r="AR594" s="62">
        <f>AF594/'Festività&amp;Chiusure'!R$2</f>
        <v>0</v>
      </c>
      <c r="AS594" s="62">
        <f>AG594/'Festività&amp;Chiusure'!S$2</f>
        <v>0</v>
      </c>
    </row>
    <row r="595" spans="1:46" ht="14.45" hidden="1">
      <c r="A595" s="24" t="s">
        <v>420</v>
      </c>
      <c r="B595" s="24" t="s">
        <v>460</v>
      </c>
      <c r="C595" s="24"/>
      <c r="D595" s="24">
        <v>2024</v>
      </c>
      <c r="E595" s="24"/>
      <c r="F595" s="24"/>
      <c r="G595" s="24" t="s">
        <v>62</v>
      </c>
      <c r="H595" s="24" t="s">
        <v>62</v>
      </c>
      <c r="I595" s="24" t="s">
        <v>555</v>
      </c>
      <c r="J595" s="24" t="s">
        <v>556</v>
      </c>
      <c r="K595" s="24" t="s">
        <v>52</v>
      </c>
      <c r="L595" s="24" t="s">
        <v>549</v>
      </c>
      <c r="M595" s="24" t="s">
        <v>191</v>
      </c>
      <c r="N595" s="24" t="s">
        <v>55</v>
      </c>
      <c r="O595" s="24" t="s">
        <v>87</v>
      </c>
      <c r="P595" s="24">
        <v>0</v>
      </c>
      <c r="Q595" s="24">
        <v>0</v>
      </c>
      <c r="R595" s="24" t="s">
        <v>84</v>
      </c>
      <c r="S595" s="62">
        <v>0</v>
      </c>
      <c r="T595" s="24">
        <v>2024</v>
      </c>
      <c r="U595" s="24">
        <f t="shared" si="9"/>
        <v>0</v>
      </c>
      <c r="V595" s="24"/>
      <c r="W595" s="24">
        <v>1</v>
      </c>
      <c r="X595" s="24">
        <v>2</v>
      </c>
      <c r="Y595" s="24">
        <v>2</v>
      </c>
      <c r="Z595" s="24"/>
      <c r="AA595" s="24"/>
      <c r="AB595" s="24"/>
      <c r="AC595" s="24"/>
      <c r="AD595" s="24"/>
      <c r="AE595" s="24"/>
      <c r="AF595" s="24"/>
      <c r="AG595" s="24"/>
      <c r="AH595" s="62">
        <f>V595/'Festività&amp;Chiusure'!H$2</f>
        <v>0</v>
      </c>
      <c r="AI595" s="62">
        <f>W595/'Festività&amp;Chiusure'!I$2</f>
        <v>0.05</v>
      </c>
      <c r="AJ595" s="62">
        <f>X595/'Festività&amp;Chiusure'!J$2</f>
        <v>9.5238095238095233E-2</v>
      </c>
      <c r="AK595" s="62">
        <f>Y595/'Festività&amp;Chiusure'!K$2</f>
        <v>9.0909090909090912E-2</v>
      </c>
      <c r="AL595" s="62">
        <f>Z595/'Festività&amp;Chiusure'!L$2</f>
        <v>0</v>
      </c>
      <c r="AM595" s="62">
        <f>AA595/'Festività&amp;Chiusure'!M$2</f>
        <v>0</v>
      </c>
      <c r="AN595" s="62">
        <f>AB595/'Festività&amp;Chiusure'!N$2</f>
        <v>0</v>
      </c>
      <c r="AO595" s="62">
        <f>AC595/'Festività&amp;Chiusure'!O$2</f>
        <v>0</v>
      </c>
      <c r="AP595" s="62">
        <f>AD595/'Festività&amp;Chiusure'!P$2</f>
        <v>0</v>
      </c>
      <c r="AQ595" s="62">
        <f>AE595/'Festività&amp;Chiusure'!Q$2</f>
        <v>0</v>
      </c>
      <c r="AR595" s="62">
        <f>AF595/'Festività&amp;Chiusure'!R$2</f>
        <v>0</v>
      </c>
      <c r="AS595" s="62">
        <f>AG595/'Festività&amp;Chiusure'!S$2</f>
        <v>0</v>
      </c>
    </row>
    <row r="596" spans="1:46" ht="14.45" hidden="1">
      <c r="A596" s="24" t="s">
        <v>209</v>
      </c>
      <c r="B596" s="24" t="s">
        <v>46</v>
      </c>
      <c r="C596" s="24"/>
      <c r="D596" s="24">
        <v>2024</v>
      </c>
      <c r="E596" s="24"/>
      <c r="F596" s="24"/>
      <c r="G596" s="24" t="s">
        <v>62</v>
      </c>
      <c r="H596" s="24" t="s">
        <v>62</v>
      </c>
      <c r="I596" s="24" t="s">
        <v>50</v>
      </c>
      <c r="J596" s="24" t="s">
        <v>557</v>
      </c>
      <c r="K596" s="24" t="s">
        <v>52</v>
      </c>
      <c r="L596" s="24" t="s">
        <v>549</v>
      </c>
      <c r="M596" s="24" t="s">
        <v>185</v>
      </c>
      <c r="N596" s="24" t="s">
        <v>55</v>
      </c>
      <c r="O596" s="24" t="s">
        <v>186</v>
      </c>
      <c r="P596" s="24">
        <v>0</v>
      </c>
      <c r="Q596" s="24">
        <v>0</v>
      </c>
      <c r="R596" s="24" t="s">
        <v>57</v>
      </c>
      <c r="S596" s="62">
        <v>0</v>
      </c>
      <c r="T596" s="24">
        <v>2024</v>
      </c>
      <c r="U596" s="24">
        <f t="shared" si="9"/>
        <v>0</v>
      </c>
      <c r="V596" s="24">
        <v>2</v>
      </c>
      <c r="W596" s="24">
        <v>4</v>
      </c>
      <c r="X596" s="24">
        <v>2</v>
      </c>
      <c r="Y596" s="24"/>
      <c r="Z596" s="24"/>
      <c r="AA596" s="24"/>
      <c r="AB596" s="24"/>
      <c r="AC596" s="24"/>
      <c r="AD596" s="24"/>
      <c r="AE596" s="24"/>
      <c r="AF596" s="24"/>
      <c r="AG596" s="24"/>
      <c r="AH596" s="62">
        <f>V596/'Festività&amp;Chiusure'!H$2</f>
        <v>0.1111111111111111</v>
      </c>
      <c r="AI596" s="62">
        <f>W596/'Festività&amp;Chiusure'!I$2</f>
        <v>0.2</v>
      </c>
      <c r="AJ596" s="62">
        <f>X596/'Festività&amp;Chiusure'!J$2</f>
        <v>9.5238095238095233E-2</v>
      </c>
      <c r="AK596" s="62">
        <f>Y596/'Festività&amp;Chiusure'!K$2</f>
        <v>0</v>
      </c>
      <c r="AL596" s="62">
        <f>Z596/'Festività&amp;Chiusure'!L$2</f>
        <v>0</v>
      </c>
      <c r="AM596" s="62">
        <f>AA596/'Festività&amp;Chiusure'!M$2</f>
        <v>0</v>
      </c>
      <c r="AN596" s="62">
        <f>AB596/'Festività&amp;Chiusure'!N$2</f>
        <v>0</v>
      </c>
      <c r="AO596" s="62">
        <f>AC596/'Festività&amp;Chiusure'!O$2</f>
        <v>0</v>
      </c>
      <c r="AP596" s="62">
        <f>AD596/'Festività&amp;Chiusure'!P$2</f>
        <v>0</v>
      </c>
      <c r="AQ596" s="62">
        <f>AE596/'Festività&amp;Chiusure'!Q$2</f>
        <v>0</v>
      </c>
      <c r="AR596" s="62">
        <f>AF596/'Festività&amp;Chiusure'!R$2</f>
        <v>0</v>
      </c>
      <c r="AS596" s="62">
        <f>AG596/'Festività&amp;Chiusure'!S$2</f>
        <v>0</v>
      </c>
    </row>
    <row r="597" spans="1:46" ht="14.45" hidden="1">
      <c r="A597" s="24" t="s">
        <v>209</v>
      </c>
      <c r="B597" s="24" t="s">
        <v>46</v>
      </c>
      <c r="C597" s="24"/>
      <c r="D597" s="24">
        <v>2024</v>
      </c>
      <c r="E597" s="24"/>
      <c r="F597" s="24"/>
      <c r="G597" s="24" t="s">
        <v>62</v>
      </c>
      <c r="H597" s="24" t="s">
        <v>62</v>
      </c>
      <c r="I597" s="24" t="s">
        <v>50</v>
      </c>
      <c r="J597" s="24" t="s">
        <v>557</v>
      </c>
      <c r="K597" s="24" t="s">
        <v>52</v>
      </c>
      <c r="L597" s="24" t="s">
        <v>549</v>
      </c>
      <c r="M597" s="24" t="s">
        <v>187</v>
      </c>
      <c r="N597" s="24" t="s">
        <v>55</v>
      </c>
      <c r="O597" s="24" t="s">
        <v>186</v>
      </c>
      <c r="P597" s="24">
        <v>0</v>
      </c>
      <c r="Q597" s="24">
        <v>0</v>
      </c>
      <c r="R597" s="24" t="s">
        <v>57</v>
      </c>
      <c r="S597" s="62">
        <v>0</v>
      </c>
      <c r="T597" s="24">
        <v>2024</v>
      </c>
      <c r="U597" s="24">
        <f t="shared" si="9"/>
        <v>0</v>
      </c>
      <c r="V597" s="24">
        <v>4</v>
      </c>
      <c r="W597" s="24">
        <v>7</v>
      </c>
      <c r="X597" s="24">
        <v>4</v>
      </c>
      <c r="Y597" s="24"/>
      <c r="Z597" s="24"/>
      <c r="AA597" s="24"/>
      <c r="AB597" s="24"/>
      <c r="AC597" s="24"/>
      <c r="AD597" s="24"/>
      <c r="AE597" s="24"/>
      <c r="AF597" s="24"/>
      <c r="AG597" s="24"/>
      <c r="AH597" s="62">
        <f>V597/'Festività&amp;Chiusure'!H$2</f>
        <v>0.22222222222222221</v>
      </c>
      <c r="AI597" s="62">
        <f>W597/'Festività&amp;Chiusure'!I$2</f>
        <v>0.35</v>
      </c>
      <c r="AJ597" s="62">
        <f>X597/'Festività&amp;Chiusure'!J$2</f>
        <v>0.19047619047619047</v>
      </c>
      <c r="AK597" s="62">
        <f>Y597/'Festività&amp;Chiusure'!K$2</f>
        <v>0</v>
      </c>
      <c r="AL597" s="62">
        <f>Z597/'Festività&amp;Chiusure'!L$2</f>
        <v>0</v>
      </c>
      <c r="AM597" s="62">
        <f>AA597/'Festività&amp;Chiusure'!M$2</f>
        <v>0</v>
      </c>
      <c r="AN597" s="62">
        <f>AB597/'Festività&amp;Chiusure'!N$2</f>
        <v>0</v>
      </c>
      <c r="AO597" s="62">
        <f>AC597/'Festività&amp;Chiusure'!O$2</f>
        <v>0</v>
      </c>
      <c r="AP597" s="62">
        <f>AD597/'Festività&amp;Chiusure'!P$2</f>
        <v>0</v>
      </c>
      <c r="AQ597" s="62">
        <f>AE597/'Festività&amp;Chiusure'!Q$2</f>
        <v>0</v>
      </c>
      <c r="AR597" s="62">
        <f>AF597/'Festività&amp;Chiusure'!R$2</f>
        <v>0</v>
      </c>
      <c r="AS597" s="62">
        <f>AG597/'Festività&amp;Chiusure'!S$2</f>
        <v>0</v>
      </c>
    </row>
    <row r="598" spans="1:46" ht="14.45" hidden="1">
      <c r="A598" s="24" t="s">
        <v>209</v>
      </c>
      <c r="B598" s="24" t="s">
        <v>46</v>
      </c>
      <c r="C598" s="24"/>
      <c r="D598" s="24">
        <v>2024</v>
      </c>
      <c r="E598" s="24"/>
      <c r="F598" s="24"/>
      <c r="G598" s="24" t="s">
        <v>62</v>
      </c>
      <c r="H598" s="24" t="s">
        <v>62</v>
      </c>
      <c r="I598" s="24" t="s">
        <v>50</v>
      </c>
      <c r="J598" s="24" t="s">
        <v>557</v>
      </c>
      <c r="K598" s="24" t="s">
        <v>52</v>
      </c>
      <c r="L598" s="24" t="s">
        <v>549</v>
      </c>
      <c r="M598" s="24" t="s">
        <v>188</v>
      </c>
      <c r="N598" s="24" t="s">
        <v>55</v>
      </c>
      <c r="O598" s="24" t="s">
        <v>146</v>
      </c>
      <c r="P598" s="24">
        <v>0</v>
      </c>
      <c r="Q598" s="24">
        <v>0</v>
      </c>
      <c r="R598" s="24" t="s">
        <v>57</v>
      </c>
      <c r="S598" s="62">
        <v>0</v>
      </c>
      <c r="T598" s="24">
        <v>2024</v>
      </c>
      <c r="U598" s="24">
        <f t="shared" si="9"/>
        <v>0</v>
      </c>
      <c r="V598" s="24">
        <v>2</v>
      </c>
      <c r="W598" s="24">
        <v>3</v>
      </c>
      <c r="X598" s="24">
        <v>2</v>
      </c>
      <c r="Y598" s="24"/>
      <c r="Z598" s="24"/>
      <c r="AA598" s="24"/>
      <c r="AB598" s="24"/>
      <c r="AC598" s="24"/>
      <c r="AD598" s="24"/>
      <c r="AE598" s="24"/>
      <c r="AF598" s="24"/>
      <c r="AG598" s="24"/>
      <c r="AH598" s="62">
        <f>V598/'Festività&amp;Chiusure'!H$2</f>
        <v>0.1111111111111111</v>
      </c>
      <c r="AI598" s="62">
        <f>W598/'Festività&amp;Chiusure'!I$2</f>
        <v>0.15</v>
      </c>
      <c r="AJ598" s="62">
        <f>X598/'Festività&amp;Chiusure'!J$2</f>
        <v>9.5238095238095233E-2</v>
      </c>
      <c r="AK598" s="62">
        <f>Y598/'Festività&amp;Chiusure'!K$2</f>
        <v>0</v>
      </c>
      <c r="AL598" s="62">
        <f>Z598/'Festività&amp;Chiusure'!L$2</f>
        <v>0</v>
      </c>
      <c r="AM598" s="62">
        <f>AA598/'Festività&amp;Chiusure'!M$2</f>
        <v>0</v>
      </c>
      <c r="AN598" s="62">
        <f>AB598/'Festività&amp;Chiusure'!N$2</f>
        <v>0</v>
      </c>
      <c r="AO598" s="62">
        <f>AC598/'Festività&amp;Chiusure'!O$2</f>
        <v>0</v>
      </c>
      <c r="AP598" s="62">
        <f>AD598/'Festività&amp;Chiusure'!P$2</f>
        <v>0</v>
      </c>
      <c r="AQ598" s="62">
        <f>AE598/'Festività&amp;Chiusure'!Q$2</f>
        <v>0</v>
      </c>
      <c r="AR598" s="62">
        <f>AF598/'Festività&amp;Chiusure'!R$2</f>
        <v>0</v>
      </c>
      <c r="AS598" s="62">
        <f>AG598/'Festività&amp;Chiusure'!S$2</f>
        <v>0</v>
      </c>
    </row>
    <row r="599" spans="1:46" ht="14.45" hidden="1">
      <c r="A599" s="24" t="s">
        <v>209</v>
      </c>
      <c r="B599" s="24" t="s">
        <v>46</v>
      </c>
      <c r="C599" s="24"/>
      <c r="D599" s="24">
        <v>2024</v>
      </c>
      <c r="E599" s="24"/>
      <c r="F599" s="24"/>
      <c r="G599" s="24" t="s">
        <v>62</v>
      </c>
      <c r="H599" s="24" t="s">
        <v>62</v>
      </c>
      <c r="I599" s="24" t="s">
        <v>50</v>
      </c>
      <c r="J599" s="24" t="s">
        <v>557</v>
      </c>
      <c r="K599" s="24" t="s">
        <v>52</v>
      </c>
      <c r="L599" s="24" t="s">
        <v>549</v>
      </c>
      <c r="M599" s="24" t="s">
        <v>189</v>
      </c>
      <c r="N599" s="24" t="s">
        <v>55</v>
      </c>
      <c r="O599" s="24" t="s">
        <v>190</v>
      </c>
      <c r="P599" s="24">
        <v>0</v>
      </c>
      <c r="Q599" s="24">
        <v>0</v>
      </c>
      <c r="R599" s="24" t="s">
        <v>57</v>
      </c>
      <c r="S599" s="62">
        <v>0</v>
      </c>
      <c r="T599" s="24">
        <v>2024</v>
      </c>
      <c r="U599" s="24">
        <f t="shared" si="9"/>
        <v>0</v>
      </c>
      <c r="V599" s="24">
        <v>2</v>
      </c>
      <c r="W599" s="24">
        <v>3</v>
      </c>
      <c r="X599" s="24">
        <v>2</v>
      </c>
      <c r="Y599" s="24"/>
      <c r="Z599" s="24"/>
      <c r="AA599" s="24"/>
      <c r="AB599" s="24"/>
      <c r="AC599" s="24"/>
      <c r="AD599" s="24"/>
      <c r="AE599" s="24"/>
      <c r="AF599" s="24"/>
      <c r="AG599" s="24"/>
      <c r="AH599" s="62">
        <f>V599/'Festività&amp;Chiusure'!H$2</f>
        <v>0.1111111111111111</v>
      </c>
      <c r="AI599" s="62">
        <f>W599/'Festività&amp;Chiusure'!I$2</f>
        <v>0.15</v>
      </c>
      <c r="AJ599" s="62">
        <f>X599/'Festività&amp;Chiusure'!J$2</f>
        <v>9.5238095238095233E-2</v>
      </c>
      <c r="AK599" s="62">
        <f>Y599/'Festività&amp;Chiusure'!K$2</f>
        <v>0</v>
      </c>
      <c r="AL599" s="62">
        <f>Z599/'Festività&amp;Chiusure'!L$2</f>
        <v>0</v>
      </c>
      <c r="AM599" s="62">
        <f>AA599/'Festività&amp;Chiusure'!M$2</f>
        <v>0</v>
      </c>
      <c r="AN599" s="62">
        <f>AB599/'Festività&amp;Chiusure'!N$2</f>
        <v>0</v>
      </c>
      <c r="AO599" s="62">
        <f>AC599/'Festività&amp;Chiusure'!O$2</f>
        <v>0</v>
      </c>
      <c r="AP599" s="62">
        <f>AD599/'Festività&amp;Chiusure'!P$2</f>
        <v>0</v>
      </c>
      <c r="AQ599" s="62">
        <f>AE599/'Festività&amp;Chiusure'!Q$2</f>
        <v>0</v>
      </c>
      <c r="AR599" s="62">
        <f>AF599/'Festività&amp;Chiusure'!R$2</f>
        <v>0</v>
      </c>
      <c r="AS599" s="62">
        <f>AG599/'Festività&amp;Chiusure'!S$2</f>
        <v>0</v>
      </c>
    </row>
    <row r="600" spans="1:46" ht="14.45" hidden="1">
      <c r="A600" s="24" t="s">
        <v>209</v>
      </c>
      <c r="B600" s="24" t="s">
        <v>46</v>
      </c>
      <c r="C600" s="24"/>
      <c r="D600" s="24">
        <v>2024</v>
      </c>
      <c r="E600" s="24"/>
      <c r="F600" s="24"/>
      <c r="G600" s="24" t="s">
        <v>62</v>
      </c>
      <c r="H600" s="24" t="s">
        <v>62</v>
      </c>
      <c r="I600" s="24" t="s">
        <v>50</v>
      </c>
      <c r="J600" s="24" t="s">
        <v>557</v>
      </c>
      <c r="K600" s="24" t="s">
        <v>52</v>
      </c>
      <c r="L600" s="24" t="s">
        <v>549</v>
      </c>
      <c r="M600" s="24" t="s">
        <v>191</v>
      </c>
      <c r="N600" s="24" t="s">
        <v>55</v>
      </c>
      <c r="O600" s="24" t="s">
        <v>87</v>
      </c>
      <c r="P600" s="24">
        <v>0</v>
      </c>
      <c r="Q600" s="24">
        <v>0</v>
      </c>
      <c r="R600" s="24" t="s">
        <v>57</v>
      </c>
      <c r="S600" s="62">
        <v>0</v>
      </c>
      <c r="T600" s="24">
        <v>2024</v>
      </c>
      <c r="U600" s="24">
        <f t="shared" si="9"/>
        <v>0</v>
      </c>
      <c r="V600" s="24">
        <v>5</v>
      </c>
      <c r="W600" s="24">
        <v>1</v>
      </c>
      <c r="X600" s="24">
        <v>5</v>
      </c>
      <c r="Y600" s="24"/>
      <c r="Z600" s="24"/>
      <c r="AA600" s="24"/>
      <c r="AB600" s="24"/>
      <c r="AC600" s="24"/>
      <c r="AD600" s="24"/>
      <c r="AE600" s="24"/>
      <c r="AF600" s="24"/>
      <c r="AG600" s="24"/>
      <c r="AH600" s="62">
        <f>V600/'Festività&amp;Chiusure'!H$2</f>
        <v>0.27777777777777779</v>
      </c>
      <c r="AI600" s="62">
        <f>W600/'Festività&amp;Chiusure'!I$2</f>
        <v>0.05</v>
      </c>
      <c r="AJ600" s="62">
        <f>X600/'Festività&amp;Chiusure'!J$2</f>
        <v>0.23809523809523808</v>
      </c>
      <c r="AK600" s="62">
        <f>Y600/'Festività&amp;Chiusure'!K$2</f>
        <v>0</v>
      </c>
      <c r="AL600" s="62">
        <f>Z600/'Festività&amp;Chiusure'!L$2</f>
        <v>0</v>
      </c>
      <c r="AM600" s="62">
        <f>AA600/'Festività&amp;Chiusure'!M$2</f>
        <v>0</v>
      </c>
      <c r="AN600" s="62">
        <f>AB600/'Festività&amp;Chiusure'!N$2</f>
        <v>0</v>
      </c>
      <c r="AO600" s="62">
        <f>AC600/'Festività&amp;Chiusure'!O$2</f>
        <v>0</v>
      </c>
      <c r="AP600" s="62">
        <f>AD600/'Festività&amp;Chiusure'!P$2</f>
        <v>0</v>
      </c>
      <c r="AQ600" s="62">
        <f>AE600/'Festività&amp;Chiusure'!Q$2</f>
        <v>0</v>
      </c>
      <c r="AR600" s="62">
        <f>AF600/'Festività&amp;Chiusure'!R$2</f>
        <v>0</v>
      </c>
      <c r="AS600" s="62">
        <f>AG600/'Festività&amp;Chiusure'!S$2</f>
        <v>0</v>
      </c>
    </row>
    <row r="601" spans="1:46" ht="14.45" hidden="1">
      <c r="A601" s="24" t="s">
        <v>209</v>
      </c>
      <c r="B601" s="24" t="s">
        <v>46</v>
      </c>
      <c r="C601" s="24"/>
      <c r="D601" s="24">
        <v>2024</v>
      </c>
      <c r="E601" s="24"/>
      <c r="F601" s="24"/>
      <c r="G601" s="24" t="s">
        <v>62</v>
      </c>
      <c r="H601" s="24" t="s">
        <v>62</v>
      </c>
      <c r="I601" s="24" t="s">
        <v>50</v>
      </c>
      <c r="J601" s="24" t="s">
        <v>557</v>
      </c>
      <c r="K601" s="24" t="s">
        <v>52</v>
      </c>
      <c r="L601" s="24" t="s">
        <v>549</v>
      </c>
      <c r="M601" s="24" t="s">
        <v>192</v>
      </c>
      <c r="N601" s="24" t="s">
        <v>55</v>
      </c>
      <c r="O601" s="24" t="s">
        <v>186</v>
      </c>
      <c r="P601" s="24">
        <v>0</v>
      </c>
      <c r="Q601" s="24">
        <v>0</v>
      </c>
      <c r="R601" s="24" t="s">
        <v>57</v>
      </c>
      <c r="S601" s="62">
        <v>0</v>
      </c>
      <c r="T601" s="24">
        <v>2024</v>
      </c>
      <c r="U601" s="24">
        <f t="shared" si="9"/>
        <v>0</v>
      </c>
      <c r="V601" s="24">
        <v>4</v>
      </c>
      <c r="W601" s="24">
        <v>7</v>
      </c>
      <c r="X601" s="24">
        <v>4</v>
      </c>
      <c r="Y601" s="24"/>
      <c r="Z601" s="24"/>
      <c r="AA601" s="24"/>
      <c r="AB601" s="24"/>
      <c r="AC601" s="24"/>
      <c r="AD601" s="24"/>
      <c r="AE601" s="24"/>
      <c r="AF601" s="24"/>
      <c r="AG601" s="24"/>
      <c r="AH601" s="62">
        <f>V601/'Festività&amp;Chiusure'!H$2</f>
        <v>0.22222222222222221</v>
      </c>
      <c r="AI601" s="62">
        <f>W601/'Festività&amp;Chiusure'!I$2</f>
        <v>0.35</v>
      </c>
      <c r="AJ601" s="62">
        <f>X601/'Festività&amp;Chiusure'!J$2</f>
        <v>0.19047619047619047</v>
      </c>
      <c r="AK601" s="62">
        <f>Y601/'Festività&amp;Chiusure'!K$2</f>
        <v>0</v>
      </c>
      <c r="AL601" s="62">
        <f>Z601/'Festività&amp;Chiusure'!L$2</f>
        <v>0</v>
      </c>
      <c r="AM601" s="62">
        <f>AA601/'Festività&amp;Chiusure'!M$2</f>
        <v>0</v>
      </c>
      <c r="AN601" s="62">
        <f>AB601/'Festività&amp;Chiusure'!N$2</f>
        <v>0</v>
      </c>
      <c r="AO601" s="62">
        <f>AC601/'Festività&amp;Chiusure'!O$2</f>
        <v>0</v>
      </c>
      <c r="AP601" s="62">
        <f>AD601/'Festività&amp;Chiusure'!P$2</f>
        <v>0</v>
      </c>
      <c r="AQ601" s="62">
        <f>AE601/'Festività&amp;Chiusure'!Q$2</f>
        <v>0</v>
      </c>
      <c r="AR601" s="62">
        <f>AF601/'Festività&amp;Chiusure'!R$2</f>
        <v>0</v>
      </c>
      <c r="AS601" s="62">
        <f>AG601/'Festività&amp;Chiusure'!S$2</f>
        <v>0</v>
      </c>
    </row>
    <row r="602" spans="1:46" ht="15.6" hidden="1">
      <c r="A602" s="24" t="s">
        <v>60</v>
      </c>
      <c r="B602" s="24" t="s">
        <v>61</v>
      </c>
      <c r="C602" s="24"/>
      <c r="D602" s="71">
        <v>2024</v>
      </c>
      <c r="E602" s="72">
        <v>45292</v>
      </c>
      <c r="F602" s="72">
        <v>45657</v>
      </c>
      <c r="G602" s="24" t="s">
        <v>62</v>
      </c>
      <c r="H602" s="24" t="s">
        <v>63</v>
      </c>
      <c r="I602" s="71" t="s">
        <v>64</v>
      </c>
      <c r="J602" s="71" t="s">
        <v>213</v>
      </c>
      <c r="K602" s="71" t="s">
        <v>66</v>
      </c>
      <c r="L602" s="71" t="s">
        <v>549</v>
      </c>
      <c r="M602" s="71" t="s">
        <v>503</v>
      </c>
      <c r="N602" s="24" t="s">
        <v>59</v>
      </c>
      <c r="O602" s="71" t="s">
        <v>558</v>
      </c>
      <c r="P602" s="71">
        <v>19</v>
      </c>
      <c r="Q602" s="24">
        <v>0</v>
      </c>
      <c r="R602" s="24" t="s">
        <v>93</v>
      </c>
      <c r="S602" s="73">
        <v>0.5</v>
      </c>
      <c r="T602" s="71">
        <v>2024</v>
      </c>
      <c r="U602" s="24">
        <f t="shared" si="9"/>
        <v>18</v>
      </c>
      <c r="V602" s="71"/>
      <c r="W602" s="71"/>
      <c r="X602" s="71"/>
      <c r="Y602" s="71"/>
      <c r="Z602" s="71"/>
      <c r="AA602" s="71">
        <v>2</v>
      </c>
      <c r="AB602" s="71">
        <v>5</v>
      </c>
      <c r="AC602" s="24"/>
      <c r="AD602" s="71">
        <v>3</v>
      </c>
      <c r="AE602" s="71">
        <v>3</v>
      </c>
      <c r="AF602" s="71">
        <v>3</v>
      </c>
      <c r="AG602" s="71">
        <v>2</v>
      </c>
      <c r="AH602" s="62">
        <f>V602/'Festività&amp;Chiusure'!H$2</f>
        <v>0</v>
      </c>
      <c r="AI602" s="62">
        <f>W602/'Festività&amp;Chiusure'!I$2</f>
        <v>0</v>
      </c>
      <c r="AJ602" s="62">
        <f>X602/'Festività&amp;Chiusure'!J$2</f>
        <v>0</v>
      </c>
      <c r="AK602" s="62">
        <f>Y602/'Festività&amp;Chiusure'!K$2</f>
        <v>0</v>
      </c>
      <c r="AL602" s="62">
        <f>Z602/'Festività&amp;Chiusure'!L$2</f>
        <v>0</v>
      </c>
      <c r="AM602" s="62">
        <f>AA602/'Festività&amp;Chiusure'!M$2</f>
        <v>0.1</v>
      </c>
      <c r="AN602" s="62">
        <f>AB602/'Festività&amp;Chiusure'!N$2</f>
        <v>0.21739130434782608</v>
      </c>
      <c r="AO602" s="62">
        <f>AC602/'Festività&amp;Chiusure'!O$2</f>
        <v>0</v>
      </c>
      <c r="AP602" s="62">
        <f>AD602/'Festività&amp;Chiusure'!P$2</f>
        <v>0.14285714285714285</v>
      </c>
      <c r="AQ602" s="62">
        <f>AE602/'Festività&amp;Chiusure'!Q$2</f>
        <v>0.13043478260869565</v>
      </c>
      <c r="AR602" s="62">
        <f>AF602/'Festività&amp;Chiusure'!R$2</f>
        <v>0.14285714285714285</v>
      </c>
      <c r="AS602" s="62">
        <f>AG602/'Festività&amp;Chiusure'!S$2</f>
        <v>9.0909090909090912E-2</v>
      </c>
    </row>
    <row r="603" spans="1:46" ht="15.6" hidden="1">
      <c r="A603" s="24" t="s">
        <v>60</v>
      </c>
      <c r="B603" s="24" t="s">
        <v>61</v>
      </c>
      <c r="C603" s="24"/>
      <c r="D603" s="71">
        <v>2024</v>
      </c>
      <c r="E603" s="72">
        <v>45292</v>
      </c>
      <c r="F603" s="72">
        <v>45657</v>
      </c>
      <c r="G603" s="24" t="s">
        <v>62</v>
      </c>
      <c r="H603" s="24" t="s">
        <v>63</v>
      </c>
      <c r="I603" s="71" t="s">
        <v>64</v>
      </c>
      <c r="J603" s="71" t="s">
        <v>213</v>
      </c>
      <c r="K603" s="71" t="s">
        <v>66</v>
      </c>
      <c r="L603" s="71" t="s">
        <v>549</v>
      </c>
      <c r="M603" s="24" t="s">
        <v>58</v>
      </c>
      <c r="N603" s="24" t="s">
        <v>59</v>
      </c>
      <c r="O603" s="71" t="s">
        <v>558</v>
      </c>
      <c r="P603" s="71">
        <v>14</v>
      </c>
      <c r="Q603" s="24">
        <v>0</v>
      </c>
      <c r="R603" s="24" t="s">
        <v>93</v>
      </c>
      <c r="S603" s="73">
        <v>0.5</v>
      </c>
      <c r="T603" s="71">
        <v>2024</v>
      </c>
      <c r="U603" s="24">
        <f t="shared" si="9"/>
        <v>13</v>
      </c>
      <c r="V603" s="71"/>
      <c r="W603" s="71"/>
      <c r="X603" s="71"/>
      <c r="Y603" s="71"/>
      <c r="Z603" s="71"/>
      <c r="AA603" s="71">
        <v>1</v>
      </c>
      <c r="AB603" s="71">
        <v>2</v>
      </c>
      <c r="AC603" s="24"/>
      <c r="AD603" s="71">
        <v>4</v>
      </c>
      <c r="AE603" s="71">
        <v>2</v>
      </c>
      <c r="AF603" s="71">
        <v>2</v>
      </c>
      <c r="AG603" s="71">
        <v>2</v>
      </c>
      <c r="AH603" s="62">
        <f>V603/'Festività&amp;Chiusure'!H$2</f>
        <v>0</v>
      </c>
      <c r="AI603" s="62">
        <f>W603/'Festività&amp;Chiusure'!I$2</f>
        <v>0</v>
      </c>
      <c r="AJ603" s="62">
        <f>X603/'Festività&amp;Chiusure'!J$2</f>
        <v>0</v>
      </c>
      <c r="AK603" s="62">
        <f>Y603/'Festività&amp;Chiusure'!K$2</f>
        <v>0</v>
      </c>
      <c r="AL603" s="62">
        <f>Z603/'Festività&amp;Chiusure'!L$2</f>
        <v>0</v>
      </c>
      <c r="AM603" s="62">
        <f>AA603/'Festività&amp;Chiusure'!M$2</f>
        <v>0.05</v>
      </c>
      <c r="AN603" s="62">
        <f>AB603/'Festività&amp;Chiusure'!N$2</f>
        <v>8.6956521739130432E-2</v>
      </c>
      <c r="AO603" s="62">
        <f>AC603/'Festività&amp;Chiusure'!O$2</f>
        <v>0</v>
      </c>
      <c r="AP603" s="62">
        <f>AD603/'Festività&amp;Chiusure'!P$2</f>
        <v>0.19047619047619047</v>
      </c>
      <c r="AQ603" s="62">
        <f>AE603/'Festività&amp;Chiusure'!Q$2</f>
        <v>8.6956521739130432E-2</v>
      </c>
      <c r="AR603" s="62">
        <f>AF603/'Festività&amp;Chiusure'!R$2</f>
        <v>9.5238095238095233E-2</v>
      </c>
      <c r="AS603" s="62">
        <f>AG603/'Festività&amp;Chiusure'!S$2</f>
        <v>9.0909090909090912E-2</v>
      </c>
    </row>
    <row r="604" spans="1:46" ht="15.6" hidden="1">
      <c r="A604" s="24" t="s">
        <v>60</v>
      </c>
      <c r="B604" s="24" t="s">
        <v>61</v>
      </c>
      <c r="C604" s="24"/>
      <c r="D604" s="71">
        <v>2024</v>
      </c>
      <c r="E604" s="72">
        <v>45292</v>
      </c>
      <c r="F604" s="72">
        <v>45657</v>
      </c>
      <c r="G604" s="24" t="s">
        <v>62</v>
      </c>
      <c r="H604" s="24" t="s">
        <v>63</v>
      </c>
      <c r="I604" s="71" t="s">
        <v>64</v>
      </c>
      <c r="J604" s="71" t="s">
        <v>213</v>
      </c>
      <c r="K604" s="71" t="s">
        <v>66</v>
      </c>
      <c r="L604" s="24" t="s">
        <v>549</v>
      </c>
      <c r="M604" s="24" t="s">
        <v>85</v>
      </c>
      <c r="N604" s="24" t="s">
        <v>70</v>
      </c>
      <c r="O604" s="71" t="s">
        <v>558</v>
      </c>
      <c r="P604" s="71">
        <v>3</v>
      </c>
      <c r="Q604" s="24">
        <v>0</v>
      </c>
      <c r="R604" s="24" t="s">
        <v>93</v>
      </c>
      <c r="S604" s="73">
        <v>0.5</v>
      </c>
      <c r="T604" s="71">
        <v>2024</v>
      </c>
      <c r="U604" s="24">
        <f t="shared" si="9"/>
        <v>3</v>
      </c>
      <c r="V604" s="71"/>
      <c r="W604" s="71"/>
      <c r="X604" s="71"/>
      <c r="Y604" s="71"/>
      <c r="Z604" s="71"/>
      <c r="AA604" s="71">
        <v>1</v>
      </c>
      <c r="AB604" s="71"/>
      <c r="AC604" s="24"/>
      <c r="AD604" s="71"/>
      <c r="AE604" s="71">
        <v>1</v>
      </c>
      <c r="AF604" s="71">
        <v>1</v>
      </c>
      <c r="AG604" s="71"/>
      <c r="AH604" s="62">
        <f>V604/'Festività&amp;Chiusure'!H$2</f>
        <v>0</v>
      </c>
      <c r="AI604" s="62">
        <f>W604/'Festività&amp;Chiusure'!I$2</f>
        <v>0</v>
      </c>
      <c r="AJ604" s="62">
        <f>X604/'Festività&amp;Chiusure'!J$2</f>
        <v>0</v>
      </c>
      <c r="AK604" s="62">
        <f>Y604/'Festività&amp;Chiusure'!K$2</f>
        <v>0</v>
      </c>
      <c r="AL604" s="62">
        <f>Z604/'Festività&amp;Chiusure'!L$2</f>
        <v>0</v>
      </c>
      <c r="AM604" s="62">
        <f>AA604/'Festività&amp;Chiusure'!M$2</f>
        <v>0.05</v>
      </c>
      <c r="AN604" s="62">
        <f>AB604/'Festività&amp;Chiusure'!N$2</f>
        <v>0</v>
      </c>
      <c r="AO604" s="62">
        <f>AC604/'Festività&amp;Chiusure'!O$2</f>
        <v>0</v>
      </c>
      <c r="AP604" s="62">
        <f>AD604/'Festività&amp;Chiusure'!P$2</f>
        <v>0</v>
      </c>
      <c r="AQ604" s="62">
        <f>AE604/'Festività&amp;Chiusure'!Q$2</f>
        <v>4.3478260869565216E-2</v>
      </c>
      <c r="AR604" s="62">
        <f>AF604/'Festività&amp;Chiusure'!R$2</f>
        <v>4.7619047619047616E-2</v>
      </c>
      <c r="AS604" s="62">
        <f>AG604/'Festività&amp;Chiusure'!S$2</f>
        <v>0</v>
      </c>
    </row>
    <row r="605" spans="1:46" ht="15.6" hidden="1">
      <c r="A605" s="24" t="s">
        <v>60</v>
      </c>
      <c r="B605" s="24" t="s">
        <v>61</v>
      </c>
      <c r="C605" s="24"/>
      <c r="D605" s="71">
        <v>2024</v>
      </c>
      <c r="E605" s="72">
        <v>45292</v>
      </c>
      <c r="F605" s="72">
        <v>45657</v>
      </c>
      <c r="G605" s="24" t="s">
        <v>62</v>
      </c>
      <c r="H605" s="24" t="s">
        <v>63</v>
      </c>
      <c r="I605" s="71" t="s">
        <v>64</v>
      </c>
      <c r="J605" s="71" t="s">
        <v>213</v>
      </c>
      <c r="K605" s="71" t="s">
        <v>66</v>
      </c>
      <c r="L605" s="71" t="s">
        <v>549</v>
      </c>
      <c r="M605" s="71" t="s">
        <v>98</v>
      </c>
      <c r="N605" s="24" t="s">
        <v>70</v>
      </c>
      <c r="O605" s="71" t="s">
        <v>558</v>
      </c>
      <c r="P605" s="71">
        <v>3</v>
      </c>
      <c r="Q605" s="24">
        <v>0</v>
      </c>
      <c r="R605" s="24" t="s">
        <v>93</v>
      </c>
      <c r="S605" s="73">
        <v>0.5</v>
      </c>
      <c r="T605" s="71">
        <v>2024</v>
      </c>
      <c r="U605" s="24">
        <f t="shared" si="9"/>
        <v>3</v>
      </c>
      <c r="V605" s="71"/>
      <c r="W605" s="71"/>
      <c r="X605" s="71"/>
      <c r="Y605" s="71"/>
      <c r="Z605" s="71"/>
      <c r="AA605" s="71"/>
      <c r="AB605" s="71"/>
      <c r="AC605" s="24"/>
      <c r="AD605" s="71"/>
      <c r="AE605" s="71">
        <v>2</v>
      </c>
      <c r="AF605" s="71">
        <v>1</v>
      </c>
      <c r="AG605" s="71"/>
      <c r="AH605" s="62">
        <f>V605/'Festività&amp;Chiusure'!H$2</f>
        <v>0</v>
      </c>
      <c r="AI605" s="62">
        <f>W605/'Festività&amp;Chiusure'!I$2</f>
        <v>0</v>
      </c>
      <c r="AJ605" s="62">
        <f>X605/'Festività&amp;Chiusure'!J$2</f>
        <v>0</v>
      </c>
      <c r="AK605" s="62">
        <f>Y605/'Festività&amp;Chiusure'!K$2</f>
        <v>0</v>
      </c>
      <c r="AL605" s="62">
        <f>Z605/'Festività&amp;Chiusure'!L$2</f>
        <v>0</v>
      </c>
      <c r="AM605" s="62">
        <f>AA605/'Festività&amp;Chiusure'!M$2</f>
        <v>0</v>
      </c>
      <c r="AN605" s="62">
        <f>AB605/'Festività&amp;Chiusure'!N$2</f>
        <v>0</v>
      </c>
      <c r="AO605" s="62">
        <f>AC605/'Festività&amp;Chiusure'!O$2</f>
        <v>0</v>
      </c>
      <c r="AP605" s="62">
        <f>AD605/'Festività&amp;Chiusure'!P$2</f>
        <v>0</v>
      </c>
      <c r="AQ605" s="62">
        <f>AE605/'Festività&amp;Chiusure'!Q$2</f>
        <v>8.6956521739130432E-2</v>
      </c>
      <c r="AR605" s="62">
        <f>AF605/'Festività&amp;Chiusure'!R$2</f>
        <v>4.7619047619047616E-2</v>
      </c>
      <c r="AS605" s="62">
        <f>AG605/'Festività&amp;Chiusure'!S$2</f>
        <v>0</v>
      </c>
    </row>
    <row r="606" spans="1:46" ht="15.6" hidden="1">
      <c r="A606" s="71" t="s">
        <v>60</v>
      </c>
      <c r="B606" s="24" t="s">
        <v>61</v>
      </c>
      <c r="C606" s="24"/>
      <c r="D606" s="71">
        <v>2024</v>
      </c>
      <c r="E606" s="72">
        <v>45292</v>
      </c>
      <c r="F606" s="72">
        <v>45657</v>
      </c>
      <c r="G606" s="24" t="s">
        <v>62</v>
      </c>
      <c r="H606" s="24" t="s">
        <v>63</v>
      </c>
      <c r="I606" s="71" t="s">
        <v>64</v>
      </c>
      <c r="J606" s="71" t="s">
        <v>75</v>
      </c>
      <c r="K606" s="71" t="s">
        <v>66</v>
      </c>
      <c r="L606" s="71" t="s">
        <v>549</v>
      </c>
      <c r="M606" s="71" t="s">
        <v>88</v>
      </c>
      <c r="N606" s="24" t="s">
        <v>70</v>
      </c>
      <c r="O606" s="71" t="s">
        <v>558</v>
      </c>
      <c r="P606" s="71">
        <v>1.5</v>
      </c>
      <c r="Q606" s="24">
        <v>0</v>
      </c>
      <c r="R606" s="71" t="s">
        <v>57</v>
      </c>
      <c r="S606" s="73">
        <v>0.2</v>
      </c>
      <c r="T606" s="71">
        <v>2024</v>
      </c>
      <c r="U606" s="24">
        <f t="shared" si="9"/>
        <v>1.5</v>
      </c>
      <c r="V606" s="71"/>
      <c r="W606" s="71"/>
      <c r="X606" s="71"/>
      <c r="Y606" s="71"/>
      <c r="Z606" s="71"/>
      <c r="AA606" s="71"/>
      <c r="AB606" s="71"/>
      <c r="AC606" s="24"/>
      <c r="AD606" s="71">
        <v>0.5</v>
      </c>
      <c r="AE606" s="71">
        <v>1</v>
      </c>
      <c r="AF606" s="71"/>
      <c r="AG606" s="71"/>
      <c r="AH606" s="62">
        <f>V606/'Festività&amp;Chiusure'!H$2</f>
        <v>0</v>
      </c>
      <c r="AI606" s="62">
        <f>W606/'Festività&amp;Chiusure'!I$2</f>
        <v>0</v>
      </c>
      <c r="AJ606" s="62">
        <f>X606/'Festività&amp;Chiusure'!J$2</f>
        <v>0</v>
      </c>
      <c r="AK606" s="62">
        <f>Y606/'Festività&amp;Chiusure'!K$2</f>
        <v>0</v>
      </c>
      <c r="AL606" s="62">
        <f>Z606/'Festività&amp;Chiusure'!L$2</f>
        <v>0</v>
      </c>
      <c r="AM606" s="62">
        <f>AA606/'Festività&amp;Chiusure'!M$2</f>
        <v>0</v>
      </c>
      <c r="AN606" s="62">
        <f>AB606/'Festività&amp;Chiusure'!N$2</f>
        <v>0</v>
      </c>
      <c r="AO606" s="62">
        <f>AC606/'Festività&amp;Chiusure'!O$2</f>
        <v>0</v>
      </c>
      <c r="AP606" s="62">
        <f>AD606/'Festività&amp;Chiusure'!P$2</f>
        <v>2.3809523809523808E-2</v>
      </c>
      <c r="AQ606" s="62">
        <f>AE606/'Festività&amp;Chiusure'!Q$2</f>
        <v>4.3478260869565216E-2</v>
      </c>
      <c r="AR606" s="62">
        <f>AF606/'Festività&amp;Chiusure'!R$2</f>
        <v>0</v>
      </c>
      <c r="AS606" s="62">
        <f>AG606/'Festività&amp;Chiusure'!S$2</f>
        <v>0</v>
      </c>
      <c r="AT606" s="51"/>
    </row>
    <row r="607" spans="1:46" ht="14.45" hidden="1">
      <c r="A607" s="43" t="s">
        <v>551</v>
      </c>
      <c r="B607" s="43" t="s">
        <v>552</v>
      </c>
      <c r="C607" s="43"/>
      <c r="D607" s="24">
        <v>2024</v>
      </c>
      <c r="E607" s="61">
        <v>45292</v>
      </c>
      <c r="F607" s="61">
        <v>45657</v>
      </c>
      <c r="G607" s="24" t="s">
        <v>62</v>
      </c>
      <c r="H607" s="24" t="s">
        <v>263</v>
      </c>
      <c r="I607" s="24" t="s">
        <v>198</v>
      </c>
      <c r="J607" s="24" t="s">
        <v>559</v>
      </c>
      <c r="K607" s="43" t="s">
        <v>560</v>
      </c>
      <c r="L607" s="24" t="s">
        <v>549</v>
      </c>
      <c r="M607" s="24" t="s">
        <v>550</v>
      </c>
      <c r="N607" s="24" t="s">
        <v>70</v>
      </c>
      <c r="O607" s="24" t="s">
        <v>92</v>
      </c>
      <c r="P607" s="24">
        <v>0</v>
      </c>
      <c r="Q607" s="24">
        <v>0</v>
      </c>
      <c r="R607" s="24" t="s">
        <v>93</v>
      </c>
      <c r="S607" s="62">
        <v>1</v>
      </c>
      <c r="T607" s="24">
        <v>2024</v>
      </c>
      <c r="U607" s="24">
        <f t="shared" si="9"/>
        <v>34</v>
      </c>
      <c r="V607" s="24">
        <v>9</v>
      </c>
      <c r="W607" s="24">
        <v>1</v>
      </c>
      <c r="X607" s="24">
        <v>1</v>
      </c>
      <c r="Y607" s="24">
        <v>9</v>
      </c>
      <c r="Z607" s="24">
        <v>6</v>
      </c>
      <c r="AA607" s="24">
        <v>5</v>
      </c>
      <c r="AB607" s="24">
        <v>5</v>
      </c>
      <c r="AC607" s="24"/>
      <c r="AD607" s="24">
        <v>5</v>
      </c>
      <c r="AE607" s="24">
        <v>5</v>
      </c>
      <c r="AF607" s="24">
        <v>4</v>
      </c>
      <c r="AG607" s="24">
        <v>4</v>
      </c>
      <c r="AH607" s="62">
        <f>V607/'Festività&amp;Chiusure'!H$2</f>
        <v>0.5</v>
      </c>
      <c r="AI607" s="62">
        <f>W607/'Festività&amp;Chiusure'!I$2</f>
        <v>0.05</v>
      </c>
      <c r="AJ607" s="62">
        <f>X607/'Festività&amp;Chiusure'!J$2</f>
        <v>4.7619047619047616E-2</v>
      </c>
      <c r="AK607" s="62">
        <f>Y607/'Festività&amp;Chiusure'!K$2</f>
        <v>0.40909090909090912</v>
      </c>
      <c r="AL607" s="62">
        <f>Z607/'Festività&amp;Chiusure'!L$2</f>
        <v>0.3</v>
      </c>
      <c r="AM607" s="62">
        <f>AA607/'Festività&amp;Chiusure'!M$2</f>
        <v>0.25</v>
      </c>
      <c r="AN607" s="62">
        <f>AB607/'Festività&amp;Chiusure'!N$2</f>
        <v>0.21739130434782608</v>
      </c>
      <c r="AO607" s="62">
        <f>AC607/'Festività&amp;Chiusure'!O$2</f>
        <v>0</v>
      </c>
      <c r="AP607" s="62">
        <f>AD607/'Festività&amp;Chiusure'!P$2</f>
        <v>0.23809523809523808</v>
      </c>
      <c r="AQ607" s="62">
        <f>AE607/'Festività&amp;Chiusure'!Q$2</f>
        <v>0.21739130434782608</v>
      </c>
      <c r="AR607" s="62">
        <f>AF607/'Festività&amp;Chiusure'!R$2</f>
        <v>0.19047619047619047</v>
      </c>
      <c r="AS607" s="62">
        <f>AG607/'Festività&amp;Chiusure'!S$2</f>
        <v>0.18181818181818182</v>
      </c>
    </row>
    <row r="608" spans="1:46" ht="14.45" hidden="1">
      <c r="A608" s="24" t="s">
        <v>45</v>
      </c>
      <c r="B608" s="24" t="s">
        <v>46</v>
      </c>
      <c r="C608" s="24"/>
      <c r="D608" s="24" t="s">
        <v>143</v>
      </c>
      <c r="E608" s="61">
        <v>45597</v>
      </c>
      <c r="F608" s="61">
        <v>45473</v>
      </c>
      <c r="G608" s="24" t="s">
        <v>561</v>
      </c>
      <c r="H608" s="24" t="s">
        <v>62</v>
      </c>
      <c r="I608" s="24" t="s">
        <v>50</v>
      </c>
      <c r="J608" s="24" t="s">
        <v>562</v>
      </c>
      <c r="K608" s="24" t="s">
        <v>82</v>
      </c>
      <c r="L608" s="24" t="s">
        <v>549</v>
      </c>
      <c r="M608" s="24" t="s">
        <v>53</v>
      </c>
      <c r="N608" s="24" t="s">
        <v>59</v>
      </c>
      <c r="O608" s="24" t="s">
        <v>92</v>
      </c>
      <c r="P608" s="24">
        <v>110</v>
      </c>
      <c r="Q608" s="24">
        <v>40</v>
      </c>
      <c r="R608" s="24" t="s">
        <v>93</v>
      </c>
      <c r="S608" s="62">
        <v>0.4</v>
      </c>
      <c r="T608" s="24">
        <v>2024</v>
      </c>
      <c r="U608" s="24">
        <f t="shared" si="9"/>
        <v>1</v>
      </c>
      <c r="V608" s="24"/>
      <c r="W608" s="24"/>
      <c r="X608" s="24"/>
      <c r="Y608" s="24"/>
      <c r="Z608" s="24"/>
      <c r="AA608" s="24"/>
      <c r="AB608" s="24"/>
      <c r="AC608" s="24"/>
      <c r="AD608" s="24"/>
      <c r="AE608" s="24">
        <v>0.5</v>
      </c>
      <c r="AF608" s="24">
        <v>0.5</v>
      </c>
      <c r="AG608" s="24"/>
      <c r="AH608" s="62">
        <f>V608/'Festività&amp;Chiusure'!H$2</f>
        <v>0</v>
      </c>
      <c r="AI608" s="62">
        <f>W608/'Festività&amp;Chiusure'!I$2</f>
        <v>0</v>
      </c>
      <c r="AJ608" s="62">
        <f>X608/'Festività&amp;Chiusure'!J$2</f>
        <v>0</v>
      </c>
      <c r="AK608" s="62">
        <f>Y608/'Festività&amp;Chiusure'!K$2</f>
        <v>0</v>
      </c>
      <c r="AL608" s="62">
        <f>Z608/'Festività&amp;Chiusure'!L$2</f>
        <v>0</v>
      </c>
      <c r="AM608" s="62">
        <f>AA608/'Festività&amp;Chiusure'!M$2</f>
        <v>0</v>
      </c>
      <c r="AN608" s="62">
        <f>AB608/'Festività&amp;Chiusure'!N$2</f>
        <v>0</v>
      </c>
      <c r="AO608" s="62">
        <f>AC608/'Festività&amp;Chiusure'!O$2</f>
        <v>0</v>
      </c>
      <c r="AP608" s="62">
        <f>AD608/'Festività&amp;Chiusure'!P$2</f>
        <v>0</v>
      </c>
      <c r="AQ608" s="62">
        <f>AE608/'Festività&amp;Chiusure'!Q$2</f>
        <v>2.1739130434782608E-2</v>
      </c>
      <c r="AR608" s="62">
        <f>AF608/'Festività&amp;Chiusure'!R$2</f>
        <v>2.3809523809523808E-2</v>
      </c>
      <c r="AS608" s="62">
        <f>AG608/'Festività&amp;Chiusure'!S$2</f>
        <v>0</v>
      </c>
    </row>
    <row r="609" spans="1:45" ht="14.45" hidden="1">
      <c r="A609" s="24" t="s">
        <v>45</v>
      </c>
      <c r="B609" s="24" t="s">
        <v>46</v>
      </c>
      <c r="C609" s="24"/>
      <c r="D609" s="24" t="s">
        <v>143</v>
      </c>
      <c r="E609" s="61">
        <v>45597</v>
      </c>
      <c r="F609" s="61">
        <v>45473</v>
      </c>
      <c r="G609" s="24" t="s">
        <v>561</v>
      </c>
      <c r="H609" s="24" t="s">
        <v>62</v>
      </c>
      <c r="I609" s="24" t="s">
        <v>50</v>
      </c>
      <c r="J609" s="24" t="s">
        <v>562</v>
      </c>
      <c r="K609" s="24" t="s">
        <v>82</v>
      </c>
      <c r="L609" s="24" t="s">
        <v>549</v>
      </c>
      <c r="M609" s="24" t="s">
        <v>53</v>
      </c>
      <c r="N609" s="24" t="s">
        <v>59</v>
      </c>
      <c r="O609" s="24" t="s">
        <v>92</v>
      </c>
      <c r="P609" s="24">
        <v>110</v>
      </c>
      <c r="Q609" s="24">
        <v>40</v>
      </c>
      <c r="R609" s="24" t="s">
        <v>93</v>
      </c>
      <c r="S609" s="62">
        <v>0.4</v>
      </c>
      <c r="T609" s="24">
        <v>2024</v>
      </c>
      <c r="U609" s="24">
        <f t="shared" si="9"/>
        <v>5</v>
      </c>
      <c r="V609" s="24">
        <v>0.5</v>
      </c>
      <c r="W609" s="24">
        <v>0.5</v>
      </c>
      <c r="X609" s="24">
        <v>0.5</v>
      </c>
      <c r="Y609" s="24">
        <v>0.5</v>
      </c>
      <c r="Z609" s="24"/>
      <c r="AA609" s="24"/>
      <c r="AB609" s="24"/>
      <c r="AC609" s="24"/>
      <c r="AD609" s="24"/>
      <c r="AE609" s="24"/>
      <c r="AF609" s="24"/>
      <c r="AG609" s="24">
        <v>5</v>
      </c>
      <c r="AH609" s="62">
        <f>V609/'Festività&amp;Chiusure'!H$2</f>
        <v>2.7777777777777776E-2</v>
      </c>
      <c r="AI609" s="62">
        <f>W609/'Festività&amp;Chiusure'!I$2</f>
        <v>2.5000000000000001E-2</v>
      </c>
      <c r="AJ609" s="62">
        <f>X609/'Festività&amp;Chiusure'!J$2</f>
        <v>2.3809523809523808E-2</v>
      </c>
      <c r="AK609" s="62">
        <f>Y609/'Festività&amp;Chiusure'!K$2</f>
        <v>2.2727272727272728E-2</v>
      </c>
      <c r="AL609" s="62">
        <f>Z609/'Festività&amp;Chiusure'!L$2</f>
        <v>0</v>
      </c>
      <c r="AM609" s="62">
        <f>AA609/'Festività&amp;Chiusure'!M$2</f>
        <v>0</v>
      </c>
      <c r="AN609" s="62">
        <f>AB609/'Festività&amp;Chiusure'!N$2</f>
        <v>0</v>
      </c>
      <c r="AO609" s="62">
        <f>AC609/'Festività&amp;Chiusure'!O$2</f>
        <v>0</v>
      </c>
      <c r="AP609" s="62">
        <f>AD609/'Festività&amp;Chiusure'!P$2</f>
        <v>0</v>
      </c>
      <c r="AQ609" s="62">
        <f>AE609/'Festività&amp;Chiusure'!Q$2</f>
        <v>0</v>
      </c>
      <c r="AR609" s="62">
        <f>AF609/'Festività&amp;Chiusure'!R$2</f>
        <v>0</v>
      </c>
      <c r="AS609" s="62">
        <f>AG609/'Festività&amp;Chiusure'!S$2</f>
        <v>0.22727272727272727</v>
      </c>
    </row>
    <row r="610" spans="1:45" ht="14.45" hidden="1">
      <c r="A610" s="24" t="s">
        <v>45</v>
      </c>
      <c r="B610" s="24" t="s">
        <v>46</v>
      </c>
      <c r="C610" s="24"/>
      <c r="D610" s="24" t="s">
        <v>143</v>
      </c>
      <c r="E610" s="61">
        <v>45597</v>
      </c>
      <c r="F610" s="61">
        <v>45473</v>
      </c>
      <c r="G610" s="24" t="s">
        <v>561</v>
      </c>
      <c r="H610" s="24" t="s">
        <v>62</v>
      </c>
      <c r="I610" s="24" t="s">
        <v>50</v>
      </c>
      <c r="J610" s="24" t="s">
        <v>562</v>
      </c>
      <c r="K610" s="24" t="s">
        <v>82</v>
      </c>
      <c r="L610" s="24" t="s">
        <v>549</v>
      </c>
      <c r="M610" s="24" t="s">
        <v>54</v>
      </c>
      <c r="N610" s="24" t="s">
        <v>55</v>
      </c>
      <c r="O610" s="24" t="s">
        <v>56</v>
      </c>
      <c r="P610" s="24">
        <v>110</v>
      </c>
      <c r="Q610" s="24">
        <v>40</v>
      </c>
      <c r="R610" s="24" t="s">
        <v>93</v>
      </c>
      <c r="S610" s="62">
        <v>0.4</v>
      </c>
      <c r="T610" s="24">
        <v>2024</v>
      </c>
      <c r="U610" s="24">
        <f t="shared" si="9"/>
        <v>24</v>
      </c>
      <c r="V610" s="24"/>
      <c r="W610" s="24"/>
      <c r="X610" s="24"/>
      <c r="Y610" s="24"/>
      <c r="Z610" s="24"/>
      <c r="AA610" s="24"/>
      <c r="AB610" s="24"/>
      <c r="AC610" s="24"/>
      <c r="AD610" s="24"/>
      <c r="AE610" s="24">
        <v>13</v>
      </c>
      <c r="AF610" s="24">
        <v>11</v>
      </c>
      <c r="AG610" s="24"/>
      <c r="AH610" s="62">
        <f>V610/'Festività&amp;Chiusure'!H$2</f>
        <v>0</v>
      </c>
      <c r="AI610" s="62">
        <f>W610/'Festività&amp;Chiusure'!I$2</f>
        <v>0</v>
      </c>
      <c r="AJ610" s="62">
        <f>X610/'Festività&amp;Chiusure'!J$2</f>
        <v>0</v>
      </c>
      <c r="AK610" s="62">
        <f>Y610/'Festività&amp;Chiusure'!K$2</f>
        <v>0</v>
      </c>
      <c r="AL610" s="62">
        <f>Z610/'Festività&amp;Chiusure'!L$2</f>
        <v>0</v>
      </c>
      <c r="AM610" s="62">
        <f>AA610/'Festività&amp;Chiusure'!M$2</f>
        <v>0</v>
      </c>
      <c r="AN610" s="62">
        <f>AB610/'Festività&amp;Chiusure'!N$2</f>
        <v>0</v>
      </c>
      <c r="AO610" s="62">
        <f>AC610/'Festività&amp;Chiusure'!O$2</f>
        <v>0</v>
      </c>
      <c r="AP610" s="62">
        <f>AD610/'Festività&amp;Chiusure'!P$2</f>
        <v>0</v>
      </c>
      <c r="AQ610" s="62">
        <f>AE610/'Festività&amp;Chiusure'!Q$2</f>
        <v>0.56521739130434778</v>
      </c>
      <c r="AR610" s="62">
        <f>AF610/'Festività&amp;Chiusure'!R$2</f>
        <v>0.52380952380952384</v>
      </c>
      <c r="AS610" s="62">
        <f>AG610/'Festività&amp;Chiusure'!S$2</f>
        <v>0</v>
      </c>
    </row>
    <row r="611" spans="1:45" ht="14.45" hidden="1">
      <c r="A611" s="24" t="s">
        <v>45</v>
      </c>
      <c r="B611" s="24" t="s">
        <v>46</v>
      </c>
      <c r="C611" s="24"/>
      <c r="D611" s="24" t="s">
        <v>143</v>
      </c>
      <c r="E611" s="61">
        <v>45597</v>
      </c>
      <c r="F611" s="61">
        <v>45473</v>
      </c>
      <c r="G611" s="24" t="s">
        <v>561</v>
      </c>
      <c r="H611" s="24" t="s">
        <v>62</v>
      </c>
      <c r="I611" s="24" t="s">
        <v>50</v>
      </c>
      <c r="J611" s="24" t="s">
        <v>562</v>
      </c>
      <c r="K611" s="24" t="s">
        <v>82</v>
      </c>
      <c r="L611" s="24" t="s">
        <v>549</v>
      </c>
      <c r="M611" s="24" t="s">
        <v>86</v>
      </c>
      <c r="N611" s="24" t="s">
        <v>55</v>
      </c>
      <c r="O611" s="24" t="s">
        <v>56</v>
      </c>
      <c r="P611" s="24">
        <v>110</v>
      </c>
      <c r="Q611" s="24">
        <v>40</v>
      </c>
      <c r="R611" s="24" t="s">
        <v>93</v>
      </c>
      <c r="S611" s="62">
        <v>0.4</v>
      </c>
      <c r="T611" s="24">
        <v>2024</v>
      </c>
      <c r="U611" s="24">
        <f t="shared" si="9"/>
        <v>17</v>
      </c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>
        <v>17</v>
      </c>
      <c r="AG611" s="24"/>
      <c r="AH611" s="62">
        <f>V611/'Festività&amp;Chiusure'!H$2</f>
        <v>0</v>
      </c>
      <c r="AI611" s="62">
        <f>W611/'Festività&amp;Chiusure'!I$2</f>
        <v>0</v>
      </c>
      <c r="AJ611" s="62">
        <f>X611/'Festività&amp;Chiusure'!J$2</f>
        <v>0</v>
      </c>
      <c r="AK611" s="62">
        <f>Y611/'Festività&amp;Chiusure'!K$2</f>
        <v>0</v>
      </c>
      <c r="AL611" s="62">
        <f>Z611/'Festività&amp;Chiusure'!L$2</f>
        <v>0</v>
      </c>
      <c r="AM611" s="62">
        <f>AA611/'Festività&amp;Chiusure'!M$2</f>
        <v>0</v>
      </c>
      <c r="AN611" s="62">
        <f>AB611/'Festività&amp;Chiusure'!N$2</f>
        <v>0</v>
      </c>
      <c r="AO611" s="62">
        <f>AC611/'Festività&amp;Chiusure'!O$2</f>
        <v>0</v>
      </c>
      <c r="AP611" s="62">
        <f>AD611/'Festività&amp;Chiusure'!P$2</f>
        <v>0</v>
      </c>
      <c r="AQ611" s="62">
        <f>AE611/'Festività&amp;Chiusure'!Q$2</f>
        <v>0</v>
      </c>
      <c r="AR611" s="62">
        <f>AF611/'Festività&amp;Chiusure'!R$2</f>
        <v>0.80952380952380953</v>
      </c>
      <c r="AS611" s="62">
        <f>AG611/'Festività&amp;Chiusure'!S$2</f>
        <v>0</v>
      </c>
    </row>
    <row r="612" spans="1:45" ht="14.45" hidden="1">
      <c r="A612" s="24" t="s">
        <v>45</v>
      </c>
      <c r="B612" s="24" t="s">
        <v>46</v>
      </c>
      <c r="C612" s="24"/>
      <c r="D612" s="24" t="s">
        <v>143</v>
      </c>
      <c r="E612" s="61">
        <v>45597</v>
      </c>
      <c r="F612" s="61">
        <v>45473</v>
      </c>
      <c r="G612" s="24" t="s">
        <v>561</v>
      </c>
      <c r="H612" s="24" t="s">
        <v>62</v>
      </c>
      <c r="I612" s="24" t="s">
        <v>50</v>
      </c>
      <c r="J612" s="24" t="s">
        <v>562</v>
      </c>
      <c r="K612" s="24" t="s">
        <v>82</v>
      </c>
      <c r="L612" s="24" t="s">
        <v>549</v>
      </c>
      <c r="M612" s="24" t="s">
        <v>102</v>
      </c>
      <c r="N612" s="24" t="s">
        <v>55</v>
      </c>
      <c r="O612" s="24" t="s">
        <v>56</v>
      </c>
      <c r="P612" s="24">
        <v>110</v>
      </c>
      <c r="Q612" s="24">
        <v>40</v>
      </c>
      <c r="R612" s="24" t="s">
        <v>93</v>
      </c>
      <c r="S612" s="62">
        <v>0.4</v>
      </c>
      <c r="T612" s="24">
        <v>2024</v>
      </c>
      <c r="U612" s="24">
        <f t="shared" si="9"/>
        <v>0</v>
      </c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62">
        <f>V612/'Festività&amp;Chiusure'!H$2</f>
        <v>0</v>
      </c>
      <c r="AI612" s="62">
        <f>W612/'Festività&amp;Chiusure'!I$2</f>
        <v>0</v>
      </c>
      <c r="AJ612" s="62">
        <f>X612/'Festività&amp;Chiusure'!J$2</f>
        <v>0</v>
      </c>
      <c r="AK612" s="62">
        <f>Y612/'Festività&amp;Chiusure'!K$2</f>
        <v>0</v>
      </c>
      <c r="AL612" s="62">
        <f>Z612/'Festività&amp;Chiusure'!L$2</f>
        <v>0</v>
      </c>
      <c r="AM612" s="62">
        <f>AA612/'Festività&amp;Chiusure'!M$2</f>
        <v>0</v>
      </c>
      <c r="AN612" s="62">
        <f>AB612/'Festività&amp;Chiusure'!N$2</f>
        <v>0</v>
      </c>
      <c r="AO612" s="62">
        <f>AC612/'Festività&amp;Chiusure'!O$2</f>
        <v>0</v>
      </c>
      <c r="AP612" s="62">
        <f>AD612/'Festività&amp;Chiusure'!P$2</f>
        <v>0</v>
      </c>
      <c r="AQ612" s="62">
        <f>AE612/'Festività&amp;Chiusure'!Q$2</f>
        <v>0</v>
      </c>
      <c r="AR612" s="62">
        <f>AF612/'Festività&amp;Chiusure'!R$2</f>
        <v>0</v>
      </c>
      <c r="AS612" s="62">
        <f>AG612/'Festività&amp;Chiusure'!S$2</f>
        <v>0</v>
      </c>
    </row>
    <row r="613" spans="1:45" ht="14.45" hidden="1">
      <c r="A613" s="24" t="s">
        <v>45</v>
      </c>
      <c r="B613" s="24" t="s">
        <v>46</v>
      </c>
      <c r="C613" s="24"/>
      <c r="D613" s="24" t="s">
        <v>143</v>
      </c>
      <c r="E613" s="61">
        <v>45352</v>
      </c>
      <c r="F613" s="61">
        <v>45565</v>
      </c>
      <c r="G613" s="24" t="s">
        <v>79</v>
      </c>
      <c r="H613" s="24" t="s">
        <v>80</v>
      </c>
      <c r="I613" s="24" t="s">
        <v>50</v>
      </c>
      <c r="J613" s="24" t="s">
        <v>563</v>
      </c>
      <c r="K613" s="24" t="s">
        <v>82</v>
      </c>
      <c r="L613" s="24" t="s">
        <v>549</v>
      </c>
      <c r="M613" s="24" t="s">
        <v>53</v>
      </c>
      <c r="N613" s="24" t="s">
        <v>59</v>
      </c>
      <c r="O613" s="24" t="s">
        <v>92</v>
      </c>
      <c r="P613" s="24">
        <v>305</v>
      </c>
      <c r="Q613" s="24">
        <v>300</v>
      </c>
      <c r="R613" s="24" t="s">
        <v>93</v>
      </c>
      <c r="S613" s="62">
        <v>0.98</v>
      </c>
      <c r="T613" s="24">
        <v>2024</v>
      </c>
      <c r="U613" s="24">
        <f t="shared" si="9"/>
        <v>19</v>
      </c>
      <c r="V613" s="24"/>
      <c r="W613" s="24"/>
      <c r="X613" s="24"/>
      <c r="Y613" s="24">
        <v>2</v>
      </c>
      <c r="Z613" s="24">
        <v>2</v>
      </c>
      <c r="AA613" s="24">
        <v>3</v>
      </c>
      <c r="AB613" s="24">
        <v>3</v>
      </c>
      <c r="AC613" s="24"/>
      <c r="AD613" s="24">
        <v>3</v>
      </c>
      <c r="AE613" s="24">
        <v>3</v>
      </c>
      <c r="AF613" s="24">
        <v>3</v>
      </c>
      <c r="AG613" s="24">
        <v>2</v>
      </c>
      <c r="AH613" s="62">
        <f>V613/'Festività&amp;Chiusure'!H$2</f>
        <v>0</v>
      </c>
      <c r="AI613" s="62">
        <f>W613/'Festività&amp;Chiusure'!I$2</f>
        <v>0</v>
      </c>
      <c r="AJ613" s="62">
        <f>X613/'Festività&amp;Chiusure'!J$2</f>
        <v>0</v>
      </c>
      <c r="AK613" s="62">
        <f>Y613/'Festività&amp;Chiusure'!K$2</f>
        <v>9.0909090909090912E-2</v>
      </c>
      <c r="AL613" s="62">
        <f>Z613/'Festività&amp;Chiusure'!L$2</f>
        <v>0.1</v>
      </c>
      <c r="AM613" s="62">
        <f>AA613/'Festività&amp;Chiusure'!M$2</f>
        <v>0.15</v>
      </c>
      <c r="AN613" s="62">
        <f>AB613/'Festività&amp;Chiusure'!N$2</f>
        <v>0.13043478260869565</v>
      </c>
      <c r="AO613" s="62">
        <f>AC613/'Festività&amp;Chiusure'!O$2</f>
        <v>0</v>
      </c>
      <c r="AP613" s="62">
        <f>AD613/'Festività&amp;Chiusure'!P$2</f>
        <v>0.14285714285714285</v>
      </c>
      <c r="AQ613" s="62">
        <f>AE613/'Festività&amp;Chiusure'!Q$2</f>
        <v>0.13043478260869565</v>
      </c>
      <c r="AR613" s="62">
        <f>AF613/'Festività&amp;Chiusure'!R$2</f>
        <v>0.14285714285714285</v>
      </c>
      <c r="AS613" s="62">
        <f>AG613/'Festività&amp;Chiusure'!S$2</f>
        <v>9.0909090909090912E-2</v>
      </c>
    </row>
    <row r="614" spans="1:45" ht="14.45" hidden="1">
      <c r="A614" s="24" t="s">
        <v>45</v>
      </c>
      <c r="B614" s="24" t="s">
        <v>46</v>
      </c>
      <c r="C614" s="24"/>
      <c r="D614" s="24" t="s">
        <v>143</v>
      </c>
      <c r="E614" s="61">
        <v>45352</v>
      </c>
      <c r="F614" s="61">
        <v>45565</v>
      </c>
      <c r="G614" s="24" t="s">
        <v>79</v>
      </c>
      <c r="H614" s="24" t="s">
        <v>80</v>
      </c>
      <c r="I614" s="24" t="s">
        <v>50</v>
      </c>
      <c r="J614" s="24" t="s">
        <v>563</v>
      </c>
      <c r="K614" s="24" t="s">
        <v>82</v>
      </c>
      <c r="L614" s="24" t="s">
        <v>549</v>
      </c>
      <c r="M614" s="24" t="s">
        <v>83</v>
      </c>
      <c r="N614" s="24" t="s">
        <v>55</v>
      </c>
      <c r="O614" s="24" t="s">
        <v>56</v>
      </c>
      <c r="P614" s="24">
        <v>305</v>
      </c>
      <c r="Q614" s="24">
        <v>300</v>
      </c>
      <c r="R614" s="24" t="s">
        <v>93</v>
      </c>
      <c r="S614" s="62">
        <v>0.95</v>
      </c>
      <c r="T614" s="24">
        <v>2024</v>
      </c>
      <c r="U614" s="24">
        <f t="shared" si="9"/>
        <v>24</v>
      </c>
      <c r="V614" s="24"/>
      <c r="W614" s="24"/>
      <c r="X614" s="24"/>
      <c r="Y614" s="24"/>
      <c r="Z614" s="24">
        <v>3</v>
      </c>
      <c r="AA614" s="24">
        <v>2</v>
      </c>
      <c r="AB614" s="24">
        <v>16</v>
      </c>
      <c r="AC614" s="24">
        <v>0.5</v>
      </c>
      <c r="AD614" s="24">
        <v>1.5</v>
      </c>
      <c r="AE614" s="24"/>
      <c r="AF614" s="24">
        <v>1</v>
      </c>
      <c r="AG614" s="24"/>
      <c r="AH614" s="62">
        <f>V614/'Festività&amp;Chiusure'!H$2</f>
        <v>0</v>
      </c>
      <c r="AI614" s="62">
        <f>W614/'Festività&amp;Chiusure'!I$2</f>
        <v>0</v>
      </c>
      <c r="AJ614" s="62">
        <f>X614/'Festività&amp;Chiusure'!J$2</f>
        <v>0</v>
      </c>
      <c r="AK614" s="62">
        <f>Y614/'Festività&amp;Chiusure'!K$2</f>
        <v>0</v>
      </c>
      <c r="AL614" s="62">
        <f>Z614/'Festività&amp;Chiusure'!L$2</f>
        <v>0.15</v>
      </c>
      <c r="AM614" s="62">
        <f>AA614/'Festività&amp;Chiusure'!M$2</f>
        <v>0.1</v>
      </c>
      <c r="AN614" s="62">
        <f>AB614/'Festività&amp;Chiusure'!N$2</f>
        <v>0.69565217391304346</v>
      </c>
      <c r="AO614" s="62">
        <f>AC614/'Festività&amp;Chiusure'!O$2</f>
        <v>4.1666666666666664E-2</v>
      </c>
      <c r="AP614" s="62">
        <f>AD614/'Festività&amp;Chiusure'!P$2</f>
        <v>7.1428571428571425E-2</v>
      </c>
      <c r="AQ614" s="62">
        <f>AE614/'Festività&amp;Chiusure'!Q$2</f>
        <v>0</v>
      </c>
      <c r="AR614" s="62">
        <f>AF614/'Festività&amp;Chiusure'!R$2</f>
        <v>4.7619047619047616E-2</v>
      </c>
      <c r="AS614" s="62">
        <f>AG614/'Festività&amp;Chiusure'!S$2</f>
        <v>0</v>
      </c>
    </row>
    <row r="615" spans="1:45" ht="14.45" hidden="1">
      <c r="A615" s="24" t="s">
        <v>45</v>
      </c>
      <c r="B615" s="24" t="s">
        <v>46</v>
      </c>
      <c r="C615" s="24"/>
      <c r="D615" s="24" t="s">
        <v>143</v>
      </c>
      <c r="E615" s="61">
        <v>45352</v>
      </c>
      <c r="F615" s="61">
        <v>45565</v>
      </c>
      <c r="G615" s="24" t="s">
        <v>79</v>
      </c>
      <c r="H615" s="24" t="s">
        <v>80</v>
      </c>
      <c r="I615" s="24" t="s">
        <v>50</v>
      </c>
      <c r="J615" s="24" t="s">
        <v>563</v>
      </c>
      <c r="K615" s="24" t="s">
        <v>82</v>
      </c>
      <c r="L615" s="24" t="s">
        <v>549</v>
      </c>
      <c r="M615" s="24" t="s">
        <v>85</v>
      </c>
      <c r="N615" s="24" t="s">
        <v>70</v>
      </c>
      <c r="O615" s="24" t="s">
        <v>72</v>
      </c>
      <c r="P615" s="24">
        <v>305</v>
      </c>
      <c r="Q615" s="24">
        <v>300</v>
      </c>
      <c r="R615" s="24" t="s">
        <v>93</v>
      </c>
      <c r="S615" s="62">
        <v>0.95</v>
      </c>
      <c r="T615" s="24">
        <v>2024</v>
      </c>
      <c r="U615" s="24">
        <f t="shared" si="9"/>
        <v>15</v>
      </c>
      <c r="V615" s="24"/>
      <c r="W615" s="24"/>
      <c r="X615" s="24"/>
      <c r="Y615" s="24"/>
      <c r="Z615" s="24">
        <v>1</v>
      </c>
      <c r="AA615" s="24">
        <v>7</v>
      </c>
      <c r="AB615" s="24">
        <v>4</v>
      </c>
      <c r="AC615" s="24">
        <v>3</v>
      </c>
      <c r="AD615" s="24"/>
      <c r="AE615" s="24"/>
      <c r="AF615" s="24"/>
      <c r="AG615" s="24"/>
      <c r="AH615" s="62">
        <f>V615/'Festività&amp;Chiusure'!H$2</f>
        <v>0</v>
      </c>
      <c r="AI615" s="62">
        <f>W615/'Festività&amp;Chiusure'!I$2</f>
        <v>0</v>
      </c>
      <c r="AJ615" s="62">
        <f>X615/'Festività&amp;Chiusure'!J$2</f>
        <v>0</v>
      </c>
      <c r="AK615" s="62">
        <f>Y615/'Festività&amp;Chiusure'!K$2</f>
        <v>0</v>
      </c>
      <c r="AL615" s="62">
        <f>Z615/'Festività&amp;Chiusure'!L$2</f>
        <v>0.05</v>
      </c>
      <c r="AM615" s="62">
        <f>AA615/'Festività&amp;Chiusure'!M$2</f>
        <v>0.35</v>
      </c>
      <c r="AN615" s="62">
        <f>AB615/'Festività&amp;Chiusure'!N$2</f>
        <v>0.17391304347826086</v>
      </c>
      <c r="AO615" s="62">
        <f>AC615/'Festività&amp;Chiusure'!O$2</f>
        <v>0.25</v>
      </c>
      <c r="AP615" s="62">
        <f>AD615/'Festività&amp;Chiusure'!P$2</f>
        <v>0</v>
      </c>
      <c r="AQ615" s="62">
        <f>AE615/'Festività&amp;Chiusure'!Q$2</f>
        <v>0</v>
      </c>
      <c r="AR615" s="62">
        <f>AF615/'Festività&amp;Chiusure'!R$2</f>
        <v>0</v>
      </c>
      <c r="AS615" s="62">
        <f>AG615/'Festività&amp;Chiusure'!S$2</f>
        <v>0</v>
      </c>
    </row>
    <row r="616" spans="1:45" ht="14.45" hidden="1">
      <c r="A616" s="24" t="s">
        <v>45</v>
      </c>
      <c r="B616" s="24" t="s">
        <v>46</v>
      </c>
      <c r="C616" s="24"/>
      <c r="D616" s="24" t="s">
        <v>143</v>
      </c>
      <c r="E616" s="61">
        <v>45352</v>
      </c>
      <c r="F616" s="61">
        <v>45565</v>
      </c>
      <c r="G616" s="24" t="s">
        <v>79</v>
      </c>
      <c r="H616" s="24" t="s">
        <v>80</v>
      </c>
      <c r="I616" s="24" t="s">
        <v>50</v>
      </c>
      <c r="J616" s="24" t="s">
        <v>563</v>
      </c>
      <c r="K616" s="24" t="s">
        <v>82</v>
      </c>
      <c r="L616" s="24" t="s">
        <v>549</v>
      </c>
      <c r="M616" s="24" t="s">
        <v>86</v>
      </c>
      <c r="N616" s="24" t="s">
        <v>55</v>
      </c>
      <c r="O616" s="24" t="s">
        <v>87</v>
      </c>
      <c r="P616" s="24">
        <v>305</v>
      </c>
      <c r="Q616" s="24">
        <v>300</v>
      </c>
      <c r="R616" s="24" t="s">
        <v>93</v>
      </c>
      <c r="S616" s="62">
        <v>0.95</v>
      </c>
      <c r="T616" s="24">
        <v>2024</v>
      </c>
      <c r="U616" s="24">
        <f t="shared" si="9"/>
        <v>27</v>
      </c>
      <c r="V616" s="24"/>
      <c r="W616" s="24"/>
      <c r="X616" s="24"/>
      <c r="Y616" s="24"/>
      <c r="Z616" s="24">
        <v>1</v>
      </c>
      <c r="AA616" s="24">
        <v>16</v>
      </c>
      <c r="AB616" s="24">
        <v>7</v>
      </c>
      <c r="AC616" s="24"/>
      <c r="AD616" s="24">
        <v>1.5</v>
      </c>
      <c r="AE616" s="24">
        <v>1</v>
      </c>
      <c r="AF616" s="24">
        <v>0.5</v>
      </c>
      <c r="AG616" s="24"/>
      <c r="AH616" s="62">
        <f>V616/'Festività&amp;Chiusure'!H$2</f>
        <v>0</v>
      </c>
      <c r="AI616" s="62">
        <f>W616/'Festività&amp;Chiusure'!I$2</f>
        <v>0</v>
      </c>
      <c r="AJ616" s="62">
        <f>X616/'Festività&amp;Chiusure'!J$2</f>
        <v>0</v>
      </c>
      <c r="AK616" s="62">
        <f>Y616/'Festività&amp;Chiusure'!K$2</f>
        <v>0</v>
      </c>
      <c r="AL616" s="62">
        <f>Z616/'Festività&amp;Chiusure'!L$2</f>
        <v>0.05</v>
      </c>
      <c r="AM616" s="62">
        <f>AA616/'Festività&amp;Chiusure'!M$2</f>
        <v>0.8</v>
      </c>
      <c r="AN616" s="62">
        <f>AB616/'Festività&amp;Chiusure'!N$2</f>
        <v>0.30434782608695654</v>
      </c>
      <c r="AO616" s="62">
        <f>AC616/'Festività&amp;Chiusure'!O$2</f>
        <v>0</v>
      </c>
      <c r="AP616" s="62">
        <f>AD616/'Festività&amp;Chiusure'!P$2</f>
        <v>7.1428571428571425E-2</v>
      </c>
      <c r="AQ616" s="62">
        <f>AE616/'Festività&amp;Chiusure'!Q$2</f>
        <v>4.3478260869565216E-2</v>
      </c>
      <c r="AR616" s="62">
        <f>AF616/'Festività&amp;Chiusure'!R$2</f>
        <v>2.3809523809523808E-2</v>
      </c>
      <c r="AS616" s="62">
        <f>AG616/'Festività&amp;Chiusure'!S$2</f>
        <v>0</v>
      </c>
    </row>
    <row r="617" spans="1:45" ht="14.45" hidden="1">
      <c r="A617" s="24" t="s">
        <v>45</v>
      </c>
      <c r="B617" s="24" t="s">
        <v>46</v>
      </c>
      <c r="C617" s="24"/>
      <c r="D617" s="24" t="s">
        <v>143</v>
      </c>
      <c r="E617" s="61">
        <v>45352</v>
      </c>
      <c r="F617" s="61">
        <v>45565</v>
      </c>
      <c r="G617" s="24" t="s">
        <v>79</v>
      </c>
      <c r="H617" s="24" t="s">
        <v>80</v>
      </c>
      <c r="I617" s="24" t="s">
        <v>50</v>
      </c>
      <c r="J617" s="24" t="s">
        <v>563</v>
      </c>
      <c r="K617" s="24" t="s">
        <v>82</v>
      </c>
      <c r="L617" s="24" t="s">
        <v>549</v>
      </c>
      <c r="M617" s="24" t="s">
        <v>88</v>
      </c>
      <c r="N617" s="24" t="s">
        <v>70</v>
      </c>
      <c r="O617" s="24" t="s">
        <v>72</v>
      </c>
      <c r="P617" s="24">
        <v>305</v>
      </c>
      <c r="Q617" s="24">
        <v>300</v>
      </c>
      <c r="R617" s="24" t="s">
        <v>93</v>
      </c>
      <c r="S617" s="62">
        <v>0.95</v>
      </c>
      <c r="T617" s="24">
        <v>2024</v>
      </c>
      <c r="U617" s="24">
        <f t="shared" si="9"/>
        <v>68</v>
      </c>
      <c r="V617" s="24"/>
      <c r="W617" s="24"/>
      <c r="X617" s="24"/>
      <c r="Y617" s="24"/>
      <c r="Z617" s="24">
        <v>22</v>
      </c>
      <c r="AA617" s="24">
        <v>2</v>
      </c>
      <c r="AB617" s="24">
        <v>23</v>
      </c>
      <c r="AC617" s="24"/>
      <c r="AD617" s="24">
        <v>21</v>
      </c>
      <c r="AE617" s="24"/>
      <c r="AF617" s="24"/>
      <c r="AG617" s="24"/>
      <c r="AH617" s="62">
        <f>V617/'Festività&amp;Chiusure'!H$2</f>
        <v>0</v>
      </c>
      <c r="AI617" s="62">
        <f>W617/'Festività&amp;Chiusure'!I$2</f>
        <v>0</v>
      </c>
      <c r="AJ617" s="62">
        <f>X617/'Festività&amp;Chiusure'!J$2</f>
        <v>0</v>
      </c>
      <c r="AK617" s="62">
        <f>Y617/'Festività&amp;Chiusure'!K$2</f>
        <v>0</v>
      </c>
      <c r="AL617" s="62">
        <f>Z617/'Festività&amp;Chiusure'!L$2</f>
        <v>1.1000000000000001</v>
      </c>
      <c r="AM617" s="62">
        <f>AA617/'Festività&amp;Chiusure'!M$2</f>
        <v>0.1</v>
      </c>
      <c r="AN617" s="62">
        <f>AB617/'Festività&amp;Chiusure'!N$2</f>
        <v>1</v>
      </c>
      <c r="AO617" s="62">
        <f>AC617/'Festività&amp;Chiusure'!O$2</f>
        <v>0</v>
      </c>
      <c r="AP617" s="62">
        <f>AD617/'Festività&amp;Chiusure'!P$2</f>
        <v>1</v>
      </c>
      <c r="AQ617" s="62">
        <f>AE617/'Festività&amp;Chiusure'!Q$2</f>
        <v>0</v>
      </c>
      <c r="AR617" s="62">
        <f>AF617/'Festività&amp;Chiusure'!R$2</f>
        <v>0</v>
      </c>
      <c r="AS617" s="62">
        <f>AG617/'Festività&amp;Chiusure'!S$2</f>
        <v>0</v>
      </c>
    </row>
    <row r="618" spans="1:45" ht="14.45" hidden="1">
      <c r="A618" s="24" t="s">
        <v>45</v>
      </c>
      <c r="B618" s="24" t="s">
        <v>46</v>
      </c>
      <c r="C618" s="24"/>
      <c r="D618" s="24" t="s">
        <v>143</v>
      </c>
      <c r="E618" s="61">
        <v>45352</v>
      </c>
      <c r="F618" s="61">
        <v>45565</v>
      </c>
      <c r="G618" s="24" t="s">
        <v>79</v>
      </c>
      <c r="H618" s="24" t="s">
        <v>80</v>
      </c>
      <c r="I618" s="24" t="s">
        <v>50</v>
      </c>
      <c r="J618" s="24" t="s">
        <v>564</v>
      </c>
      <c r="K618" s="24" t="s">
        <v>82</v>
      </c>
      <c r="L618" s="24" t="s">
        <v>549</v>
      </c>
      <c r="M618" s="24" t="s">
        <v>54</v>
      </c>
      <c r="N618" s="24" t="s">
        <v>55</v>
      </c>
      <c r="O618" s="24" t="s">
        <v>56</v>
      </c>
      <c r="P618" s="24">
        <v>305</v>
      </c>
      <c r="Q618" s="24">
        <v>300</v>
      </c>
      <c r="R618" s="24" t="s">
        <v>93</v>
      </c>
      <c r="S618" s="62">
        <v>0.4</v>
      </c>
      <c r="T618" s="24">
        <v>2024</v>
      </c>
      <c r="U618" s="24">
        <f t="shared" si="9"/>
        <v>36</v>
      </c>
      <c r="V618" s="24"/>
      <c r="W618" s="24"/>
      <c r="X618" s="24"/>
      <c r="Y618" s="24"/>
      <c r="Z618" s="24">
        <v>2</v>
      </c>
      <c r="AA618" s="24">
        <v>1</v>
      </c>
      <c r="AB618" s="24">
        <v>7</v>
      </c>
      <c r="AC618" s="24">
        <v>5.5</v>
      </c>
      <c r="AD618" s="24">
        <v>6</v>
      </c>
      <c r="AE618" s="24">
        <v>1.5</v>
      </c>
      <c r="AF618" s="24">
        <v>8</v>
      </c>
      <c r="AG618" s="24">
        <v>5</v>
      </c>
      <c r="AH618" s="62">
        <f>V618/'Festività&amp;Chiusure'!H$2</f>
        <v>0</v>
      </c>
      <c r="AI618" s="62">
        <f>W618/'Festività&amp;Chiusure'!I$2</f>
        <v>0</v>
      </c>
      <c r="AJ618" s="62">
        <f>X618/'Festività&amp;Chiusure'!J$2</f>
        <v>0</v>
      </c>
      <c r="AK618" s="62">
        <f>Y618/'Festività&amp;Chiusure'!K$2</f>
        <v>0</v>
      </c>
      <c r="AL618" s="62">
        <f>Z618/'Festività&amp;Chiusure'!L$2</f>
        <v>0.1</v>
      </c>
      <c r="AM618" s="62">
        <f>AA618/'Festività&amp;Chiusure'!M$2</f>
        <v>0.05</v>
      </c>
      <c r="AN618" s="62">
        <f>AB618/'Festività&amp;Chiusure'!N$2</f>
        <v>0.30434782608695654</v>
      </c>
      <c r="AO618" s="62">
        <f>AC618/'Festività&amp;Chiusure'!O$2</f>
        <v>0.45833333333333331</v>
      </c>
      <c r="AP618" s="62">
        <f>AD618/'Festività&amp;Chiusure'!P$2</f>
        <v>0.2857142857142857</v>
      </c>
      <c r="AQ618" s="62">
        <f>AE618/'Festività&amp;Chiusure'!Q$2</f>
        <v>6.5217391304347824E-2</v>
      </c>
      <c r="AR618" s="62">
        <f>AF618/'Festività&amp;Chiusure'!R$2</f>
        <v>0.38095238095238093</v>
      </c>
      <c r="AS618" s="62">
        <f>AG618/'Festività&amp;Chiusure'!S$2</f>
        <v>0.22727272727272727</v>
      </c>
    </row>
    <row r="619" spans="1:45" ht="14.45" hidden="1">
      <c r="A619" s="24" t="s">
        <v>45</v>
      </c>
      <c r="B619" s="24" t="s">
        <v>46</v>
      </c>
      <c r="C619" s="24"/>
      <c r="D619" s="24" t="s">
        <v>143</v>
      </c>
      <c r="E619" s="61">
        <v>45352</v>
      </c>
      <c r="F619" s="61">
        <v>45565</v>
      </c>
      <c r="G619" s="24" t="s">
        <v>79</v>
      </c>
      <c r="H619" s="24" t="s">
        <v>80</v>
      </c>
      <c r="I619" s="24" t="s">
        <v>50</v>
      </c>
      <c r="J619" s="24" t="s">
        <v>564</v>
      </c>
      <c r="K619" s="24" t="s">
        <v>82</v>
      </c>
      <c r="L619" s="24" t="s">
        <v>549</v>
      </c>
      <c r="M619" s="24" t="s">
        <v>67</v>
      </c>
      <c r="N619" s="24" t="s">
        <v>55</v>
      </c>
      <c r="O619" s="24" t="s">
        <v>56</v>
      </c>
      <c r="P619" s="24">
        <v>305</v>
      </c>
      <c r="Q619" s="24">
        <v>300</v>
      </c>
      <c r="R619" s="24" t="s">
        <v>93</v>
      </c>
      <c r="S619" s="62">
        <v>0.4</v>
      </c>
      <c r="T619" s="24">
        <v>2024</v>
      </c>
      <c r="U619" s="24">
        <f t="shared" si="9"/>
        <v>10</v>
      </c>
      <c r="V619" s="24"/>
      <c r="W619" s="24"/>
      <c r="X619" s="24"/>
      <c r="Y619" s="24"/>
      <c r="Z619" s="24">
        <v>2</v>
      </c>
      <c r="AA619" s="24">
        <v>1</v>
      </c>
      <c r="AB619" s="24">
        <v>7</v>
      </c>
      <c r="AC619" s="24"/>
      <c r="AD619" s="24"/>
      <c r="AE619" s="24"/>
      <c r="AF619" s="24"/>
      <c r="AG619" s="24"/>
      <c r="AH619" s="62">
        <f>V619/'Festività&amp;Chiusure'!H$2</f>
        <v>0</v>
      </c>
      <c r="AI619" s="62">
        <f>W619/'Festività&amp;Chiusure'!I$2</f>
        <v>0</v>
      </c>
      <c r="AJ619" s="62">
        <f>X619/'Festività&amp;Chiusure'!J$2</f>
        <v>0</v>
      </c>
      <c r="AK619" s="62">
        <f>Y619/'Festività&amp;Chiusure'!K$2</f>
        <v>0</v>
      </c>
      <c r="AL619" s="62">
        <f>Z619/'Festività&amp;Chiusure'!L$2</f>
        <v>0.1</v>
      </c>
      <c r="AM619" s="62">
        <f>AA619/'Festività&amp;Chiusure'!M$2</f>
        <v>0.05</v>
      </c>
      <c r="AN619" s="62">
        <f>AB619/'Festività&amp;Chiusure'!N$2</f>
        <v>0.30434782608695654</v>
      </c>
      <c r="AO619" s="62">
        <f>AC619/'Festività&amp;Chiusure'!O$2</f>
        <v>0</v>
      </c>
      <c r="AP619" s="62">
        <f>AD619/'Festività&amp;Chiusure'!P$2</f>
        <v>0</v>
      </c>
      <c r="AQ619" s="62">
        <f>AE619/'Festività&amp;Chiusure'!Q$2</f>
        <v>0</v>
      </c>
      <c r="AR619" s="62">
        <f>AF619/'Festività&amp;Chiusure'!R$2</f>
        <v>0</v>
      </c>
      <c r="AS619" s="62">
        <f>AG619/'Festività&amp;Chiusure'!S$2</f>
        <v>0</v>
      </c>
    </row>
    <row r="620" spans="1:45" ht="14.45" hidden="1">
      <c r="A620" s="24" t="s">
        <v>45</v>
      </c>
      <c r="B620" s="24" t="s">
        <v>46</v>
      </c>
      <c r="C620" s="24"/>
      <c r="D620" s="24" t="s">
        <v>143</v>
      </c>
      <c r="E620" s="61">
        <v>45352</v>
      </c>
      <c r="F620" s="61">
        <v>45565</v>
      </c>
      <c r="G620" s="24" t="s">
        <v>79</v>
      </c>
      <c r="H620" s="24" t="s">
        <v>80</v>
      </c>
      <c r="I620" s="24" t="s">
        <v>50</v>
      </c>
      <c r="J620" s="24" t="s">
        <v>565</v>
      </c>
      <c r="K620" s="24" t="s">
        <v>82</v>
      </c>
      <c r="L620" s="24" t="s">
        <v>549</v>
      </c>
      <c r="M620" s="24" t="s">
        <v>96</v>
      </c>
      <c r="N620" s="24" t="s">
        <v>55</v>
      </c>
      <c r="O620" s="24" t="s">
        <v>56</v>
      </c>
      <c r="P620" s="24">
        <v>305</v>
      </c>
      <c r="Q620" s="24">
        <v>300</v>
      </c>
      <c r="R620" s="24" t="s">
        <v>57</v>
      </c>
      <c r="S620" s="62">
        <v>1</v>
      </c>
      <c r="T620" s="24">
        <v>2024</v>
      </c>
      <c r="U620" s="24">
        <f t="shared" si="9"/>
        <v>0</v>
      </c>
      <c r="V620" s="24"/>
      <c r="W620" s="24"/>
      <c r="X620" s="24">
        <v>3</v>
      </c>
      <c r="Y620" s="24">
        <v>2</v>
      </c>
      <c r="Z620" s="24"/>
      <c r="AA620" s="24"/>
      <c r="AB620" s="24"/>
      <c r="AC620" s="24"/>
      <c r="AD620" s="24"/>
      <c r="AE620" s="24"/>
      <c r="AF620" s="24"/>
      <c r="AG620" s="24"/>
      <c r="AH620" s="62">
        <f>V620/'Festività&amp;Chiusure'!H$2</f>
        <v>0</v>
      </c>
      <c r="AI620" s="62">
        <f>W620/'Festività&amp;Chiusure'!I$2</f>
        <v>0</v>
      </c>
      <c r="AJ620" s="62">
        <f>X620/'Festività&amp;Chiusure'!J$2</f>
        <v>0.14285714285714285</v>
      </c>
      <c r="AK620" s="62">
        <f>Y620/'Festività&amp;Chiusure'!K$2</f>
        <v>9.0909090909090912E-2</v>
      </c>
      <c r="AL620" s="62">
        <f>Z620/'Festività&amp;Chiusure'!L$2</f>
        <v>0</v>
      </c>
      <c r="AM620" s="62">
        <f>AA620/'Festività&amp;Chiusure'!M$2</f>
        <v>0</v>
      </c>
      <c r="AN620" s="62">
        <f>AB620/'Festività&amp;Chiusure'!N$2</f>
        <v>0</v>
      </c>
      <c r="AO620" s="62">
        <f>AC620/'Festività&amp;Chiusure'!O$2</f>
        <v>0</v>
      </c>
      <c r="AP620" s="62">
        <f>AD620/'Festività&amp;Chiusure'!P$2</f>
        <v>0</v>
      </c>
      <c r="AQ620" s="62">
        <f>AE620/'Festività&amp;Chiusure'!Q$2</f>
        <v>0</v>
      </c>
      <c r="AR620" s="62">
        <f>AF620/'Festività&amp;Chiusure'!R$2</f>
        <v>0</v>
      </c>
      <c r="AS620" s="62">
        <f>AG620/'Festività&amp;Chiusure'!S$2</f>
        <v>0</v>
      </c>
    </row>
    <row r="621" spans="1:45" ht="14.45" hidden="1">
      <c r="A621" s="24" t="s">
        <v>45</v>
      </c>
      <c r="B621" s="24" t="s">
        <v>46</v>
      </c>
      <c r="C621" s="24"/>
      <c r="D621" s="24" t="s">
        <v>143</v>
      </c>
      <c r="E621" s="61">
        <v>45352</v>
      </c>
      <c r="F621" s="61">
        <v>45565</v>
      </c>
      <c r="G621" s="24" t="s">
        <v>79</v>
      </c>
      <c r="H621" s="24" t="s">
        <v>80</v>
      </c>
      <c r="I621" s="24" t="s">
        <v>50</v>
      </c>
      <c r="J621" s="24" t="s">
        <v>565</v>
      </c>
      <c r="K621" s="24" t="s">
        <v>82</v>
      </c>
      <c r="L621" s="24" t="s">
        <v>549</v>
      </c>
      <c r="M621" s="24" t="s">
        <v>119</v>
      </c>
      <c r="N621" s="24" t="s">
        <v>55</v>
      </c>
      <c r="O621" s="24" t="s">
        <v>56</v>
      </c>
      <c r="P621" s="24">
        <v>305</v>
      </c>
      <c r="Q621" s="24">
        <v>300</v>
      </c>
      <c r="R621" s="24" t="s">
        <v>57</v>
      </c>
      <c r="S621" s="62">
        <v>1</v>
      </c>
      <c r="T621" s="24">
        <v>2024</v>
      </c>
      <c r="U621" s="24">
        <f t="shared" si="9"/>
        <v>0</v>
      </c>
      <c r="V621" s="24"/>
      <c r="W621" s="24"/>
      <c r="X621" s="24">
        <v>2</v>
      </c>
      <c r="Y621" s="24">
        <v>1.5</v>
      </c>
      <c r="Z621" s="24"/>
      <c r="AA621" s="24"/>
      <c r="AB621" s="24"/>
      <c r="AC621" s="24"/>
      <c r="AD621" s="24"/>
      <c r="AE621" s="24"/>
      <c r="AF621" s="24"/>
      <c r="AG621" s="24"/>
      <c r="AH621" s="62">
        <f>V621/'Festività&amp;Chiusure'!H$2</f>
        <v>0</v>
      </c>
      <c r="AI621" s="62">
        <f>W621/'Festività&amp;Chiusure'!I$2</f>
        <v>0</v>
      </c>
      <c r="AJ621" s="62">
        <f>X621/'Festività&amp;Chiusure'!J$2</f>
        <v>9.5238095238095233E-2</v>
      </c>
      <c r="AK621" s="62">
        <f>Y621/'Festività&amp;Chiusure'!K$2</f>
        <v>6.8181818181818177E-2</v>
      </c>
      <c r="AL621" s="62">
        <f>Z621/'Festività&amp;Chiusure'!L$2</f>
        <v>0</v>
      </c>
      <c r="AM621" s="62">
        <f>AA621/'Festività&amp;Chiusure'!M$2</f>
        <v>0</v>
      </c>
      <c r="AN621" s="62">
        <f>AB621/'Festività&amp;Chiusure'!N$2</f>
        <v>0</v>
      </c>
      <c r="AO621" s="62">
        <f>AC621/'Festività&amp;Chiusure'!O$2</f>
        <v>0</v>
      </c>
      <c r="AP621" s="62">
        <f>AD621/'Festività&amp;Chiusure'!P$2</f>
        <v>0</v>
      </c>
      <c r="AQ621" s="62">
        <f>AE621/'Festività&amp;Chiusure'!Q$2</f>
        <v>0</v>
      </c>
      <c r="AR621" s="62">
        <f>AF621/'Festività&amp;Chiusure'!R$2</f>
        <v>0</v>
      </c>
      <c r="AS621" s="62">
        <f>AG621/'Festività&amp;Chiusure'!S$2</f>
        <v>0</v>
      </c>
    </row>
    <row r="622" spans="1:45" ht="14.45" hidden="1">
      <c r="A622" s="24" t="s">
        <v>45</v>
      </c>
      <c r="B622" s="24" t="s">
        <v>46</v>
      </c>
      <c r="C622" s="24"/>
      <c r="D622" s="24" t="s">
        <v>143</v>
      </c>
      <c r="E622" s="61">
        <v>45352</v>
      </c>
      <c r="F622" s="61">
        <v>45565</v>
      </c>
      <c r="G622" s="24" t="s">
        <v>79</v>
      </c>
      <c r="H622" s="24" t="s">
        <v>80</v>
      </c>
      <c r="I622" s="24" t="s">
        <v>50</v>
      </c>
      <c r="J622" s="24" t="s">
        <v>566</v>
      </c>
      <c r="K622" s="24" t="s">
        <v>82</v>
      </c>
      <c r="L622" s="24" t="s">
        <v>549</v>
      </c>
      <c r="M622" s="24" t="s">
        <v>83</v>
      </c>
      <c r="N622" s="24" t="s">
        <v>55</v>
      </c>
      <c r="O622" s="24" t="s">
        <v>56</v>
      </c>
      <c r="P622" s="24">
        <v>305</v>
      </c>
      <c r="Q622" s="24">
        <v>300</v>
      </c>
      <c r="R622" s="24" t="s">
        <v>93</v>
      </c>
      <c r="S622" s="62">
        <v>0.9</v>
      </c>
      <c r="T622" s="24">
        <v>2024</v>
      </c>
      <c r="U622" s="24">
        <f t="shared" si="9"/>
        <v>19</v>
      </c>
      <c r="V622" s="24"/>
      <c r="W622" s="24"/>
      <c r="X622" s="24"/>
      <c r="Y622" s="24">
        <v>16</v>
      </c>
      <c r="Z622" s="24">
        <v>19</v>
      </c>
      <c r="AA622" s="24"/>
      <c r="AB622" s="24"/>
      <c r="AC622" s="24"/>
      <c r="AD622" s="24"/>
      <c r="AE622" s="24"/>
      <c r="AF622" s="24"/>
      <c r="AG622" s="24"/>
      <c r="AH622" s="62">
        <f>V622/'Festività&amp;Chiusure'!H$2</f>
        <v>0</v>
      </c>
      <c r="AI622" s="62">
        <f>W622/'Festività&amp;Chiusure'!I$2</f>
        <v>0</v>
      </c>
      <c r="AJ622" s="62">
        <f>X622/'Festività&amp;Chiusure'!J$2</f>
        <v>0</v>
      </c>
      <c r="AK622" s="62">
        <f>Y622/'Festività&amp;Chiusure'!K$2</f>
        <v>0.72727272727272729</v>
      </c>
      <c r="AL622" s="62">
        <f>Z622/'Festività&amp;Chiusure'!L$2</f>
        <v>0.95</v>
      </c>
      <c r="AM622" s="62">
        <f>AA622/'Festività&amp;Chiusure'!M$2</f>
        <v>0</v>
      </c>
      <c r="AN622" s="62">
        <f>AB622/'Festività&amp;Chiusure'!N$2</f>
        <v>0</v>
      </c>
      <c r="AO622" s="62">
        <f>AC622/'Festività&amp;Chiusure'!O$2</f>
        <v>0</v>
      </c>
      <c r="AP622" s="62">
        <f>AD622/'Festività&amp;Chiusure'!P$2</f>
        <v>0</v>
      </c>
      <c r="AQ622" s="62">
        <f>AE622/'Festività&amp;Chiusure'!Q$2</f>
        <v>0</v>
      </c>
      <c r="AR622" s="62">
        <f>AF622/'Festività&amp;Chiusure'!R$2</f>
        <v>0</v>
      </c>
      <c r="AS622" s="62">
        <f>AG622/'Festività&amp;Chiusure'!S$2</f>
        <v>0</v>
      </c>
    </row>
    <row r="623" spans="1:45" ht="14.45" hidden="1">
      <c r="A623" s="24" t="s">
        <v>45</v>
      </c>
      <c r="B623" s="24" t="s">
        <v>46</v>
      </c>
      <c r="C623" s="24"/>
      <c r="D623" s="24" t="s">
        <v>143</v>
      </c>
      <c r="E623" s="61">
        <v>45352</v>
      </c>
      <c r="F623" s="61">
        <v>45565</v>
      </c>
      <c r="G623" s="24" t="s">
        <v>79</v>
      </c>
      <c r="H623" s="24" t="s">
        <v>80</v>
      </c>
      <c r="I623" s="24" t="s">
        <v>50</v>
      </c>
      <c r="J623" s="24" t="s">
        <v>566</v>
      </c>
      <c r="K623" s="24" t="s">
        <v>82</v>
      </c>
      <c r="L623" s="24" t="s">
        <v>549</v>
      </c>
      <c r="M623" s="24" t="s">
        <v>67</v>
      </c>
      <c r="N623" s="24" t="s">
        <v>55</v>
      </c>
      <c r="O623" s="24" t="s">
        <v>56</v>
      </c>
      <c r="P623" s="24">
        <v>305</v>
      </c>
      <c r="Q623" s="24">
        <v>300</v>
      </c>
      <c r="R623" s="24" t="s">
        <v>93</v>
      </c>
      <c r="S623" s="62">
        <v>0.9</v>
      </c>
      <c r="T623" s="24">
        <v>2024</v>
      </c>
      <c r="U623" s="24">
        <f t="shared" si="9"/>
        <v>41.5</v>
      </c>
      <c r="V623" s="24"/>
      <c r="W623" s="24"/>
      <c r="X623" s="24"/>
      <c r="Y623" s="24">
        <v>14.5</v>
      </c>
      <c r="Z623" s="24">
        <v>18</v>
      </c>
      <c r="AA623" s="24">
        <v>1</v>
      </c>
      <c r="AB623" s="24">
        <v>11</v>
      </c>
      <c r="AC623" s="24">
        <v>2</v>
      </c>
      <c r="AD623" s="24">
        <v>8</v>
      </c>
      <c r="AE623" s="24">
        <v>1.5</v>
      </c>
      <c r="AF623" s="24"/>
      <c r="AG623" s="24"/>
      <c r="AH623" s="62">
        <f>V623/'Festività&amp;Chiusure'!H$2</f>
        <v>0</v>
      </c>
      <c r="AI623" s="62">
        <f>W623/'Festività&amp;Chiusure'!I$2</f>
        <v>0</v>
      </c>
      <c r="AJ623" s="62">
        <f>X623/'Festività&amp;Chiusure'!J$2</f>
        <v>0</v>
      </c>
      <c r="AK623" s="62">
        <f>Y623/'Festività&amp;Chiusure'!K$2</f>
        <v>0.65909090909090906</v>
      </c>
      <c r="AL623" s="62">
        <f>Z623/'Festività&amp;Chiusure'!L$2</f>
        <v>0.9</v>
      </c>
      <c r="AM623" s="62">
        <f>AA623/'Festività&amp;Chiusure'!M$2</f>
        <v>0.05</v>
      </c>
      <c r="AN623" s="62">
        <f>AB623/'Festività&amp;Chiusure'!N$2</f>
        <v>0.47826086956521741</v>
      </c>
      <c r="AO623" s="62">
        <f>AC623/'Festività&amp;Chiusure'!O$2</f>
        <v>0.16666666666666666</v>
      </c>
      <c r="AP623" s="62">
        <f>AD623/'Festività&amp;Chiusure'!P$2</f>
        <v>0.38095238095238093</v>
      </c>
      <c r="AQ623" s="62">
        <f>AE623/'Festività&amp;Chiusure'!Q$2</f>
        <v>6.5217391304347824E-2</v>
      </c>
      <c r="AR623" s="62">
        <f>AF623/'Festività&amp;Chiusure'!R$2</f>
        <v>0</v>
      </c>
      <c r="AS623" s="62">
        <f>AG623/'Festività&amp;Chiusure'!S$2</f>
        <v>0</v>
      </c>
    </row>
    <row r="624" spans="1:45" ht="14.45" hidden="1">
      <c r="A624" s="24" t="s">
        <v>45</v>
      </c>
      <c r="B624" s="24" t="s">
        <v>46</v>
      </c>
      <c r="C624" s="24"/>
      <c r="D624" s="24" t="s">
        <v>143</v>
      </c>
      <c r="E624" s="61">
        <v>45352</v>
      </c>
      <c r="F624" s="61">
        <v>45565</v>
      </c>
      <c r="G624" s="24" t="s">
        <v>79</v>
      </c>
      <c r="H624" s="24" t="s">
        <v>80</v>
      </c>
      <c r="I624" s="24" t="s">
        <v>50</v>
      </c>
      <c r="J624" s="24" t="s">
        <v>567</v>
      </c>
      <c r="K624" s="24" t="s">
        <v>82</v>
      </c>
      <c r="L624" s="24" t="s">
        <v>549</v>
      </c>
      <c r="M624" s="24" t="s">
        <v>67</v>
      </c>
      <c r="N624" s="24" t="s">
        <v>55</v>
      </c>
      <c r="O624" s="24" t="s">
        <v>56</v>
      </c>
      <c r="P624" s="24">
        <v>305</v>
      </c>
      <c r="Q624" s="24">
        <v>300</v>
      </c>
      <c r="R624" s="24" t="s">
        <v>93</v>
      </c>
      <c r="S624" s="62">
        <v>0.9</v>
      </c>
      <c r="T624" s="24">
        <v>2024</v>
      </c>
      <c r="U624" s="24">
        <f t="shared" si="9"/>
        <v>35</v>
      </c>
      <c r="V624" s="24"/>
      <c r="W624" s="24"/>
      <c r="X624" s="24"/>
      <c r="Y624" s="24"/>
      <c r="Z624" s="24"/>
      <c r="AA624" s="24"/>
      <c r="AB624" s="24"/>
      <c r="AC624" s="24"/>
      <c r="AD624" s="24"/>
      <c r="AE624" s="24">
        <v>15</v>
      </c>
      <c r="AF624" s="24">
        <v>15</v>
      </c>
      <c r="AG624" s="24">
        <v>5</v>
      </c>
      <c r="AH624" s="62">
        <f>V624/'Festività&amp;Chiusure'!H$2</f>
        <v>0</v>
      </c>
      <c r="AI624" s="62">
        <f>W624/'Festività&amp;Chiusure'!I$2</f>
        <v>0</v>
      </c>
      <c r="AJ624" s="62">
        <f>X624/'Festività&amp;Chiusure'!J$2</f>
        <v>0</v>
      </c>
      <c r="AK624" s="62">
        <f>Y624/'Festività&amp;Chiusure'!K$2</f>
        <v>0</v>
      </c>
      <c r="AL624" s="62">
        <f>Z624/'Festività&amp;Chiusure'!L$2</f>
        <v>0</v>
      </c>
      <c r="AM624" s="62">
        <f>AA624/'Festività&amp;Chiusure'!M$2</f>
        <v>0</v>
      </c>
      <c r="AN624" s="62">
        <f>AB624/'Festività&amp;Chiusure'!N$2</f>
        <v>0</v>
      </c>
      <c r="AO624" s="62">
        <f>AC624/'Festività&amp;Chiusure'!O$2</f>
        <v>0</v>
      </c>
      <c r="AP624" s="62">
        <f>AD624/'Festività&amp;Chiusure'!P$2</f>
        <v>0</v>
      </c>
      <c r="AQ624" s="62">
        <f>AE624/'Festività&amp;Chiusure'!Q$2</f>
        <v>0.65217391304347827</v>
      </c>
      <c r="AR624" s="62">
        <f>AF624/'Festività&amp;Chiusure'!R$2</f>
        <v>0.7142857142857143</v>
      </c>
      <c r="AS624" s="62">
        <f>AG624/'Festività&amp;Chiusure'!S$2</f>
        <v>0.22727272727272727</v>
      </c>
    </row>
    <row r="625" spans="1:45" ht="14.45" hidden="1">
      <c r="A625" s="24" t="s">
        <v>262</v>
      </c>
      <c r="B625" s="24" t="s">
        <v>46</v>
      </c>
      <c r="C625" s="24"/>
      <c r="D625" s="24">
        <v>2024</v>
      </c>
      <c r="E625" s="24"/>
      <c r="F625" s="24"/>
      <c r="G625" s="24" t="s">
        <v>62</v>
      </c>
      <c r="H625" s="24" t="s">
        <v>391</v>
      </c>
      <c r="I625" s="24" t="s">
        <v>50</v>
      </c>
      <c r="J625" s="24" t="s">
        <v>392</v>
      </c>
      <c r="K625" s="24" t="s">
        <v>52</v>
      </c>
      <c r="L625" s="24" t="s">
        <v>549</v>
      </c>
      <c r="M625" s="79" t="s">
        <v>101</v>
      </c>
      <c r="N625" s="24" t="s">
        <v>55</v>
      </c>
      <c r="O625" s="24" t="s">
        <v>72</v>
      </c>
      <c r="P625" s="24">
        <v>0</v>
      </c>
      <c r="Q625" s="24">
        <v>0</v>
      </c>
      <c r="R625" s="24" t="s">
        <v>57</v>
      </c>
      <c r="S625" s="62">
        <v>1</v>
      </c>
      <c r="T625" s="24">
        <v>2024</v>
      </c>
      <c r="U625" s="24">
        <f t="shared" si="9"/>
        <v>0</v>
      </c>
      <c r="V625" s="24">
        <v>5</v>
      </c>
      <c r="W625" s="24">
        <v>5</v>
      </c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62">
        <f>V625/'Festività&amp;Chiusure'!H$2</f>
        <v>0.27777777777777779</v>
      </c>
      <c r="AI625" s="62">
        <f>W625/'Festività&amp;Chiusure'!I$2</f>
        <v>0.25</v>
      </c>
      <c r="AJ625" s="62">
        <f>X625/'Festività&amp;Chiusure'!J$2</f>
        <v>0</v>
      </c>
      <c r="AK625" s="62">
        <f>Y625/'Festività&amp;Chiusure'!K$2</f>
        <v>0</v>
      </c>
      <c r="AL625" s="62">
        <f>Z625/'Festività&amp;Chiusure'!L$2</f>
        <v>0</v>
      </c>
      <c r="AM625" s="62">
        <f>AA625/'Festività&amp;Chiusure'!M$2</f>
        <v>0</v>
      </c>
      <c r="AN625" s="62">
        <f>AB625/'Festività&amp;Chiusure'!N$2</f>
        <v>0</v>
      </c>
      <c r="AO625" s="62">
        <f>AC625/'Festività&amp;Chiusure'!O$2</f>
        <v>0</v>
      </c>
      <c r="AP625" s="62">
        <f>AD625/'Festività&amp;Chiusure'!P$2</f>
        <v>0</v>
      </c>
      <c r="AQ625" s="62">
        <f>AE625/'Festività&amp;Chiusure'!Q$2</f>
        <v>0</v>
      </c>
      <c r="AR625" s="62">
        <f>AF625/'Festività&amp;Chiusure'!R$2</f>
        <v>0</v>
      </c>
      <c r="AS625" s="62">
        <f>AG625/'Festività&amp;Chiusure'!S$2</f>
        <v>0</v>
      </c>
    </row>
    <row r="626" spans="1:45" ht="15.6" hidden="1">
      <c r="A626" s="24" t="s">
        <v>60</v>
      </c>
      <c r="B626" s="24" t="s">
        <v>61</v>
      </c>
      <c r="C626" s="24"/>
      <c r="D626" s="24">
        <v>2024</v>
      </c>
      <c r="E626" s="61">
        <v>45292</v>
      </c>
      <c r="F626" s="61">
        <v>45657</v>
      </c>
      <c r="G626" s="24" t="s">
        <v>62</v>
      </c>
      <c r="H626" s="24" t="s">
        <v>63</v>
      </c>
      <c r="I626" s="24" t="s">
        <v>64</v>
      </c>
      <c r="J626" s="24" t="s">
        <v>568</v>
      </c>
      <c r="K626" s="71" t="s">
        <v>66</v>
      </c>
      <c r="L626" s="71" t="s">
        <v>549</v>
      </c>
      <c r="M626" s="71" t="s">
        <v>252</v>
      </c>
      <c r="N626" s="24" t="s">
        <v>70</v>
      </c>
      <c r="O626" s="71" t="s">
        <v>558</v>
      </c>
      <c r="P626" s="71">
        <v>5</v>
      </c>
      <c r="Q626" s="24">
        <v>0</v>
      </c>
      <c r="R626" s="24" t="s">
        <v>93</v>
      </c>
      <c r="S626" s="73">
        <v>0.2</v>
      </c>
      <c r="T626" s="71">
        <v>2024</v>
      </c>
      <c r="U626" s="24">
        <f t="shared" si="9"/>
        <v>5</v>
      </c>
      <c r="V626" s="71"/>
      <c r="W626" s="71"/>
      <c r="X626" s="71"/>
      <c r="Y626" s="71"/>
      <c r="Z626" s="71"/>
      <c r="AA626" s="71">
        <v>1</v>
      </c>
      <c r="AB626" s="71">
        <v>1</v>
      </c>
      <c r="AC626" s="24"/>
      <c r="AD626" s="71">
        <v>1</v>
      </c>
      <c r="AE626" s="71">
        <v>1</v>
      </c>
      <c r="AF626" s="71">
        <v>1</v>
      </c>
      <c r="AG626" s="71"/>
      <c r="AH626" s="62">
        <f>V626/'Festività&amp;Chiusure'!H$2</f>
        <v>0</v>
      </c>
      <c r="AI626" s="62">
        <f>W626/'Festività&amp;Chiusure'!I$2</f>
        <v>0</v>
      </c>
      <c r="AJ626" s="62">
        <f>X626/'Festività&amp;Chiusure'!J$2</f>
        <v>0</v>
      </c>
      <c r="AK626" s="62">
        <f>Y626/'Festività&amp;Chiusure'!K$2</f>
        <v>0</v>
      </c>
      <c r="AL626" s="62">
        <f>Z626/'Festività&amp;Chiusure'!L$2</f>
        <v>0</v>
      </c>
      <c r="AM626" s="62">
        <f>AA626/'Festività&amp;Chiusure'!M$2</f>
        <v>0.05</v>
      </c>
      <c r="AN626" s="62">
        <f>AB626/'Festività&amp;Chiusure'!N$2</f>
        <v>4.3478260869565216E-2</v>
      </c>
      <c r="AO626" s="62">
        <f>AC626/'Festività&amp;Chiusure'!O$2</f>
        <v>0</v>
      </c>
      <c r="AP626" s="62">
        <f>AD626/'Festività&amp;Chiusure'!P$2</f>
        <v>4.7619047619047616E-2</v>
      </c>
      <c r="AQ626" s="62">
        <f>AE626/'Festività&amp;Chiusure'!Q$2</f>
        <v>4.3478260869565216E-2</v>
      </c>
      <c r="AR626" s="62">
        <f>AF626/'Festività&amp;Chiusure'!R$2</f>
        <v>4.7619047619047616E-2</v>
      </c>
      <c r="AS626" s="62">
        <f>AG626/'Festività&amp;Chiusure'!S$2</f>
        <v>0</v>
      </c>
    </row>
    <row r="627" spans="1:45" ht="14.45" hidden="1">
      <c r="A627" s="24" t="s">
        <v>60</v>
      </c>
      <c r="B627" s="24" t="s">
        <v>61</v>
      </c>
      <c r="C627" s="24"/>
      <c r="D627" s="24">
        <v>2024</v>
      </c>
      <c r="E627" s="61">
        <v>45536</v>
      </c>
      <c r="F627" s="61">
        <v>45626</v>
      </c>
      <c r="G627" s="24" t="s">
        <v>62</v>
      </c>
      <c r="H627" s="24" t="s">
        <v>63</v>
      </c>
      <c r="I627" s="24" t="s">
        <v>64</v>
      </c>
      <c r="J627" s="24" t="s">
        <v>569</v>
      </c>
      <c r="K627" s="24" t="s">
        <v>66</v>
      </c>
      <c r="L627" s="24" t="s">
        <v>549</v>
      </c>
      <c r="M627" s="79" t="s">
        <v>98</v>
      </c>
      <c r="N627" s="24" t="s">
        <v>70</v>
      </c>
      <c r="O627" s="24" t="s">
        <v>56</v>
      </c>
      <c r="P627" s="24">
        <v>10</v>
      </c>
      <c r="Q627" s="24">
        <v>0</v>
      </c>
      <c r="R627" s="24" t="s">
        <v>93</v>
      </c>
      <c r="S627" s="62">
        <v>0</v>
      </c>
      <c r="T627" s="24">
        <v>2024</v>
      </c>
      <c r="U627" s="24">
        <f t="shared" si="9"/>
        <v>10</v>
      </c>
      <c r="V627" s="24"/>
      <c r="W627" s="24"/>
      <c r="X627" s="24"/>
      <c r="Y627" s="24"/>
      <c r="Z627" s="24"/>
      <c r="AA627" s="24"/>
      <c r="AB627" s="24"/>
      <c r="AC627" s="24"/>
      <c r="AD627" s="24">
        <v>3</v>
      </c>
      <c r="AE627" s="24">
        <v>5</v>
      </c>
      <c r="AF627" s="24">
        <v>2</v>
      </c>
      <c r="AG627" s="24"/>
      <c r="AH627" s="62">
        <f>V627/'Festività&amp;Chiusure'!H$2</f>
        <v>0</v>
      </c>
      <c r="AI627" s="62">
        <f>W627/'Festività&amp;Chiusure'!I$2</f>
        <v>0</v>
      </c>
      <c r="AJ627" s="62">
        <f>X627/'Festività&amp;Chiusure'!J$2</f>
        <v>0</v>
      </c>
      <c r="AK627" s="62">
        <f>Y627/'Festività&amp;Chiusure'!K$2</f>
        <v>0</v>
      </c>
      <c r="AL627" s="62">
        <f>Z627/'Festività&amp;Chiusure'!L$2</f>
        <v>0</v>
      </c>
      <c r="AM627" s="62">
        <f>AA627/'Festività&amp;Chiusure'!M$2</f>
        <v>0</v>
      </c>
      <c r="AN627" s="62">
        <f>AB627/'Festività&amp;Chiusure'!N$2</f>
        <v>0</v>
      </c>
      <c r="AO627" s="62">
        <f>AC627/'Festività&amp;Chiusure'!O$2</f>
        <v>0</v>
      </c>
      <c r="AP627" s="62">
        <f>AD627/'Festività&amp;Chiusure'!P$2</f>
        <v>0.14285714285714285</v>
      </c>
      <c r="AQ627" s="62">
        <f>AE627/'Festività&amp;Chiusure'!Q$2</f>
        <v>0.21739130434782608</v>
      </c>
      <c r="AR627" s="62">
        <f>AF627/'Festività&amp;Chiusure'!R$2</f>
        <v>9.5238095238095233E-2</v>
      </c>
      <c r="AS627" s="62">
        <f>AG627/'Festività&amp;Chiusure'!S$2</f>
        <v>0</v>
      </c>
    </row>
    <row r="628" spans="1:45" ht="14.45" hidden="1">
      <c r="A628" s="24" t="s">
        <v>45</v>
      </c>
      <c r="B628" s="24" t="s">
        <v>46</v>
      </c>
      <c r="C628" s="24"/>
      <c r="D628" s="24" t="s">
        <v>143</v>
      </c>
      <c r="E628" s="61">
        <v>45580</v>
      </c>
      <c r="F628" s="61">
        <v>45442</v>
      </c>
      <c r="G628" s="24" t="s">
        <v>570</v>
      </c>
      <c r="H628" s="24" t="s">
        <v>570</v>
      </c>
      <c r="I628" s="24" t="s">
        <v>50</v>
      </c>
      <c r="J628" s="24" t="s">
        <v>571</v>
      </c>
      <c r="K628" s="24" t="s">
        <v>572</v>
      </c>
      <c r="L628" s="24" t="s">
        <v>549</v>
      </c>
      <c r="M628" s="79" t="s">
        <v>53</v>
      </c>
      <c r="N628" s="24" t="s">
        <v>59</v>
      </c>
      <c r="O628" s="24" t="s">
        <v>92</v>
      </c>
      <c r="P628" s="24">
        <v>115</v>
      </c>
      <c r="Q628" s="24">
        <v>15</v>
      </c>
      <c r="R628" s="24" t="s">
        <v>93</v>
      </c>
      <c r="S628" s="62">
        <v>0</v>
      </c>
      <c r="T628" s="24">
        <v>2024</v>
      </c>
      <c r="U628" s="24">
        <f t="shared" si="9"/>
        <v>1.5</v>
      </c>
      <c r="V628" s="24"/>
      <c r="W628" s="24"/>
      <c r="X628" s="24"/>
      <c r="Y628" s="24"/>
      <c r="Z628" s="24"/>
      <c r="AA628" s="24"/>
      <c r="AB628" s="24"/>
      <c r="AC628" s="24"/>
      <c r="AD628" s="24"/>
      <c r="AE628" s="24">
        <v>0.5</v>
      </c>
      <c r="AF628" s="24">
        <v>0.5</v>
      </c>
      <c r="AG628" s="24">
        <v>0.5</v>
      </c>
      <c r="AH628" s="62">
        <f>V628/'Festività&amp;Chiusure'!H$2</f>
        <v>0</v>
      </c>
      <c r="AI628" s="62">
        <f>W628/'Festività&amp;Chiusure'!I$2</f>
        <v>0</v>
      </c>
      <c r="AJ628" s="62">
        <f>X628/'Festività&amp;Chiusure'!J$2</f>
        <v>0</v>
      </c>
      <c r="AK628" s="62">
        <f>Y628/'Festività&amp;Chiusure'!K$2</f>
        <v>0</v>
      </c>
      <c r="AL628" s="62">
        <f>Z628/'Festività&amp;Chiusure'!L$2</f>
        <v>0</v>
      </c>
      <c r="AM628" s="62">
        <f>AA628/'Festività&amp;Chiusure'!M$2</f>
        <v>0</v>
      </c>
      <c r="AN628" s="62">
        <f>AB628/'Festività&amp;Chiusure'!N$2</f>
        <v>0</v>
      </c>
      <c r="AO628" s="62">
        <f>AC628/'Festività&amp;Chiusure'!O$2</f>
        <v>0</v>
      </c>
      <c r="AP628" s="62">
        <f>AD628/'Festività&amp;Chiusure'!P$2</f>
        <v>0</v>
      </c>
      <c r="AQ628" s="62">
        <f>AE628/'Festività&amp;Chiusure'!Q$2</f>
        <v>2.1739130434782608E-2</v>
      </c>
      <c r="AR628" s="62">
        <f>AF628/'Festività&amp;Chiusure'!R$2</f>
        <v>2.3809523809523808E-2</v>
      </c>
      <c r="AS628" s="62">
        <f>AG628/'Festività&amp;Chiusure'!S$2</f>
        <v>2.2727272727272728E-2</v>
      </c>
    </row>
    <row r="629" spans="1:45" ht="14.45" hidden="1">
      <c r="A629" s="24" t="s">
        <v>45</v>
      </c>
      <c r="B629" s="24" t="s">
        <v>46</v>
      </c>
      <c r="C629" s="24"/>
      <c r="D629" s="24" t="s">
        <v>143</v>
      </c>
      <c r="E629" s="61">
        <v>45580</v>
      </c>
      <c r="F629" s="61">
        <v>45442</v>
      </c>
      <c r="G629" s="24" t="s">
        <v>570</v>
      </c>
      <c r="H629" s="24" t="s">
        <v>570</v>
      </c>
      <c r="I629" s="24" t="s">
        <v>50</v>
      </c>
      <c r="J629" s="24" t="s">
        <v>571</v>
      </c>
      <c r="K629" s="24" t="s">
        <v>572</v>
      </c>
      <c r="L629" s="24" t="s">
        <v>549</v>
      </c>
      <c r="M629" s="79" t="s">
        <v>573</v>
      </c>
      <c r="N629" s="24" t="e">
        <v>#N/A</v>
      </c>
      <c r="O629" s="24" t="s">
        <v>92</v>
      </c>
      <c r="P629" s="24">
        <v>115</v>
      </c>
      <c r="Q629" s="24">
        <v>15</v>
      </c>
      <c r="R629" s="24" t="s">
        <v>93</v>
      </c>
      <c r="S629" s="62">
        <v>0</v>
      </c>
      <c r="T629" s="24">
        <v>2024</v>
      </c>
      <c r="U629" s="24">
        <f t="shared" si="9"/>
        <v>1</v>
      </c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>
        <v>1</v>
      </c>
      <c r="AH629" s="62">
        <f>V629/'Festività&amp;Chiusure'!H$2</f>
        <v>0</v>
      </c>
      <c r="AI629" s="62">
        <f>W629/'Festività&amp;Chiusure'!I$2</f>
        <v>0</v>
      </c>
      <c r="AJ629" s="62">
        <f>X629/'Festività&amp;Chiusure'!J$2</f>
        <v>0</v>
      </c>
      <c r="AK629" s="62">
        <f>Y629/'Festività&amp;Chiusure'!K$2</f>
        <v>0</v>
      </c>
      <c r="AL629" s="62">
        <f>Z629/'Festività&amp;Chiusure'!L$2</f>
        <v>0</v>
      </c>
      <c r="AM629" s="62">
        <f>AA629/'Festività&amp;Chiusure'!M$2</f>
        <v>0</v>
      </c>
      <c r="AN629" s="62">
        <f>AB629/'Festività&amp;Chiusure'!N$2</f>
        <v>0</v>
      </c>
      <c r="AO629" s="62">
        <f>AC629/'Festività&amp;Chiusure'!O$2</f>
        <v>0</v>
      </c>
      <c r="AP629" s="62">
        <f>AD629/'Festività&amp;Chiusure'!P$2</f>
        <v>0</v>
      </c>
      <c r="AQ629" s="62">
        <f>AE629/'Festività&amp;Chiusure'!Q$2</f>
        <v>0</v>
      </c>
      <c r="AR629" s="62">
        <f>AF629/'Festività&amp;Chiusure'!R$2</f>
        <v>0</v>
      </c>
      <c r="AS629" s="62">
        <f>AG629/'Festività&amp;Chiusure'!S$2</f>
        <v>4.5454545454545456E-2</v>
      </c>
    </row>
    <row r="630" spans="1:45" ht="14.45" hidden="1">
      <c r="A630" s="24" t="s">
        <v>45</v>
      </c>
      <c r="B630" s="24" t="s">
        <v>46</v>
      </c>
      <c r="C630" s="24"/>
      <c r="D630" s="24" t="s">
        <v>143</v>
      </c>
      <c r="E630" s="61">
        <v>45580</v>
      </c>
      <c r="F630" s="61">
        <v>45442</v>
      </c>
      <c r="G630" s="24" t="s">
        <v>570</v>
      </c>
      <c r="H630" s="24" t="s">
        <v>570</v>
      </c>
      <c r="I630" s="24" t="s">
        <v>50</v>
      </c>
      <c r="J630" s="24" t="s">
        <v>571</v>
      </c>
      <c r="K630" s="24" t="s">
        <v>572</v>
      </c>
      <c r="L630" s="24" t="s">
        <v>549</v>
      </c>
      <c r="M630" s="79" t="s">
        <v>96</v>
      </c>
      <c r="N630" s="24" t="s">
        <v>55</v>
      </c>
      <c r="O630" s="24" t="s">
        <v>56</v>
      </c>
      <c r="P630" s="24">
        <v>115</v>
      </c>
      <c r="Q630" s="24">
        <v>15</v>
      </c>
      <c r="R630" s="24" t="s">
        <v>93</v>
      </c>
      <c r="S630" s="62">
        <v>0</v>
      </c>
      <c r="T630" s="24">
        <v>2024</v>
      </c>
      <c r="U630" s="24">
        <f t="shared" si="9"/>
        <v>2</v>
      </c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>
        <v>2</v>
      </c>
      <c r="AH630" s="62">
        <f>V630/'Festività&amp;Chiusure'!H$2</f>
        <v>0</v>
      </c>
      <c r="AI630" s="62">
        <f>W630/'Festività&amp;Chiusure'!I$2</f>
        <v>0</v>
      </c>
      <c r="AJ630" s="62">
        <f>X630/'Festività&amp;Chiusure'!J$2</f>
        <v>0</v>
      </c>
      <c r="AK630" s="62">
        <f>Y630/'Festività&amp;Chiusure'!K$2</f>
        <v>0</v>
      </c>
      <c r="AL630" s="62">
        <f>Z630/'Festività&amp;Chiusure'!L$2</f>
        <v>0</v>
      </c>
      <c r="AM630" s="62">
        <f>AA630/'Festività&amp;Chiusure'!M$2</f>
        <v>0</v>
      </c>
      <c r="AN630" s="62">
        <f>AB630/'Festività&amp;Chiusure'!N$2</f>
        <v>0</v>
      </c>
      <c r="AO630" s="62">
        <f>AC630/'Festività&amp;Chiusure'!O$2</f>
        <v>0</v>
      </c>
      <c r="AP630" s="62">
        <f>AD630/'Festività&amp;Chiusure'!P$2</f>
        <v>0</v>
      </c>
      <c r="AQ630" s="62">
        <f>AE630/'Festività&amp;Chiusure'!Q$2</f>
        <v>0</v>
      </c>
      <c r="AR630" s="62">
        <f>AF630/'Festività&amp;Chiusure'!R$2</f>
        <v>0</v>
      </c>
      <c r="AS630" s="62">
        <f>AG630/'Festività&amp;Chiusure'!S$2</f>
        <v>9.0909090909090912E-2</v>
      </c>
    </row>
    <row r="631" spans="1:45" ht="14.45" hidden="1">
      <c r="A631" s="24" t="s">
        <v>45</v>
      </c>
      <c r="B631" s="24" t="s">
        <v>46</v>
      </c>
      <c r="C631" s="24"/>
      <c r="D631" s="24" t="s">
        <v>143</v>
      </c>
      <c r="E631" s="61">
        <v>45580</v>
      </c>
      <c r="F631" s="61">
        <v>45442</v>
      </c>
      <c r="G631" s="24" t="s">
        <v>570</v>
      </c>
      <c r="H631" s="24" t="s">
        <v>570</v>
      </c>
      <c r="I631" s="24" t="s">
        <v>50</v>
      </c>
      <c r="J631" s="24" t="s">
        <v>571</v>
      </c>
      <c r="K631" s="24" t="s">
        <v>572</v>
      </c>
      <c r="L631" s="24" t="s">
        <v>549</v>
      </c>
      <c r="M631" s="24" t="s">
        <v>86</v>
      </c>
      <c r="N631" s="24" t="s">
        <v>55</v>
      </c>
      <c r="O631" s="24" t="s">
        <v>233</v>
      </c>
      <c r="P631" s="24">
        <v>115</v>
      </c>
      <c r="Q631" s="24">
        <v>15</v>
      </c>
      <c r="R631" s="24" t="s">
        <v>93</v>
      </c>
      <c r="S631" s="62">
        <v>0</v>
      </c>
      <c r="T631" s="24">
        <v>2024</v>
      </c>
      <c r="U631" s="24">
        <f t="shared" si="9"/>
        <v>3</v>
      </c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>
        <v>3</v>
      </c>
      <c r="AH631" s="62">
        <f>V631/'Festività&amp;Chiusure'!H$2</f>
        <v>0</v>
      </c>
      <c r="AI631" s="62">
        <f>W631/'Festività&amp;Chiusure'!I$2</f>
        <v>0</v>
      </c>
      <c r="AJ631" s="62">
        <f>X631/'Festività&amp;Chiusure'!J$2</f>
        <v>0</v>
      </c>
      <c r="AK631" s="62">
        <f>Y631/'Festività&amp;Chiusure'!K$2</f>
        <v>0</v>
      </c>
      <c r="AL631" s="62">
        <f>Z631/'Festività&amp;Chiusure'!L$2</f>
        <v>0</v>
      </c>
      <c r="AM631" s="62">
        <f>AA631/'Festività&amp;Chiusure'!M$2</f>
        <v>0</v>
      </c>
      <c r="AN631" s="62">
        <f>AB631/'Festività&amp;Chiusure'!N$2</f>
        <v>0</v>
      </c>
      <c r="AO631" s="62">
        <f>AC631/'Festività&amp;Chiusure'!O$2</f>
        <v>0</v>
      </c>
      <c r="AP631" s="62">
        <f>AD631/'Festività&amp;Chiusure'!P$2</f>
        <v>0</v>
      </c>
      <c r="AQ631" s="62">
        <f>AE631/'Festività&amp;Chiusure'!Q$2</f>
        <v>0</v>
      </c>
      <c r="AR631" s="62">
        <f>AF631/'Festività&amp;Chiusure'!R$2</f>
        <v>0</v>
      </c>
      <c r="AS631" s="62">
        <f>AG631/'Festività&amp;Chiusure'!S$2</f>
        <v>0.13636363636363635</v>
      </c>
    </row>
    <row r="632" spans="1:45" ht="14.45" hidden="1">
      <c r="A632" s="24" t="s">
        <v>45</v>
      </c>
      <c r="B632" s="24" t="s">
        <v>46</v>
      </c>
      <c r="C632" s="24"/>
      <c r="D632" s="24" t="s">
        <v>143</v>
      </c>
      <c r="E632" s="61">
        <v>45580</v>
      </c>
      <c r="F632" s="61">
        <v>45442</v>
      </c>
      <c r="G632" s="24" t="s">
        <v>570</v>
      </c>
      <c r="H632" s="24" t="s">
        <v>570</v>
      </c>
      <c r="I632" s="24" t="s">
        <v>50</v>
      </c>
      <c r="J632" s="24" t="s">
        <v>571</v>
      </c>
      <c r="K632" s="24" t="s">
        <v>572</v>
      </c>
      <c r="L632" s="24" t="s">
        <v>549</v>
      </c>
      <c r="M632" s="24" t="s">
        <v>98</v>
      </c>
      <c r="N632" s="24" t="s">
        <v>70</v>
      </c>
      <c r="O632" s="24" t="s">
        <v>72</v>
      </c>
      <c r="P632" s="24">
        <v>115</v>
      </c>
      <c r="Q632" s="24">
        <v>15</v>
      </c>
      <c r="R632" s="24" t="s">
        <v>93</v>
      </c>
      <c r="S632" s="62">
        <v>0</v>
      </c>
      <c r="T632" s="24">
        <v>2024</v>
      </c>
      <c r="U632" s="24">
        <f t="shared" si="9"/>
        <v>2</v>
      </c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>
        <v>2</v>
      </c>
      <c r="AG632" s="24"/>
      <c r="AH632" s="62">
        <f>V632/'Festività&amp;Chiusure'!H$2</f>
        <v>0</v>
      </c>
      <c r="AI632" s="62">
        <f>W632/'Festività&amp;Chiusure'!I$2</f>
        <v>0</v>
      </c>
      <c r="AJ632" s="62">
        <f>X632/'Festività&amp;Chiusure'!J$2</f>
        <v>0</v>
      </c>
      <c r="AK632" s="62">
        <f>Y632/'Festività&amp;Chiusure'!K$2</f>
        <v>0</v>
      </c>
      <c r="AL632" s="62">
        <f>Z632/'Festività&amp;Chiusure'!L$2</f>
        <v>0</v>
      </c>
      <c r="AM632" s="62">
        <f>AA632/'Festività&amp;Chiusure'!M$2</f>
        <v>0</v>
      </c>
      <c r="AN632" s="62">
        <f>AB632/'Festività&amp;Chiusure'!N$2</f>
        <v>0</v>
      </c>
      <c r="AO632" s="62">
        <f>AC632/'Festività&amp;Chiusure'!O$2</f>
        <v>0</v>
      </c>
      <c r="AP632" s="62">
        <f>AD632/'Festività&amp;Chiusure'!P$2</f>
        <v>0</v>
      </c>
      <c r="AQ632" s="62">
        <f>AE632/'Festività&amp;Chiusure'!Q$2</f>
        <v>0</v>
      </c>
      <c r="AR632" s="62">
        <f>AF632/'Festività&amp;Chiusure'!R$2</f>
        <v>9.5238095238095233E-2</v>
      </c>
      <c r="AS632" s="62">
        <f>AG632/'Festività&amp;Chiusure'!S$2</f>
        <v>0</v>
      </c>
    </row>
    <row r="633" spans="1:45" ht="14.45" hidden="1">
      <c r="A633" s="24" t="s">
        <v>262</v>
      </c>
      <c r="B633" s="24" t="s">
        <v>46</v>
      </c>
      <c r="C633" s="24"/>
      <c r="D633" s="24">
        <v>2024</v>
      </c>
      <c r="E633" s="61">
        <v>45383</v>
      </c>
      <c r="F633" s="61">
        <v>45657</v>
      </c>
      <c r="G633" s="24" t="s">
        <v>62</v>
      </c>
      <c r="H633" s="24" t="s">
        <v>574</v>
      </c>
      <c r="I633" s="24" t="s">
        <v>351</v>
      </c>
      <c r="J633" s="24" t="s">
        <v>575</v>
      </c>
      <c r="K633" s="24"/>
      <c r="L633" s="24" t="s">
        <v>576</v>
      </c>
      <c r="M633" s="24" t="s">
        <v>175</v>
      </c>
      <c r="N633" s="24" t="s">
        <v>176</v>
      </c>
      <c r="O633" s="24" t="s">
        <v>92</v>
      </c>
      <c r="P633" s="24">
        <v>24</v>
      </c>
      <c r="Q633" s="24">
        <v>11</v>
      </c>
      <c r="R633" s="24" t="s">
        <v>93</v>
      </c>
      <c r="S633" s="62">
        <v>0.5</v>
      </c>
      <c r="T633" s="24">
        <v>2024</v>
      </c>
      <c r="U633" s="24">
        <f t="shared" si="9"/>
        <v>17</v>
      </c>
      <c r="V633" s="24"/>
      <c r="W633" s="24"/>
      <c r="X633" s="24"/>
      <c r="Y633" s="24">
        <v>2</v>
      </c>
      <c r="Z633" s="24">
        <v>2</v>
      </c>
      <c r="AA633" s="24">
        <v>2</v>
      </c>
      <c r="AB633" s="24">
        <v>2</v>
      </c>
      <c r="AC633" s="24">
        <v>2</v>
      </c>
      <c r="AD633" s="24">
        <v>2</v>
      </c>
      <c r="AE633" s="24">
        <v>4</v>
      </c>
      <c r="AF633" s="24">
        <v>1</v>
      </c>
      <c r="AG633" s="24">
        <v>2</v>
      </c>
      <c r="AH633" s="62">
        <f>V633/'Festività&amp;Chiusure'!H$2</f>
        <v>0</v>
      </c>
      <c r="AI633" s="62">
        <f>W633/'Festività&amp;Chiusure'!I$2</f>
        <v>0</v>
      </c>
      <c r="AJ633" s="62">
        <f>X633/'Festività&amp;Chiusure'!J$2</f>
        <v>0</v>
      </c>
      <c r="AK633" s="62">
        <f>Y633/'Festività&amp;Chiusure'!K$2</f>
        <v>9.0909090909090912E-2</v>
      </c>
      <c r="AL633" s="62">
        <f>Z633/'Festività&amp;Chiusure'!L$2</f>
        <v>0.1</v>
      </c>
      <c r="AM633" s="62">
        <f>AA633/'Festività&amp;Chiusure'!M$2</f>
        <v>0.1</v>
      </c>
      <c r="AN633" s="62">
        <f>AB633/'Festività&amp;Chiusure'!N$2</f>
        <v>8.6956521739130432E-2</v>
      </c>
      <c r="AO633" s="62">
        <f>AC633/'Festività&amp;Chiusure'!O$2</f>
        <v>0.16666666666666666</v>
      </c>
      <c r="AP633" s="62">
        <f>AD633/'Festività&amp;Chiusure'!P$2</f>
        <v>9.5238095238095233E-2</v>
      </c>
      <c r="AQ633" s="62">
        <f>AE633/'Festività&amp;Chiusure'!Q$2</f>
        <v>0.17391304347826086</v>
      </c>
      <c r="AR633" s="62">
        <f>AF633/'Festività&amp;Chiusure'!R$2</f>
        <v>4.7619047619047616E-2</v>
      </c>
      <c r="AS633" s="62">
        <f>AG633/'Festività&amp;Chiusure'!S$2</f>
        <v>9.0909090909090912E-2</v>
      </c>
    </row>
    <row r="634" spans="1:45" ht="14.45" hidden="1">
      <c r="A634" s="24" t="s">
        <v>262</v>
      </c>
      <c r="B634" s="24" t="s">
        <v>46</v>
      </c>
      <c r="C634" s="24"/>
      <c r="D634" s="24">
        <v>2025</v>
      </c>
      <c r="E634" s="61">
        <v>45658</v>
      </c>
      <c r="F634" s="61">
        <v>46022</v>
      </c>
      <c r="G634" s="24" t="s">
        <v>62</v>
      </c>
      <c r="H634" s="24" t="s">
        <v>574</v>
      </c>
      <c r="I634" s="24" t="s">
        <v>351</v>
      </c>
      <c r="J634" s="24" t="s">
        <v>575</v>
      </c>
      <c r="K634" s="24"/>
      <c r="L634" s="24" t="s">
        <v>576</v>
      </c>
      <c r="M634" s="24" t="s">
        <v>175</v>
      </c>
      <c r="N634" s="24" t="s">
        <v>176</v>
      </c>
      <c r="O634" s="24" t="s">
        <v>92</v>
      </c>
      <c r="P634" s="24">
        <v>24</v>
      </c>
      <c r="Q634" s="24">
        <v>0</v>
      </c>
      <c r="R634" s="24" t="s">
        <v>93</v>
      </c>
      <c r="S634" s="62">
        <v>0</v>
      </c>
      <c r="T634" s="24">
        <v>2024</v>
      </c>
      <c r="U634" s="24">
        <f t="shared" si="9"/>
        <v>8</v>
      </c>
      <c r="V634" s="24">
        <v>2</v>
      </c>
      <c r="W634" s="24">
        <v>2</v>
      </c>
      <c r="X634" s="24">
        <v>2</v>
      </c>
      <c r="Y634" s="24">
        <v>1</v>
      </c>
      <c r="Z634" s="24">
        <v>1</v>
      </c>
      <c r="AA634" s="24">
        <v>1</v>
      </c>
      <c r="AB634" s="24">
        <v>1</v>
      </c>
      <c r="AC634" s="24">
        <v>1</v>
      </c>
      <c r="AD634" s="24">
        <v>1</v>
      </c>
      <c r="AE634" s="24">
        <v>1</v>
      </c>
      <c r="AF634" s="24">
        <v>1</v>
      </c>
      <c r="AG634" s="24">
        <v>1</v>
      </c>
      <c r="AH634" s="62">
        <f>V634/'Festività&amp;Chiusure'!H$2</f>
        <v>0.1111111111111111</v>
      </c>
      <c r="AI634" s="62">
        <f>W634/'Festività&amp;Chiusure'!I$2</f>
        <v>0.1</v>
      </c>
      <c r="AJ634" s="62">
        <f>X634/'Festività&amp;Chiusure'!J$2</f>
        <v>9.5238095238095233E-2</v>
      </c>
      <c r="AK634" s="62">
        <f>Y634/'Festività&amp;Chiusure'!K$2</f>
        <v>4.5454545454545456E-2</v>
      </c>
      <c r="AL634" s="62">
        <f>Z634/'Festività&amp;Chiusure'!L$2</f>
        <v>0.05</v>
      </c>
      <c r="AM634" s="62">
        <f>AA634/'Festività&amp;Chiusure'!M$2</f>
        <v>0.05</v>
      </c>
      <c r="AN634" s="62">
        <f>AB634/'Festività&amp;Chiusure'!N$2</f>
        <v>4.3478260869565216E-2</v>
      </c>
      <c r="AO634" s="62">
        <f>AC634/'Festività&amp;Chiusure'!O$2</f>
        <v>8.3333333333333329E-2</v>
      </c>
      <c r="AP634" s="62">
        <f>AD634/'Festività&amp;Chiusure'!P$2</f>
        <v>4.7619047619047616E-2</v>
      </c>
      <c r="AQ634" s="62">
        <f>AE634/'Festività&amp;Chiusure'!Q$2</f>
        <v>4.3478260869565216E-2</v>
      </c>
      <c r="AR634" s="62">
        <f>AF634/'Festività&amp;Chiusure'!R$2</f>
        <v>4.7619047619047616E-2</v>
      </c>
      <c r="AS634" s="62">
        <f>AG634/'Festività&amp;Chiusure'!S$2</f>
        <v>4.5454545454545456E-2</v>
      </c>
    </row>
    <row r="635" spans="1:45" ht="14.45" hidden="1">
      <c r="A635" s="24" t="s">
        <v>262</v>
      </c>
      <c r="B635" s="24" t="s">
        <v>46</v>
      </c>
      <c r="C635" s="24"/>
      <c r="D635" s="24">
        <v>2025</v>
      </c>
      <c r="E635" s="61">
        <v>45658</v>
      </c>
      <c r="F635" s="61">
        <v>46022</v>
      </c>
      <c r="G635" s="24" t="s">
        <v>62</v>
      </c>
      <c r="H635" s="24" t="s">
        <v>574</v>
      </c>
      <c r="I635" s="24" t="s">
        <v>351</v>
      </c>
      <c r="J635" s="24" t="s">
        <v>575</v>
      </c>
      <c r="K635" s="24"/>
      <c r="L635" s="24" t="s">
        <v>576</v>
      </c>
      <c r="M635" s="24" t="s">
        <v>177</v>
      </c>
      <c r="N635" s="24" t="s">
        <v>59</v>
      </c>
      <c r="O635" s="24" t="s">
        <v>577</v>
      </c>
      <c r="P635" s="24">
        <v>24</v>
      </c>
      <c r="Q635" s="24">
        <v>0</v>
      </c>
      <c r="R635" s="24" t="s">
        <v>93</v>
      </c>
      <c r="S635" s="62">
        <v>0</v>
      </c>
      <c r="T635" s="24">
        <v>2024</v>
      </c>
      <c r="U635" s="24">
        <f t="shared" si="9"/>
        <v>15</v>
      </c>
      <c r="V635" s="24">
        <v>2</v>
      </c>
      <c r="W635" s="24">
        <v>2</v>
      </c>
      <c r="X635" s="24">
        <v>2</v>
      </c>
      <c r="Y635" s="24">
        <v>2</v>
      </c>
      <c r="Z635" s="24">
        <v>2</v>
      </c>
      <c r="AA635" s="24">
        <v>2</v>
      </c>
      <c r="AB635" s="24">
        <v>2</v>
      </c>
      <c r="AC635" s="24">
        <v>1</v>
      </c>
      <c r="AD635" s="24">
        <v>2</v>
      </c>
      <c r="AE635" s="24">
        <v>2</v>
      </c>
      <c r="AF635" s="24">
        <v>2</v>
      </c>
      <c r="AG635" s="24">
        <v>2</v>
      </c>
      <c r="AH635" s="62">
        <f>V635/'Festività&amp;Chiusure'!H$2</f>
        <v>0.1111111111111111</v>
      </c>
      <c r="AI635" s="62">
        <f>W635/'Festività&amp;Chiusure'!I$2</f>
        <v>0.1</v>
      </c>
      <c r="AJ635" s="62">
        <f>X635/'Festività&amp;Chiusure'!J$2</f>
        <v>9.5238095238095233E-2</v>
      </c>
      <c r="AK635" s="62">
        <f>Y635/'Festività&amp;Chiusure'!K$2</f>
        <v>9.0909090909090912E-2</v>
      </c>
      <c r="AL635" s="62">
        <f>Z635/'Festività&amp;Chiusure'!L$2</f>
        <v>0.1</v>
      </c>
      <c r="AM635" s="62">
        <f>AA635/'Festività&amp;Chiusure'!M$2</f>
        <v>0.1</v>
      </c>
      <c r="AN635" s="62">
        <f>AB635/'Festività&amp;Chiusure'!N$2</f>
        <v>8.6956521739130432E-2</v>
      </c>
      <c r="AO635" s="62">
        <f>AC635/'Festività&amp;Chiusure'!O$2</f>
        <v>8.3333333333333329E-2</v>
      </c>
      <c r="AP635" s="62">
        <f>AD635/'Festività&amp;Chiusure'!P$2</f>
        <v>9.5238095238095233E-2</v>
      </c>
      <c r="AQ635" s="62">
        <f>AE635/'Festività&amp;Chiusure'!Q$2</f>
        <v>8.6956521739130432E-2</v>
      </c>
      <c r="AR635" s="62">
        <f>AF635/'Festività&amp;Chiusure'!R$2</f>
        <v>9.5238095238095233E-2</v>
      </c>
      <c r="AS635" s="62">
        <f>AG635/'Festività&amp;Chiusure'!S$2</f>
        <v>9.0909090909090912E-2</v>
      </c>
    </row>
    <row r="636" spans="1:45" ht="14.45" hidden="1">
      <c r="A636" s="24" t="s">
        <v>45</v>
      </c>
      <c r="B636" s="24" t="s">
        <v>194</v>
      </c>
      <c r="C636" s="24"/>
      <c r="D636" s="24">
        <v>2024</v>
      </c>
      <c r="E636" s="61">
        <v>45292</v>
      </c>
      <c r="F636" s="61">
        <v>45473</v>
      </c>
      <c r="G636" s="24" t="s">
        <v>578</v>
      </c>
      <c r="H636" s="24" t="s">
        <v>579</v>
      </c>
      <c r="I636" s="24" t="s">
        <v>50</v>
      </c>
      <c r="J636" s="24" t="s">
        <v>580</v>
      </c>
      <c r="K636" s="24" t="s">
        <v>581</v>
      </c>
      <c r="L636" s="24" t="s">
        <v>98</v>
      </c>
      <c r="M636" s="24" t="s">
        <v>358</v>
      </c>
      <c r="N636" s="24" t="s">
        <v>176</v>
      </c>
      <c r="O636" s="24" t="s">
        <v>56</v>
      </c>
      <c r="P636" s="24">
        <v>60</v>
      </c>
      <c r="Q636" s="24">
        <v>0</v>
      </c>
      <c r="R636" s="24" t="s">
        <v>57</v>
      </c>
      <c r="S636" s="62">
        <v>1</v>
      </c>
      <c r="T636" s="24">
        <v>2024</v>
      </c>
      <c r="U636" s="24">
        <f t="shared" si="9"/>
        <v>8</v>
      </c>
      <c r="V636" s="24">
        <v>3.6</v>
      </c>
      <c r="W636" s="24">
        <v>4.2</v>
      </c>
      <c r="X636" s="24">
        <v>4.2</v>
      </c>
      <c r="Y636" s="24">
        <v>3.8</v>
      </c>
      <c r="Z636" s="24">
        <v>4</v>
      </c>
      <c r="AA636" s="24">
        <v>4</v>
      </c>
      <c r="AB636" s="24"/>
      <c r="AC636" s="24"/>
      <c r="AD636" s="24"/>
      <c r="AE636" s="24"/>
      <c r="AF636" s="24"/>
      <c r="AG636" s="24"/>
      <c r="AH636" s="62">
        <f>V636/'Festività&amp;Chiusure'!H$2</f>
        <v>0.2</v>
      </c>
      <c r="AI636" s="62">
        <f>W636/'Festività&amp;Chiusure'!I$2</f>
        <v>0.21000000000000002</v>
      </c>
      <c r="AJ636" s="62">
        <f>X636/'Festività&amp;Chiusure'!J$2</f>
        <v>0.2</v>
      </c>
      <c r="AK636" s="62">
        <f>Y636/'Festività&amp;Chiusure'!K$2</f>
        <v>0.17272727272727273</v>
      </c>
      <c r="AL636" s="62">
        <f>Z636/'Festività&amp;Chiusure'!L$2</f>
        <v>0.2</v>
      </c>
      <c r="AM636" s="62">
        <f>AA636/'Festività&amp;Chiusure'!M$2</f>
        <v>0.2</v>
      </c>
      <c r="AN636" s="62">
        <f>AB636/'Festività&amp;Chiusure'!N$2</f>
        <v>0</v>
      </c>
      <c r="AO636" s="62">
        <f>AC636/'Festività&amp;Chiusure'!O$2</f>
        <v>0</v>
      </c>
      <c r="AP636" s="62">
        <f>AD636/'Festività&amp;Chiusure'!P$2</f>
        <v>0</v>
      </c>
      <c r="AQ636" s="62">
        <f>AE636/'Festività&amp;Chiusure'!Q$2</f>
        <v>0</v>
      </c>
      <c r="AR636" s="62">
        <f>AF636/'Festività&amp;Chiusure'!R$2</f>
        <v>0</v>
      </c>
      <c r="AS636" s="62">
        <f>AG636/'Festività&amp;Chiusure'!S$2</f>
        <v>0</v>
      </c>
    </row>
    <row r="637" spans="1:45" ht="14.45" hidden="1">
      <c r="A637" s="24" t="s">
        <v>45</v>
      </c>
      <c r="B637" s="24" t="s">
        <v>194</v>
      </c>
      <c r="C637" s="24"/>
      <c r="D637" s="24">
        <v>2024</v>
      </c>
      <c r="E637" s="61">
        <v>45292</v>
      </c>
      <c r="F637" s="61">
        <v>45473</v>
      </c>
      <c r="G637" s="24" t="s">
        <v>578</v>
      </c>
      <c r="H637" s="24" t="s">
        <v>579</v>
      </c>
      <c r="I637" s="24" t="s">
        <v>50</v>
      </c>
      <c r="J637" s="24" t="s">
        <v>580</v>
      </c>
      <c r="K637" s="24" t="s">
        <v>581</v>
      </c>
      <c r="L637" s="24" t="s">
        <v>98</v>
      </c>
      <c r="M637" s="24" t="s">
        <v>98</v>
      </c>
      <c r="N637" s="24" t="s">
        <v>70</v>
      </c>
      <c r="O637" s="24" t="s">
        <v>92</v>
      </c>
      <c r="P637" s="24">
        <v>60</v>
      </c>
      <c r="Q637" s="24">
        <v>0</v>
      </c>
      <c r="R637" s="24" t="s">
        <v>57</v>
      </c>
      <c r="S637" s="62">
        <v>1</v>
      </c>
      <c r="T637" s="24">
        <v>2024</v>
      </c>
      <c r="U637" s="24">
        <f t="shared" ref="U637:U700" si="10">SUM(Z637:AG637)</f>
        <v>3</v>
      </c>
      <c r="V637" s="24">
        <v>2</v>
      </c>
      <c r="W637" s="24">
        <v>2</v>
      </c>
      <c r="X637" s="24">
        <v>2</v>
      </c>
      <c r="Y637" s="24">
        <v>2</v>
      </c>
      <c r="Z637" s="24">
        <v>2</v>
      </c>
      <c r="AA637" s="24">
        <v>1</v>
      </c>
      <c r="AB637" s="24"/>
      <c r="AC637" s="24"/>
      <c r="AD637" s="24"/>
      <c r="AE637" s="24"/>
      <c r="AF637" s="24"/>
      <c r="AG637" s="24"/>
      <c r="AH637" s="62">
        <f>V637/'Festività&amp;Chiusure'!H$2</f>
        <v>0.1111111111111111</v>
      </c>
      <c r="AI637" s="62">
        <f>W637/'Festività&amp;Chiusure'!I$2</f>
        <v>0.1</v>
      </c>
      <c r="AJ637" s="62">
        <f>X637/'Festività&amp;Chiusure'!J$2</f>
        <v>9.5238095238095233E-2</v>
      </c>
      <c r="AK637" s="62">
        <f>Y637/'Festività&amp;Chiusure'!K$2</f>
        <v>9.0909090909090912E-2</v>
      </c>
      <c r="AL637" s="62">
        <f>Z637/'Festività&amp;Chiusure'!L$2</f>
        <v>0.1</v>
      </c>
      <c r="AM637" s="62">
        <f>AA637/'Festività&amp;Chiusure'!M$2</f>
        <v>0.05</v>
      </c>
      <c r="AN637" s="62">
        <f>AB637/'Festività&amp;Chiusure'!N$2</f>
        <v>0</v>
      </c>
      <c r="AO637" s="62">
        <f>AC637/'Festività&amp;Chiusure'!O$2</f>
        <v>0</v>
      </c>
      <c r="AP637" s="62">
        <f>AD637/'Festività&amp;Chiusure'!P$2</f>
        <v>0</v>
      </c>
      <c r="AQ637" s="62">
        <f>AE637/'Festività&amp;Chiusure'!Q$2</f>
        <v>0</v>
      </c>
      <c r="AR637" s="62">
        <f>AF637/'Festività&amp;Chiusure'!R$2</f>
        <v>0</v>
      </c>
      <c r="AS637" s="62">
        <f>AG637/'Festività&amp;Chiusure'!S$2</f>
        <v>0</v>
      </c>
    </row>
    <row r="638" spans="1:45" ht="14.45" hidden="1">
      <c r="A638" s="24" t="s">
        <v>45</v>
      </c>
      <c r="B638" s="24" t="s">
        <v>194</v>
      </c>
      <c r="C638" s="24"/>
      <c r="D638" s="24">
        <v>2024</v>
      </c>
      <c r="E638" s="61">
        <v>45292</v>
      </c>
      <c r="F638" s="61">
        <v>45473</v>
      </c>
      <c r="G638" s="24" t="s">
        <v>578</v>
      </c>
      <c r="H638" s="24" t="s">
        <v>579</v>
      </c>
      <c r="I638" s="24" t="s">
        <v>50</v>
      </c>
      <c r="J638" s="24" t="s">
        <v>580</v>
      </c>
      <c r="K638" s="24" t="s">
        <v>581</v>
      </c>
      <c r="L638" s="24" t="s">
        <v>98</v>
      </c>
      <c r="M638" s="24" t="s">
        <v>71</v>
      </c>
      <c r="N638" s="24" t="s">
        <v>70</v>
      </c>
      <c r="O638" s="24" t="s">
        <v>72</v>
      </c>
      <c r="P638" s="24">
        <v>60</v>
      </c>
      <c r="Q638" s="24">
        <v>0</v>
      </c>
      <c r="R638" s="24" t="s">
        <v>57</v>
      </c>
      <c r="S638" s="62">
        <v>1</v>
      </c>
      <c r="T638" s="24">
        <v>2024</v>
      </c>
      <c r="U638" s="24">
        <f t="shared" si="10"/>
        <v>6</v>
      </c>
      <c r="V638" s="24">
        <v>1.8</v>
      </c>
      <c r="W638" s="24">
        <v>2.1</v>
      </c>
      <c r="X638" s="24">
        <v>2.1</v>
      </c>
      <c r="Y638" s="24">
        <v>1.9</v>
      </c>
      <c r="Z638" s="24">
        <v>2</v>
      </c>
      <c r="AA638" s="24">
        <v>4</v>
      </c>
      <c r="AB638" s="24"/>
      <c r="AC638" s="24"/>
      <c r="AD638" s="24"/>
      <c r="AE638" s="24"/>
      <c r="AF638" s="24"/>
      <c r="AG638" s="24"/>
      <c r="AH638" s="62">
        <f>V638/'Festività&amp;Chiusure'!H$2</f>
        <v>0.1</v>
      </c>
      <c r="AI638" s="62">
        <f>W638/'Festività&amp;Chiusure'!I$2</f>
        <v>0.10500000000000001</v>
      </c>
      <c r="AJ638" s="62">
        <f>X638/'Festività&amp;Chiusure'!J$2</f>
        <v>0.1</v>
      </c>
      <c r="AK638" s="62">
        <f>Y638/'Festività&amp;Chiusure'!K$2</f>
        <v>8.6363636363636365E-2</v>
      </c>
      <c r="AL638" s="62">
        <f>Z638/'Festività&amp;Chiusure'!L$2</f>
        <v>0.1</v>
      </c>
      <c r="AM638" s="62">
        <f>AA638/'Festività&amp;Chiusure'!M$2</f>
        <v>0.2</v>
      </c>
      <c r="AN638" s="62">
        <f>AB638/'Festività&amp;Chiusure'!N$2</f>
        <v>0</v>
      </c>
      <c r="AO638" s="62">
        <f>AC638/'Festività&amp;Chiusure'!O$2</f>
        <v>0</v>
      </c>
      <c r="AP638" s="62">
        <f>AD638/'Festività&amp;Chiusure'!P$2</f>
        <v>0</v>
      </c>
      <c r="AQ638" s="62">
        <f>AE638/'Festività&amp;Chiusure'!Q$2</f>
        <v>0</v>
      </c>
      <c r="AR638" s="62">
        <f>AF638/'Festività&amp;Chiusure'!R$2</f>
        <v>0</v>
      </c>
      <c r="AS638" s="62">
        <f>AG638/'Festività&amp;Chiusure'!S$2</f>
        <v>0</v>
      </c>
    </row>
    <row r="639" spans="1:45" ht="14.45" hidden="1">
      <c r="A639" s="24" t="s">
        <v>45</v>
      </c>
      <c r="B639" s="24" t="s">
        <v>194</v>
      </c>
      <c r="C639" s="24"/>
      <c r="D639" s="24">
        <v>2024</v>
      </c>
      <c r="E639" s="61">
        <v>45292</v>
      </c>
      <c r="F639" s="61">
        <v>45473</v>
      </c>
      <c r="G639" s="24" t="s">
        <v>578</v>
      </c>
      <c r="H639" s="24" t="s">
        <v>579</v>
      </c>
      <c r="I639" s="24" t="s">
        <v>50</v>
      </c>
      <c r="J639" s="24" t="s">
        <v>580</v>
      </c>
      <c r="K639" s="24" t="s">
        <v>581</v>
      </c>
      <c r="L639" s="24" t="s">
        <v>98</v>
      </c>
      <c r="M639" s="74" t="s">
        <v>582</v>
      </c>
      <c r="N639" s="24" t="s">
        <v>55</v>
      </c>
      <c r="O639" s="24" t="s">
        <v>56</v>
      </c>
      <c r="P639" s="24">
        <v>60</v>
      </c>
      <c r="Q639" s="24">
        <v>0</v>
      </c>
      <c r="R639" s="24" t="s">
        <v>57</v>
      </c>
      <c r="S639" s="62">
        <v>1</v>
      </c>
      <c r="T639" s="24">
        <v>2024</v>
      </c>
      <c r="U639" s="24">
        <f t="shared" si="10"/>
        <v>0</v>
      </c>
      <c r="V639" s="24">
        <v>1.8</v>
      </c>
      <c r="W639" s="24">
        <v>2.1</v>
      </c>
      <c r="X639" s="24">
        <v>2.1</v>
      </c>
      <c r="Y639" s="24">
        <v>1.9</v>
      </c>
      <c r="Z639" s="24"/>
      <c r="AA639" s="24"/>
      <c r="AB639" s="24"/>
      <c r="AC639" s="24"/>
      <c r="AD639" s="24"/>
      <c r="AE639" s="24"/>
      <c r="AF639" s="24"/>
      <c r="AG639" s="24"/>
      <c r="AH639" s="62">
        <f>V639/'Festività&amp;Chiusure'!H$2</f>
        <v>0.1</v>
      </c>
      <c r="AI639" s="62">
        <f>W639/'Festività&amp;Chiusure'!I$2</f>
        <v>0.10500000000000001</v>
      </c>
      <c r="AJ639" s="62">
        <f>X639/'Festività&amp;Chiusure'!J$2</f>
        <v>0.1</v>
      </c>
      <c r="AK639" s="62">
        <f>Y639/'Festività&amp;Chiusure'!K$2</f>
        <v>8.6363636363636365E-2</v>
      </c>
      <c r="AL639" s="62">
        <f>Z639/'Festività&amp;Chiusure'!L$2</f>
        <v>0</v>
      </c>
      <c r="AM639" s="62">
        <f>AA639/'Festività&amp;Chiusure'!M$2</f>
        <v>0</v>
      </c>
      <c r="AN639" s="62">
        <f>AB639/'Festività&amp;Chiusure'!N$2</f>
        <v>0</v>
      </c>
      <c r="AO639" s="62">
        <f>AC639/'Festività&amp;Chiusure'!O$2</f>
        <v>0</v>
      </c>
      <c r="AP639" s="62">
        <f>AD639/'Festività&amp;Chiusure'!P$2</f>
        <v>0</v>
      </c>
      <c r="AQ639" s="62">
        <f>AE639/'Festività&amp;Chiusure'!Q$2</f>
        <v>0</v>
      </c>
      <c r="AR639" s="62">
        <f>AF639/'Festività&amp;Chiusure'!R$2</f>
        <v>0</v>
      </c>
      <c r="AS639" s="62">
        <f>AG639/'Festività&amp;Chiusure'!S$2</f>
        <v>0</v>
      </c>
    </row>
    <row r="640" spans="1:45" ht="14.45" hidden="1">
      <c r="A640" s="24" t="s">
        <v>45</v>
      </c>
      <c r="B640" s="24" t="s">
        <v>194</v>
      </c>
      <c r="C640" s="24"/>
      <c r="D640" s="24">
        <v>2024</v>
      </c>
      <c r="E640" s="61">
        <v>45292</v>
      </c>
      <c r="F640" s="61">
        <v>45473</v>
      </c>
      <c r="G640" s="24" t="s">
        <v>583</v>
      </c>
      <c r="H640" s="24" t="s">
        <v>584</v>
      </c>
      <c r="I640" s="24" t="s">
        <v>50</v>
      </c>
      <c r="J640" s="24" t="s">
        <v>585</v>
      </c>
      <c r="K640" s="24" t="s">
        <v>586</v>
      </c>
      <c r="L640" s="24" t="s">
        <v>98</v>
      </c>
      <c r="M640" s="24" t="s">
        <v>358</v>
      </c>
      <c r="N640" s="24" t="s">
        <v>176</v>
      </c>
      <c r="O640" s="24" t="s">
        <v>56</v>
      </c>
      <c r="P640" s="24">
        <v>30</v>
      </c>
      <c r="Q640" s="24">
        <v>0</v>
      </c>
      <c r="R640" s="24" t="s">
        <v>57</v>
      </c>
      <c r="S640" s="62">
        <v>0</v>
      </c>
      <c r="T640" s="24">
        <v>2024</v>
      </c>
      <c r="U640" s="24">
        <f t="shared" si="10"/>
        <v>14</v>
      </c>
      <c r="V640" s="24">
        <v>1.8</v>
      </c>
      <c r="W640" s="24">
        <v>2.1</v>
      </c>
      <c r="X640" s="24">
        <v>2.1</v>
      </c>
      <c r="Y640" s="24">
        <v>1.9</v>
      </c>
      <c r="Z640" s="24">
        <v>2</v>
      </c>
      <c r="AA640" s="24">
        <v>2</v>
      </c>
      <c r="AB640" s="24">
        <v>2</v>
      </c>
      <c r="AC640" s="24"/>
      <c r="AD640" s="24">
        <v>2</v>
      </c>
      <c r="AE640" s="24">
        <v>2</v>
      </c>
      <c r="AF640" s="24">
        <v>2</v>
      </c>
      <c r="AG640" s="24">
        <v>2</v>
      </c>
      <c r="AH640" s="62">
        <f>V640/'Festività&amp;Chiusure'!H$2</f>
        <v>0.1</v>
      </c>
      <c r="AI640" s="62">
        <f>W640/'Festività&amp;Chiusure'!I$2</f>
        <v>0.10500000000000001</v>
      </c>
      <c r="AJ640" s="62">
        <f>X640/'Festività&amp;Chiusure'!J$2</f>
        <v>0.1</v>
      </c>
      <c r="AK640" s="62">
        <f>Y640/'Festività&amp;Chiusure'!K$2</f>
        <v>8.6363636363636365E-2</v>
      </c>
      <c r="AL640" s="62">
        <f>Z640/'Festività&amp;Chiusure'!L$2</f>
        <v>0.1</v>
      </c>
      <c r="AM640" s="62">
        <f>AA640/'Festività&amp;Chiusure'!M$2</f>
        <v>0.1</v>
      </c>
      <c r="AN640" s="62">
        <f>AB640/'Festività&amp;Chiusure'!N$2</f>
        <v>8.6956521739130432E-2</v>
      </c>
      <c r="AO640" s="62">
        <f>AC640/'Festività&amp;Chiusure'!O$2</f>
        <v>0</v>
      </c>
      <c r="AP640" s="62">
        <f>AD640/'Festività&amp;Chiusure'!P$2</f>
        <v>9.5238095238095233E-2</v>
      </c>
      <c r="AQ640" s="62">
        <f>AE640/'Festività&amp;Chiusure'!Q$2</f>
        <v>8.6956521739130432E-2</v>
      </c>
      <c r="AR640" s="62">
        <f>AF640/'Festività&amp;Chiusure'!R$2</f>
        <v>9.5238095238095233E-2</v>
      </c>
      <c r="AS640" s="62">
        <f>AG640/'Festività&amp;Chiusure'!S$2</f>
        <v>9.0909090909090912E-2</v>
      </c>
    </row>
    <row r="641" spans="1:45" ht="14.45" hidden="1">
      <c r="A641" s="24" t="s">
        <v>45</v>
      </c>
      <c r="B641" s="24" t="s">
        <v>194</v>
      </c>
      <c r="C641" s="24"/>
      <c r="D641" s="24">
        <v>2024</v>
      </c>
      <c r="E641" s="61">
        <v>45292</v>
      </c>
      <c r="F641" s="61">
        <v>45473</v>
      </c>
      <c r="G641" s="24" t="s">
        <v>583</v>
      </c>
      <c r="H641" s="24" t="s">
        <v>584</v>
      </c>
      <c r="I641" s="24" t="s">
        <v>50</v>
      </c>
      <c r="J641" s="24" t="s">
        <v>585</v>
      </c>
      <c r="K641" s="24" t="s">
        <v>586</v>
      </c>
      <c r="L641" s="24" t="s">
        <v>98</v>
      </c>
      <c r="M641" s="24" t="s">
        <v>98</v>
      </c>
      <c r="N641" s="24" t="s">
        <v>70</v>
      </c>
      <c r="O641" s="24" t="s">
        <v>92</v>
      </c>
      <c r="P641" s="24">
        <v>30</v>
      </c>
      <c r="Q641" s="24">
        <v>0</v>
      </c>
      <c r="R641" s="24" t="s">
        <v>57</v>
      </c>
      <c r="S641" s="62">
        <v>0</v>
      </c>
      <c r="T641" s="24">
        <v>2024</v>
      </c>
      <c r="U641" s="24">
        <f t="shared" si="10"/>
        <v>7</v>
      </c>
      <c r="V641" s="24">
        <v>1</v>
      </c>
      <c r="W641" s="24">
        <v>1</v>
      </c>
      <c r="X641" s="24">
        <v>1</v>
      </c>
      <c r="Y641" s="24">
        <v>1</v>
      </c>
      <c r="Z641" s="24">
        <v>1</v>
      </c>
      <c r="AA641" s="24">
        <v>1</v>
      </c>
      <c r="AB641" s="24">
        <v>1</v>
      </c>
      <c r="AC641" s="24"/>
      <c r="AD641" s="24">
        <v>1</v>
      </c>
      <c r="AE641" s="24">
        <v>1</v>
      </c>
      <c r="AF641" s="24">
        <v>1</v>
      </c>
      <c r="AG641" s="24">
        <v>1</v>
      </c>
      <c r="AH641" s="62">
        <f>V641/'Festività&amp;Chiusure'!H$2</f>
        <v>5.5555555555555552E-2</v>
      </c>
      <c r="AI641" s="62">
        <f>W641/'Festività&amp;Chiusure'!I$2</f>
        <v>0.05</v>
      </c>
      <c r="AJ641" s="62">
        <f>X641/'Festività&amp;Chiusure'!J$2</f>
        <v>4.7619047619047616E-2</v>
      </c>
      <c r="AK641" s="62">
        <f>Y641/'Festività&amp;Chiusure'!K$2</f>
        <v>4.5454545454545456E-2</v>
      </c>
      <c r="AL641" s="62">
        <f>Z641/'Festività&amp;Chiusure'!L$2</f>
        <v>0.05</v>
      </c>
      <c r="AM641" s="62">
        <f>AA641/'Festività&amp;Chiusure'!M$2</f>
        <v>0.05</v>
      </c>
      <c r="AN641" s="62">
        <f>AB641/'Festività&amp;Chiusure'!N$2</f>
        <v>4.3478260869565216E-2</v>
      </c>
      <c r="AO641" s="62">
        <f>AC641/'Festività&amp;Chiusure'!O$2</f>
        <v>0</v>
      </c>
      <c r="AP641" s="62">
        <f>AD641/'Festività&amp;Chiusure'!P$2</f>
        <v>4.7619047619047616E-2</v>
      </c>
      <c r="AQ641" s="62">
        <f>AE641/'Festività&amp;Chiusure'!Q$2</f>
        <v>4.3478260869565216E-2</v>
      </c>
      <c r="AR641" s="62">
        <f>AF641/'Festività&amp;Chiusure'!R$2</f>
        <v>4.7619047619047616E-2</v>
      </c>
      <c r="AS641" s="62">
        <f>AG641/'Festività&amp;Chiusure'!S$2</f>
        <v>4.5454545454545456E-2</v>
      </c>
    </row>
    <row r="642" spans="1:45" ht="14.45" hidden="1">
      <c r="A642" s="24" t="s">
        <v>45</v>
      </c>
      <c r="B642" s="24" t="s">
        <v>194</v>
      </c>
      <c r="C642" s="24"/>
      <c r="D642" s="24">
        <v>2024</v>
      </c>
      <c r="E642" s="61">
        <v>45292</v>
      </c>
      <c r="F642" s="61">
        <v>45473</v>
      </c>
      <c r="G642" s="24" t="s">
        <v>583</v>
      </c>
      <c r="H642" s="24" t="s">
        <v>584</v>
      </c>
      <c r="I642" s="24" t="s">
        <v>50</v>
      </c>
      <c r="J642" s="24" t="s">
        <v>585</v>
      </c>
      <c r="K642" s="24" t="s">
        <v>586</v>
      </c>
      <c r="L642" s="24" t="s">
        <v>98</v>
      </c>
      <c r="M642" s="24" t="s">
        <v>71</v>
      </c>
      <c r="N642" s="24" t="s">
        <v>70</v>
      </c>
      <c r="O642" s="24" t="s">
        <v>72</v>
      </c>
      <c r="P642" s="24">
        <v>30</v>
      </c>
      <c r="Q642" s="24">
        <v>0</v>
      </c>
      <c r="R642" s="24" t="s">
        <v>57</v>
      </c>
      <c r="S642" s="62">
        <v>0</v>
      </c>
      <c r="T642" s="24">
        <v>2024</v>
      </c>
      <c r="U642" s="24">
        <f t="shared" si="10"/>
        <v>6</v>
      </c>
      <c r="V642" s="24">
        <v>1.8</v>
      </c>
      <c r="W642" s="24">
        <v>2.1</v>
      </c>
      <c r="X642" s="24">
        <v>2.1</v>
      </c>
      <c r="Y642" s="24">
        <v>1.9</v>
      </c>
      <c r="Z642" s="24">
        <v>3</v>
      </c>
      <c r="AA642" s="24">
        <v>3</v>
      </c>
      <c r="AB642" s="24"/>
      <c r="AC642" s="24"/>
      <c r="AD642" s="24"/>
      <c r="AE642" s="24"/>
      <c r="AF642" s="24"/>
      <c r="AG642" s="24"/>
      <c r="AH642" s="62">
        <f>V642/'Festività&amp;Chiusure'!H$2</f>
        <v>0.1</v>
      </c>
      <c r="AI642" s="62">
        <f>W642/'Festività&amp;Chiusure'!I$2</f>
        <v>0.10500000000000001</v>
      </c>
      <c r="AJ642" s="62">
        <f>X642/'Festività&amp;Chiusure'!J$2</f>
        <v>0.1</v>
      </c>
      <c r="AK642" s="62">
        <f>Y642/'Festività&amp;Chiusure'!K$2</f>
        <v>8.6363636363636365E-2</v>
      </c>
      <c r="AL642" s="62">
        <f>Z642/'Festività&amp;Chiusure'!L$2</f>
        <v>0.15</v>
      </c>
      <c r="AM642" s="62">
        <f>AA642/'Festività&amp;Chiusure'!M$2</f>
        <v>0.15</v>
      </c>
      <c r="AN642" s="62">
        <f>AB642/'Festività&amp;Chiusure'!N$2</f>
        <v>0</v>
      </c>
      <c r="AO642" s="62">
        <f>AC642/'Festività&amp;Chiusure'!O$2</f>
        <v>0</v>
      </c>
      <c r="AP642" s="62">
        <f>AD642/'Festività&amp;Chiusure'!P$2</f>
        <v>0</v>
      </c>
      <c r="AQ642" s="62">
        <f>AE642/'Festività&amp;Chiusure'!Q$2</f>
        <v>0</v>
      </c>
      <c r="AR642" s="62">
        <f>AF642/'Festività&amp;Chiusure'!R$2</f>
        <v>0</v>
      </c>
      <c r="AS642" s="62">
        <f>AG642/'Festività&amp;Chiusure'!S$2</f>
        <v>0</v>
      </c>
    </row>
    <row r="643" spans="1:45" ht="14.45" hidden="1">
      <c r="A643" s="24" t="s">
        <v>60</v>
      </c>
      <c r="B643" s="24" t="s">
        <v>61</v>
      </c>
      <c r="C643" s="24"/>
      <c r="D643" s="24">
        <v>2024</v>
      </c>
      <c r="E643" s="61">
        <v>45536</v>
      </c>
      <c r="F643" s="61">
        <v>45626</v>
      </c>
      <c r="G643" s="24" t="s">
        <v>62</v>
      </c>
      <c r="H643" s="24" t="s">
        <v>63</v>
      </c>
      <c r="I643" s="24" t="s">
        <v>64</v>
      </c>
      <c r="J643" s="24" t="s">
        <v>587</v>
      </c>
      <c r="K643" s="24" t="s">
        <v>66</v>
      </c>
      <c r="L643" s="24" t="s">
        <v>588</v>
      </c>
      <c r="M643" s="24" t="s">
        <v>77</v>
      </c>
      <c r="N643" s="24" t="s">
        <v>55</v>
      </c>
      <c r="O643" s="24" t="s">
        <v>120</v>
      </c>
      <c r="P643" s="24">
        <v>4</v>
      </c>
      <c r="Q643" s="24">
        <v>0</v>
      </c>
      <c r="R643" s="24" t="s">
        <v>93</v>
      </c>
      <c r="S643" s="62">
        <v>0</v>
      </c>
      <c r="T643" s="24">
        <v>2024</v>
      </c>
      <c r="U643" s="24">
        <f t="shared" si="10"/>
        <v>10</v>
      </c>
      <c r="V643" s="24"/>
      <c r="W643" s="24"/>
      <c r="X643" s="24"/>
      <c r="Y643" s="24"/>
      <c r="Z643" s="24"/>
      <c r="AA643" s="24"/>
      <c r="AB643" s="24"/>
      <c r="AC643" s="24"/>
      <c r="AD643" s="24"/>
      <c r="AE643" s="24">
        <v>4</v>
      </c>
      <c r="AF643" s="24">
        <v>4</v>
      </c>
      <c r="AG643" s="24">
        <v>2</v>
      </c>
      <c r="AH643" s="62">
        <f>V643/'Festività&amp;Chiusure'!H$2</f>
        <v>0</v>
      </c>
      <c r="AI643" s="62">
        <f>W643/'Festività&amp;Chiusure'!I$2</f>
        <v>0</v>
      </c>
      <c r="AJ643" s="62">
        <f>X643/'Festività&amp;Chiusure'!J$2</f>
        <v>0</v>
      </c>
      <c r="AK643" s="62">
        <f>Y643/'Festività&amp;Chiusure'!K$2</f>
        <v>0</v>
      </c>
      <c r="AL643" s="62">
        <f>Z643/'Festività&amp;Chiusure'!L$2</f>
        <v>0</v>
      </c>
      <c r="AM643" s="62">
        <f>AA643/'Festività&amp;Chiusure'!M$2</f>
        <v>0</v>
      </c>
      <c r="AN643" s="62">
        <f>AB643/'Festività&amp;Chiusure'!N$2</f>
        <v>0</v>
      </c>
      <c r="AO643" s="62">
        <f>AC643/'Festività&amp;Chiusure'!O$2</f>
        <v>0</v>
      </c>
      <c r="AP643" s="62">
        <f>AD643/'Festività&amp;Chiusure'!P$2</f>
        <v>0</v>
      </c>
      <c r="AQ643" s="62">
        <f>AE643/'Festività&amp;Chiusure'!Q$2</f>
        <v>0.17391304347826086</v>
      </c>
      <c r="AR643" s="62">
        <f>AF643/'Festività&amp;Chiusure'!R$2</f>
        <v>0.19047619047619047</v>
      </c>
      <c r="AS643" s="62">
        <f>AG643/'Festività&amp;Chiusure'!S$2</f>
        <v>9.0909090909090912E-2</v>
      </c>
    </row>
    <row r="644" spans="1:45" ht="14.45" hidden="1">
      <c r="A644" s="24" t="s">
        <v>60</v>
      </c>
      <c r="B644" s="24" t="s">
        <v>61</v>
      </c>
      <c r="C644" s="24"/>
      <c r="D644" s="24">
        <v>2024</v>
      </c>
      <c r="E644" s="24"/>
      <c r="F644" s="24"/>
      <c r="G644" s="24" t="s">
        <v>62</v>
      </c>
      <c r="H644" s="24" t="s">
        <v>63</v>
      </c>
      <c r="I644" s="24" t="s">
        <v>213</v>
      </c>
      <c r="J644" s="24" t="s">
        <v>589</v>
      </c>
      <c r="K644" s="24" t="s">
        <v>52</v>
      </c>
      <c r="L644" s="24" t="s">
        <v>588</v>
      </c>
      <c r="M644" s="24" t="s">
        <v>77</v>
      </c>
      <c r="N644" s="24" t="s">
        <v>55</v>
      </c>
      <c r="O644" s="24" t="s">
        <v>56</v>
      </c>
      <c r="P644" s="24">
        <v>0</v>
      </c>
      <c r="Q644" s="24">
        <v>0</v>
      </c>
      <c r="R644" s="24" t="s">
        <v>84</v>
      </c>
      <c r="S644" s="62">
        <v>0</v>
      </c>
      <c r="T644" s="24">
        <v>2024</v>
      </c>
      <c r="U644" s="24">
        <f t="shared" si="10"/>
        <v>12</v>
      </c>
      <c r="V644" s="24"/>
      <c r="W644" s="24"/>
      <c r="X644" s="24"/>
      <c r="Y644" s="24"/>
      <c r="Z644" s="24"/>
      <c r="AA644" s="24">
        <v>9</v>
      </c>
      <c r="AB644" s="24">
        <v>3</v>
      </c>
      <c r="AC644" s="24"/>
      <c r="AD644" s="24"/>
      <c r="AE644" s="24"/>
      <c r="AF644" s="24"/>
      <c r="AG644" s="24"/>
      <c r="AH644" s="62">
        <f>V644/'Festività&amp;Chiusure'!H$2</f>
        <v>0</v>
      </c>
      <c r="AI644" s="62">
        <f>W644/'Festività&amp;Chiusure'!I$2</f>
        <v>0</v>
      </c>
      <c r="AJ644" s="62">
        <f>X644/'Festività&amp;Chiusure'!J$2</f>
        <v>0</v>
      </c>
      <c r="AK644" s="62">
        <f>Y644/'Festività&amp;Chiusure'!K$2</f>
        <v>0</v>
      </c>
      <c r="AL644" s="62">
        <f>Z644/'Festività&amp;Chiusure'!L$2</f>
        <v>0</v>
      </c>
      <c r="AM644" s="62">
        <f>AA644/'Festività&amp;Chiusure'!M$2</f>
        <v>0.45</v>
      </c>
      <c r="AN644" s="62">
        <f>AB644/'Festività&amp;Chiusure'!N$2</f>
        <v>0.13043478260869565</v>
      </c>
      <c r="AO644" s="62">
        <f>AC644/'Festività&amp;Chiusure'!O$2</f>
        <v>0</v>
      </c>
      <c r="AP644" s="62">
        <f>AD644/'Festività&amp;Chiusure'!P$2</f>
        <v>0</v>
      </c>
      <c r="AQ644" s="62">
        <f>AE644/'Festività&amp;Chiusure'!Q$2</f>
        <v>0</v>
      </c>
      <c r="AR644" s="62">
        <f>AF644/'Festività&amp;Chiusure'!R$2</f>
        <v>0</v>
      </c>
      <c r="AS644" s="62">
        <f>AG644/'Festività&amp;Chiusure'!S$2</f>
        <v>0</v>
      </c>
    </row>
    <row r="645" spans="1:45" ht="14.45" hidden="1">
      <c r="A645" s="24" t="s">
        <v>60</v>
      </c>
      <c r="B645" s="24" t="s">
        <v>61</v>
      </c>
      <c r="C645" s="24"/>
      <c r="D645" s="24">
        <v>2024</v>
      </c>
      <c r="E645" s="61">
        <v>45292</v>
      </c>
      <c r="F645" s="61">
        <v>45657</v>
      </c>
      <c r="G645" s="24" t="s">
        <v>62</v>
      </c>
      <c r="H645" s="24" t="s">
        <v>63</v>
      </c>
      <c r="I645" s="24" t="s">
        <v>64</v>
      </c>
      <c r="J645" s="24" t="s">
        <v>590</v>
      </c>
      <c r="K645" s="24" t="s">
        <v>66</v>
      </c>
      <c r="L645" s="24" t="s">
        <v>588</v>
      </c>
      <c r="M645" s="24" t="s">
        <v>69</v>
      </c>
      <c r="N645" s="24" t="s">
        <v>70</v>
      </c>
      <c r="O645" s="24" t="s">
        <v>56</v>
      </c>
      <c r="P645" s="24">
        <v>3</v>
      </c>
      <c r="Q645" s="24">
        <v>0</v>
      </c>
      <c r="R645" s="24" t="s">
        <v>93</v>
      </c>
      <c r="S645" s="62">
        <v>0</v>
      </c>
      <c r="T645" s="24">
        <v>2024</v>
      </c>
      <c r="U645" s="24">
        <f t="shared" si="10"/>
        <v>5</v>
      </c>
      <c r="V645" s="24"/>
      <c r="W645" s="24"/>
      <c r="X645" s="24"/>
      <c r="Y645" s="24"/>
      <c r="Z645" s="24"/>
      <c r="AA645" s="24"/>
      <c r="AB645" s="24">
        <v>3</v>
      </c>
      <c r="AC645" s="24"/>
      <c r="AD645" s="24"/>
      <c r="AE645" s="24">
        <v>2</v>
      </c>
      <c r="AF645" s="24"/>
      <c r="AG645" s="24"/>
      <c r="AH645" s="62">
        <f>V645/'Festività&amp;Chiusure'!H$2</f>
        <v>0</v>
      </c>
      <c r="AI645" s="62">
        <f>W645/'Festività&amp;Chiusure'!I$2</f>
        <v>0</v>
      </c>
      <c r="AJ645" s="62">
        <f>X645/'Festività&amp;Chiusure'!J$2</f>
        <v>0</v>
      </c>
      <c r="AK645" s="62">
        <f>Y645/'Festività&amp;Chiusure'!K$2</f>
        <v>0</v>
      </c>
      <c r="AL645" s="62">
        <f>Z645/'Festività&amp;Chiusure'!L$2</f>
        <v>0</v>
      </c>
      <c r="AM645" s="62">
        <f>AA645/'Festività&amp;Chiusure'!M$2</f>
        <v>0</v>
      </c>
      <c r="AN645" s="62">
        <f>AB645/'Festività&amp;Chiusure'!N$2</f>
        <v>0.13043478260869565</v>
      </c>
      <c r="AO645" s="62">
        <f>AC645/'Festività&amp;Chiusure'!O$2</f>
        <v>0</v>
      </c>
      <c r="AP645" s="62">
        <f>AD645/'Festività&amp;Chiusure'!P$2</f>
        <v>0</v>
      </c>
      <c r="AQ645" s="62">
        <f>AE645/'Festività&amp;Chiusure'!Q$2</f>
        <v>8.6956521739130432E-2</v>
      </c>
      <c r="AR645" s="62">
        <f>AF645/'Festività&amp;Chiusure'!R$2</f>
        <v>0</v>
      </c>
      <c r="AS645" s="62">
        <f>AG645/'Festività&amp;Chiusure'!S$2</f>
        <v>0</v>
      </c>
    </row>
    <row r="646" spans="1:45" ht="14.45" hidden="1">
      <c r="A646" s="24" t="s">
        <v>60</v>
      </c>
      <c r="B646" s="24" t="s">
        <v>61</v>
      </c>
      <c r="C646" s="24"/>
      <c r="D646" s="24">
        <v>2024</v>
      </c>
      <c r="E646" s="61">
        <v>45292</v>
      </c>
      <c r="F646" s="61">
        <v>45657</v>
      </c>
      <c r="G646" s="24" t="s">
        <v>62</v>
      </c>
      <c r="H646" s="24" t="s">
        <v>63</v>
      </c>
      <c r="I646" s="24" t="s">
        <v>64</v>
      </c>
      <c r="J646" s="24" t="s">
        <v>590</v>
      </c>
      <c r="K646" s="24" t="s">
        <v>66</v>
      </c>
      <c r="L646" s="24" t="s">
        <v>588</v>
      </c>
      <c r="M646" s="24" t="s">
        <v>77</v>
      </c>
      <c r="N646" s="24" t="s">
        <v>55</v>
      </c>
      <c r="O646" s="24" t="s">
        <v>56</v>
      </c>
      <c r="P646" s="24">
        <v>3</v>
      </c>
      <c r="Q646" s="24">
        <v>0</v>
      </c>
      <c r="R646" s="24" t="s">
        <v>93</v>
      </c>
      <c r="S646" s="62">
        <v>0</v>
      </c>
      <c r="T646" s="24">
        <v>2024</v>
      </c>
      <c r="U646" s="24">
        <f t="shared" si="10"/>
        <v>5</v>
      </c>
      <c r="V646" s="24"/>
      <c r="W646" s="24"/>
      <c r="X646" s="24"/>
      <c r="Y646" s="24"/>
      <c r="Z646" s="24"/>
      <c r="AA646" s="24"/>
      <c r="AB646" s="24">
        <v>3</v>
      </c>
      <c r="AC646" s="24"/>
      <c r="AD646" s="24"/>
      <c r="AE646" s="24">
        <v>2</v>
      </c>
      <c r="AF646" s="24"/>
      <c r="AG646" s="24"/>
      <c r="AH646" s="62">
        <f>V646/'Festività&amp;Chiusure'!H$2</f>
        <v>0</v>
      </c>
      <c r="AI646" s="62">
        <f>W646/'Festività&amp;Chiusure'!I$2</f>
        <v>0</v>
      </c>
      <c r="AJ646" s="62">
        <f>X646/'Festività&amp;Chiusure'!J$2</f>
        <v>0</v>
      </c>
      <c r="AK646" s="62">
        <f>Y646/'Festività&amp;Chiusure'!K$2</f>
        <v>0</v>
      </c>
      <c r="AL646" s="62">
        <f>Z646/'Festività&amp;Chiusure'!L$2</f>
        <v>0</v>
      </c>
      <c r="AM646" s="62">
        <f>AA646/'Festività&amp;Chiusure'!M$2</f>
        <v>0</v>
      </c>
      <c r="AN646" s="62">
        <f>AB646/'Festività&amp;Chiusure'!N$2</f>
        <v>0.13043478260869565</v>
      </c>
      <c r="AO646" s="62">
        <f>AC646/'Festività&amp;Chiusure'!O$2</f>
        <v>0</v>
      </c>
      <c r="AP646" s="62">
        <f>AD646/'Festività&amp;Chiusure'!P$2</f>
        <v>0</v>
      </c>
      <c r="AQ646" s="62">
        <f>AE646/'Festività&amp;Chiusure'!Q$2</f>
        <v>8.6956521739130432E-2</v>
      </c>
      <c r="AR646" s="62">
        <f>AF646/'Festività&amp;Chiusure'!R$2</f>
        <v>0</v>
      </c>
      <c r="AS646" s="62">
        <f>AG646/'Festività&amp;Chiusure'!S$2</f>
        <v>0</v>
      </c>
    </row>
    <row r="647" spans="1:45" ht="14.45" hidden="1">
      <c r="A647" s="24" t="s">
        <v>60</v>
      </c>
      <c r="B647" s="24" t="s">
        <v>61</v>
      </c>
      <c r="C647" s="24"/>
      <c r="D647" s="24">
        <v>2024</v>
      </c>
      <c r="E647" s="61">
        <v>45292</v>
      </c>
      <c r="F647" s="61">
        <v>45657</v>
      </c>
      <c r="G647" s="24" t="s">
        <v>62</v>
      </c>
      <c r="H647" s="24" t="s">
        <v>63</v>
      </c>
      <c r="I647" s="24" t="s">
        <v>64</v>
      </c>
      <c r="J647" s="24" t="s">
        <v>590</v>
      </c>
      <c r="K647" s="24" t="s">
        <v>66</v>
      </c>
      <c r="L647" s="24" t="s">
        <v>588</v>
      </c>
      <c r="M647" s="24" t="s">
        <v>591</v>
      </c>
      <c r="N647" s="24" t="s">
        <v>70</v>
      </c>
      <c r="O647" s="24" t="s">
        <v>56</v>
      </c>
      <c r="P647" s="24">
        <v>3</v>
      </c>
      <c r="Q647" s="24">
        <v>0</v>
      </c>
      <c r="R647" s="24" t="s">
        <v>93</v>
      </c>
      <c r="S647" s="62">
        <v>0</v>
      </c>
      <c r="T647" s="24">
        <v>2024</v>
      </c>
      <c r="U647" s="24">
        <f t="shared" si="10"/>
        <v>5</v>
      </c>
      <c r="V647" s="24"/>
      <c r="W647" s="24"/>
      <c r="X647" s="24"/>
      <c r="Y647" s="24"/>
      <c r="Z647" s="24"/>
      <c r="AA647" s="24"/>
      <c r="AB647" s="24">
        <v>3</v>
      </c>
      <c r="AC647" s="24"/>
      <c r="AD647" s="24"/>
      <c r="AE647" s="24">
        <v>2</v>
      </c>
      <c r="AF647" s="24"/>
      <c r="AG647" s="24"/>
      <c r="AH647" s="62">
        <f>V647/'Festività&amp;Chiusure'!H$2</f>
        <v>0</v>
      </c>
      <c r="AI647" s="62">
        <f>W647/'Festività&amp;Chiusure'!I$2</f>
        <v>0</v>
      </c>
      <c r="AJ647" s="62">
        <f>X647/'Festività&amp;Chiusure'!J$2</f>
        <v>0</v>
      </c>
      <c r="AK647" s="62">
        <f>Y647/'Festività&amp;Chiusure'!K$2</f>
        <v>0</v>
      </c>
      <c r="AL647" s="62">
        <f>Z647/'Festività&amp;Chiusure'!L$2</f>
        <v>0</v>
      </c>
      <c r="AM647" s="62">
        <f>AA647/'Festività&amp;Chiusure'!M$2</f>
        <v>0</v>
      </c>
      <c r="AN647" s="62">
        <f>AB647/'Festività&amp;Chiusure'!N$2</f>
        <v>0.13043478260869565</v>
      </c>
      <c r="AO647" s="62">
        <f>AC647/'Festività&amp;Chiusure'!O$2</f>
        <v>0</v>
      </c>
      <c r="AP647" s="62">
        <f>AD647/'Festività&amp;Chiusure'!P$2</f>
        <v>0</v>
      </c>
      <c r="AQ647" s="62">
        <f>AE647/'Festività&amp;Chiusure'!Q$2</f>
        <v>8.6956521739130432E-2</v>
      </c>
      <c r="AR647" s="62">
        <f>AF647/'Festività&amp;Chiusure'!R$2</f>
        <v>0</v>
      </c>
      <c r="AS647" s="62">
        <f>AG647/'Festività&amp;Chiusure'!S$2</f>
        <v>0</v>
      </c>
    </row>
    <row r="648" spans="1:45" ht="14.45" hidden="1">
      <c r="A648" s="24" t="s">
        <v>60</v>
      </c>
      <c r="B648" s="24" t="s">
        <v>61</v>
      </c>
      <c r="C648" s="24"/>
      <c r="D648" s="24">
        <v>2024</v>
      </c>
      <c r="E648" s="61">
        <v>45292</v>
      </c>
      <c r="F648" s="61">
        <v>45657</v>
      </c>
      <c r="G648" s="24" t="s">
        <v>62</v>
      </c>
      <c r="H648" s="24" t="s">
        <v>63</v>
      </c>
      <c r="I648" s="24" t="s">
        <v>64</v>
      </c>
      <c r="J648" s="24" t="s">
        <v>590</v>
      </c>
      <c r="K648" s="24" t="s">
        <v>66</v>
      </c>
      <c r="L648" s="24" t="s">
        <v>588</v>
      </c>
      <c r="M648" s="24" t="s">
        <v>74</v>
      </c>
      <c r="N648" s="24" t="s">
        <v>70</v>
      </c>
      <c r="O648" s="24" t="s">
        <v>56</v>
      </c>
      <c r="P648" s="24">
        <v>3</v>
      </c>
      <c r="Q648" s="24">
        <v>0</v>
      </c>
      <c r="R648" s="24" t="s">
        <v>93</v>
      </c>
      <c r="S648" s="62">
        <v>0</v>
      </c>
      <c r="T648" s="24">
        <v>2024</v>
      </c>
      <c r="U648" s="24">
        <f t="shared" si="10"/>
        <v>5</v>
      </c>
      <c r="V648" s="24"/>
      <c r="W648" s="24"/>
      <c r="X648" s="24"/>
      <c r="Y648" s="24"/>
      <c r="Z648" s="24"/>
      <c r="AA648" s="24"/>
      <c r="AB648" s="24">
        <v>3</v>
      </c>
      <c r="AC648" s="24"/>
      <c r="AD648" s="24"/>
      <c r="AE648" s="24">
        <v>2</v>
      </c>
      <c r="AF648" s="24"/>
      <c r="AG648" s="24"/>
      <c r="AH648" s="62">
        <f>V648/'Festività&amp;Chiusure'!H$2</f>
        <v>0</v>
      </c>
      <c r="AI648" s="62">
        <f>W648/'Festività&amp;Chiusure'!I$2</f>
        <v>0</v>
      </c>
      <c r="AJ648" s="62">
        <f>X648/'Festività&amp;Chiusure'!J$2</f>
        <v>0</v>
      </c>
      <c r="AK648" s="62">
        <f>Y648/'Festività&amp;Chiusure'!K$2</f>
        <v>0</v>
      </c>
      <c r="AL648" s="62">
        <f>Z648/'Festività&amp;Chiusure'!L$2</f>
        <v>0</v>
      </c>
      <c r="AM648" s="62">
        <f>AA648/'Festività&amp;Chiusure'!M$2</f>
        <v>0</v>
      </c>
      <c r="AN648" s="62">
        <f>AB648/'Festività&amp;Chiusure'!N$2</f>
        <v>0.13043478260869565</v>
      </c>
      <c r="AO648" s="62">
        <f>AC648/'Festività&amp;Chiusure'!O$2</f>
        <v>0</v>
      </c>
      <c r="AP648" s="62">
        <f>AD648/'Festività&amp;Chiusure'!P$2</f>
        <v>0</v>
      </c>
      <c r="AQ648" s="62">
        <f>AE648/'Festività&amp;Chiusure'!Q$2</f>
        <v>8.6956521739130432E-2</v>
      </c>
      <c r="AR648" s="62">
        <f>AF648/'Festività&amp;Chiusure'!R$2</f>
        <v>0</v>
      </c>
      <c r="AS648" s="62">
        <f>AG648/'Festività&amp;Chiusure'!S$2</f>
        <v>0</v>
      </c>
    </row>
    <row r="649" spans="1:45" ht="14.45" hidden="1">
      <c r="A649" s="24" t="s">
        <v>60</v>
      </c>
      <c r="B649" s="24" t="s">
        <v>61</v>
      </c>
      <c r="C649" s="24"/>
      <c r="D649" s="24">
        <v>2024</v>
      </c>
      <c r="E649" s="61">
        <v>45292</v>
      </c>
      <c r="F649" s="61">
        <v>45657</v>
      </c>
      <c r="G649" s="24" t="s">
        <v>62</v>
      </c>
      <c r="H649" s="24" t="s">
        <v>63</v>
      </c>
      <c r="I649" s="24" t="s">
        <v>64</v>
      </c>
      <c r="J649" s="24" t="s">
        <v>590</v>
      </c>
      <c r="K649" s="24" t="s">
        <v>66</v>
      </c>
      <c r="L649" s="24" t="s">
        <v>588</v>
      </c>
      <c r="M649" s="24" t="s">
        <v>71</v>
      </c>
      <c r="N649" s="24" t="s">
        <v>70</v>
      </c>
      <c r="O649" s="24" t="s">
        <v>56</v>
      </c>
      <c r="P649" s="24">
        <v>3</v>
      </c>
      <c r="Q649" s="24">
        <v>0</v>
      </c>
      <c r="R649" s="24" t="s">
        <v>93</v>
      </c>
      <c r="S649" s="62">
        <v>0</v>
      </c>
      <c r="T649" s="24">
        <v>2024</v>
      </c>
      <c r="U649" s="24">
        <f t="shared" si="10"/>
        <v>5</v>
      </c>
      <c r="V649" s="24"/>
      <c r="W649" s="24"/>
      <c r="X649" s="24"/>
      <c r="Y649" s="24"/>
      <c r="Z649" s="24"/>
      <c r="AA649" s="24"/>
      <c r="AB649" s="24">
        <v>3</v>
      </c>
      <c r="AC649" s="24"/>
      <c r="AD649" s="24"/>
      <c r="AE649" s="24">
        <v>2</v>
      </c>
      <c r="AF649" s="24"/>
      <c r="AG649" s="24"/>
      <c r="AH649" s="62">
        <f>V649/'Festività&amp;Chiusure'!H$2</f>
        <v>0</v>
      </c>
      <c r="AI649" s="62">
        <f>W649/'Festività&amp;Chiusure'!I$2</f>
        <v>0</v>
      </c>
      <c r="AJ649" s="62">
        <f>X649/'Festività&amp;Chiusure'!J$2</f>
        <v>0</v>
      </c>
      <c r="AK649" s="62">
        <f>Y649/'Festività&amp;Chiusure'!K$2</f>
        <v>0</v>
      </c>
      <c r="AL649" s="62">
        <f>Z649/'Festività&amp;Chiusure'!L$2</f>
        <v>0</v>
      </c>
      <c r="AM649" s="62">
        <f>AA649/'Festività&amp;Chiusure'!M$2</f>
        <v>0</v>
      </c>
      <c r="AN649" s="62">
        <f>AB649/'Festività&amp;Chiusure'!N$2</f>
        <v>0.13043478260869565</v>
      </c>
      <c r="AO649" s="62">
        <f>AC649/'Festività&amp;Chiusure'!O$2</f>
        <v>0</v>
      </c>
      <c r="AP649" s="62">
        <f>AD649/'Festività&amp;Chiusure'!P$2</f>
        <v>0</v>
      </c>
      <c r="AQ649" s="62">
        <f>AE649/'Festività&amp;Chiusure'!Q$2</f>
        <v>8.6956521739130432E-2</v>
      </c>
      <c r="AR649" s="62">
        <f>AF649/'Festività&amp;Chiusure'!R$2</f>
        <v>0</v>
      </c>
      <c r="AS649" s="62">
        <f>AG649/'Festività&amp;Chiusure'!S$2</f>
        <v>0</v>
      </c>
    </row>
    <row r="650" spans="1:45" ht="14.45" hidden="1">
      <c r="A650" s="24" t="s">
        <v>592</v>
      </c>
      <c r="B650" s="24" t="s">
        <v>194</v>
      </c>
      <c r="C650" s="24" t="s">
        <v>195</v>
      </c>
      <c r="D650" s="24">
        <v>2024</v>
      </c>
      <c r="E650" s="61">
        <v>45292</v>
      </c>
      <c r="F650" s="61">
        <v>45657</v>
      </c>
      <c r="G650" s="63" t="s">
        <v>593</v>
      </c>
      <c r="H650" s="63" t="s">
        <v>594</v>
      </c>
      <c r="I650" s="24" t="s">
        <v>379</v>
      </c>
      <c r="J650" s="24" t="s">
        <v>595</v>
      </c>
      <c r="K650" s="24" t="s">
        <v>52</v>
      </c>
      <c r="L650" s="24" t="s">
        <v>333</v>
      </c>
      <c r="M650" s="24" t="s">
        <v>596</v>
      </c>
      <c r="N650" s="24" t="s">
        <v>55</v>
      </c>
      <c r="O650" s="24" t="s">
        <v>146</v>
      </c>
      <c r="P650" s="24">
        <v>112</v>
      </c>
      <c r="Q650" s="24">
        <v>59</v>
      </c>
      <c r="R650" s="24" t="s">
        <v>93</v>
      </c>
      <c r="S650" s="62">
        <v>0</v>
      </c>
      <c r="T650" s="24">
        <v>2024</v>
      </c>
      <c r="U650" s="24">
        <f t="shared" si="10"/>
        <v>0</v>
      </c>
      <c r="V650" s="24"/>
      <c r="W650" s="24">
        <v>2</v>
      </c>
      <c r="X650" s="24">
        <v>2</v>
      </c>
      <c r="Y650" s="24"/>
      <c r="Z650" s="24"/>
      <c r="AA650" s="24"/>
      <c r="AB650" s="24"/>
      <c r="AC650" s="24"/>
      <c r="AD650" s="24"/>
      <c r="AE650" s="24"/>
      <c r="AF650" s="24"/>
      <c r="AG650" s="24"/>
      <c r="AH650" s="62">
        <f>V650/'Festività&amp;Chiusure'!H$2</f>
        <v>0</v>
      </c>
      <c r="AI650" s="62">
        <f>W650/'Festività&amp;Chiusure'!I$2</f>
        <v>0.1</v>
      </c>
      <c r="AJ650" s="62">
        <f>X650/'Festività&amp;Chiusure'!J$2</f>
        <v>9.5238095238095233E-2</v>
      </c>
      <c r="AK650" s="62">
        <f>Y650/'Festività&amp;Chiusure'!K$2</f>
        <v>0</v>
      </c>
      <c r="AL650" s="62">
        <f>Z650/'Festività&amp;Chiusure'!L$2</f>
        <v>0</v>
      </c>
      <c r="AM650" s="62">
        <f>AA650/'Festività&amp;Chiusure'!M$2</f>
        <v>0</v>
      </c>
      <c r="AN650" s="62">
        <f>AB650/'Festività&amp;Chiusure'!N$2</f>
        <v>0</v>
      </c>
      <c r="AO650" s="62">
        <f>AC650/'Festività&amp;Chiusure'!O$2</f>
        <v>0</v>
      </c>
      <c r="AP650" s="62">
        <f>AD650/'Festività&amp;Chiusure'!P$2</f>
        <v>0</v>
      </c>
      <c r="AQ650" s="62">
        <f>AE650/'Festività&amp;Chiusure'!Q$2</f>
        <v>0</v>
      </c>
      <c r="AR650" s="62">
        <f>AF650/'Festività&amp;Chiusure'!R$2</f>
        <v>0</v>
      </c>
      <c r="AS650" s="62">
        <f>AG650/'Festività&amp;Chiusure'!S$2</f>
        <v>0</v>
      </c>
    </row>
    <row r="651" spans="1:45" ht="14.45" hidden="1">
      <c r="A651" s="24" t="s">
        <v>592</v>
      </c>
      <c r="B651" s="24" t="s">
        <v>194</v>
      </c>
      <c r="C651" s="24" t="s">
        <v>195</v>
      </c>
      <c r="D651" s="24">
        <v>2024</v>
      </c>
      <c r="E651" s="61">
        <v>45292</v>
      </c>
      <c r="F651" s="61">
        <v>45657</v>
      </c>
      <c r="G651" s="63" t="s">
        <v>593</v>
      </c>
      <c r="H651" s="63" t="s">
        <v>594</v>
      </c>
      <c r="I651" s="24" t="s">
        <v>379</v>
      </c>
      <c r="J651" s="24" t="s">
        <v>595</v>
      </c>
      <c r="K651" s="24" t="s">
        <v>52</v>
      </c>
      <c r="L651" s="24" t="s">
        <v>333</v>
      </c>
      <c r="M651" s="24" t="s">
        <v>316</v>
      </c>
      <c r="N651" s="24" t="s">
        <v>55</v>
      </c>
      <c r="O651" s="24" t="s">
        <v>146</v>
      </c>
      <c r="P651" s="24">
        <v>112</v>
      </c>
      <c r="Q651" s="24">
        <v>59</v>
      </c>
      <c r="R651" s="24" t="s">
        <v>93</v>
      </c>
      <c r="S651" s="62">
        <v>0</v>
      </c>
      <c r="T651" s="24">
        <v>2024</v>
      </c>
      <c r="U651" s="24">
        <f t="shared" si="10"/>
        <v>19</v>
      </c>
      <c r="V651" s="24"/>
      <c r="W651" s="24"/>
      <c r="X651" s="24"/>
      <c r="Y651" s="24">
        <v>3</v>
      </c>
      <c r="Z651" s="24">
        <v>3</v>
      </c>
      <c r="AA651" s="24">
        <v>3</v>
      </c>
      <c r="AB651" s="24">
        <v>3</v>
      </c>
      <c r="AC651" s="24"/>
      <c r="AD651" s="24">
        <v>1</v>
      </c>
      <c r="AE651" s="24">
        <v>1</v>
      </c>
      <c r="AF651" s="24">
        <v>4</v>
      </c>
      <c r="AG651" s="24">
        <v>4</v>
      </c>
      <c r="AH651" s="62">
        <f>V651/'Festività&amp;Chiusure'!H$2</f>
        <v>0</v>
      </c>
      <c r="AI651" s="62">
        <f>W651/'Festività&amp;Chiusure'!I$2</f>
        <v>0</v>
      </c>
      <c r="AJ651" s="62">
        <f>X651/'Festività&amp;Chiusure'!J$2</f>
        <v>0</v>
      </c>
      <c r="AK651" s="62">
        <f>Y651/'Festività&amp;Chiusure'!K$2</f>
        <v>0.13636363636363635</v>
      </c>
      <c r="AL651" s="62">
        <f>Z651/'Festività&amp;Chiusure'!L$2</f>
        <v>0.15</v>
      </c>
      <c r="AM651" s="62">
        <f>AA651/'Festività&amp;Chiusure'!M$2</f>
        <v>0.15</v>
      </c>
      <c r="AN651" s="62">
        <f>AB651/'Festività&amp;Chiusure'!N$2</f>
        <v>0.13043478260869565</v>
      </c>
      <c r="AO651" s="62">
        <f>AC651/'Festività&amp;Chiusure'!O$2</f>
        <v>0</v>
      </c>
      <c r="AP651" s="62">
        <f>AD651/'Festività&amp;Chiusure'!P$2</f>
        <v>4.7619047619047616E-2</v>
      </c>
      <c r="AQ651" s="62">
        <f>AE651/'Festività&amp;Chiusure'!Q$2</f>
        <v>4.3478260869565216E-2</v>
      </c>
      <c r="AR651" s="62">
        <f>AF651/'Festività&amp;Chiusure'!R$2</f>
        <v>0.19047619047619047</v>
      </c>
      <c r="AS651" s="62">
        <f>AG651/'Festività&amp;Chiusure'!S$2</f>
        <v>0.18181818181818182</v>
      </c>
    </row>
    <row r="652" spans="1:45" ht="14.45" hidden="1">
      <c r="A652" s="24" t="s">
        <v>592</v>
      </c>
      <c r="B652" s="24" t="s">
        <v>194</v>
      </c>
      <c r="C652" s="24" t="s">
        <v>195</v>
      </c>
      <c r="D652" s="24">
        <v>2024</v>
      </c>
      <c r="E652" s="61">
        <v>45292</v>
      </c>
      <c r="F652" s="61">
        <v>45657</v>
      </c>
      <c r="G652" s="63" t="s">
        <v>593</v>
      </c>
      <c r="H652" s="63" t="s">
        <v>594</v>
      </c>
      <c r="I652" s="24" t="s">
        <v>379</v>
      </c>
      <c r="J652" s="24" t="s">
        <v>595</v>
      </c>
      <c r="K652" s="24" t="s">
        <v>52</v>
      </c>
      <c r="L652" s="24" t="s">
        <v>333</v>
      </c>
      <c r="M652" s="24" t="s">
        <v>223</v>
      </c>
      <c r="N652" s="24" t="s">
        <v>55</v>
      </c>
      <c r="O652" s="24" t="s">
        <v>233</v>
      </c>
      <c r="P652" s="24">
        <v>112</v>
      </c>
      <c r="Q652" s="24">
        <v>59</v>
      </c>
      <c r="R652" s="24" t="s">
        <v>93</v>
      </c>
      <c r="S652" s="62">
        <v>0</v>
      </c>
      <c r="T652" s="24">
        <v>2024</v>
      </c>
      <c r="U652" s="24">
        <f t="shared" si="10"/>
        <v>12</v>
      </c>
      <c r="V652" s="24">
        <v>1</v>
      </c>
      <c r="W652" s="24">
        <v>1</v>
      </c>
      <c r="X652" s="24">
        <v>1</v>
      </c>
      <c r="Y652" s="24">
        <v>1</v>
      </c>
      <c r="Z652" s="24">
        <v>1</v>
      </c>
      <c r="AA652" s="24">
        <v>1</v>
      </c>
      <c r="AB652" s="24">
        <v>1</v>
      </c>
      <c r="AC652" s="24"/>
      <c r="AD652" s="24">
        <v>1</v>
      </c>
      <c r="AE652" s="24">
        <v>1</v>
      </c>
      <c r="AF652" s="24">
        <v>2</v>
      </c>
      <c r="AG652" s="24">
        <v>5</v>
      </c>
      <c r="AH652" s="62">
        <f>V652/'Festività&amp;Chiusure'!H$2</f>
        <v>5.5555555555555552E-2</v>
      </c>
      <c r="AI652" s="62">
        <f>W652/'Festività&amp;Chiusure'!I$2</f>
        <v>0.05</v>
      </c>
      <c r="AJ652" s="62">
        <f>X652/'Festività&amp;Chiusure'!J$2</f>
        <v>4.7619047619047616E-2</v>
      </c>
      <c r="AK652" s="62">
        <f>Y652/'Festività&amp;Chiusure'!K$2</f>
        <v>4.5454545454545456E-2</v>
      </c>
      <c r="AL652" s="62">
        <f>Z652/'Festività&amp;Chiusure'!L$2</f>
        <v>0.05</v>
      </c>
      <c r="AM652" s="62">
        <f>AA652/'Festività&amp;Chiusure'!M$2</f>
        <v>0.05</v>
      </c>
      <c r="AN652" s="62">
        <f>AB652/'Festività&amp;Chiusure'!N$2</f>
        <v>4.3478260869565216E-2</v>
      </c>
      <c r="AO652" s="62">
        <f>AC652/'Festività&amp;Chiusure'!O$2</f>
        <v>0</v>
      </c>
      <c r="AP652" s="62">
        <f>AD652/'Festività&amp;Chiusure'!P$2</f>
        <v>4.7619047619047616E-2</v>
      </c>
      <c r="AQ652" s="62">
        <f>AE652/'Festività&amp;Chiusure'!Q$2</f>
        <v>4.3478260869565216E-2</v>
      </c>
      <c r="AR652" s="62">
        <f>AF652/'Festività&amp;Chiusure'!R$2</f>
        <v>9.5238095238095233E-2</v>
      </c>
      <c r="AS652" s="62">
        <f>AG652/'Festività&amp;Chiusure'!S$2</f>
        <v>0.22727272727272727</v>
      </c>
    </row>
    <row r="653" spans="1:45" ht="14.45" hidden="1">
      <c r="A653" s="24" t="s">
        <v>592</v>
      </c>
      <c r="B653" s="24" t="s">
        <v>194</v>
      </c>
      <c r="C653" s="24" t="s">
        <v>195</v>
      </c>
      <c r="D653" s="24">
        <v>2024</v>
      </c>
      <c r="E653" s="61">
        <v>45292</v>
      </c>
      <c r="F653" s="61">
        <v>45657</v>
      </c>
      <c r="G653" s="63" t="s">
        <v>593</v>
      </c>
      <c r="H653" s="63" t="s">
        <v>594</v>
      </c>
      <c r="I653" s="24" t="s">
        <v>379</v>
      </c>
      <c r="J653" s="24" t="s">
        <v>595</v>
      </c>
      <c r="K653" s="24" t="s">
        <v>52</v>
      </c>
      <c r="L653" s="24" t="s">
        <v>333</v>
      </c>
      <c r="M653" s="24" t="s">
        <v>230</v>
      </c>
      <c r="N653" s="24" t="s">
        <v>55</v>
      </c>
      <c r="O653" s="24" t="s">
        <v>56</v>
      </c>
      <c r="P653" s="24">
        <v>112</v>
      </c>
      <c r="Q653" s="24">
        <v>59</v>
      </c>
      <c r="R653" s="24" t="s">
        <v>93</v>
      </c>
      <c r="S653" s="62">
        <v>0</v>
      </c>
      <c r="T653" s="24">
        <v>2024</v>
      </c>
      <c r="U653" s="24">
        <f t="shared" si="10"/>
        <v>14</v>
      </c>
      <c r="V653" s="24">
        <v>2</v>
      </c>
      <c r="W653" s="24">
        <v>2</v>
      </c>
      <c r="X653" s="24">
        <v>2</v>
      </c>
      <c r="Y653" s="24">
        <v>2</v>
      </c>
      <c r="Z653" s="24">
        <v>2</v>
      </c>
      <c r="AA653" s="24">
        <v>2</v>
      </c>
      <c r="AB653" s="24">
        <v>2</v>
      </c>
      <c r="AC653" s="24"/>
      <c r="AD653" s="24">
        <v>2</v>
      </c>
      <c r="AE653" s="24">
        <v>2</v>
      </c>
      <c r="AF653" s="24">
        <v>2</v>
      </c>
      <c r="AG653" s="24">
        <v>2</v>
      </c>
      <c r="AH653" s="62">
        <f>V653/'Festività&amp;Chiusure'!H$2</f>
        <v>0.1111111111111111</v>
      </c>
      <c r="AI653" s="62">
        <f>W653/'Festività&amp;Chiusure'!I$2</f>
        <v>0.1</v>
      </c>
      <c r="AJ653" s="62">
        <f>X653/'Festività&amp;Chiusure'!J$2</f>
        <v>9.5238095238095233E-2</v>
      </c>
      <c r="AK653" s="62">
        <f>Y653/'Festività&amp;Chiusure'!K$2</f>
        <v>9.0909090909090912E-2</v>
      </c>
      <c r="AL653" s="62">
        <f>Z653/'Festività&amp;Chiusure'!L$2</f>
        <v>0.1</v>
      </c>
      <c r="AM653" s="62">
        <f>AA653/'Festività&amp;Chiusure'!M$2</f>
        <v>0.1</v>
      </c>
      <c r="AN653" s="62">
        <f>AB653/'Festività&amp;Chiusure'!N$2</f>
        <v>8.6956521739130432E-2</v>
      </c>
      <c r="AO653" s="62">
        <f>AC653/'Festività&amp;Chiusure'!O$2</f>
        <v>0</v>
      </c>
      <c r="AP653" s="62">
        <f>AD653/'Festività&amp;Chiusure'!P$2</f>
        <v>9.5238095238095233E-2</v>
      </c>
      <c r="AQ653" s="62">
        <f>AE653/'Festività&amp;Chiusure'!Q$2</f>
        <v>8.6956521739130432E-2</v>
      </c>
      <c r="AR653" s="62">
        <f>AF653/'Festività&amp;Chiusure'!R$2</f>
        <v>9.5238095238095233E-2</v>
      </c>
      <c r="AS653" s="62">
        <f>AG653/'Festività&amp;Chiusure'!S$2</f>
        <v>9.0909090909090912E-2</v>
      </c>
    </row>
    <row r="654" spans="1:45" ht="14.45" hidden="1">
      <c r="A654" s="24" t="s">
        <v>592</v>
      </c>
      <c r="B654" s="24" t="s">
        <v>194</v>
      </c>
      <c r="C654" s="24" t="s">
        <v>195</v>
      </c>
      <c r="D654" s="24">
        <v>2024</v>
      </c>
      <c r="E654" s="61">
        <v>45292</v>
      </c>
      <c r="F654" s="61">
        <v>45657</v>
      </c>
      <c r="G654" s="63" t="s">
        <v>593</v>
      </c>
      <c r="H654" s="63" t="s">
        <v>594</v>
      </c>
      <c r="I654" s="24" t="s">
        <v>379</v>
      </c>
      <c r="J654" s="24" t="s">
        <v>595</v>
      </c>
      <c r="K654" s="24" t="s">
        <v>52</v>
      </c>
      <c r="L654" s="24" t="s">
        <v>333</v>
      </c>
      <c r="M654" s="24" t="s">
        <v>333</v>
      </c>
      <c r="N654" s="24" t="s">
        <v>176</v>
      </c>
      <c r="O654" s="24" t="s">
        <v>92</v>
      </c>
      <c r="P654" s="24">
        <v>112</v>
      </c>
      <c r="Q654" s="24">
        <v>59</v>
      </c>
      <c r="R654" s="24" t="s">
        <v>93</v>
      </c>
      <c r="S654" s="62">
        <v>0</v>
      </c>
      <c r="T654" s="24">
        <v>2024</v>
      </c>
      <c r="U654" s="24">
        <f t="shared" si="10"/>
        <v>7.5</v>
      </c>
      <c r="V654" s="24">
        <v>1</v>
      </c>
      <c r="W654" s="24">
        <v>1</v>
      </c>
      <c r="X654" s="24">
        <v>1</v>
      </c>
      <c r="Y654" s="24">
        <v>1</v>
      </c>
      <c r="Z654" s="24">
        <v>1</v>
      </c>
      <c r="AA654" s="24">
        <v>1</v>
      </c>
      <c r="AB654" s="24">
        <v>1</v>
      </c>
      <c r="AC654" s="24">
        <v>0.5</v>
      </c>
      <c r="AD654" s="24">
        <v>1</v>
      </c>
      <c r="AE654" s="24">
        <v>1</v>
      </c>
      <c r="AF654" s="24">
        <v>1</v>
      </c>
      <c r="AG654" s="24">
        <v>1</v>
      </c>
      <c r="AH654" s="62">
        <f>V654/'Festività&amp;Chiusure'!H$2</f>
        <v>5.5555555555555552E-2</v>
      </c>
      <c r="AI654" s="62">
        <f>W654/'Festività&amp;Chiusure'!I$2</f>
        <v>0.05</v>
      </c>
      <c r="AJ654" s="62">
        <f>X654/'Festività&amp;Chiusure'!J$2</f>
        <v>4.7619047619047616E-2</v>
      </c>
      <c r="AK654" s="62">
        <f>Y654/'Festività&amp;Chiusure'!K$2</f>
        <v>4.5454545454545456E-2</v>
      </c>
      <c r="AL654" s="62">
        <f>Z654/'Festività&amp;Chiusure'!L$2</f>
        <v>0.05</v>
      </c>
      <c r="AM654" s="62">
        <f>AA654/'Festività&amp;Chiusure'!M$2</f>
        <v>0.05</v>
      </c>
      <c r="AN654" s="62">
        <f>AB654/'Festività&amp;Chiusure'!N$2</f>
        <v>4.3478260869565216E-2</v>
      </c>
      <c r="AO654" s="62">
        <f>AC654/'Festività&amp;Chiusure'!O$2</f>
        <v>4.1666666666666664E-2</v>
      </c>
      <c r="AP654" s="62">
        <f>AD654/'Festività&amp;Chiusure'!P$2</f>
        <v>4.7619047619047616E-2</v>
      </c>
      <c r="AQ654" s="62">
        <f>AE654/'Festività&amp;Chiusure'!Q$2</f>
        <v>4.3478260869565216E-2</v>
      </c>
      <c r="AR654" s="62">
        <f>AF654/'Festività&amp;Chiusure'!R$2</f>
        <v>4.7619047619047616E-2</v>
      </c>
      <c r="AS654" s="62">
        <f>AG654/'Festività&amp;Chiusure'!S$2</f>
        <v>4.5454545454545456E-2</v>
      </c>
    </row>
    <row r="655" spans="1:45" ht="14.45" hidden="1">
      <c r="A655" s="24" t="s">
        <v>592</v>
      </c>
      <c r="B655" s="24" t="s">
        <v>194</v>
      </c>
      <c r="C655" s="24" t="s">
        <v>195</v>
      </c>
      <c r="D655" s="24">
        <v>2024</v>
      </c>
      <c r="E655" s="61">
        <v>45292</v>
      </c>
      <c r="F655" s="61">
        <v>45657</v>
      </c>
      <c r="G655" s="63" t="s">
        <v>593</v>
      </c>
      <c r="H655" s="63" t="s">
        <v>594</v>
      </c>
      <c r="I655" s="24" t="s">
        <v>379</v>
      </c>
      <c r="J655" s="24" t="s">
        <v>595</v>
      </c>
      <c r="K655" s="24" t="s">
        <v>52</v>
      </c>
      <c r="L655" s="24" t="s">
        <v>333</v>
      </c>
      <c r="M655" s="24" t="s">
        <v>336</v>
      </c>
      <c r="N655" s="24" t="s">
        <v>59</v>
      </c>
      <c r="O655" s="24" t="s">
        <v>72</v>
      </c>
      <c r="P655" s="24">
        <v>112</v>
      </c>
      <c r="Q655" s="24">
        <v>59</v>
      </c>
      <c r="R655" s="24" t="s">
        <v>93</v>
      </c>
      <c r="S655" s="62">
        <v>0</v>
      </c>
      <c r="T655" s="24">
        <v>2024</v>
      </c>
      <c r="U655" s="24">
        <f t="shared" si="10"/>
        <v>6</v>
      </c>
      <c r="V655" s="24">
        <v>1</v>
      </c>
      <c r="W655" s="24">
        <v>1</v>
      </c>
      <c r="X655" s="24">
        <v>1</v>
      </c>
      <c r="Y655" s="24">
        <v>1</v>
      </c>
      <c r="Z655" s="24">
        <v>1</v>
      </c>
      <c r="AA655" s="24">
        <v>1</v>
      </c>
      <c r="AB655" s="24">
        <v>1</v>
      </c>
      <c r="AC655" s="24"/>
      <c r="AD655" s="24">
        <v>1</v>
      </c>
      <c r="AE655" s="24">
        <v>1</v>
      </c>
      <c r="AF655" s="24">
        <v>1</v>
      </c>
      <c r="AG655" s="24"/>
      <c r="AH655" s="62">
        <f>V655/'Festività&amp;Chiusure'!H$2</f>
        <v>5.5555555555555552E-2</v>
      </c>
      <c r="AI655" s="62">
        <f>W655/'Festività&amp;Chiusure'!I$2</f>
        <v>0.05</v>
      </c>
      <c r="AJ655" s="62">
        <f>X655/'Festività&amp;Chiusure'!J$2</f>
        <v>4.7619047619047616E-2</v>
      </c>
      <c r="AK655" s="62">
        <f>Y655/'Festività&amp;Chiusure'!K$2</f>
        <v>4.5454545454545456E-2</v>
      </c>
      <c r="AL655" s="62">
        <f>Z655/'Festività&amp;Chiusure'!L$2</f>
        <v>0.05</v>
      </c>
      <c r="AM655" s="62">
        <f>AA655/'Festività&amp;Chiusure'!M$2</f>
        <v>0.05</v>
      </c>
      <c r="AN655" s="62">
        <f>AB655/'Festività&amp;Chiusure'!N$2</f>
        <v>4.3478260869565216E-2</v>
      </c>
      <c r="AO655" s="62">
        <f>AC655/'Festività&amp;Chiusure'!O$2</f>
        <v>0</v>
      </c>
      <c r="AP655" s="62">
        <f>AD655/'Festività&amp;Chiusure'!P$2</f>
        <v>4.7619047619047616E-2</v>
      </c>
      <c r="AQ655" s="62">
        <f>AE655/'Festività&amp;Chiusure'!Q$2</f>
        <v>4.3478260869565216E-2</v>
      </c>
      <c r="AR655" s="62">
        <f>AF655/'Festività&amp;Chiusure'!R$2</f>
        <v>4.7619047619047616E-2</v>
      </c>
      <c r="AS655" s="62">
        <f>AG655/'Festività&amp;Chiusure'!S$2</f>
        <v>0</v>
      </c>
    </row>
    <row r="656" spans="1:45" ht="14.45" hidden="1">
      <c r="A656" s="24" t="s">
        <v>592</v>
      </c>
      <c r="B656" s="24" t="s">
        <v>194</v>
      </c>
      <c r="C656" s="24" t="s">
        <v>195</v>
      </c>
      <c r="D656" s="24">
        <v>2024</v>
      </c>
      <c r="E656" s="61">
        <v>45292</v>
      </c>
      <c r="F656" s="61">
        <v>45657</v>
      </c>
      <c r="G656" s="63" t="s">
        <v>593</v>
      </c>
      <c r="H656" s="63" t="s">
        <v>594</v>
      </c>
      <c r="I656" s="24" t="s">
        <v>379</v>
      </c>
      <c r="J656" s="24" t="s">
        <v>595</v>
      </c>
      <c r="K656" s="24" t="s">
        <v>52</v>
      </c>
      <c r="L656" s="24" t="s">
        <v>333</v>
      </c>
      <c r="M656" s="24" t="s">
        <v>311</v>
      </c>
      <c r="N656" s="24" t="s">
        <v>55</v>
      </c>
      <c r="O656" s="24" t="s">
        <v>134</v>
      </c>
      <c r="P656" s="24">
        <v>112</v>
      </c>
      <c r="Q656" s="24">
        <v>59</v>
      </c>
      <c r="R656" s="24" t="s">
        <v>93</v>
      </c>
      <c r="S656" s="62">
        <v>0</v>
      </c>
      <c r="T656" s="24">
        <v>2024</v>
      </c>
      <c r="U656" s="24">
        <f t="shared" si="10"/>
        <v>7</v>
      </c>
      <c r="V656" s="24">
        <v>1</v>
      </c>
      <c r="W656" s="24">
        <v>1</v>
      </c>
      <c r="X656" s="24">
        <v>1</v>
      </c>
      <c r="Y656" s="24">
        <v>1</v>
      </c>
      <c r="Z656" s="24">
        <v>1</v>
      </c>
      <c r="AA656" s="24">
        <v>1</v>
      </c>
      <c r="AB656" s="24">
        <v>1</v>
      </c>
      <c r="AC656" s="24"/>
      <c r="AD656" s="24">
        <v>1</v>
      </c>
      <c r="AE656" s="24">
        <v>1</v>
      </c>
      <c r="AF656" s="24">
        <v>1</v>
      </c>
      <c r="AG656" s="24">
        <v>1</v>
      </c>
      <c r="AH656" s="62">
        <f>V656/'Festività&amp;Chiusure'!H$2</f>
        <v>5.5555555555555552E-2</v>
      </c>
      <c r="AI656" s="62">
        <f>W656/'Festività&amp;Chiusure'!I$2</f>
        <v>0.05</v>
      </c>
      <c r="AJ656" s="62">
        <f>X656/'Festività&amp;Chiusure'!J$2</f>
        <v>4.7619047619047616E-2</v>
      </c>
      <c r="AK656" s="62">
        <f>Y656/'Festività&amp;Chiusure'!K$2</f>
        <v>4.5454545454545456E-2</v>
      </c>
      <c r="AL656" s="62">
        <f>Z656/'Festività&amp;Chiusure'!L$2</f>
        <v>0.05</v>
      </c>
      <c r="AM656" s="62">
        <f>AA656/'Festività&amp;Chiusure'!M$2</f>
        <v>0.05</v>
      </c>
      <c r="AN656" s="62">
        <f>AB656/'Festività&amp;Chiusure'!N$2</f>
        <v>4.3478260869565216E-2</v>
      </c>
      <c r="AO656" s="62">
        <f>AC656/'Festività&amp;Chiusure'!O$2</f>
        <v>0</v>
      </c>
      <c r="AP656" s="62">
        <f>AD656/'Festività&amp;Chiusure'!P$2</f>
        <v>4.7619047619047616E-2</v>
      </c>
      <c r="AQ656" s="62">
        <f>AE656/'Festività&amp;Chiusure'!Q$2</f>
        <v>4.3478260869565216E-2</v>
      </c>
      <c r="AR656" s="62">
        <f>AF656/'Festività&amp;Chiusure'!R$2</f>
        <v>4.7619047619047616E-2</v>
      </c>
      <c r="AS656" s="62">
        <f>AG656/'Festività&amp;Chiusure'!S$2</f>
        <v>4.5454545454545456E-2</v>
      </c>
    </row>
    <row r="657" spans="1:45" ht="14.45" hidden="1">
      <c r="A657" s="24" t="s">
        <v>592</v>
      </c>
      <c r="B657" s="24" t="s">
        <v>194</v>
      </c>
      <c r="C657" s="24" t="s">
        <v>195</v>
      </c>
      <c r="D657" s="24">
        <v>2024</v>
      </c>
      <c r="E657" s="61">
        <v>45292</v>
      </c>
      <c r="F657" s="61">
        <v>45657</v>
      </c>
      <c r="G657" s="24" t="s">
        <v>593</v>
      </c>
      <c r="H657" s="24" t="s">
        <v>597</v>
      </c>
      <c r="I657" s="24" t="s">
        <v>379</v>
      </c>
      <c r="J657" s="24" t="s">
        <v>598</v>
      </c>
      <c r="K657" s="24" t="s">
        <v>52</v>
      </c>
      <c r="L657" s="24" t="s">
        <v>333</v>
      </c>
      <c r="M657" s="24" t="s">
        <v>470</v>
      </c>
      <c r="N657" s="24" t="s">
        <v>55</v>
      </c>
      <c r="O657" s="24" t="s">
        <v>153</v>
      </c>
      <c r="P657" s="24">
        <v>35</v>
      </c>
      <c r="Q657" s="24">
        <v>59</v>
      </c>
      <c r="R657" s="24" t="s">
        <v>93</v>
      </c>
      <c r="S657" s="62">
        <v>1.69</v>
      </c>
      <c r="T657" s="24">
        <v>2024</v>
      </c>
      <c r="U657" s="24">
        <f t="shared" si="10"/>
        <v>3</v>
      </c>
      <c r="V657" s="24"/>
      <c r="W657" s="24"/>
      <c r="X657" s="24"/>
      <c r="Y657" s="24"/>
      <c r="Z657" s="24"/>
      <c r="AA657" s="24">
        <v>0.5</v>
      </c>
      <c r="AB657" s="24">
        <v>0.5</v>
      </c>
      <c r="AC657" s="24"/>
      <c r="AD657" s="24">
        <v>1</v>
      </c>
      <c r="AE657" s="24">
        <v>0.5</v>
      </c>
      <c r="AF657" s="24">
        <v>0.5</v>
      </c>
      <c r="AG657" s="24"/>
      <c r="AH657" s="62">
        <f>V657/'Festività&amp;Chiusure'!H$2</f>
        <v>0</v>
      </c>
      <c r="AI657" s="62">
        <f>W657/'Festività&amp;Chiusure'!I$2</f>
        <v>0</v>
      </c>
      <c r="AJ657" s="62">
        <f>X657/'Festività&amp;Chiusure'!J$2</f>
        <v>0</v>
      </c>
      <c r="AK657" s="62">
        <f>Y657/'Festività&amp;Chiusure'!K$2</f>
        <v>0</v>
      </c>
      <c r="AL657" s="62">
        <f>Z657/'Festività&amp;Chiusure'!L$2</f>
        <v>0</v>
      </c>
      <c r="AM657" s="62">
        <f>AA657/'Festività&amp;Chiusure'!M$2</f>
        <v>2.5000000000000001E-2</v>
      </c>
      <c r="AN657" s="62">
        <f>AB657/'Festività&amp;Chiusure'!N$2</f>
        <v>2.1739130434782608E-2</v>
      </c>
      <c r="AO657" s="62">
        <f>AC657/'Festività&amp;Chiusure'!O$2</f>
        <v>0</v>
      </c>
      <c r="AP657" s="62">
        <f>AD657/'Festività&amp;Chiusure'!P$2</f>
        <v>4.7619047619047616E-2</v>
      </c>
      <c r="AQ657" s="62">
        <f>AE657/'Festività&amp;Chiusure'!Q$2</f>
        <v>2.1739130434782608E-2</v>
      </c>
      <c r="AR657" s="62">
        <f>AF657/'Festività&amp;Chiusure'!R$2</f>
        <v>2.3809523809523808E-2</v>
      </c>
      <c r="AS657" s="62">
        <f>AG657/'Festività&amp;Chiusure'!S$2</f>
        <v>0</v>
      </c>
    </row>
    <row r="658" spans="1:45" ht="14.45" hidden="1">
      <c r="A658" s="24" t="s">
        <v>592</v>
      </c>
      <c r="B658" s="24" t="s">
        <v>194</v>
      </c>
      <c r="C658" s="24" t="s">
        <v>195</v>
      </c>
      <c r="D658" s="24">
        <v>2024</v>
      </c>
      <c r="E658" s="61">
        <v>45292</v>
      </c>
      <c r="F658" s="61">
        <v>45657</v>
      </c>
      <c r="G658" s="24" t="s">
        <v>593</v>
      </c>
      <c r="H658" s="24" t="s">
        <v>597</v>
      </c>
      <c r="I658" s="24" t="s">
        <v>379</v>
      </c>
      <c r="J658" s="24" t="s">
        <v>598</v>
      </c>
      <c r="K658" s="24" t="s">
        <v>52</v>
      </c>
      <c r="L658" s="24" t="s">
        <v>333</v>
      </c>
      <c r="M658" s="24" t="s">
        <v>596</v>
      </c>
      <c r="N658" s="24" t="s">
        <v>55</v>
      </c>
      <c r="O658" s="24" t="s">
        <v>146</v>
      </c>
      <c r="P658" s="24">
        <v>35</v>
      </c>
      <c r="Q658" s="24">
        <v>59</v>
      </c>
      <c r="R658" s="24" t="s">
        <v>93</v>
      </c>
      <c r="S658" s="62">
        <v>1.69</v>
      </c>
      <c r="T658" s="24">
        <v>2024</v>
      </c>
      <c r="U658" s="24">
        <f t="shared" si="10"/>
        <v>0</v>
      </c>
      <c r="V658" s="24"/>
      <c r="W658" s="24">
        <v>0.5</v>
      </c>
      <c r="X658" s="24">
        <v>0.5</v>
      </c>
      <c r="Y658" s="24"/>
      <c r="Z658" s="24"/>
      <c r="AA658" s="24"/>
      <c r="AB658" s="24"/>
      <c r="AC658" s="24"/>
      <c r="AD658" s="24"/>
      <c r="AE658" s="24"/>
      <c r="AF658" s="24"/>
      <c r="AG658" s="24"/>
      <c r="AH658" s="62">
        <f>V658/'Festività&amp;Chiusure'!H$2</f>
        <v>0</v>
      </c>
      <c r="AI658" s="62">
        <f>W658/'Festività&amp;Chiusure'!I$2</f>
        <v>2.5000000000000001E-2</v>
      </c>
      <c r="AJ658" s="62">
        <f>X658/'Festività&amp;Chiusure'!J$2</f>
        <v>2.3809523809523808E-2</v>
      </c>
      <c r="AK658" s="62">
        <f>Y658/'Festività&amp;Chiusure'!K$2</f>
        <v>0</v>
      </c>
      <c r="AL658" s="62">
        <f>Z658/'Festività&amp;Chiusure'!L$2</f>
        <v>0</v>
      </c>
      <c r="AM658" s="62">
        <f>AA658/'Festività&amp;Chiusure'!M$2</f>
        <v>0</v>
      </c>
      <c r="AN658" s="62">
        <f>AB658/'Festività&amp;Chiusure'!N$2</f>
        <v>0</v>
      </c>
      <c r="AO658" s="62">
        <f>AC658/'Festività&amp;Chiusure'!O$2</f>
        <v>0</v>
      </c>
      <c r="AP658" s="62">
        <f>AD658/'Festività&amp;Chiusure'!P$2</f>
        <v>0</v>
      </c>
      <c r="AQ658" s="62">
        <f>AE658/'Festività&amp;Chiusure'!Q$2</f>
        <v>0</v>
      </c>
      <c r="AR658" s="62">
        <f>AF658/'Festività&amp;Chiusure'!R$2</f>
        <v>0</v>
      </c>
      <c r="AS658" s="62">
        <f>AG658/'Festività&amp;Chiusure'!S$2</f>
        <v>0</v>
      </c>
    </row>
    <row r="659" spans="1:45" ht="14.45" hidden="1">
      <c r="A659" s="24" t="s">
        <v>592</v>
      </c>
      <c r="B659" s="24" t="s">
        <v>194</v>
      </c>
      <c r="C659" s="24" t="s">
        <v>195</v>
      </c>
      <c r="D659" s="24">
        <v>2024</v>
      </c>
      <c r="E659" s="61">
        <v>45292</v>
      </c>
      <c r="F659" s="61">
        <v>45657</v>
      </c>
      <c r="G659" s="24" t="s">
        <v>593</v>
      </c>
      <c r="H659" s="24" t="s">
        <v>597</v>
      </c>
      <c r="I659" s="24" t="s">
        <v>379</v>
      </c>
      <c r="J659" s="24" t="s">
        <v>598</v>
      </c>
      <c r="K659" s="24" t="s">
        <v>52</v>
      </c>
      <c r="L659" s="24" t="s">
        <v>333</v>
      </c>
      <c r="M659" s="24" t="s">
        <v>316</v>
      </c>
      <c r="N659" s="24" t="s">
        <v>55</v>
      </c>
      <c r="O659" s="24" t="s">
        <v>146</v>
      </c>
      <c r="P659" s="24">
        <v>35</v>
      </c>
      <c r="Q659" s="24">
        <v>59</v>
      </c>
      <c r="R659" s="24" t="s">
        <v>93</v>
      </c>
      <c r="S659" s="62">
        <v>1.69</v>
      </c>
      <c r="T659" s="24">
        <v>2024</v>
      </c>
      <c r="U659" s="24">
        <f t="shared" si="10"/>
        <v>3</v>
      </c>
      <c r="V659" s="24"/>
      <c r="W659" s="24"/>
      <c r="X659" s="24"/>
      <c r="Y659" s="24">
        <v>0.5</v>
      </c>
      <c r="Z659" s="24">
        <v>0.5</v>
      </c>
      <c r="AA659" s="24">
        <v>0.5</v>
      </c>
      <c r="AB659" s="24">
        <v>0.5</v>
      </c>
      <c r="AC659" s="24"/>
      <c r="AD659" s="24">
        <v>0.5</v>
      </c>
      <c r="AE659" s="24">
        <v>0.5</v>
      </c>
      <c r="AF659" s="24">
        <v>0.5</v>
      </c>
      <c r="AG659" s="24"/>
      <c r="AH659" s="62">
        <f>V659/'Festività&amp;Chiusure'!H$2</f>
        <v>0</v>
      </c>
      <c r="AI659" s="62">
        <f>W659/'Festività&amp;Chiusure'!I$2</f>
        <v>0</v>
      </c>
      <c r="AJ659" s="62">
        <f>X659/'Festività&amp;Chiusure'!J$2</f>
        <v>0</v>
      </c>
      <c r="AK659" s="62">
        <f>Y659/'Festività&amp;Chiusure'!K$2</f>
        <v>2.2727272727272728E-2</v>
      </c>
      <c r="AL659" s="62">
        <f>Z659/'Festività&amp;Chiusure'!L$2</f>
        <v>2.5000000000000001E-2</v>
      </c>
      <c r="AM659" s="62">
        <f>AA659/'Festività&amp;Chiusure'!M$2</f>
        <v>2.5000000000000001E-2</v>
      </c>
      <c r="AN659" s="62">
        <f>AB659/'Festività&amp;Chiusure'!N$2</f>
        <v>2.1739130434782608E-2</v>
      </c>
      <c r="AO659" s="62">
        <f>AC659/'Festività&amp;Chiusure'!O$2</f>
        <v>0</v>
      </c>
      <c r="AP659" s="62">
        <f>AD659/'Festività&amp;Chiusure'!P$2</f>
        <v>2.3809523809523808E-2</v>
      </c>
      <c r="AQ659" s="62">
        <f>AE659/'Festività&amp;Chiusure'!Q$2</f>
        <v>2.1739130434782608E-2</v>
      </c>
      <c r="AR659" s="62">
        <f>AF659/'Festività&amp;Chiusure'!R$2</f>
        <v>2.3809523809523808E-2</v>
      </c>
      <c r="AS659" s="62">
        <f>AG659/'Festività&amp;Chiusure'!S$2</f>
        <v>0</v>
      </c>
    </row>
    <row r="660" spans="1:45" ht="14.45" hidden="1">
      <c r="A660" s="24" t="s">
        <v>592</v>
      </c>
      <c r="B660" s="24" t="s">
        <v>194</v>
      </c>
      <c r="C660" s="24" t="s">
        <v>195</v>
      </c>
      <c r="D660" s="24">
        <v>2024</v>
      </c>
      <c r="E660" s="61">
        <v>45292</v>
      </c>
      <c r="F660" s="61">
        <v>45657</v>
      </c>
      <c r="G660" s="24" t="s">
        <v>593</v>
      </c>
      <c r="H660" s="24" t="s">
        <v>597</v>
      </c>
      <c r="I660" s="24" t="s">
        <v>379</v>
      </c>
      <c r="J660" s="24" t="s">
        <v>598</v>
      </c>
      <c r="K660" s="24" t="s">
        <v>52</v>
      </c>
      <c r="L660" s="24" t="s">
        <v>333</v>
      </c>
      <c r="M660" s="24" t="s">
        <v>223</v>
      </c>
      <c r="N660" s="24" t="s">
        <v>55</v>
      </c>
      <c r="O660" s="24" t="s">
        <v>233</v>
      </c>
      <c r="P660" s="24">
        <v>35</v>
      </c>
      <c r="Q660" s="24">
        <v>59</v>
      </c>
      <c r="R660" s="24" t="s">
        <v>93</v>
      </c>
      <c r="S660" s="62">
        <v>1.69</v>
      </c>
      <c r="T660" s="24">
        <v>2024</v>
      </c>
      <c r="U660" s="24">
        <f t="shared" si="10"/>
        <v>8.5</v>
      </c>
      <c r="V660" s="24"/>
      <c r="W660" s="24">
        <v>0.5</v>
      </c>
      <c r="X660" s="24">
        <v>0.5</v>
      </c>
      <c r="Y660" s="24">
        <v>0.5</v>
      </c>
      <c r="Z660" s="24">
        <v>0.5</v>
      </c>
      <c r="AA660" s="24">
        <v>0.5</v>
      </c>
      <c r="AB660" s="24">
        <v>0.5</v>
      </c>
      <c r="AC660" s="24"/>
      <c r="AD660" s="24">
        <v>0.5</v>
      </c>
      <c r="AE660" s="24">
        <v>0.5</v>
      </c>
      <c r="AF660" s="24">
        <v>3</v>
      </c>
      <c r="AG660" s="24">
        <v>3</v>
      </c>
      <c r="AH660" s="62">
        <f>V660/'Festività&amp;Chiusure'!H$2</f>
        <v>0</v>
      </c>
      <c r="AI660" s="62">
        <f>W660/'Festività&amp;Chiusure'!I$2</f>
        <v>2.5000000000000001E-2</v>
      </c>
      <c r="AJ660" s="62">
        <f>X660/'Festività&amp;Chiusure'!J$2</f>
        <v>2.3809523809523808E-2</v>
      </c>
      <c r="AK660" s="62">
        <f>Y660/'Festività&amp;Chiusure'!K$2</f>
        <v>2.2727272727272728E-2</v>
      </c>
      <c r="AL660" s="62">
        <f>Z660/'Festività&amp;Chiusure'!L$2</f>
        <v>2.5000000000000001E-2</v>
      </c>
      <c r="AM660" s="62">
        <f>AA660/'Festività&amp;Chiusure'!M$2</f>
        <v>2.5000000000000001E-2</v>
      </c>
      <c r="AN660" s="62">
        <f>AB660/'Festività&amp;Chiusure'!N$2</f>
        <v>2.1739130434782608E-2</v>
      </c>
      <c r="AO660" s="62">
        <f>AC660/'Festività&amp;Chiusure'!O$2</f>
        <v>0</v>
      </c>
      <c r="AP660" s="62">
        <f>AD660/'Festività&amp;Chiusure'!P$2</f>
        <v>2.3809523809523808E-2</v>
      </c>
      <c r="AQ660" s="62">
        <f>AE660/'Festività&amp;Chiusure'!Q$2</f>
        <v>2.1739130434782608E-2</v>
      </c>
      <c r="AR660" s="62">
        <f>AF660/'Festività&amp;Chiusure'!R$2</f>
        <v>0.14285714285714285</v>
      </c>
      <c r="AS660" s="62">
        <f>AG660/'Festività&amp;Chiusure'!S$2</f>
        <v>0.13636363636363635</v>
      </c>
    </row>
    <row r="661" spans="1:45" ht="14.45" hidden="1">
      <c r="A661" s="24" t="s">
        <v>592</v>
      </c>
      <c r="B661" s="24" t="s">
        <v>194</v>
      </c>
      <c r="C661" s="24" t="s">
        <v>195</v>
      </c>
      <c r="D661" s="24">
        <v>2024</v>
      </c>
      <c r="E661" s="61">
        <v>45292</v>
      </c>
      <c r="F661" s="61">
        <v>45657</v>
      </c>
      <c r="G661" s="24" t="s">
        <v>593</v>
      </c>
      <c r="H661" s="24" t="s">
        <v>597</v>
      </c>
      <c r="I661" s="24" t="s">
        <v>379</v>
      </c>
      <c r="J661" s="24" t="s">
        <v>598</v>
      </c>
      <c r="K661" s="24" t="s">
        <v>52</v>
      </c>
      <c r="L661" s="24" t="s">
        <v>333</v>
      </c>
      <c r="M661" s="24" t="s">
        <v>230</v>
      </c>
      <c r="N661" s="24" t="s">
        <v>55</v>
      </c>
      <c r="O661" s="24" t="s">
        <v>56</v>
      </c>
      <c r="P661" s="24">
        <v>35</v>
      </c>
      <c r="Q661" s="24">
        <v>59</v>
      </c>
      <c r="R661" s="24" t="s">
        <v>93</v>
      </c>
      <c r="S661" s="62">
        <v>1.69</v>
      </c>
      <c r="T661" s="24">
        <v>2024</v>
      </c>
      <c r="U661" s="24">
        <f t="shared" si="10"/>
        <v>14</v>
      </c>
      <c r="V661" s="24">
        <v>0.5</v>
      </c>
      <c r="W661" s="24">
        <v>1</v>
      </c>
      <c r="X661" s="24">
        <v>1</v>
      </c>
      <c r="Y661" s="24">
        <v>1</v>
      </c>
      <c r="Z661" s="24">
        <v>1</v>
      </c>
      <c r="AA661" s="24">
        <v>1</v>
      </c>
      <c r="AB661" s="24">
        <v>1</v>
      </c>
      <c r="AC661" s="24"/>
      <c r="AD661" s="24">
        <v>1</v>
      </c>
      <c r="AE661" s="24">
        <v>1</v>
      </c>
      <c r="AF661" s="24">
        <v>1</v>
      </c>
      <c r="AG661" s="24">
        <v>8</v>
      </c>
      <c r="AH661" s="62">
        <f>V661/'Festività&amp;Chiusure'!H$2</f>
        <v>2.7777777777777776E-2</v>
      </c>
      <c r="AI661" s="62">
        <f>W661/'Festività&amp;Chiusure'!I$2</f>
        <v>0.05</v>
      </c>
      <c r="AJ661" s="62">
        <f>X661/'Festività&amp;Chiusure'!J$2</f>
        <v>4.7619047619047616E-2</v>
      </c>
      <c r="AK661" s="62">
        <f>Y661/'Festività&amp;Chiusure'!K$2</f>
        <v>4.5454545454545456E-2</v>
      </c>
      <c r="AL661" s="62">
        <f>Z661/'Festività&amp;Chiusure'!L$2</f>
        <v>0.05</v>
      </c>
      <c r="AM661" s="62">
        <f>AA661/'Festività&amp;Chiusure'!M$2</f>
        <v>0.05</v>
      </c>
      <c r="AN661" s="62">
        <f>AB661/'Festività&amp;Chiusure'!N$2</f>
        <v>4.3478260869565216E-2</v>
      </c>
      <c r="AO661" s="62">
        <f>AC661/'Festività&amp;Chiusure'!O$2</f>
        <v>0</v>
      </c>
      <c r="AP661" s="62">
        <f>AD661/'Festività&amp;Chiusure'!P$2</f>
        <v>4.7619047619047616E-2</v>
      </c>
      <c r="AQ661" s="62">
        <f>AE661/'Festività&amp;Chiusure'!Q$2</f>
        <v>4.3478260869565216E-2</v>
      </c>
      <c r="AR661" s="62">
        <f>AF661/'Festività&amp;Chiusure'!R$2</f>
        <v>4.7619047619047616E-2</v>
      </c>
      <c r="AS661" s="62">
        <f>AG661/'Festività&amp;Chiusure'!S$2</f>
        <v>0.36363636363636365</v>
      </c>
    </row>
    <row r="662" spans="1:45" ht="14.45" hidden="1">
      <c r="A662" s="24" t="s">
        <v>592</v>
      </c>
      <c r="B662" s="24" t="s">
        <v>194</v>
      </c>
      <c r="C662" s="24" t="s">
        <v>195</v>
      </c>
      <c r="D662" s="24">
        <v>2024</v>
      </c>
      <c r="E662" s="61">
        <v>45292</v>
      </c>
      <c r="F662" s="61">
        <v>45657</v>
      </c>
      <c r="G662" s="24" t="s">
        <v>593</v>
      </c>
      <c r="H662" s="24" t="s">
        <v>597</v>
      </c>
      <c r="I662" s="24" t="s">
        <v>379</v>
      </c>
      <c r="J662" s="24" t="s">
        <v>598</v>
      </c>
      <c r="K662" s="24" t="s">
        <v>52</v>
      </c>
      <c r="L662" s="24" t="s">
        <v>333</v>
      </c>
      <c r="M662" s="24" t="s">
        <v>333</v>
      </c>
      <c r="N662" s="24" t="s">
        <v>176</v>
      </c>
      <c r="O662" s="24" t="s">
        <v>92</v>
      </c>
      <c r="P662" s="24">
        <v>35</v>
      </c>
      <c r="Q662" s="24">
        <v>59</v>
      </c>
      <c r="R662" s="24" t="s">
        <v>93</v>
      </c>
      <c r="S662" s="62">
        <v>1.69</v>
      </c>
      <c r="T662" s="24">
        <v>2024</v>
      </c>
      <c r="U662" s="24">
        <f t="shared" si="10"/>
        <v>1.4</v>
      </c>
      <c r="V662" s="24">
        <v>0.2</v>
      </c>
      <c r="W662" s="24">
        <v>0.2</v>
      </c>
      <c r="X662" s="24">
        <v>0.2</v>
      </c>
      <c r="Y662" s="24">
        <v>0.2</v>
      </c>
      <c r="Z662" s="24">
        <v>0.2</v>
      </c>
      <c r="AA662" s="24">
        <v>0.2</v>
      </c>
      <c r="AB662" s="24">
        <v>0.2</v>
      </c>
      <c r="AC662" s="24"/>
      <c r="AD662" s="24">
        <v>0.2</v>
      </c>
      <c r="AE662" s="24">
        <v>0.2</v>
      </c>
      <c r="AF662" s="24">
        <v>0.2</v>
      </c>
      <c r="AG662" s="24">
        <v>0.2</v>
      </c>
      <c r="AH662" s="62">
        <f>V662/'Festività&amp;Chiusure'!H$2</f>
        <v>1.1111111111111112E-2</v>
      </c>
      <c r="AI662" s="62">
        <f>W662/'Festività&amp;Chiusure'!I$2</f>
        <v>0.01</v>
      </c>
      <c r="AJ662" s="62">
        <f>X662/'Festività&amp;Chiusure'!J$2</f>
        <v>9.5238095238095247E-3</v>
      </c>
      <c r="AK662" s="62">
        <f>Y662/'Festività&amp;Chiusure'!K$2</f>
        <v>9.0909090909090922E-3</v>
      </c>
      <c r="AL662" s="62">
        <f>Z662/'Festività&amp;Chiusure'!L$2</f>
        <v>0.01</v>
      </c>
      <c r="AM662" s="62">
        <f>AA662/'Festività&amp;Chiusure'!M$2</f>
        <v>0.01</v>
      </c>
      <c r="AN662" s="62">
        <f>AB662/'Festività&amp;Chiusure'!N$2</f>
        <v>8.6956521739130436E-3</v>
      </c>
      <c r="AO662" s="62">
        <f>AC662/'Festività&amp;Chiusure'!O$2</f>
        <v>0</v>
      </c>
      <c r="AP662" s="62">
        <f>AD662/'Festività&amp;Chiusure'!P$2</f>
        <v>9.5238095238095247E-3</v>
      </c>
      <c r="AQ662" s="62">
        <f>AE662/'Festività&amp;Chiusure'!Q$2</f>
        <v>8.6956521739130436E-3</v>
      </c>
      <c r="AR662" s="62">
        <f>AF662/'Festività&amp;Chiusure'!R$2</f>
        <v>9.5238095238095247E-3</v>
      </c>
      <c r="AS662" s="62">
        <f>AG662/'Festività&amp;Chiusure'!S$2</f>
        <v>9.0909090909090922E-3</v>
      </c>
    </row>
    <row r="663" spans="1:45" ht="14.45" hidden="1">
      <c r="A663" s="24" t="s">
        <v>592</v>
      </c>
      <c r="B663" s="24" t="s">
        <v>194</v>
      </c>
      <c r="C663" s="24" t="s">
        <v>195</v>
      </c>
      <c r="D663" s="24">
        <v>2024</v>
      </c>
      <c r="E663" s="61">
        <v>45292</v>
      </c>
      <c r="F663" s="61">
        <v>45657</v>
      </c>
      <c r="G663" s="24" t="s">
        <v>593</v>
      </c>
      <c r="H663" s="24" t="s">
        <v>597</v>
      </c>
      <c r="I663" s="24" t="s">
        <v>379</v>
      </c>
      <c r="J663" s="24" t="s">
        <v>598</v>
      </c>
      <c r="K663" s="24" t="s">
        <v>52</v>
      </c>
      <c r="L663" s="24" t="s">
        <v>333</v>
      </c>
      <c r="M663" s="24" t="s">
        <v>336</v>
      </c>
      <c r="N663" s="24" t="s">
        <v>59</v>
      </c>
      <c r="O663" s="24" t="s">
        <v>72</v>
      </c>
      <c r="P663" s="24">
        <v>35</v>
      </c>
      <c r="Q663" s="24">
        <v>59</v>
      </c>
      <c r="R663" s="24" t="s">
        <v>93</v>
      </c>
      <c r="S663" s="62">
        <v>1.69</v>
      </c>
      <c r="T663" s="24">
        <v>2024</v>
      </c>
      <c r="U663" s="24">
        <f t="shared" si="10"/>
        <v>3.5</v>
      </c>
      <c r="V663" s="24">
        <v>0.5</v>
      </c>
      <c r="W663" s="24">
        <v>0.5</v>
      </c>
      <c r="X663" s="24">
        <v>0.5</v>
      </c>
      <c r="Y663" s="24">
        <v>0.5</v>
      </c>
      <c r="Z663" s="24">
        <v>0.5</v>
      </c>
      <c r="AA663" s="24">
        <v>0.5</v>
      </c>
      <c r="AB663" s="24">
        <v>0.5</v>
      </c>
      <c r="AC663" s="24"/>
      <c r="AD663" s="24">
        <v>0.5</v>
      </c>
      <c r="AE663" s="24">
        <v>0.5</v>
      </c>
      <c r="AF663" s="24">
        <v>0.5</v>
      </c>
      <c r="AG663" s="24">
        <v>0.5</v>
      </c>
      <c r="AH663" s="62">
        <f>V663/'Festività&amp;Chiusure'!H$2</f>
        <v>2.7777777777777776E-2</v>
      </c>
      <c r="AI663" s="62">
        <f>W663/'Festività&amp;Chiusure'!I$2</f>
        <v>2.5000000000000001E-2</v>
      </c>
      <c r="AJ663" s="62">
        <f>X663/'Festività&amp;Chiusure'!J$2</f>
        <v>2.3809523809523808E-2</v>
      </c>
      <c r="AK663" s="62">
        <f>Y663/'Festività&amp;Chiusure'!K$2</f>
        <v>2.2727272727272728E-2</v>
      </c>
      <c r="AL663" s="62">
        <f>Z663/'Festività&amp;Chiusure'!L$2</f>
        <v>2.5000000000000001E-2</v>
      </c>
      <c r="AM663" s="62">
        <f>AA663/'Festività&amp;Chiusure'!M$2</f>
        <v>2.5000000000000001E-2</v>
      </c>
      <c r="AN663" s="62">
        <f>AB663/'Festività&amp;Chiusure'!N$2</f>
        <v>2.1739130434782608E-2</v>
      </c>
      <c r="AO663" s="62">
        <f>AC663/'Festività&amp;Chiusure'!O$2</f>
        <v>0</v>
      </c>
      <c r="AP663" s="62">
        <f>AD663/'Festività&amp;Chiusure'!P$2</f>
        <v>2.3809523809523808E-2</v>
      </c>
      <c r="AQ663" s="62">
        <f>AE663/'Festività&amp;Chiusure'!Q$2</f>
        <v>2.1739130434782608E-2</v>
      </c>
      <c r="AR663" s="62">
        <f>AF663/'Festività&amp;Chiusure'!R$2</f>
        <v>2.3809523809523808E-2</v>
      </c>
      <c r="AS663" s="62">
        <f>AG663/'Festività&amp;Chiusure'!S$2</f>
        <v>2.2727272727272728E-2</v>
      </c>
    </row>
    <row r="664" spans="1:45" ht="14.45" hidden="1">
      <c r="A664" s="24" t="s">
        <v>592</v>
      </c>
      <c r="B664" s="24" t="s">
        <v>194</v>
      </c>
      <c r="C664" s="24" t="s">
        <v>195</v>
      </c>
      <c r="D664" s="24">
        <v>2024</v>
      </c>
      <c r="E664" s="61">
        <v>45292</v>
      </c>
      <c r="F664" s="61">
        <v>45657</v>
      </c>
      <c r="G664" s="24" t="s">
        <v>593</v>
      </c>
      <c r="H664" s="63" t="s">
        <v>597</v>
      </c>
      <c r="I664" s="24" t="s">
        <v>379</v>
      </c>
      <c r="J664" s="24" t="s">
        <v>598</v>
      </c>
      <c r="K664" s="24" t="s">
        <v>52</v>
      </c>
      <c r="L664" s="24" t="s">
        <v>333</v>
      </c>
      <c r="M664" s="24" t="s">
        <v>311</v>
      </c>
      <c r="N664" s="24" t="s">
        <v>55</v>
      </c>
      <c r="O664" s="24" t="s">
        <v>134</v>
      </c>
      <c r="P664" s="24">
        <v>35</v>
      </c>
      <c r="Q664" s="24">
        <v>59</v>
      </c>
      <c r="R664" s="24" t="s">
        <v>93</v>
      </c>
      <c r="S664" s="62">
        <v>1.69</v>
      </c>
      <c r="T664" s="24">
        <v>2024</v>
      </c>
      <c r="U664" s="24">
        <f t="shared" si="10"/>
        <v>26.5</v>
      </c>
      <c r="V664" s="24">
        <v>1</v>
      </c>
      <c r="W664" s="24">
        <v>0.5</v>
      </c>
      <c r="X664" s="24">
        <v>0.5</v>
      </c>
      <c r="Y664" s="24">
        <v>0.5</v>
      </c>
      <c r="Z664" s="24">
        <v>0.5</v>
      </c>
      <c r="AA664" s="24">
        <v>0.5</v>
      </c>
      <c r="AB664" s="24">
        <v>0.5</v>
      </c>
      <c r="AC664" s="24"/>
      <c r="AD664" s="24">
        <v>0.5</v>
      </c>
      <c r="AE664" s="24">
        <v>0.5</v>
      </c>
      <c r="AF664" s="24">
        <v>12</v>
      </c>
      <c r="AG664" s="24">
        <v>12</v>
      </c>
      <c r="AH664" s="62">
        <f>V664/'Festività&amp;Chiusure'!H$2</f>
        <v>5.5555555555555552E-2</v>
      </c>
      <c r="AI664" s="62">
        <f>W664/'Festività&amp;Chiusure'!I$2</f>
        <v>2.5000000000000001E-2</v>
      </c>
      <c r="AJ664" s="62">
        <f>X664/'Festività&amp;Chiusure'!J$2</f>
        <v>2.3809523809523808E-2</v>
      </c>
      <c r="AK664" s="62">
        <f>Y664/'Festività&amp;Chiusure'!K$2</f>
        <v>2.2727272727272728E-2</v>
      </c>
      <c r="AL664" s="62">
        <f>Z664/'Festività&amp;Chiusure'!L$2</f>
        <v>2.5000000000000001E-2</v>
      </c>
      <c r="AM664" s="62">
        <f>AA664/'Festività&amp;Chiusure'!M$2</f>
        <v>2.5000000000000001E-2</v>
      </c>
      <c r="AN664" s="62">
        <f>AB664/'Festività&amp;Chiusure'!N$2</f>
        <v>2.1739130434782608E-2</v>
      </c>
      <c r="AO664" s="62">
        <f>AC664/'Festività&amp;Chiusure'!O$2</f>
        <v>0</v>
      </c>
      <c r="AP664" s="62">
        <f>AD664/'Festività&amp;Chiusure'!P$2</f>
        <v>2.3809523809523808E-2</v>
      </c>
      <c r="AQ664" s="62">
        <f>AE664/'Festività&amp;Chiusure'!Q$2</f>
        <v>2.1739130434782608E-2</v>
      </c>
      <c r="AR664" s="62">
        <f>AF664/'Festività&amp;Chiusure'!R$2</f>
        <v>0.5714285714285714</v>
      </c>
      <c r="AS664" s="62">
        <f>AG664/'Festività&amp;Chiusure'!S$2</f>
        <v>0.54545454545454541</v>
      </c>
    </row>
    <row r="665" spans="1:45" ht="14.45" hidden="1">
      <c r="A665" s="24" t="s">
        <v>45</v>
      </c>
      <c r="B665" s="24" t="s">
        <v>194</v>
      </c>
      <c r="C665" s="24" t="s">
        <v>195</v>
      </c>
      <c r="D665" s="24">
        <v>2024</v>
      </c>
      <c r="E665" s="61">
        <v>45292</v>
      </c>
      <c r="F665" s="61">
        <v>45473</v>
      </c>
      <c r="G665" s="24" t="s">
        <v>476</v>
      </c>
      <c r="H665" s="24" t="s">
        <v>476</v>
      </c>
      <c r="I665" s="24" t="s">
        <v>379</v>
      </c>
      <c r="J665" s="24" t="s">
        <v>599</v>
      </c>
      <c r="K665" s="24" t="s">
        <v>52</v>
      </c>
      <c r="L665" s="24" t="s">
        <v>333</v>
      </c>
      <c r="M665" s="24" t="s">
        <v>359</v>
      </c>
      <c r="N665" s="24" t="s">
        <v>55</v>
      </c>
      <c r="O665" s="24" t="s">
        <v>153</v>
      </c>
      <c r="P665" s="24">
        <v>0</v>
      </c>
      <c r="Q665" s="24">
        <v>0</v>
      </c>
      <c r="R665" s="24" t="s">
        <v>57</v>
      </c>
      <c r="S665" s="62">
        <v>1</v>
      </c>
      <c r="T665" s="24">
        <v>2024</v>
      </c>
      <c r="U665" s="24">
        <f t="shared" si="10"/>
        <v>2</v>
      </c>
      <c r="V665" s="24">
        <v>1</v>
      </c>
      <c r="W665" s="24">
        <v>1</v>
      </c>
      <c r="X665" s="24">
        <v>1</v>
      </c>
      <c r="Y665" s="24">
        <v>1</v>
      </c>
      <c r="Z665" s="24">
        <v>1</v>
      </c>
      <c r="AA665" s="24">
        <v>1</v>
      </c>
      <c r="AB665" s="24"/>
      <c r="AC665" s="24"/>
      <c r="AD665" s="24"/>
      <c r="AE665" s="24"/>
      <c r="AF665" s="24"/>
      <c r="AG665" s="24"/>
      <c r="AH665" s="62">
        <f>V665/'Festività&amp;Chiusure'!H$2</f>
        <v>5.5555555555555552E-2</v>
      </c>
      <c r="AI665" s="62">
        <f>W665/'Festività&amp;Chiusure'!I$2</f>
        <v>0.05</v>
      </c>
      <c r="AJ665" s="62">
        <f>X665/'Festività&amp;Chiusure'!J$2</f>
        <v>4.7619047619047616E-2</v>
      </c>
      <c r="AK665" s="62">
        <f>Y665/'Festività&amp;Chiusure'!K$2</f>
        <v>4.5454545454545456E-2</v>
      </c>
      <c r="AL665" s="62">
        <f>Z665/'Festività&amp;Chiusure'!L$2</f>
        <v>0.05</v>
      </c>
      <c r="AM665" s="62">
        <f>AA665/'Festività&amp;Chiusure'!M$2</f>
        <v>0.05</v>
      </c>
      <c r="AN665" s="62">
        <f>AB665/'Festività&amp;Chiusure'!N$2</f>
        <v>0</v>
      </c>
      <c r="AO665" s="62">
        <f>AC665/'Festività&amp;Chiusure'!O$2</f>
        <v>0</v>
      </c>
      <c r="AP665" s="62">
        <f>AD665/'Festività&amp;Chiusure'!P$2</f>
        <v>0</v>
      </c>
      <c r="AQ665" s="62">
        <f>AE665/'Festività&amp;Chiusure'!Q$2</f>
        <v>0</v>
      </c>
      <c r="AR665" s="62">
        <f>AF665/'Festività&amp;Chiusure'!R$2</f>
        <v>0</v>
      </c>
      <c r="AS665" s="62">
        <f>AG665/'Festività&amp;Chiusure'!S$2</f>
        <v>0</v>
      </c>
    </row>
    <row r="666" spans="1:45" ht="14.45" hidden="1">
      <c r="A666" s="24" t="s">
        <v>45</v>
      </c>
      <c r="B666" s="24" t="s">
        <v>194</v>
      </c>
      <c r="C666" s="24" t="s">
        <v>195</v>
      </c>
      <c r="D666" s="24">
        <v>2024</v>
      </c>
      <c r="E666" s="61">
        <v>45292</v>
      </c>
      <c r="F666" s="61">
        <v>45473</v>
      </c>
      <c r="G666" s="24" t="s">
        <v>476</v>
      </c>
      <c r="H666" s="24" t="s">
        <v>476</v>
      </c>
      <c r="I666" s="24" t="s">
        <v>379</v>
      </c>
      <c r="J666" s="24" t="s">
        <v>599</v>
      </c>
      <c r="K666" s="24" t="s">
        <v>52</v>
      </c>
      <c r="L666" s="24" t="s">
        <v>333</v>
      </c>
      <c r="M666" s="24" t="s">
        <v>470</v>
      </c>
      <c r="N666" s="24" t="s">
        <v>55</v>
      </c>
      <c r="O666" s="24" t="s">
        <v>153</v>
      </c>
      <c r="P666" s="24">
        <v>0</v>
      </c>
      <c r="Q666" s="24">
        <v>0</v>
      </c>
      <c r="R666" s="24" t="s">
        <v>57</v>
      </c>
      <c r="S666" s="62">
        <v>1</v>
      </c>
      <c r="T666" s="24">
        <v>2024</v>
      </c>
      <c r="U666" s="24">
        <f t="shared" si="10"/>
        <v>34</v>
      </c>
      <c r="V666" s="24"/>
      <c r="W666" s="24"/>
      <c r="X666" s="24">
        <v>5</v>
      </c>
      <c r="Y666" s="24">
        <v>16</v>
      </c>
      <c r="Z666" s="24">
        <v>17</v>
      </c>
      <c r="AA666" s="24">
        <v>17</v>
      </c>
      <c r="AB666" s="24"/>
      <c r="AC666" s="24"/>
      <c r="AD666" s="24"/>
      <c r="AE666" s="24"/>
      <c r="AF666" s="24"/>
      <c r="AG666" s="24"/>
      <c r="AH666" s="62">
        <f>V666/'Festività&amp;Chiusure'!H$2</f>
        <v>0</v>
      </c>
      <c r="AI666" s="62">
        <f>W666/'Festività&amp;Chiusure'!I$2</f>
        <v>0</v>
      </c>
      <c r="AJ666" s="62">
        <f>X666/'Festività&amp;Chiusure'!J$2</f>
        <v>0.23809523809523808</v>
      </c>
      <c r="AK666" s="62">
        <f>Y666/'Festività&amp;Chiusure'!K$2</f>
        <v>0.72727272727272729</v>
      </c>
      <c r="AL666" s="62">
        <f>Z666/'Festività&amp;Chiusure'!L$2</f>
        <v>0.85</v>
      </c>
      <c r="AM666" s="62">
        <f>AA666/'Festività&amp;Chiusure'!M$2</f>
        <v>0.85</v>
      </c>
      <c r="AN666" s="62">
        <f>AB666/'Festività&amp;Chiusure'!N$2</f>
        <v>0</v>
      </c>
      <c r="AO666" s="62">
        <f>AC666/'Festività&amp;Chiusure'!O$2</f>
        <v>0</v>
      </c>
      <c r="AP666" s="62">
        <f>AD666/'Festività&amp;Chiusure'!P$2</f>
        <v>0</v>
      </c>
      <c r="AQ666" s="62">
        <f>AE666/'Festività&amp;Chiusure'!Q$2</f>
        <v>0</v>
      </c>
      <c r="AR666" s="62">
        <f>AF666/'Festività&amp;Chiusure'!R$2</f>
        <v>0</v>
      </c>
      <c r="AS666" s="62">
        <f>AG666/'Festività&amp;Chiusure'!S$2</f>
        <v>0</v>
      </c>
    </row>
    <row r="667" spans="1:45" ht="14.45" hidden="1">
      <c r="A667" s="24" t="s">
        <v>45</v>
      </c>
      <c r="B667" s="24" t="s">
        <v>194</v>
      </c>
      <c r="C667" s="24" t="s">
        <v>195</v>
      </c>
      <c r="D667" s="24">
        <v>2024</v>
      </c>
      <c r="E667" s="61">
        <v>45292</v>
      </c>
      <c r="F667" s="61">
        <v>45473</v>
      </c>
      <c r="G667" s="24" t="s">
        <v>476</v>
      </c>
      <c r="H667" s="24" t="s">
        <v>476</v>
      </c>
      <c r="I667" s="24" t="s">
        <v>379</v>
      </c>
      <c r="J667" s="24" t="s">
        <v>599</v>
      </c>
      <c r="K667" s="24" t="s">
        <v>52</v>
      </c>
      <c r="L667" s="24" t="s">
        <v>333</v>
      </c>
      <c r="M667" s="24" t="s">
        <v>175</v>
      </c>
      <c r="N667" s="24" t="s">
        <v>176</v>
      </c>
      <c r="O667" s="24" t="s">
        <v>134</v>
      </c>
      <c r="P667" s="24">
        <v>0</v>
      </c>
      <c r="Q667" s="24">
        <v>0</v>
      </c>
      <c r="R667" s="24" t="s">
        <v>57</v>
      </c>
      <c r="S667" s="62">
        <v>1</v>
      </c>
      <c r="T667" s="24">
        <v>2024</v>
      </c>
      <c r="U667" s="24">
        <f t="shared" si="10"/>
        <v>4</v>
      </c>
      <c r="V667" s="24">
        <v>2</v>
      </c>
      <c r="W667" s="24">
        <v>2</v>
      </c>
      <c r="X667" s="24">
        <v>2</v>
      </c>
      <c r="Y667" s="24">
        <v>2</v>
      </c>
      <c r="Z667" s="24">
        <v>2</v>
      </c>
      <c r="AA667" s="24">
        <v>2</v>
      </c>
      <c r="AB667" s="24"/>
      <c r="AC667" s="24"/>
      <c r="AD667" s="24"/>
      <c r="AE667" s="24"/>
      <c r="AF667" s="24"/>
      <c r="AG667" s="24"/>
      <c r="AH667" s="62">
        <f>V667/'Festività&amp;Chiusure'!H$2</f>
        <v>0.1111111111111111</v>
      </c>
      <c r="AI667" s="62">
        <f>W667/'Festività&amp;Chiusure'!I$2</f>
        <v>0.1</v>
      </c>
      <c r="AJ667" s="62">
        <f>X667/'Festività&amp;Chiusure'!J$2</f>
        <v>9.5238095238095233E-2</v>
      </c>
      <c r="AK667" s="62">
        <f>Y667/'Festività&amp;Chiusure'!K$2</f>
        <v>9.0909090909090912E-2</v>
      </c>
      <c r="AL667" s="62">
        <f>Z667/'Festività&amp;Chiusure'!L$2</f>
        <v>0.1</v>
      </c>
      <c r="AM667" s="62">
        <f>AA667/'Festività&amp;Chiusure'!M$2</f>
        <v>0.1</v>
      </c>
      <c r="AN667" s="62">
        <f>AB667/'Festività&amp;Chiusure'!N$2</f>
        <v>0</v>
      </c>
      <c r="AO667" s="62">
        <f>AC667/'Festività&amp;Chiusure'!O$2</f>
        <v>0</v>
      </c>
      <c r="AP667" s="62">
        <f>AD667/'Festività&amp;Chiusure'!P$2</f>
        <v>0</v>
      </c>
      <c r="AQ667" s="62">
        <f>AE667/'Festività&amp;Chiusure'!Q$2</f>
        <v>0</v>
      </c>
      <c r="AR667" s="62">
        <f>AF667/'Festività&amp;Chiusure'!R$2</f>
        <v>0</v>
      </c>
      <c r="AS667" s="62">
        <f>AG667/'Festività&amp;Chiusure'!S$2</f>
        <v>0</v>
      </c>
    </row>
    <row r="668" spans="1:45" ht="14.45" hidden="1">
      <c r="A668" s="24" t="s">
        <v>45</v>
      </c>
      <c r="B668" s="24" t="s">
        <v>194</v>
      </c>
      <c r="C668" s="24" t="s">
        <v>195</v>
      </c>
      <c r="D668" s="24">
        <v>2024</v>
      </c>
      <c r="E668" s="61">
        <v>45292</v>
      </c>
      <c r="F668" s="61">
        <v>45473</v>
      </c>
      <c r="G668" s="24" t="s">
        <v>476</v>
      </c>
      <c r="H668" s="24" t="s">
        <v>476</v>
      </c>
      <c r="I668" s="24" t="s">
        <v>379</v>
      </c>
      <c r="J668" s="24" t="s">
        <v>599</v>
      </c>
      <c r="K668" s="24" t="s">
        <v>52</v>
      </c>
      <c r="L668" s="24" t="s">
        <v>333</v>
      </c>
      <c r="M668" s="24" t="s">
        <v>434</v>
      </c>
      <c r="N668" s="24" t="s">
        <v>55</v>
      </c>
      <c r="O668" s="24" t="s">
        <v>153</v>
      </c>
      <c r="P668" s="24">
        <v>0</v>
      </c>
      <c r="Q668" s="24">
        <v>0</v>
      </c>
      <c r="R668" s="24" t="s">
        <v>57</v>
      </c>
      <c r="S668" s="62">
        <v>1</v>
      </c>
      <c r="T668" s="24">
        <v>2024</v>
      </c>
      <c r="U668" s="24">
        <f t="shared" si="10"/>
        <v>5</v>
      </c>
      <c r="V668" s="24">
        <v>1</v>
      </c>
      <c r="W668" s="24">
        <v>1</v>
      </c>
      <c r="X668" s="24">
        <v>1</v>
      </c>
      <c r="Y668" s="24">
        <v>1</v>
      </c>
      <c r="Z668" s="24">
        <v>5</v>
      </c>
      <c r="AA668" s="24"/>
      <c r="AB668" s="24"/>
      <c r="AC668" s="24"/>
      <c r="AD668" s="24"/>
      <c r="AE668" s="24"/>
      <c r="AF668" s="24"/>
      <c r="AG668" s="24"/>
      <c r="AH668" s="62">
        <f>V668/'Festività&amp;Chiusure'!H$2</f>
        <v>5.5555555555555552E-2</v>
      </c>
      <c r="AI668" s="62">
        <f>W668/'Festività&amp;Chiusure'!I$2</f>
        <v>0.05</v>
      </c>
      <c r="AJ668" s="62">
        <f>X668/'Festività&amp;Chiusure'!J$2</f>
        <v>4.7619047619047616E-2</v>
      </c>
      <c r="AK668" s="62">
        <f>Y668/'Festività&amp;Chiusure'!K$2</f>
        <v>4.5454545454545456E-2</v>
      </c>
      <c r="AL668" s="62">
        <f>Z668/'Festività&amp;Chiusure'!L$2</f>
        <v>0.25</v>
      </c>
      <c r="AM668" s="62">
        <f>AA668/'Festività&amp;Chiusure'!M$2</f>
        <v>0</v>
      </c>
      <c r="AN668" s="62">
        <f>AB668/'Festività&amp;Chiusure'!N$2</f>
        <v>0</v>
      </c>
      <c r="AO668" s="62">
        <f>AC668/'Festività&amp;Chiusure'!O$2</f>
        <v>0</v>
      </c>
      <c r="AP668" s="62">
        <f>AD668/'Festività&amp;Chiusure'!P$2</f>
        <v>0</v>
      </c>
      <c r="AQ668" s="62">
        <f>AE668/'Festività&amp;Chiusure'!Q$2</f>
        <v>0</v>
      </c>
      <c r="AR668" s="62">
        <f>AF668/'Festività&amp;Chiusure'!R$2</f>
        <v>0</v>
      </c>
      <c r="AS668" s="62">
        <f>AG668/'Festività&amp;Chiusure'!S$2</f>
        <v>0</v>
      </c>
    </row>
    <row r="669" spans="1:45" ht="14.45" hidden="1">
      <c r="A669" s="24" t="s">
        <v>45</v>
      </c>
      <c r="B669" s="24" t="s">
        <v>194</v>
      </c>
      <c r="C669" s="24" t="s">
        <v>195</v>
      </c>
      <c r="D669" s="24">
        <v>2024</v>
      </c>
      <c r="E669" s="61">
        <v>45292</v>
      </c>
      <c r="F669" s="61">
        <v>45473</v>
      </c>
      <c r="G669" s="24" t="s">
        <v>476</v>
      </c>
      <c r="H669" s="24" t="s">
        <v>476</v>
      </c>
      <c r="I669" s="24" t="s">
        <v>379</v>
      </c>
      <c r="J669" s="24" t="s">
        <v>599</v>
      </c>
      <c r="K669" s="24" t="s">
        <v>52</v>
      </c>
      <c r="L669" s="24" t="s">
        <v>333</v>
      </c>
      <c r="M669" s="24" t="s">
        <v>471</v>
      </c>
      <c r="N669" s="24" t="s">
        <v>55</v>
      </c>
      <c r="O669" s="24" t="s">
        <v>153</v>
      </c>
      <c r="P669" s="24">
        <v>0</v>
      </c>
      <c r="Q669" s="24">
        <v>0</v>
      </c>
      <c r="R669" s="24" t="s">
        <v>57</v>
      </c>
      <c r="S669" s="62">
        <v>1</v>
      </c>
      <c r="T669" s="24">
        <v>2024</v>
      </c>
      <c r="U669" s="24">
        <f t="shared" si="10"/>
        <v>2</v>
      </c>
      <c r="V669" s="24">
        <v>1</v>
      </c>
      <c r="W669" s="24">
        <v>1</v>
      </c>
      <c r="X669" s="24">
        <v>1</v>
      </c>
      <c r="Y669" s="24">
        <v>1</v>
      </c>
      <c r="Z669" s="24">
        <v>1</v>
      </c>
      <c r="AA669" s="24">
        <v>1</v>
      </c>
      <c r="AB669" s="24"/>
      <c r="AC669" s="24"/>
      <c r="AD669" s="24"/>
      <c r="AE669" s="24"/>
      <c r="AF669" s="24"/>
      <c r="AG669" s="24"/>
      <c r="AH669" s="62">
        <f>V669/'Festività&amp;Chiusure'!H$2</f>
        <v>5.5555555555555552E-2</v>
      </c>
      <c r="AI669" s="62">
        <f>W669/'Festività&amp;Chiusure'!I$2</f>
        <v>0.05</v>
      </c>
      <c r="AJ669" s="62">
        <f>X669/'Festività&amp;Chiusure'!J$2</f>
        <v>4.7619047619047616E-2</v>
      </c>
      <c r="AK669" s="62">
        <f>Y669/'Festività&amp;Chiusure'!K$2</f>
        <v>4.5454545454545456E-2</v>
      </c>
      <c r="AL669" s="62">
        <f>Z669/'Festività&amp;Chiusure'!L$2</f>
        <v>0.05</v>
      </c>
      <c r="AM669" s="62">
        <f>AA669/'Festività&amp;Chiusure'!M$2</f>
        <v>0.05</v>
      </c>
      <c r="AN669" s="62">
        <f>AB669/'Festività&amp;Chiusure'!N$2</f>
        <v>0</v>
      </c>
      <c r="AO669" s="62">
        <f>AC669/'Festività&amp;Chiusure'!O$2</f>
        <v>0</v>
      </c>
      <c r="AP669" s="62">
        <f>AD669/'Festività&amp;Chiusure'!P$2</f>
        <v>0</v>
      </c>
      <c r="AQ669" s="62">
        <f>AE669/'Festività&amp;Chiusure'!Q$2</f>
        <v>0</v>
      </c>
      <c r="AR669" s="62">
        <f>AF669/'Festività&amp;Chiusure'!R$2</f>
        <v>0</v>
      </c>
      <c r="AS669" s="62">
        <f>AG669/'Festività&amp;Chiusure'!S$2</f>
        <v>0</v>
      </c>
    </row>
    <row r="670" spans="1:45" ht="14.45" hidden="1">
      <c r="A670" s="24" t="s">
        <v>45</v>
      </c>
      <c r="B670" s="24" t="s">
        <v>194</v>
      </c>
      <c r="C670" s="24" t="s">
        <v>195</v>
      </c>
      <c r="D670" s="24">
        <v>2024</v>
      </c>
      <c r="E670" s="61">
        <v>45292</v>
      </c>
      <c r="F670" s="61">
        <v>45473</v>
      </c>
      <c r="G670" s="24" t="s">
        <v>476</v>
      </c>
      <c r="H670" s="24" t="s">
        <v>476</v>
      </c>
      <c r="I670" s="24" t="s">
        <v>379</v>
      </c>
      <c r="J670" s="24" t="s">
        <v>599</v>
      </c>
      <c r="K670" s="24" t="s">
        <v>52</v>
      </c>
      <c r="L670" s="24" t="s">
        <v>333</v>
      </c>
      <c r="M670" s="24" t="s">
        <v>455</v>
      </c>
      <c r="N670" s="24" t="s">
        <v>55</v>
      </c>
      <c r="O670" s="24" t="s">
        <v>153</v>
      </c>
      <c r="P670" s="24">
        <v>0</v>
      </c>
      <c r="Q670" s="24">
        <v>0</v>
      </c>
      <c r="R670" s="75" t="s">
        <v>57</v>
      </c>
      <c r="S670" s="62">
        <v>1</v>
      </c>
      <c r="T670" s="24">
        <v>2024</v>
      </c>
      <c r="U670" s="24">
        <f t="shared" si="10"/>
        <v>4</v>
      </c>
      <c r="V670" s="24">
        <v>2</v>
      </c>
      <c r="W670" s="24">
        <v>2</v>
      </c>
      <c r="X670" s="24">
        <v>2</v>
      </c>
      <c r="Y670" s="24">
        <v>2</v>
      </c>
      <c r="Z670" s="24">
        <v>2</v>
      </c>
      <c r="AA670" s="24">
        <v>2</v>
      </c>
      <c r="AB670" s="24"/>
      <c r="AC670" s="24"/>
      <c r="AD670" s="24"/>
      <c r="AE670" s="24"/>
      <c r="AF670" s="24"/>
      <c r="AG670" s="24"/>
      <c r="AH670" s="62">
        <f>V670/'Festività&amp;Chiusure'!H$2</f>
        <v>0.1111111111111111</v>
      </c>
      <c r="AI670" s="62">
        <f>W670/'Festività&amp;Chiusure'!I$2</f>
        <v>0.1</v>
      </c>
      <c r="AJ670" s="62">
        <f>X670/'Festività&amp;Chiusure'!J$2</f>
        <v>9.5238095238095233E-2</v>
      </c>
      <c r="AK670" s="62">
        <f>Y670/'Festività&amp;Chiusure'!K$2</f>
        <v>9.0909090909090912E-2</v>
      </c>
      <c r="AL670" s="62">
        <f>Z670/'Festività&amp;Chiusure'!L$2</f>
        <v>0.1</v>
      </c>
      <c r="AM670" s="62">
        <f>AA670/'Festività&amp;Chiusure'!M$2</f>
        <v>0.1</v>
      </c>
      <c r="AN670" s="62">
        <f>AB670/'Festività&amp;Chiusure'!N$2</f>
        <v>0</v>
      </c>
      <c r="AO670" s="62">
        <f>AC670/'Festività&amp;Chiusure'!O$2</f>
        <v>0</v>
      </c>
      <c r="AP670" s="62">
        <f>AD670/'Festività&amp;Chiusure'!P$2</f>
        <v>0</v>
      </c>
      <c r="AQ670" s="62">
        <f>AE670/'Festività&amp;Chiusure'!Q$2</f>
        <v>0</v>
      </c>
      <c r="AR670" s="62">
        <f>AF670/'Festività&amp;Chiusure'!R$2</f>
        <v>0</v>
      </c>
      <c r="AS670" s="62">
        <f>AG670/'Festività&amp;Chiusure'!S$2</f>
        <v>0</v>
      </c>
    </row>
    <row r="671" spans="1:45" ht="14.45" hidden="1">
      <c r="A671" s="24" t="s">
        <v>45</v>
      </c>
      <c r="B671" s="24" t="s">
        <v>194</v>
      </c>
      <c r="C671" s="24" t="s">
        <v>195</v>
      </c>
      <c r="D671" s="24">
        <v>2024</v>
      </c>
      <c r="E671" s="61">
        <v>45292</v>
      </c>
      <c r="F671" s="61">
        <v>45473</v>
      </c>
      <c r="G671" s="24" t="s">
        <v>476</v>
      </c>
      <c r="H671" s="24" t="s">
        <v>476</v>
      </c>
      <c r="I671" s="24" t="s">
        <v>379</v>
      </c>
      <c r="J671" s="24" t="s">
        <v>599</v>
      </c>
      <c r="K671" s="24" t="s">
        <v>52</v>
      </c>
      <c r="L671" s="24" t="s">
        <v>333</v>
      </c>
      <c r="M671" s="24" t="s">
        <v>86</v>
      </c>
      <c r="N671" s="24" t="s">
        <v>55</v>
      </c>
      <c r="O671" s="24" t="s">
        <v>56</v>
      </c>
      <c r="P671" s="24">
        <v>0</v>
      </c>
      <c r="Q671" s="24">
        <v>0</v>
      </c>
      <c r="R671" s="24" t="s">
        <v>57</v>
      </c>
      <c r="S671" s="62">
        <v>1</v>
      </c>
      <c r="T671" s="24">
        <v>2024</v>
      </c>
      <c r="U671" s="24">
        <f t="shared" si="10"/>
        <v>10</v>
      </c>
      <c r="V671" s="24">
        <v>5</v>
      </c>
      <c r="W671" s="24">
        <v>5</v>
      </c>
      <c r="X671" s="24">
        <v>5</v>
      </c>
      <c r="Y671" s="24">
        <v>5</v>
      </c>
      <c r="Z671" s="24">
        <v>5</v>
      </c>
      <c r="AA671" s="24">
        <v>5</v>
      </c>
      <c r="AB671" s="24"/>
      <c r="AC671" s="24"/>
      <c r="AD671" s="24"/>
      <c r="AE671" s="24"/>
      <c r="AF671" s="24"/>
      <c r="AG671" s="24"/>
      <c r="AH671" s="62">
        <f>V671/'Festività&amp;Chiusure'!H$2</f>
        <v>0.27777777777777779</v>
      </c>
      <c r="AI671" s="62">
        <f>W671/'Festività&amp;Chiusure'!I$2</f>
        <v>0.25</v>
      </c>
      <c r="AJ671" s="62">
        <f>X671/'Festività&amp;Chiusure'!J$2</f>
        <v>0.23809523809523808</v>
      </c>
      <c r="AK671" s="62">
        <f>Y671/'Festività&amp;Chiusure'!K$2</f>
        <v>0.22727272727272727</v>
      </c>
      <c r="AL671" s="62">
        <f>Z671/'Festività&amp;Chiusure'!L$2</f>
        <v>0.25</v>
      </c>
      <c r="AM671" s="62">
        <f>AA671/'Festività&amp;Chiusure'!M$2</f>
        <v>0.25</v>
      </c>
      <c r="AN671" s="62">
        <f>AB671/'Festività&amp;Chiusure'!N$2</f>
        <v>0</v>
      </c>
      <c r="AO671" s="62">
        <f>AC671/'Festività&amp;Chiusure'!O$2</f>
        <v>0</v>
      </c>
      <c r="AP671" s="62">
        <f>AD671/'Festività&amp;Chiusure'!P$2</f>
        <v>0</v>
      </c>
      <c r="AQ671" s="62">
        <f>AE671/'Festività&amp;Chiusure'!Q$2</f>
        <v>0</v>
      </c>
      <c r="AR671" s="62">
        <f>AF671/'Festività&amp;Chiusure'!R$2</f>
        <v>0</v>
      </c>
      <c r="AS671" s="62">
        <f>AG671/'Festività&amp;Chiusure'!S$2</f>
        <v>0</v>
      </c>
    </row>
    <row r="672" spans="1:45" ht="14.45" hidden="1">
      <c r="A672" s="24" t="s">
        <v>45</v>
      </c>
      <c r="B672" s="24" t="s">
        <v>194</v>
      </c>
      <c r="C672" s="24" t="s">
        <v>195</v>
      </c>
      <c r="D672" s="24">
        <v>2024</v>
      </c>
      <c r="E672" s="61">
        <v>45292</v>
      </c>
      <c r="F672" s="61">
        <v>45473</v>
      </c>
      <c r="G672" s="24" t="s">
        <v>476</v>
      </c>
      <c r="H672" s="24" t="s">
        <v>476</v>
      </c>
      <c r="I672" s="24" t="s">
        <v>379</v>
      </c>
      <c r="J672" s="24" t="s">
        <v>599</v>
      </c>
      <c r="K672" s="24" t="s">
        <v>52</v>
      </c>
      <c r="L672" s="24" t="s">
        <v>333</v>
      </c>
      <c r="M672" s="24" t="s">
        <v>216</v>
      </c>
      <c r="N672" s="24" t="s">
        <v>55</v>
      </c>
      <c r="O672" s="24" t="s">
        <v>134</v>
      </c>
      <c r="P672" s="24">
        <v>0</v>
      </c>
      <c r="Q672" s="24">
        <v>0</v>
      </c>
      <c r="R672" s="24" t="s">
        <v>57</v>
      </c>
      <c r="S672" s="62">
        <v>1</v>
      </c>
      <c r="T672" s="24">
        <v>2024</v>
      </c>
      <c r="U672" s="24">
        <f t="shared" si="10"/>
        <v>4</v>
      </c>
      <c r="V672" s="24">
        <v>2</v>
      </c>
      <c r="W672" s="24">
        <v>2</v>
      </c>
      <c r="X672" s="24">
        <v>2</v>
      </c>
      <c r="Y672" s="24">
        <v>2</v>
      </c>
      <c r="Z672" s="24">
        <v>2</v>
      </c>
      <c r="AA672" s="24">
        <v>2</v>
      </c>
      <c r="AB672" s="24"/>
      <c r="AC672" s="24"/>
      <c r="AD672" s="24"/>
      <c r="AE672" s="24"/>
      <c r="AF672" s="24"/>
      <c r="AG672" s="24"/>
      <c r="AH672" s="62">
        <f>V672/'Festività&amp;Chiusure'!H$2</f>
        <v>0.1111111111111111</v>
      </c>
      <c r="AI672" s="62">
        <f>W672/'Festività&amp;Chiusure'!I$2</f>
        <v>0.1</v>
      </c>
      <c r="AJ672" s="62">
        <f>X672/'Festività&amp;Chiusure'!J$2</f>
        <v>9.5238095238095233E-2</v>
      </c>
      <c r="AK672" s="62">
        <f>Y672/'Festività&amp;Chiusure'!K$2</f>
        <v>9.0909090909090912E-2</v>
      </c>
      <c r="AL672" s="62">
        <f>Z672/'Festività&amp;Chiusure'!L$2</f>
        <v>0.1</v>
      </c>
      <c r="AM672" s="62">
        <f>AA672/'Festività&amp;Chiusure'!M$2</f>
        <v>0.1</v>
      </c>
      <c r="AN672" s="62">
        <f>AB672/'Festività&amp;Chiusure'!N$2</f>
        <v>0</v>
      </c>
      <c r="AO672" s="62">
        <f>AC672/'Festività&amp;Chiusure'!O$2</f>
        <v>0</v>
      </c>
      <c r="AP672" s="62">
        <f>AD672/'Festività&amp;Chiusure'!P$2</f>
        <v>0</v>
      </c>
      <c r="AQ672" s="62">
        <f>AE672/'Festività&amp;Chiusure'!Q$2</f>
        <v>0</v>
      </c>
      <c r="AR672" s="62">
        <f>AF672/'Festività&amp;Chiusure'!R$2</f>
        <v>0</v>
      </c>
      <c r="AS672" s="62">
        <f>AG672/'Festività&amp;Chiusure'!S$2</f>
        <v>0</v>
      </c>
    </row>
    <row r="673" spans="1:45" ht="14.45" hidden="1">
      <c r="A673" s="24" t="s">
        <v>45</v>
      </c>
      <c r="B673" s="24" t="s">
        <v>194</v>
      </c>
      <c r="C673" s="24" t="s">
        <v>195</v>
      </c>
      <c r="D673" s="24">
        <v>2024</v>
      </c>
      <c r="E673" s="61">
        <v>45292</v>
      </c>
      <c r="F673" s="61">
        <v>45473</v>
      </c>
      <c r="G673" s="24" t="s">
        <v>476</v>
      </c>
      <c r="H673" s="24" t="s">
        <v>476</v>
      </c>
      <c r="I673" s="24" t="s">
        <v>379</v>
      </c>
      <c r="J673" s="24" t="s">
        <v>599</v>
      </c>
      <c r="K673" s="24" t="s">
        <v>52</v>
      </c>
      <c r="L673" s="24" t="s">
        <v>333</v>
      </c>
      <c r="M673" s="24" t="s">
        <v>333</v>
      </c>
      <c r="N673" s="24" t="s">
        <v>176</v>
      </c>
      <c r="O673" s="24" t="s">
        <v>92</v>
      </c>
      <c r="P673" s="24">
        <v>0</v>
      </c>
      <c r="Q673" s="24">
        <v>0</v>
      </c>
      <c r="R673" s="24" t="s">
        <v>57</v>
      </c>
      <c r="S673" s="62">
        <v>1</v>
      </c>
      <c r="T673" s="24">
        <v>2024</v>
      </c>
      <c r="U673" s="24">
        <f t="shared" si="10"/>
        <v>36</v>
      </c>
      <c r="V673" s="24">
        <v>18</v>
      </c>
      <c r="W673" s="24">
        <v>18</v>
      </c>
      <c r="X673" s="24">
        <v>18</v>
      </c>
      <c r="Y673" s="24">
        <v>18</v>
      </c>
      <c r="Z673" s="24">
        <v>18</v>
      </c>
      <c r="AA673" s="24">
        <v>18</v>
      </c>
      <c r="AB673" s="24"/>
      <c r="AC673" s="24"/>
      <c r="AD673" s="24"/>
      <c r="AE673" s="24"/>
      <c r="AF673" s="24"/>
      <c r="AG673" s="24"/>
      <c r="AH673" s="62">
        <f>V673/'Festività&amp;Chiusure'!H$2</f>
        <v>1</v>
      </c>
      <c r="AI673" s="62">
        <f>W673/'Festività&amp;Chiusure'!I$2</f>
        <v>0.9</v>
      </c>
      <c r="AJ673" s="62">
        <f>X673/'Festività&amp;Chiusure'!J$2</f>
        <v>0.8571428571428571</v>
      </c>
      <c r="AK673" s="62">
        <f>Y673/'Festività&amp;Chiusure'!K$2</f>
        <v>0.81818181818181823</v>
      </c>
      <c r="AL673" s="62">
        <f>Z673/'Festività&amp;Chiusure'!L$2</f>
        <v>0.9</v>
      </c>
      <c r="AM673" s="62">
        <f>AA673/'Festività&amp;Chiusure'!M$2</f>
        <v>0.9</v>
      </c>
      <c r="AN673" s="62">
        <f>AB673/'Festività&amp;Chiusure'!N$2</f>
        <v>0</v>
      </c>
      <c r="AO673" s="62">
        <f>AC673/'Festività&amp;Chiusure'!O$2</f>
        <v>0</v>
      </c>
      <c r="AP673" s="62">
        <f>AD673/'Festività&amp;Chiusure'!P$2</f>
        <v>0</v>
      </c>
      <c r="AQ673" s="62">
        <f>AE673/'Festività&amp;Chiusure'!Q$2</f>
        <v>0</v>
      </c>
      <c r="AR673" s="62">
        <f>AF673/'Festività&amp;Chiusure'!R$2</f>
        <v>0</v>
      </c>
      <c r="AS673" s="62">
        <f>AG673/'Festività&amp;Chiusure'!S$2</f>
        <v>0</v>
      </c>
    </row>
    <row r="674" spans="1:45" ht="14.45" hidden="1">
      <c r="A674" s="24" t="s">
        <v>45</v>
      </c>
      <c r="B674" s="24" t="s">
        <v>194</v>
      </c>
      <c r="C674" s="24" t="s">
        <v>195</v>
      </c>
      <c r="D674" s="24">
        <v>2024</v>
      </c>
      <c r="E674" s="61">
        <v>45292</v>
      </c>
      <c r="F674" s="61">
        <v>45473</v>
      </c>
      <c r="G674" s="24" t="s">
        <v>476</v>
      </c>
      <c r="H674" s="24" t="s">
        <v>476</v>
      </c>
      <c r="I674" s="24" t="s">
        <v>379</v>
      </c>
      <c r="J674" s="24" t="s">
        <v>599</v>
      </c>
      <c r="K674" s="24" t="s">
        <v>52</v>
      </c>
      <c r="L674" s="24" t="s">
        <v>333</v>
      </c>
      <c r="M674" s="24" t="s">
        <v>218</v>
      </c>
      <c r="N674" s="24" t="s">
        <v>55</v>
      </c>
      <c r="O674" s="24" t="s">
        <v>56</v>
      </c>
      <c r="P674" s="24">
        <v>0</v>
      </c>
      <c r="Q674" s="24">
        <v>0</v>
      </c>
      <c r="R674" s="24" t="s">
        <v>57</v>
      </c>
      <c r="S674" s="62">
        <v>1</v>
      </c>
      <c r="T674" s="24">
        <v>2024</v>
      </c>
      <c r="U674" s="24">
        <f t="shared" si="10"/>
        <v>2</v>
      </c>
      <c r="V674" s="24"/>
      <c r="W674" s="24">
        <v>1</v>
      </c>
      <c r="X674" s="24">
        <v>1</v>
      </c>
      <c r="Y674" s="24">
        <v>1</v>
      </c>
      <c r="Z674" s="24">
        <v>1</v>
      </c>
      <c r="AA674" s="24">
        <v>1</v>
      </c>
      <c r="AB674" s="24"/>
      <c r="AC674" s="24"/>
      <c r="AD674" s="24"/>
      <c r="AE674" s="24"/>
      <c r="AF674" s="24"/>
      <c r="AG674" s="24"/>
      <c r="AH674" s="62">
        <f>V674/'Festività&amp;Chiusure'!H$2</f>
        <v>0</v>
      </c>
      <c r="AI674" s="62">
        <f>W674/'Festività&amp;Chiusure'!I$2</f>
        <v>0.05</v>
      </c>
      <c r="AJ674" s="62">
        <f>X674/'Festività&amp;Chiusure'!J$2</f>
        <v>4.7619047619047616E-2</v>
      </c>
      <c r="AK674" s="62">
        <f>Y674/'Festività&amp;Chiusure'!K$2</f>
        <v>4.5454545454545456E-2</v>
      </c>
      <c r="AL674" s="62">
        <f>Z674/'Festività&amp;Chiusure'!L$2</f>
        <v>0.05</v>
      </c>
      <c r="AM674" s="62">
        <f>AA674/'Festività&amp;Chiusure'!M$2</f>
        <v>0.05</v>
      </c>
      <c r="AN674" s="62">
        <f>AB674/'Festività&amp;Chiusure'!N$2</f>
        <v>0</v>
      </c>
      <c r="AO674" s="62">
        <f>AC674/'Festività&amp;Chiusure'!O$2</f>
        <v>0</v>
      </c>
      <c r="AP674" s="62">
        <f>AD674/'Festività&amp;Chiusure'!P$2</f>
        <v>0</v>
      </c>
      <c r="AQ674" s="62">
        <f>AE674/'Festività&amp;Chiusure'!Q$2</f>
        <v>0</v>
      </c>
      <c r="AR674" s="62">
        <f>AF674/'Festività&amp;Chiusure'!R$2</f>
        <v>0</v>
      </c>
      <c r="AS674" s="62">
        <f>AG674/'Festività&amp;Chiusure'!S$2</f>
        <v>0</v>
      </c>
    </row>
    <row r="675" spans="1:45" ht="14.45" hidden="1">
      <c r="A675" s="24" t="s">
        <v>45</v>
      </c>
      <c r="B675" s="24" t="s">
        <v>194</v>
      </c>
      <c r="C675" s="24" t="s">
        <v>195</v>
      </c>
      <c r="D675" s="24">
        <v>2024</v>
      </c>
      <c r="E675" s="61">
        <v>45292</v>
      </c>
      <c r="F675" s="61">
        <v>45473</v>
      </c>
      <c r="G675" s="24" t="s">
        <v>476</v>
      </c>
      <c r="H675" s="24" t="s">
        <v>476</v>
      </c>
      <c r="I675" s="24" t="s">
        <v>379</v>
      </c>
      <c r="J675" s="24" t="s">
        <v>599</v>
      </c>
      <c r="K675" s="24" t="s">
        <v>52</v>
      </c>
      <c r="L675" s="24" t="s">
        <v>333</v>
      </c>
      <c r="M675" s="24" t="s">
        <v>336</v>
      </c>
      <c r="N675" s="24" t="s">
        <v>59</v>
      </c>
      <c r="O675" s="24" t="s">
        <v>600</v>
      </c>
      <c r="P675" s="24">
        <v>0</v>
      </c>
      <c r="Q675" s="24">
        <v>0</v>
      </c>
      <c r="R675" s="24" t="s">
        <v>57</v>
      </c>
      <c r="S675" s="62">
        <v>1</v>
      </c>
      <c r="T675" s="24">
        <v>2024</v>
      </c>
      <c r="U675" s="24">
        <f t="shared" si="10"/>
        <v>1</v>
      </c>
      <c r="V675" s="24"/>
      <c r="W675" s="24"/>
      <c r="X675" s="24"/>
      <c r="Y675" s="24"/>
      <c r="Z675" s="24"/>
      <c r="AA675" s="24">
        <v>1</v>
      </c>
      <c r="AB675" s="24"/>
      <c r="AC675" s="24"/>
      <c r="AD675" s="24"/>
      <c r="AE675" s="24"/>
      <c r="AF675" s="24"/>
      <c r="AG675" s="24"/>
      <c r="AH675" s="62">
        <f>V675/'Festività&amp;Chiusure'!H$2</f>
        <v>0</v>
      </c>
      <c r="AI675" s="62">
        <f>W675/'Festività&amp;Chiusure'!I$2</f>
        <v>0</v>
      </c>
      <c r="AJ675" s="62">
        <f>X675/'Festività&amp;Chiusure'!J$2</f>
        <v>0</v>
      </c>
      <c r="AK675" s="62">
        <f>Y675/'Festività&amp;Chiusure'!K$2</f>
        <v>0</v>
      </c>
      <c r="AL675" s="62">
        <f>Z675/'Festività&amp;Chiusure'!L$2</f>
        <v>0</v>
      </c>
      <c r="AM675" s="62">
        <f>AA675/'Festività&amp;Chiusure'!M$2</f>
        <v>0.05</v>
      </c>
      <c r="AN675" s="62">
        <f>AB675/'Festività&amp;Chiusure'!N$2</f>
        <v>0</v>
      </c>
      <c r="AO675" s="62">
        <f>AC675/'Festività&amp;Chiusure'!O$2</f>
        <v>0</v>
      </c>
      <c r="AP675" s="62">
        <f>AD675/'Festività&amp;Chiusure'!P$2</f>
        <v>0</v>
      </c>
      <c r="AQ675" s="62">
        <f>AE675/'Festività&amp;Chiusure'!Q$2</f>
        <v>0</v>
      </c>
      <c r="AR675" s="62">
        <f>AF675/'Festività&amp;Chiusure'!R$2</f>
        <v>0</v>
      </c>
      <c r="AS675" s="62">
        <f>AG675/'Festività&amp;Chiusure'!S$2</f>
        <v>0</v>
      </c>
    </row>
    <row r="676" spans="1:45" ht="14.45" hidden="1">
      <c r="A676" s="24" t="s">
        <v>45</v>
      </c>
      <c r="B676" s="24" t="s">
        <v>194</v>
      </c>
      <c r="C676" s="24" t="s">
        <v>195</v>
      </c>
      <c r="D676" s="24">
        <v>2024</v>
      </c>
      <c r="E676" s="61">
        <v>45292</v>
      </c>
      <c r="F676" s="61">
        <v>45473</v>
      </c>
      <c r="G676" s="24" t="s">
        <v>476</v>
      </c>
      <c r="H676" s="24" t="s">
        <v>476</v>
      </c>
      <c r="I676" s="24" t="s">
        <v>379</v>
      </c>
      <c r="J676" s="24" t="s">
        <v>599</v>
      </c>
      <c r="K676" s="24" t="s">
        <v>52</v>
      </c>
      <c r="L676" s="24" t="s">
        <v>333</v>
      </c>
      <c r="M676" s="24" t="s">
        <v>601</v>
      </c>
      <c r="N676" s="24" t="s">
        <v>55</v>
      </c>
      <c r="O676" s="24" t="s">
        <v>134</v>
      </c>
      <c r="P676" s="24">
        <v>0</v>
      </c>
      <c r="Q676" s="24">
        <v>0</v>
      </c>
      <c r="R676" s="24" t="s">
        <v>57</v>
      </c>
      <c r="S676" s="62">
        <v>1</v>
      </c>
      <c r="T676" s="24">
        <v>2024</v>
      </c>
      <c r="U676" s="24">
        <f t="shared" si="10"/>
        <v>32</v>
      </c>
      <c r="V676" s="24">
        <v>16</v>
      </c>
      <c r="W676" s="24">
        <v>16</v>
      </c>
      <c r="X676" s="24">
        <v>16</v>
      </c>
      <c r="Y676" s="24">
        <v>16</v>
      </c>
      <c r="Z676" s="24">
        <v>16</v>
      </c>
      <c r="AA676" s="24">
        <v>16</v>
      </c>
      <c r="AB676" s="24"/>
      <c r="AC676" s="24"/>
      <c r="AD676" s="24"/>
      <c r="AE676" s="24"/>
      <c r="AF676" s="24"/>
      <c r="AG676" s="24"/>
      <c r="AH676" s="62">
        <f>V676/'Festività&amp;Chiusure'!H$2</f>
        <v>0.88888888888888884</v>
      </c>
      <c r="AI676" s="62">
        <f>W676/'Festività&amp;Chiusure'!I$2</f>
        <v>0.8</v>
      </c>
      <c r="AJ676" s="62">
        <f>X676/'Festività&amp;Chiusure'!J$2</f>
        <v>0.76190476190476186</v>
      </c>
      <c r="AK676" s="62">
        <f>Y676/'Festività&amp;Chiusure'!K$2</f>
        <v>0.72727272727272729</v>
      </c>
      <c r="AL676" s="62">
        <f>Z676/'Festività&amp;Chiusure'!L$2</f>
        <v>0.8</v>
      </c>
      <c r="AM676" s="62">
        <f>AA676/'Festività&amp;Chiusure'!M$2</f>
        <v>0.8</v>
      </c>
      <c r="AN676" s="62">
        <f>AB676/'Festività&amp;Chiusure'!N$2</f>
        <v>0</v>
      </c>
      <c r="AO676" s="62">
        <f>AC676/'Festività&amp;Chiusure'!O$2</f>
        <v>0</v>
      </c>
      <c r="AP676" s="62">
        <f>AD676/'Festività&amp;Chiusure'!P$2</f>
        <v>0</v>
      </c>
      <c r="AQ676" s="62">
        <f>AE676/'Festività&amp;Chiusure'!Q$2</f>
        <v>0</v>
      </c>
      <c r="AR676" s="62">
        <f>AF676/'Festività&amp;Chiusure'!R$2</f>
        <v>0</v>
      </c>
      <c r="AS676" s="62">
        <f>AG676/'Festività&amp;Chiusure'!S$2</f>
        <v>0</v>
      </c>
    </row>
    <row r="677" spans="1:45" ht="14.45" hidden="1">
      <c r="A677" s="24" t="s">
        <v>45</v>
      </c>
      <c r="B677" s="24" t="s">
        <v>194</v>
      </c>
      <c r="C677" s="24" t="s">
        <v>195</v>
      </c>
      <c r="D677" s="24">
        <v>2024</v>
      </c>
      <c r="E677" s="61">
        <v>45474</v>
      </c>
      <c r="F677" s="61">
        <v>45627</v>
      </c>
      <c r="G677" s="24" t="s">
        <v>602</v>
      </c>
      <c r="H677" s="24" t="s">
        <v>602</v>
      </c>
      <c r="I677" s="24" t="s">
        <v>379</v>
      </c>
      <c r="J677" s="24" t="s">
        <v>603</v>
      </c>
      <c r="K677" s="24" t="s">
        <v>52</v>
      </c>
      <c r="L677" s="24" t="s">
        <v>333</v>
      </c>
      <c r="M677" s="24" t="s">
        <v>359</v>
      </c>
      <c r="N677" s="24" t="s">
        <v>55</v>
      </c>
      <c r="O677" s="24" t="s">
        <v>153</v>
      </c>
      <c r="P677" s="24">
        <v>0</v>
      </c>
      <c r="Q677" s="24">
        <v>0</v>
      </c>
      <c r="R677" s="24" t="s">
        <v>93</v>
      </c>
      <c r="S677" s="62">
        <v>0.8</v>
      </c>
      <c r="T677" s="24">
        <v>2024</v>
      </c>
      <c r="U677" s="24">
        <f t="shared" si="10"/>
        <v>65</v>
      </c>
      <c r="V677" s="24"/>
      <c r="W677" s="24"/>
      <c r="X677" s="24"/>
      <c r="Y677" s="24"/>
      <c r="Z677" s="24"/>
      <c r="AA677" s="24"/>
      <c r="AB677" s="24">
        <v>1</v>
      </c>
      <c r="AC677" s="24"/>
      <c r="AD677" s="24">
        <v>21</v>
      </c>
      <c r="AE677" s="24">
        <v>23</v>
      </c>
      <c r="AF677" s="24">
        <v>2</v>
      </c>
      <c r="AG677" s="24">
        <v>18</v>
      </c>
      <c r="AH677" s="62">
        <f>V677/'Festività&amp;Chiusure'!H$2</f>
        <v>0</v>
      </c>
      <c r="AI677" s="62">
        <f>W677/'Festività&amp;Chiusure'!I$2</f>
        <v>0</v>
      </c>
      <c r="AJ677" s="62">
        <f>X677/'Festività&amp;Chiusure'!J$2</f>
        <v>0</v>
      </c>
      <c r="AK677" s="62">
        <f>Y677/'Festività&amp;Chiusure'!K$2</f>
        <v>0</v>
      </c>
      <c r="AL677" s="62">
        <f>Z677/'Festività&amp;Chiusure'!L$2</f>
        <v>0</v>
      </c>
      <c r="AM677" s="62">
        <f>AA677/'Festività&amp;Chiusure'!M$2</f>
        <v>0</v>
      </c>
      <c r="AN677" s="62">
        <f>AB677/'Festività&amp;Chiusure'!N$2</f>
        <v>4.3478260869565216E-2</v>
      </c>
      <c r="AO677" s="62">
        <f>AC677/'Festività&amp;Chiusure'!O$2</f>
        <v>0</v>
      </c>
      <c r="AP677" s="62">
        <f>AD677/'Festività&amp;Chiusure'!P$2</f>
        <v>1</v>
      </c>
      <c r="AQ677" s="62">
        <f>AE677/'Festività&amp;Chiusure'!Q$2</f>
        <v>1</v>
      </c>
      <c r="AR677" s="62">
        <f>AF677/'Festività&amp;Chiusure'!R$2</f>
        <v>9.5238095238095233E-2</v>
      </c>
      <c r="AS677" s="62">
        <f>AG677/'Festività&amp;Chiusure'!S$2</f>
        <v>0.81818181818181823</v>
      </c>
    </row>
    <row r="678" spans="1:45" ht="14.45" hidden="1">
      <c r="A678" s="24" t="s">
        <v>45</v>
      </c>
      <c r="B678" s="24" t="s">
        <v>194</v>
      </c>
      <c r="C678" s="24" t="s">
        <v>195</v>
      </c>
      <c r="D678" s="24">
        <v>2024</v>
      </c>
      <c r="E678" s="61">
        <v>45474</v>
      </c>
      <c r="F678" s="61">
        <v>45627</v>
      </c>
      <c r="G678" s="24" t="s">
        <v>602</v>
      </c>
      <c r="H678" s="24" t="s">
        <v>602</v>
      </c>
      <c r="I678" s="24" t="s">
        <v>379</v>
      </c>
      <c r="J678" s="24" t="s">
        <v>603</v>
      </c>
      <c r="K678" s="24" t="s">
        <v>52</v>
      </c>
      <c r="L678" s="24" t="s">
        <v>333</v>
      </c>
      <c r="M678" s="24" t="s">
        <v>470</v>
      </c>
      <c r="N678" s="24" t="s">
        <v>55</v>
      </c>
      <c r="O678" s="24" t="s">
        <v>153</v>
      </c>
      <c r="P678" s="24">
        <v>0</v>
      </c>
      <c r="Q678" s="24">
        <v>0</v>
      </c>
      <c r="R678" s="24" t="s">
        <v>93</v>
      </c>
      <c r="S678" s="62">
        <v>0.8</v>
      </c>
      <c r="T678" s="24">
        <v>2024</v>
      </c>
      <c r="U678" s="24">
        <f t="shared" si="10"/>
        <v>57</v>
      </c>
      <c r="V678" s="24"/>
      <c r="W678" s="24"/>
      <c r="X678" s="24"/>
      <c r="Y678" s="24"/>
      <c r="Z678" s="24"/>
      <c r="AA678" s="24"/>
      <c r="AB678" s="24">
        <v>2</v>
      </c>
      <c r="AC678" s="24"/>
      <c r="AD678" s="24">
        <v>14</v>
      </c>
      <c r="AE678" s="24">
        <v>15</v>
      </c>
      <c r="AF678" s="24">
        <v>14</v>
      </c>
      <c r="AG678" s="24">
        <v>12</v>
      </c>
      <c r="AH678" s="62">
        <f>V678/'Festività&amp;Chiusure'!H$2</f>
        <v>0</v>
      </c>
      <c r="AI678" s="62">
        <f>W678/'Festività&amp;Chiusure'!I$2</f>
        <v>0</v>
      </c>
      <c r="AJ678" s="62">
        <f>X678/'Festività&amp;Chiusure'!J$2</f>
        <v>0</v>
      </c>
      <c r="AK678" s="62">
        <f>Y678/'Festività&amp;Chiusure'!K$2</f>
        <v>0</v>
      </c>
      <c r="AL678" s="62">
        <f>Z678/'Festività&amp;Chiusure'!L$2</f>
        <v>0</v>
      </c>
      <c r="AM678" s="62">
        <f>AA678/'Festività&amp;Chiusure'!M$2</f>
        <v>0</v>
      </c>
      <c r="AN678" s="62">
        <f>AB678/'Festività&amp;Chiusure'!N$2</f>
        <v>8.6956521739130432E-2</v>
      </c>
      <c r="AO678" s="62">
        <f>AC678/'Festività&amp;Chiusure'!O$2</f>
        <v>0</v>
      </c>
      <c r="AP678" s="62">
        <f>AD678/'Festività&amp;Chiusure'!P$2</f>
        <v>0.66666666666666663</v>
      </c>
      <c r="AQ678" s="62">
        <f>AE678/'Festività&amp;Chiusure'!Q$2</f>
        <v>0.65217391304347827</v>
      </c>
      <c r="AR678" s="62">
        <f>AF678/'Festività&amp;Chiusure'!R$2</f>
        <v>0.66666666666666663</v>
      </c>
      <c r="AS678" s="62">
        <f>AG678/'Festività&amp;Chiusure'!S$2</f>
        <v>0.54545454545454541</v>
      </c>
    </row>
    <row r="679" spans="1:45" ht="14.45" hidden="1">
      <c r="A679" s="24" t="s">
        <v>45</v>
      </c>
      <c r="B679" s="24" t="s">
        <v>194</v>
      </c>
      <c r="C679" s="24" t="s">
        <v>195</v>
      </c>
      <c r="D679" s="24">
        <v>2024</v>
      </c>
      <c r="E679" s="61">
        <v>45474</v>
      </c>
      <c r="F679" s="61">
        <v>45627</v>
      </c>
      <c r="G679" s="24" t="s">
        <v>602</v>
      </c>
      <c r="H679" s="24" t="s">
        <v>602</v>
      </c>
      <c r="I679" s="24" t="s">
        <v>379</v>
      </c>
      <c r="J679" s="24" t="s">
        <v>603</v>
      </c>
      <c r="K679" s="24" t="s">
        <v>52</v>
      </c>
      <c r="L679" s="24" t="s">
        <v>333</v>
      </c>
      <c r="M679" s="24" t="s">
        <v>175</v>
      </c>
      <c r="N679" s="24" t="s">
        <v>176</v>
      </c>
      <c r="O679" s="24" t="s">
        <v>134</v>
      </c>
      <c r="P679" s="24">
        <v>0</v>
      </c>
      <c r="Q679" s="24">
        <v>0</v>
      </c>
      <c r="R679" s="24" t="s">
        <v>93</v>
      </c>
      <c r="S679" s="62">
        <v>0.8</v>
      </c>
      <c r="T679" s="24">
        <v>2024</v>
      </c>
      <c r="U679" s="24">
        <f t="shared" si="10"/>
        <v>2.5</v>
      </c>
      <c r="V679" s="24"/>
      <c r="W679" s="24"/>
      <c r="X679" s="24"/>
      <c r="Y679" s="24"/>
      <c r="Z679" s="24"/>
      <c r="AA679" s="24"/>
      <c r="AB679" s="24">
        <v>0.5</v>
      </c>
      <c r="AC679" s="24"/>
      <c r="AD679" s="24">
        <v>0.5</v>
      </c>
      <c r="AE679" s="24">
        <v>0.5</v>
      </c>
      <c r="AF679" s="24">
        <v>0.5</v>
      </c>
      <c r="AG679" s="24">
        <v>0.5</v>
      </c>
      <c r="AH679" s="62">
        <f>V679/'Festività&amp;Chiusure'!H$2</f>
        <v>0</v>
      </c>
      <c r="AI679" s="62">
        <f>W679/'Festività&amp;Chiusure'!I$2</f>
        <v>0</v>
      </c>
      <c r="AJ679" s="62">
        <f>X679/'Festività&amp;Chiusure'!J$2</f>
        <v>0</v>
      </c>
      <c r="AK679" s="62">
        <f>Y679/'Festività&amp;Chiusure'!K$2</f>
        <v>0</v>
      </c>
      <c r="AL679" s="62">
        <f>Z679/'Festività&amp;Chiusure'!L$2</f>
        <v>0</v>
      </c>
      <c r="AM679" s="62">
        <f>AA679/'Festività&amp;Chiusure'!M$2</f>
        <v>0</v>
      </c>
      <c r="AN679" s="62">
        <f>AB679/'Festività&amp;Chiusure'!N$2</f>
        <v>2.1739130434782608E-2</v>
      </c>
      <c r="AO679" s="62">
        <f>AC679/'Festività&amp;Chiusure'!O$2</f>
        <v>0</v>
      </c>
      <c r="AP679" s="62">
        <f>AD679/'Festività&amp;Chiusure'!P$2</f>
        <v>2.3809523809523808E-2</v>
      </c>
      <c r="AQ679" s="62">
        <f>AE679/'Festività&amp;Chiusure'!Q$2</f>
        <v>2.1739130434782608E-2</v>
      </c>
      <c r="AR679" s="62">
        <f>AF679/'Festività&amp;Chiusure'!R$2</f>
        <v>2.3809523809523808E-2</v>
      </c>
      <c r="AS679" s="62">
        <f>AG679/'Festività&amp;Chiusure'!S$2</f>
        <v>2.2727272727272728E-2</v>
      </c>
    </row>
    <row r="680" spans="1:45" ht="14.45" hidden="1">
      <c r="A680" s="24" t="s">
        <v>45</v>
      </c>
      <c r="B680" s="24" t="s">
        <v>194</v>
      </c>
      <c r="C680" s="24" t="s">
        <v>195</v>
      </c>
      <c r="D680" s="24">
        <v>2024</v>
      </c>
      <c r="E680" s="61">
        <v>45474</v>
      </c>
      <c r="F680" s="61">
        <v>45627</v>
      </c>
      <c r="G680" s="24" t="s">
        <v>602</v>
      </c>
      <c r="H680" s="24" t="s">
        <v>602</v>
      </c>
      <c r="I680" s="24" t="s">
        <v>379</v>
      </c>
      <c r="J680" s="24" t="s">
        <v>603</v>
      </c>
      <c r="K680" s="24" t="s">
        <v>52</v>
      </c>
      <c r="L680" s="24" t="s">
        <v>333</v>
      </c>
      <c r="M680" s="24" t="s">
        <v>471</v>
      </c>
      <c r="N680" s="24" t="s">
        <v>55</v>
      </c>
      <c r="O680" s="24" t="s">
        <v>153</v>
      </c>
      <c r="P680" s="24">
        <v>0</v>
      </c>
      <c r="Q680" s="24">
        <v>0</v>
      </c>
      <c r="R680" s="24" t="s">
        <v>93</v>
      </c>
      <c r="S680" s="62">
        <v>0.8</v>
      </c>
      <c r="T680" s="24">
        <v>2024</v>
      </c>
      <c r="U680" s="24">
        <f t="shared" si="10"/>
        <v>8</v>
      </c>
      <c r="V680" s="24"/>
      <c r="W680" s="24"/>
      <c r="X680" s="24"/>
      <c r="Y680" s="24"/>
      <c r="Z680" s="24"/>
      <c r="AA680" s="24"/>
      <c r="AB680" s="24">
        <v>4</v>
      </c>
      <c r="AC680" s="24"/>
      <c r="AD680" s="24">
        <v>4</v>
      </c>
      <c r="AE680" s="24"/>
      <c r="AF680" s="24"/>
      <c r="AG680" s="24"/>
      <c r="AH680" s="62">
        <f>V680/'Festività&amp;Chiusure'!H$2</f>
        <v>0</v>
      </c>
      <c r="AI680" s="62">
        <f>W680/'Festività&amp;Chiusure'!I$2</f>
        <v>0</v>
      </c>
      <c r="AJ680" s="62">
        <f>X680/'Festività&amp;Chiusure'!J$2</f>
        <v>0</v>
      </c>
      <c r="AK680" s="62">
        <f>Y680/'Festività&amp;Chiusure'!K$2</f>
        <v>0</v>
      </c>
      <c r="AL680" s="62">
        <f>Z680/'Festività&amp;Chiusure'!L$2</f>
        <v>0</v>
      </c>
      <c r="AM680" s="62">
        <f>AA680/'Festività&amp;Chiusure'!M$2</f>
        <v>0</v>
      </c>
      <c r="AN680" s="62">
        <f>AB680/'Festività&amp;Chiusure'!N$2</f>
        <v>0.17391304347826086</v>
      </c>
      <c r="AO680" s="62">
        <f>AC680/'Festività&amp;Chiusure'!O$2</f>
        <v>0</v>
      </c>
      <c r="AP680" s="62">
        <f>AD680/'Festività&amp;Chiusure'!P$2</f>
        <v>0.19047619047619047</v>
      </c>
      <c r="AQ680" s="62">
        <f>AE680/'Festività&amp;Chiusure'!Q$2</f>
        <v>0</v>
      </c>
      <c r="AR680" s="62">
        <f>AF680/'Festività&amp;Chiusure'!R$2</f>
        <v>0</v>
      </c>
      <c r="AS680" s="62">
        <f>AG680/'Festività&amp;Chiusure'!S$2</f>
        <v>0</v>
      </c>
    </row>
    <row r="681" spans="1:45" ht="14.45" hidden="1">
      <c r="A681" s="24" t="s">
        <v>45</v>
      </c>
      <c r="B681" s="24" t="s">
        <v>194</v>
      </c>
      <c r="C681" s="24" t="s">
        <v>195</v>
      </c>
      <c r="D681" s="24">
        <v>2024</v>
      </c>
      <c r="E681" s="61">
        <v>45474</v>
      </c>
      <c r="F681" s="61">
        <v>45627</v>
      </c>
      <c r="G681" s="24" t="s">
        <v>602</v>
      </c>
      <c r="H681" s="24" t="s">
        <v>602</v>
      </c>
      <c r="I681" s="24" t="s">
        <v>379</v>
      </c>
      <c r="J681" s="24" t="s">
        <v>603</v>
      </c>
      <c r="K681" s="24" t="s">
        <v>52</v>
      </c>
      <c r="L681" s="24" t="s">
        <v>333</v>
      </c>
      <c r="M681" s="24" t="s">
        <v>455</v>
      </c>
      <c r="N681" s="24" t="s">
        <v>55</v>
      </c>
      <c r="O681" s="24" t="s">
        <v>153</v>
      </c>
      <c r="P681" s="24">
        <v>0</v>
      </c>
      <c r="Q681" s="24">
        <v>0</v>
      </c>
      <c r="R681" s="24" t="s">
        <v>93</v>
      </c>
      <c r="S681" s="62">
        <v>0.8</v>
      </c>
      <c r="T681" s="24">
        <v>2024</v>
      </c>
      <c r="U681" s="24">
        <f t="shared" si="10"/>
        <v>16</v>
      </c>
      <c r="V681" s="24"/>
      <c r="W681" s="24"/>
      <c r="X681" s="24"/>
      <c r="Y681" s="24"/>
      <c r="Z681" s="24"/>
      <c r="AA681" s="24"/>
      <c r="AB681" s="24">
        <v>5</v>
      </c>
      <c r="AC681" s="24"/>
      <c r="AD681" s="24">
        <v>5</v>
      </c>
      <c r="AE681" s="24">
        <v>2</v>
      </c>
      <c r="AF681" s="24">
        <v>2</v>
      </c>
      <c r="AG681" s="24">
        <v>2</v>
      </c>
      <c r="AH681" s="62">
        <f>V681/'Festività&amp;Chiusure'!H$2</f>
        <v>0</v>
      </c>
      <c r="AI681" s="62">
        <f>W681/'Festività&amp;Chiusure'!I$2</f>
        <v>0</v>
      </c>
      <c r="AJ681" s="62">
        <f>X681/'Festività&amp;Chiusure'!J$2</f>
        <v>0</v>
      </c>
      <c r="AK681" s="62">
        <f>Y681/'Festività&amp;Chiusure'!K$2</f>
        <v>0</v>
      </c>
      <c r="AL681" s="62">
        <f>Z681/'Festività&amp;Chiusure'!L$2</f>
        <v>0</v>
      </c>
      <c r="AM681" s="62">
        <f>AA681/'Festività&amp;Chiusure'!M$2</f>
        <v>0</v>
      </c>
      <c r="AN681" s="62">
        <f>AB681/'Festività&amp;Chiusure'!N$2</f>
        <v>0.21739130434782608</v>
      </c>
      <c r="AO681" s="62">
        <f>AC681/'Festività&amp;Chiusure'!O$2</f>
        <v>0</v>
      </c>
      <c r="AP681" s="62">
        <f>AD681/'Festività&amp;Chiusure'!P$2</f>
        <v>0.23809523809523808</v>
      </c>
      <c r="AQ681" s="62">
        <f>AE681/'Festività&amp;Chiusure'!Q$2</f>
        <v>8.6956521739130432E-2</v>
      </c>
      <c r="AR681" s="62">
        <f>AF681/'Festività&amp;Chiusure'!R$2</f>
        <v>9.5238095238095233E-2</v>
      </c>
      <c r="AS681" s="62">
        <f>AG681/'Festività&amp;Chiusure'!S$2</f>
        <v>9.0909090909090912E-2</v>
      </c>
    </row>
    <row r="682" spans="1:45" ht="14.45" hidden="1">
      <c r="A682" s="24" t="s">
        <v>45</v>
      </c>
      <c r="B682" s="24" t="s">
        <v>194</v>
      </c>
      <c r="C682" s="24" t="s">
        <v>195</v>
      </c>
      <c r="D682" s="24">
        <v>2024</v>
      </c>
      <c r="E682" s="61">
        <v>45474</v>
      </c>
      <c r="F682" s="61">
        <v>45627</v>
      </c>
      <c r="G682" s="24" t="s">
        <v>602</v>
      </c>
      <c r="H682" s="24" t="s">
        <v>602</v>
      </c>
      <c r="I682" s="24" t="s">
        <v>379</v>
      </c>
      <c r="J682" s="24" t="s">
        <v>603</v>
      </c>
      <c r="K682" s="24" t="s">
        <v>52</v>
      </c>
      <c r="L682" s="24" t="s">
        <v>333</v>
      </c>
      <c r="M682" s="24" t="s">
        <v>349</v>
      </c>
      <c r="N682" s="24" t="s">
        <v>55</v>
      </c>
      <c r="O682" s="24" t="s">
        <v>153</v>
      </c>
      <c r="P682" s="24">
        <v>0</v>
      </c>
      <c r="Q682" s="24">
        <v>0</v>
      </c>
      <c r="R682" s="24" t="s">
        <v>93</v>
      </c>
      <c r="S682" s="62">
        <v>0.8</v>
      </c>
      <c r="T682" s="24">
        <v>2024</v>
      </c>
      <c r="U682" s="24">
        <f t="shared" si="10"/>
        <v>2</v>
      </c>
      <c r="V682" s="24"/>
      <c r="W682" s="24"/>
      <c r="X682" s="24"/>
      <c r="Y682" s="24"/>
      <c r="Z682" s="24"/>
      <c r="AA682" s="24"/>
      <c r="AB682" s="24">
        <v>1</v>
      </c>
      <c r="AC682" s="24"/>
      <c r="AD682" s="24">
        <v>1</v>
      </c>
      <c r="AE682" s="24"/>
      <c r="AF682" s="24"/>
      <c r="AG682" s="24"/>
      <c r="AH682" s="62">
        <f>V682/'Festività&amp;Chiusure'!H$2</f>
        <v>0</v>
      </c>
      <c r="AI682" s="62">
        <f>W682/'Festività&amp;Chiusure'!I$2</f>
        <v>0</v>
      </c>
      <c r="AJ682" s="62">
        <f>X682/'Festività&amp;Chiusure'!J$2</f>
        <v>0</v>
      </c>
      <c r="AK682" s="62">
        <f>Y682/'Festività&amp;Chiusure'!K$2</f>
        <v>0</v>
      </c>
      <c r="AL682" s="62">
        <f>Z682/'Festività&amp;Chiusure'!L$2</f>
        <v>0</v>
      </c>
      <c r="AM682" s="62">
        <f>AA682/'Festività&amp;Chiusure'!M$2</f>
        <v>0</v>
      </c>
      <c r="AN682" s="62">
        <f>AB682/'Festività&amp;Chiusure'!N$2</f>
        <v>4.3478260869565216E-2</v>
      </c>
      <c r="AO682" s="62">
        <f>AC682/'Festività&amp;Chiusure'!O$2</f>
        <v>0</v>
      </c>
      <c r="AP682" s="62">
        <f>AD682/'Festività&amp;Chiusure'!P$2</f>
        <v>4.7619047619047616E-2</v>
      </c>
      <c r="AQ682" s="62">
        <f>AE682/'Festività&amp;Chiusure'!Q$2</f>
        <v>0</v>
      </c>
      <c r="AR682" s="62">
        <f>AF682/'Festività&amp;Chiusure'!R$2</f>
        <v>0</v>
      </c>
      <c r="AS682" s="62">
        <f>AG682/'Festività&amp;Chiusure'!S$2</f>
        <v>0</v>
      </c>
    </row>
    <row r="683" spans="1:45" ht="14.45" hidden="1">
      <c r="A683" s="24" t="s">
        <v>45</v>
      </c>
      <c r="B683" s="24" t="s">
        <v>194</v>
      </c>
      <c r="C683" s="24" t="s">
        <v>195</v>
      </c>
      <c r="D683" s="24">
        <v>2024</v>
      </c>
      <c r="E683" s="61">
        <v>45474</v>
      </c>
      <c r="F683" s="61">
        <v>45627</v>
      </c>
      <c r="G683" s="24" t="s">
        <v>602</v>
      </c>
      <c r="H683" s="24" t="s">
        <v>602</v>
      </c>
      <c r="I683" s="24" t="s">
        <v>379</v>
      </c>
      <c r="J683" s="24" t="s">
        <v>603</v>
      </c>
      <c r="K683" s="24" t="s">
        <v>52</v>
      </c>
      <c r="L683" s="24" t="s">
        <v>333</v>
      </c>
      <c r="M683" s="24" t="s">
        <v>358</v>
      </c>
      <c r="N683" s="24" t="s">
        <v>176</v>
      </c>
      <c r="O683" s="24" t="s">
        <v>153</v>
      </c>
      <c r="P683" s="24">
        <v>0</v>
      </c>
      <c r="Q683" s="24">
        <v>0</v>
      </c>
      <c r="R683" s="24" t="s">
        <v>93</v>
      </c>
      <c r="S683" s="62">
        <v>0.8</v>
      </c>
      <c r="T683" s="24">
        <v>2024</v>
      </c>
      <c r="U683" s="24">
        <f t="shared" si="10"/>
        <v>20</v>
      </c>
      <c r="V683" s="24"/>
      <c r="W683" s="24"/>
      <c r="X683" s="24"/>
      <c r="Y683" s="24"/>
      <c r="Z683" s="24"/>
      <c r="AA683" s="24"/>
      <c r="AB683" s="24"/>
      <c r="AC683" s="24"/>
      <c r="AD683" s="24">
        <v>5</v>
      </c>
      <c r="AE683" s="24">
        <v>5</v>
      </c>
      <c r="AF683" s="24">
        <v>5</v>
      </c>
      <c r="AG683" s="24">
        <v>5</v>
      </c>
      <c r="AH683" s="62">
        <f>V683/'Festività&amp;Chiusure'!H$2</f>
        <v>0</v>
      </c>
      <c r="AI683" s="62">
        <f>W683/'Festività&amp;Chiusure'!I$2</f>
        <v>0</v>
      </c>
      <c r="AJ683" s="62">
        <f>X683/'Festività&amp;Chiusure'!J$2</f>
        <v>0</v>
      </c>
      <c r="AK683" s="62">
        <f>Y683/'Festività&amp;Chiusure'!K$2</f>
        <v>0</v>
      </c>
      <c r="AL683" s="62">
        <f>Z683/'Festività&amp;Chiusure'!L$2</f>
        <v>0</v>
      </c>
      <c r="AM683" s="62">
        <f>AA683/'Festività&amp;Chiusure'!M$2</f>
        <v>0</v>
      </c>
      <c r="AN683" s="62">
        <f>AB683/'Festività&amp;Chiusure'!N$2</f>
        <v>0</v>
      </c>
      <c r="AO683" s="62">
        <f>AC683/'Festività&amp;Chiusure'!O$2</f>
        <v>0</v>
      </c>
      <c r="AP683" s="62">
        <f>AD683/'Festività&amp;Chiusure'!P$2</f>
        <v>0.23809523809523808</v>
      </c>
      <c r="AQ683" s="62">
        <f>AE683/'Festività&amp;Chiusure'!Q$2</f>
        <v>0.21739130434782608</v>
      </c>
      <c r="AR683" s="62">
        <f>AF683/'Festività&amp;Chiusure'!R$2</f>
        <v>0.23809523809523808</v>
      </c>
      <c r="AS683" s="62">
        <f>AG683/'Festività&amp;Chiusure'!S$2</f>
        <v>0.22727272727272727</v>
      </c>
    </row>
    <row r="684" spans="1:45" ht="14.45" hidden="1">
      <c r="A684" s="24" t="s">
        <v>45</v>
      </c>
      <c r="B684" s="24" t="s">
        <v>194</v>
      </c>
      <c r="C684" s="24" t="s">
        <v>195</v>
      </c>
      <c r="D684" s="24">
        <v>2024</v>
      </c>
      <c r="E684" s="61">
        <v>45474</v>
      </c>
      <c r="F684" s="61">
        <v>45627</v>
      </c>
      <c r="G684" s="24" t="s">
        <v>602</v>
      </c>
      <c r="H684" s="24" t="s">
        <v>602</v>
      </c>
      <c r="I684" s="24" t="s">
        <v>379</v>
      </c>
      <c r="J684" s="24" t="s">
        <v>603</v>
      </c>
      <c r="K684" s="24" t="s">
        <v>52</v>
      </c>
      <c r="L684" s="24" t="s">
        <v>333</v>
      </c>
      <c r="M684" s="24" t="s">
        <v>330</v>
      </c>
      <c r="N684" s="24" t="s">
        <v>55</v>
      </c>
      <c r="O684" s="24" t="s">
        <v>142</v>
      </c>
      <c r="P684" s="24">
        <v>0</v>
      </c>
      <c r="Q684" s="24">
        <v>0</v>
      </c>
      <c r="R684" s="24" t="s">
        <v>93</v>
      </c>
      <c r="S684" s="62">
        <v>0.8</v>
      </c>
      <c r="T684" s="24">
        <v>2024</v>
      </c>
      <c r="U684" s="24">
        <f t="shared" si="10"/>
        <v>42</v>
      </c>
      <c r="V684" s="24"/>
      <c r="W684" s="24"/>
      <c r="X684" s="24"/>
      <c r="Y684" s="24"/>
      <c r="Z684" s="24"/>
      <c r="AA684" s="24"/>
      <c r="AB684" s="24"/>
      <c r="AC684" s="24"/>
      <c r="AD684" s="24">
        <v>6</v>
      </c>
      <c r="AE684" s="24">
        <v>6</v>
      </c>
      <c r="AF684" s="24">
        <v>14</v>
      </c>
      <c r="AG684" s="24">
        <v>16</v>
      </c>
      <c r="AH684" s="62">
        <f>V684/'Festività&amp;Chiusure'!H$2</f>
        <v>0</v>
      </c>
      <c r="AI684" s="62">
        <f>W684/'Festività&amp;Chiusure'!I$2</f>
        <v>0</v>
      </c>
      <c r="AJ684" s="62">
        <f>X684/'Festività&amp;Chiusure'!J$2</f>
        <v>0</v>
      </c>
      <c r="AK684" s="62">
        <f>Y684/'Festività&amp;Chiusure'!K$2</f>
        <v>0</v>
      </c>
      <c r="AL684" s="62">
        <f>Z684/'Festività&amp;Chiusure'!L$2</f>
        <v>0</v>
      </c>
      <c r="AM684" s="62">
        <f>AA684/'Festività&amp;Chiusure'!M$2</f>
        <v>0</v>
      </c>
      <c r="AN684" s="62">
        <f>AB684/'Festività&amp;Chiusure'!N$2</f>
        <v>0</v>
      </c>
      <c r="AO684" s="62">
        <f>AC684/'Festività&amp;Chiusure'!O$2</f>
        <v>0</v>
      </c>
      <c r="AP684" s="62">
        <f>AD684/'Festività&amp;Chiusure'!P$2</f>
        <v>0.2857142857142857</v>
      </c>
      <c r="AQ684" s="62">
        <f>AE684/'Festività&amp;Chiusure'!Q$2</f>
        <v>0.2608695652173913</v>
      </c>
      <c r="AR684" s="62">
        <f>AF684/'Festività&amp;Chiusure'!R$2</f>
        <v>0.66666666666666663</v>
      </c>
      <c r="AS684" s="62">
        <f>AG684/'Festività&amp;Chiusure'!S$2</f>
        <v>0.72727272727272729</v>
      </c>
    </row>
    <row r="685" spans="1:45" ht="14.45" hidden="1">
      <c r="A685" s="24" t="s">
        <v>45</v>
      </c>
      <c r="B685" s="24" t="s">
        <v>194</v>
      </c>
      <c r="C685" s="24" t="s">
        <v>195</v>
      </c>
      <c r="D685" s="24">
        <v>2024</v>
      </c>
      <c r="E685" s="61">
        <v>45474</v>
      </c>
      <c r="F685" s="61">
        <v>45627</v>
      </c>
      <c r="G685" s="24" t="s">
        <v>602</v>
      </c>
      <c r="H685" s="24" t="s">
        <v>602</v>
      </c>
      <c r="I685" s="24" t="s">
        <v>379</v>
      </c>
      <c r="J685" s="24" t="s">
        <v>603</v>
      </c>
      <c r="K685" s="24" t="s">
        <v>52</v>
      </c>
      <c r="L685" s="24" t="s">
        <v>333</v>
      </c>
      <c r="M685" s="24" t="s">
        <v>86</v>
      </c>
      <c r="N685" s="24" t="s">
        <v>55</v>
      </c>
      <c r="O685" s="24" t="s">
        <v>56</v>
      </c>
      <c r="P685" s="24">
        <v>0</v>
      </c>
      <c r="Q685" s="24">
        <v>0</v>
      </c>
      <c r="R685" s="24" t="s">
        <v>93</v>
      </c>
      <c r="S685" s="62">
        <v>0.8</v>
      </c>
      <c r="T685" s="24">
        <v>2024</v>
      </c>
      <c r="U685" s="24">
        <f t="shared" si="10"/>
        <v>7</v>
      </c>
      <c r="V685" s="24"/>
      <c r="W685" s="24"/>
      <c r="X685" s="24"/>
      <c r="Y685" s="24"/>
      <c r="Z685" s="24"/>
      <c r="AA685" s="24"/>
      <c r="AB685" s="24">
        <v>5</v>
      </c>
      <c r="AC685" s="24"/>
      <c r="AD685" s="24">
        <v>0.5</v>
      </c>
      <c r="AE685" s="24">
        <v>0.5</v>
      </c>
      <c r="AF685" s="24">
        <v>0.5</v>
      </c>
      <c r="AG685" s="24">
        <v>0.5</v>
      </c>
      <c r="AH685" s="62">
        <f>V685/'Festività&amp;Chiusure'!H$2</f>
        <v>0</v>
      </c>
      <c r="AI685" s="62">
        <f>W685/'Festività&amp;Chiusure'!I$2</f>
        <v>0</v>
      </c>
      <c r="AJ685" s="62">
        <f>X685/'Festività&amp;Chiusure'!J$2</f>
        <v>0</v>
      </c>
      <c r="AK685" s="62">
        <f>Y685/'Festività&amp;Chiusure'!K$2</f>
        <v>0</v>
      </c>
      <c r="AL685" s="62">
        <f>Z685/'Festività&amp;Chiusure'!L$2</f>
        <v>0</v>
      </c>
      <c r="AM685" s="62">
        <f>AA685/'Festività&amp;Chiusure'!M$2</f>
        <v>0</v>
      </c>
      <c r="AN685" s="62">
        <f>AB685/'Festività&amp;Chiusure'!N$2</f>
        <v>0.21739130434782608</v>
      </c>
      <c r="AO685" s="62">
        <f>AC685/'Festività&amp;Chiusure'!O$2</f>
        <v>0</v>
      </c>
      <c r="AP685" s="62">
        <f>AD685/'Festività&amp;Chiusure'!P$2</f>
        <v>2.3809523809523808E-2</v>
      </c>
      <c r="AQ685" s="62">
        <f>AE685/'Festività&amp;Chiusure'!Q$2</f>
        <v>2.1739130434782608E-2</v>
      </c>
      <c r="AR685" s="62">
        <f>AF685/'Festività&amp;Chiusure'!R$2</f>
        <v>2.3809523809523808E-2</v>
      </c>
      <c r="AS685" s="62">
        <f>AG685/'Festività&amp;Chiusure'!S$2</f>
        <v>2.2727272727272728E-2</v>
      </c>
    </row>
    <row r="686" spans="1:45" ht="14.45" hidden="1">
      <c r="A686" s="24" t="s">
        <v>45</v>
      </c>
      <c r="B686" s="24" t="s">
        <v>194</v>
      </c>
      <c r="C686" s="24" t="s">
        <v>195</v>
      </c>
      <c r="D686" s="24">
        <v>2024</v>
      </c>
      <c r="E686" s="61">
        <v>45474</v>
      </c>
      <c r="F686" s="61">
        <v>45627</v>
      </c>
      <c r="G686" s="24" t="s">
        <v>602</v>
      </c>
      <c r="H686" s="24" t="s">
        <v>602</v>
      </c>
      <c r="I686" s="24" t="s">
        <v>379</v>
      </c>
      <c r="J686" s="24" t="s">
        <v>603</v>
      </c>
      <c r="K686" s="24" t="s">
        <v>52</v>
      </c>
      <c r="L686" s="24" t="s">
        <v>333</v>
      </c>
      <c r="M686" s="24" t="s">
        <v>160</v>
      </c>
      <c r="N686" s="24" t="s">
        <v>55</v>
      </c>
      <c r="O686" s="24" t="s">
        <v>153</v>
      </c>
      <c r="P686" s="24">
        <v>0</v>
      </c>
      <c r="Q686" s="24">
        <v>0</v>
      </c>
      <c r="R686" s="24" t="s">
        <v>93</v>
      </c>
      <c r="S686" s="62">
        <v>0.8</v>
      </c>
      <c r="T686" s="24">
        <v>2024</v>
      </c>
      <c r="U686" s="24">
        <f t="shared" si="10"/>
        <v>30</v>
      </c>
      <c r="V686" s="24"/>
      <c r="W686" s="24"/>
      <c r="X686" s="24"/>
      <c r="Y686" s="24"/>
      <c r="Z686" s="24"/>
      <c r="AA686" s="24"/>
      <c r="AB686" s="24">
        <v>6</v>
      </c>
      <c r="AC686" s="24"/>
      <c r="AD686" s="24">
        <v>6</v>
      </c>
      <c r="AE686" s="24">
        <v>6</v>
      </c>
      <c r="AF686" s="24">
        <v>6</v>
      </c>
      <c r="AG686" s="24">
        <v>6</v>
      </c>
      <c r="AH686" s="62">
        <f>V686/'Festività&amp;Chiusure'!H$2</f>
        <v>0</v>
      </c>
      <c r="AI686" s="62">
        <f>W686/'Festività&amp;Chiusure'!I$2</f>
        <v>0</v>
      </c>
      <c r="AJ686" s="62">
        <f>X686/'Festività&amp;Chiusure'!J$2</f>
        <v>0</v>
      </c>
      <c r="AK686" s="62">
        <f>Y686/'Festività&amp;Chiusure'!K$2</f>
        <v>0</v>
      </c>
      <c r="AL686" s="62">
        <f>Z686/'Festività&amp;Chiusure'!L$2</f>
        <v>0</v>
      </c>
      <c r="AM686" s="62">
        <f>AA686/'Festività&amp;Chiusure'!M$2</f>
        <v>0</v>
      </c>
      <c r="AN686" s="62">
        <f>AB686/'Festività&amp;Chiusure'!N$2</f>
        <v>0.2608695652173913</v>
      </c>
      <c r="AO686" s="62">
        <f>AC686/'Festività&amp;Chiusure'!O$2</f>
        <v>0</v>
      </c>
      <c r="AP686" s="62">
        <f>AD686/'Festività&amp;Chiusure'!P$2</f>
        <v>0.2857142857142857</v>
      </c>
      <c r="AQ686" s="62">
        <f>AE686/'Festività&amp;Chiusure'!Q$2</f>
        <v>0.2608695652173913</v>
      </c>
      <c r="AR686" s="62">
        <f>AF686/'Festività&amp;Chiusure'!R$2</f>
        <v>0.2857142857142857</v>
      </c>
      <c r="AS686" s="62">
        <f>AG686/'Festività&amp;Chiusure'!S$2</f>
        <v>0.27272727272727271</v>
      </c>
    </row>
    <row r="687" spans="1:45" ht="14.45" hidden="1">
      <c r="A687" s="24" t="s">
        <v>45</v>
      </c>
      <c r="B687" s="24" t="s">
        <v>194</v>
      </c>
      <c r="C687" s="24" t="s">
        <v>195</v>
      </c>
      <c r="D687" s="24">
        <v>2024</v>
      </c>
      <c r="E687" s="61">
        <v>45474</v>
      </c>
      <c r="F687" s="61">
        <v>45627</v>
      </c>
      <c r="G687" s="24" t="s">
        <v>602</v>
      </c>
      <c r="H687" s="24" t="s">
        <v>602</v>
      </c>
      <c r="I687" s="24" t="s">
        <v>379</v>
      </c>
      <c r="J687" s="24" t="s">
        <v>603</v>
      </c>
      <c r="K687" s="24" t="s">
        <v>52</v>
      </c>
      <c r="L687" s="24" t="s">
        <v>333</v>
      </c>
      <c r="M687" s="24" t="s">
        <v>216</v>
      </c>
      <c r="N687" s="24" t="s">
        <v>55</v>
      </c>
      <c r="O687" s="24" t="s">
        <v>134</v>
      </c>
      <c r="P687" s="24">
        <v>0</v>
      </c>
      <c r="Q687" s="24">
        <v>0</v>
      </c>
      <c r="R687" s="24" t="s">
        <v>93</v>
      </c>
      <c r="S687" s="62">
        <v>0.8</v>
      </c>
      <c r="T687" s="24">
        <v>2024</v>
      </c>
      <c r="U687" s="24">
        <f t="shared" si="10"/>
        <v>66</v>
      </c>
      <c r="V687" s="24"/>
      <c r="W687" s="24"/>
      <c r="X687" s="24"/>
      <c r="Y687" s="24"/>
      <c r="Z687" s="24"/>
      <c r="AA687" s="24"/>
      <c r="AB687" s="24">
        <v>2</v>
      </c>
      <c r="AC687" s="24"/>
      <c r="AD687" s="24">
        <v>21</v>
      </c>
      <c r="AE687" s="24">
        <v>23</v>
      </c>
      <c r="AF687" s="24">
        <v>2</v>
      </c>
      <c r="AG687" s="24">
        <v>18</v>
      </c>
      <c r="AH687" s="62">
        <f>V687/'Festività&amp;Chiusure'!H$2</f>
        <v>0</v>
      </c>
      <c r="AI687" s="62">
        <f>W687/'Festività&amp;Chiusure'!I$2</f>
        <v>0</v>
      </c>
      <c r="AJ687" s="62">
        <f>X687/'Festività&amp;Chiusure'!J$2</f>
        <v>0</v>
      </c>
      <c r="AK687" s="62">
        <f>Y687/'Festività&amp;Chiusure'!K$2</f>
        <v>0</v>
      </c>
      <c r="AL687" s="62">
        <f>Z687/'Festività&amp;Chiusure'!L$2</f>
        <v>0</v>
      </c>
      <c r="AM687" s="62">
        <f>AA687/'Festività&amp;Chiusure'!M$2</f>
        <v>0</v>
      </c>
      <c r="AN687" s="62">
        <f>AB687/'Festività&amp;Chiusure'!N$2</f>
        <v>8.6956521739130432E-2</v>
      </c>
      <c r="AO687" s="62">
        <f>AC687/'Festività&amp;Chiusure'!O$2</f>
        <v>0</v>
      </c>
      <c r="AP687" s="62">
        <f>AD687/'Festività&amp;Chiusure'!P$2</f>
        <v>1</v>
      </c>
      <c r="AQ687" s="62">
        <f>AE687/'Festività&amp;Chiusure'!Q$2</f>
        <v>1</v>
      </c>
      <c r="AR687" s="62">
        <f>AF687/'Festività&amp;Chiusure'!R$2</f>
        <v>9.5238095238095233E-2</v>
      </c>
      <c r="AS687" s="62">
        <f>AG687/'Festività&amp;Chiusure'!S$2</f>
        <v>0.81818181818181823</v>
      </c>
    </row>
    <row r="688" spans="1:45" ht="14.45" hidden="1">
      <c r="A688" s="24" t="s">
        <v>45</v>
      </c>
      <c r="B688" s="24" t="s">
        <v>194</v>
      </c>
      <c r="C688" s="24" t="s">
        <v>195</v>
      </c>
      <c r="D688" s="24">
        <v>2024</v>
      </c>
      <c r="E688" s="61">
        <v>45474</v>
      </c>
      <c r="F688" s="61">
        <v>45627</v>
      </c>
      <c r="G688" s="24" t="s">
        <v>602</v>
      </c>
      <c r="H688" s="24" t="s">
        <v>602</v>
      </c>
      <c r="I688" s="24" t="s">
        <v>379</v>
      </c>
      <c r="J688" s="24" t="s">
        <v>603</v>
      </c>
      <c r="K688" s="24" t="s">
        <v>52</v>
      </c>
      <c r="L688" s="24" t="s">
        <v>333</v>
      </c>
      <c r="M688" s="24" t="s">
        <v>217</v>
      </c>
      <c r="N688" s="24" t="s">
        <v>55</v>
      </c>
      <c r="O688" s="24" t="s">
        <v>142</v>
      </c>
      <c r="P688" s="24">
        <v>0</v>
      </c>
      <c r="Q688" s="24">
        <v>0</v>
      </c>
      <c r="R688" s="24" t="s">
        <v>93</v>
      </c>
      <c r="S688" s="62">
        <v>0.8</v>
      </c>
      <c r="T688" s="24">
        <v>2024</v>
      </c>
      <c r="U688" s="24">
        <f t="shared" si="10"/>
        <v>6</v>
      </c>
      <c r="V688" s="24"/>
      <c r="W688" s="24"/>
      <c r="X688" s="24"/>
      <c r="Y688" s="24"/>
      <c r="Z688" s="24"/>
      <c r="AA688" s="24"/>
      <c r="AB688" s="24"/>
      <c r="AC688" s="24"/>
      <c r="AD688" s="24"/>
      <c r="AE688" s="24">
        <v>2</v>
      </c>
      <c r="AF688" s="24">
        <v>2</v>
      </c>
      <c r="AG688" s="24">
        <v>2</v>
      </c>
      <c r="AH688" s="62">
        <f>V688/'Festività&amp;Chiusure'!H$2</f>
        <v>0</v>
      </c>
      <c r="AI688" s="62">
        <f>W688/'Festività&amp;Chiusure'!I$2</f>
        <v>0</v>
      </c>
      <c r="AJ688" s="62">
        <f>X688/'Festività&amp;Chiusure'!J$2</f>
        <v>0</v>
      </c>
      <c r="AK688" s="62">
        <f>Y688/'Festività&amp;Chiusure'!K$2</f>
        <v>0</v>
      </c>
      <c r="AL688" s="62">
        <f>Z688/'Festività&amp;Chiusure'!L$2</f>
        <v>0</v>
      </c>
      <c r="AM688" s="62">
        <f>AA688/'Festività&amp;Chiusure'!M$2</f>
        <v>0</v>
      </c>
      <c r="AN688" s="62">
        <f>AB688/'Festività&amp;Chiusure'!N$2</f>
        <v>0</v>
      </c>
      <c r="AO688" s="62">
        <f>AC688/'Festività&amp;Chiusure'!O$2</f>
        <v>0</v>
      </c>
      <c r="AP688" s="62">
        <f>AD688/'Festività&amp;Chiusure'!P$2</f>
        <v>0</v>
      </c>
      <c r="AQ688" s="62">
        <f>AE688/'Festività&amp;Chiusure'!Q$2</f>
        <v>8.6956521739130432E-2</v>
      </c>
      <c r="AR688" s="62">
        <f>AF688/'Festività&amp;Chiusure'!R$2</f>
        <v>9.5238095238095233E-2</v>
      </c>
      <c r="AS688" s="62">
        <f>AG688/'Festività&amp;Chiusure'!S$2</f>
        <v>9.0909090909090912E-2</v>
      </c>
    </row>
    <row r="689" spans="1:45" ht="14.45" hidden="1">
      <c r="A689" s="24" t="s">
        <v>45</v>
      </c>
      <c r="B689" s="24" t="s">
        <v>194</v>
      </c>
      <c r="C689" s="24" t="s">
        <v>195</v>
      </c>
      <c r="D689" s="24">
        <v>2024</v>
      </c>
      <c r="E689" s="61">
        <v>45474</v>
      </c>
      <c r="F689" s="61">
        <v>45627</v>
      </c>
      <c r="G689" s="24" t="s">
        <v>602</v>
      </c>
      <c r="H689" s="24" t="s">
        <v>602</v>
      </c>
      <c r="I689" s="24" t="s">
        <v>379</v>
      </c>
      <c r="J689" s="24" t="s">
        <v>603</v>
      </c>
      <c r="K689" s="24" t="s">
        <v>52</v>
      </c>
      <c r="L689" s="24" t="s">
        <v>333</v>
      </c>
      <c r="M689" s="24" t="s">
        <v>333</v>
      </c>
      <c r="N689" s="24" t="s">
        <v>176</v>
      </c>
      <c r="O689" s="24" t="s">
        <v>92</v>
      </c>
      <c r="P689" s="24">
        <v>0</v>
      </c>
      <c r="Q689" s="24">
        <v>0</v>
      </c>
      <c r="R689" s="24" t="s">
        <v>93</v>
      </c>
      <c r="S689" s="62">
        <v>0.8</v>
      </c>
      <c r="T689" s="24">
        <v>2024</v>
      </c>
      <c r="U689" s="24">
        <f t="shared" si="10"/>
        <v>90</v>
      </c>
      <c r="V689" s="24"/>
      <c r="W689" s="24"/>
      <c r="X689" s="24"/>
      <c r="Y689" s="24"/>
      <c r="Z689" s="24"/>
      <c r="AA689" s="24"/>
      <c r="AB689" s="24">
        <v>18</v>
      </c>
      <c r="AC689" s="24"/>
      <c r="AD689" s="24">
        <v>18</v>
      </c>
      <c r="AE689" s="24">
        <v>18</v>
      </c>
      <c r="AF689" s="24">
        <v>18</v>
      </c>
      <c r="AG689" s="24">
        <v>18</v>
      </c>
      <c r="AH689" s="62">
        <f>V689/'Festività&amp;Chiusure'!H$2</f>
        <v>0</v>
      </c>
      <c r="AI689" s="62">
        <f>W689/'Festività&amp;Chiusure'!I$2</f>
        <v>0</v>
      </c>
      <c r="AJ689" s="62">
        <f>X689/'Festività&amp;Chiusure'!J$2</f>
        <v>0</v>
      </c>
      <c r="AK689" s="62">
        <f>Y689/'Festività&amp;Chiusure'!K$2</f>
        <v>0</v>
      </c>
      <c r="AL689" s="62">
        <f>Z689/'Festività&amp;Chiusure'!L$2</f>
        <v>0</v>
      </c>
      <c r="AM689" s="62">
        <f>AA689/'Festività&amp;Chiusure'!M$2</f>
        <v>0</v>
      </c>
      <c r="AN689" s="62">
        <f>AB689/'Festività&amp;Chiusure'!N$2</f>
        <v>0.78260869565217395</v>
      </c>
      <c r="AO689" s="62">
        <f>AC689/'Festività&amp;Chiusure'!O$2</f>
        <v>0</v>
      </c>
      <c r="AP689" s="62">
        <f>AD689/'Festività&amp;Chiusure'!P$2</f>
        <v>0.8571428571428571</v>
      </c>
      <c r="AQ689" s="62">
        <f>AE689/'Festività&amp;Chiusure'!Q$2</f>
        <v>0.78260869565217395</v>
      </c>
      <c r="AR689" s="62">
        <f>AF689/'Festività&amp;Chiusure'!R$2</f>
        <v>0.8571428571428571</v>
      </c>
      <c r="AS689" s="62">
        <f>AG689/'Festività&amp;Chiusure'!S$2</f>
        <v>0.81818181818181823</v>
      </c>
    </row>
    <row r="690" spans="1:45" ht="14.45" hidden="1">
      <c r="A690" s="24" t="s">
        <v>45</v>
      </c>
      <c r="B690" s="24" t="s">
        <v>194</v>
      </c>
      <c r="C690" s="24" t="s">
        <v>195</v>
      </c>
      <c r="D690" s="24">
        <v>2024</v>
      </c>
      <c r="E690" s="61">
        <v>45474</v>
      </c>
      <c r="F690" s="61">
        <v>45627</v>
      </c>
      <c r="G690" s="24" t="s">
        <v>602</v>
      </c>
      <c r="H690" s="24" t="s">
        <v>602</v>
      </c>
      <c r="I690" s="24" t="s">
        <v>379</v>
      </c>
      <c r="J690" s="24" t="s">
        <v>603</v>
      </c>
      <c r="K690" s="24" t="s">
        <v>52</v>
      </c>
      <c r="L690" s="24" t="s">
        <v>333</v>
      </c>
      <c r="M690" s="24" t="s">
        <v>336</v>
      </c>
      <c r="N690" s="24" t="s">
        <v>59</v>
      </c>
      <c r="O690" s="24" t="s">
        <v>600</v>
      </c>
      <c r="P690" s="24">
        <v>0</v>
      </c>
      <c r="Q690" s="24">
        <v>0</v>
      </c>
      <c r="R690" s="24" t="s">
        <v>93</v>
      </c>
      <c r="S690" s="62">
        <v>0.8</v>
      </c>
      <c r="T690" s="24">
        <v>2024</v>
      </c>
      <c r="U690" s="24">
        <f t="shared" si="10"/>
        <v>9</v>
      </c>
      <c r="V690" s="24"/>
      <c r="W690" s="24"/>
      <c r="X690" s="24"/>
      <c r="Y690" s="24"/>
      <c r="Z690" s="24"/>
      <c r="AA690" s="24"/>
      <c r="AB690" s="24">
        <v>1</v>
      </c>
      <c r="AC690" s="24"/>
      <c r="AD690" s="24">
        <v>1</v>
      </c>
      <c r="AE690" s="24">
        <v>1</v>
      </c>
      <c r="AF690" s="24">
        <v>1</v>
      </c>
      <c r="AG690" s="24">
        <v>5</v>
      </c>
      <c r="AH690" s="62">
        <f>V690/'Festività&amp;Chiusure'!H$2</f>
        <v>0</v>
      </c>
      <c r="AI690" s="62">
        <f>W690/'Festività&amp;Chiusure'!I$2</f>
        <v>0</v>
      </c>
      <c r="AJ690" s="62">
        <f>X690/'Festività&amp;Chiusure'!J$2</f>
        <v>0</v>
      </c>
      <c r="AK690" s="62">
        <f>Y690/'Festività&amp;Chiusure'!K$2</f>
        <v>0</v>
      </c>
      <c r="AL690" s="62">
        <f>Z690/'Festività&amp;Chiusure'!L$2</f>
        <v>0</v>
      </c>
      <c r="AM690" s="62">
        <f>AA690/'Festività&amp;Chiusure'!M$2</f>
        <v>0</v>
      </c>
      <c r="AN690" s="62">
        <f>AB690/'Festività&amp;Chiusure'!N$2</f>
        <v>4.3478260869565216E-2</v>
      </c>
      <c r="AO690" s="62">
        <f>AC690/'Festività&amp;Chiusure'!O$2</f>
        <v>0</v>
      </c>
      <c r="AP690" s="62">
        <f>AD690/'Festività&amp;Chiusure'!P$2</f>
        <v>4.7619047619047616E-2</v>
      </c>
      <c r="AQ690" s="62">
        <f>AE690/'Festività&amp;Chiusure'!Q$2</f>
        <v>4.3478260869565216E-2</v>
      </c>
      <c r="AR690" s="62">
        <f>AF690/'Festività&amp;Chiusure'!R$2</f>
        <v>4.7619047619047616E-2</v>
      </c>
      <c r="AS690" s="62">
        <f>AG690/'Festività&amp;Chiusure'!S$2</f>
        <v>0.22727272727272727</v>
      </c>
    </row>
    <row r="691" spans="1:45" ht="14.45" hidden="1">
      <c r="A691" s="24" t="s">
        <v>45</v>
      </c>
      <c r="B691" s="24" t="s">
        <v>194</v>
      </c>
      <c r="C691" s="24" t="s">
        <v>195</v>
      </c>
      <c r="D691" s="24">
        <v>2024</v>
      </c>
      <c r="E691" s="61">
        <v>45474</v>
      </c>
      <c r="F691" s="61">
        <v>45627</v>
      </c>
      <c r="G691" s="24" t="s">
        <v>602</v>
      </c>
      <c r="H691" s="24" t="s">
        <v>602</v>
      </c>
      <c r="I691" s="24" t="s">
        <v>379</v>
      </c>
      <c r="J691" s="24" t="s">
        <v>603</v>
      </c>
      <c r="K691" s="24" t="s">
        <v>52</v>
      </c>
      <c r="L691" s="24" t="s">
        <v>333</v>
      </c>
      <c r="M691" s="24" t="s">
        <v>601</v>
      </c>
      <c r="N691" s="24" t="s">
        <v>55</v>
      </c>
      <c r="O691" s="24" t="s">
        <v>134</v>
      </c>
      <c r="P691" s="24">
        <v>0</v>
      </c>
      <c r="Q691" s="24">
        <v>0</v>
      </c>
      <c r="R691" s="24" t="s">
        <v>93</v>
      </c>
      <c r="S691" s="62">
        <v>0.8</v>
      </c>
      <c r="T691" s="24">
        <v>2024</v>
      </c>
      <c r="U691" s="24">
        <f t="shared" si="10"/>
        <v>37</v>
      </c>
      <c r="V691" s="24"/>
      <c r="W691" s="24"/>
      <c r="X691" s="24"/>
      <c r="Y691" s="24"/>
      <c r="Z691" s="24"/>
      <c r="AA691" s="24"/>
      <c r="AB691" s="24">
        <v>16</v>
      </c>
      <c r="AC691" s="24"/>
      <c r="AD691" s="24">
        <v>21</v>
      </c>
      <c r="AE691" s="24"/>
      <c r="AF691" s="24"/>
      <c r="AG691" s="24"/>
      <c r="AH691" s="62">
        <f>V691/'Festività&amp;Chiusure'!H$2</f>
        <v>0</v>
      </c>
      <c r="AI691" s="62">
        <f>W691/'Festività&amp;Chiusure'!I$2</f>
        <v>0</v>
      </c>
      <c r="AJ691" s="62">
        <f>X691/'Festività&amp;Chiusure'!J$2</f>
        <v>0</v>
      </c>
      <c r="AK691" s="62">
        <f>Y691/'Festività&amp;Chiusure'!K$2</f>
        <v>0</v>
      </c>
      <c r="AL691" s="62">
        <f>Z691/'Festività&amp;Chiusure'!L$2</f>
        <v>0</v>
      </c>
      <c r="AM691" s="62">
        <f>AA691/'Festività&amp;Chiusure'!M$2</f>
        <v>0</v>
      </c>
      <c r="AN691" s="62">
        <f>AB691/'Festività&amp;Chiusure'!N$2</f>
        <v>0.69565217391304346</v>
      </c>
      <c r="AO691" s="62">
        <f>AC691/'Festività&amp;Chiusure'!O$2</f>
        <v>0</v>
      </c>
      <c r="AP691" s="62">
        <f>AD691/'Festività&amp;Chiusure'!P$2</f>
        <v>1</v>
      </c>
      <c r="AQ691" s="62">
        <f>AE691/'Festività&amp;Chiusure'!Q$2</f>
        <v>0</v>
      </c>
      <c r="AR691" s="62">
        <f>AF691/'Festività&amp;Chiusure'!R$2</f>
        <v>0</v>
      </c>
      <c r="AS691" s="62">
        <f>AG691/'Festività&amp;Chiusure'!S$2</f>
        <v>0</v>
      </c>
    </row>
    <row r="692" spans="1:45" ht="14.45" hidden="1">
      <c r="A692" s="24" t="s">
        <v>262</v>
      </c>
      <c r="B692" s="24" t="s">
        <v>46</v>
      </c>
      <c r="C692" s="24"/>
      <c r="D692" s="24">
        <v>2024</v>
      </c>
      <c r="E692" s="61">
        <v>45292</v>
      </c>
      <c r="F692" s="61">
        <v>45657</v>
      </c>
      <c r="G692" s="24" t="s">
        <v>62</v>
      </c>
      <c r="H692" s="24" t="s">
        <v>263</v>
      </c>
      <c r="I692" s="24" t="s">
        <v>64</v>
      </c>
      <c r="J692" s="24" t="s">
        <v>456</v>
      </c>
      <c r="K692" s="24"/>
      <c r="L692" s="24" t="s">
        <v>604</v>
      </c>
      <c r="M692" s="24" t="s">
        <v>174</v>
      </c>
      <c r="N692" s="24" t="s">
        <v>55</v>
      </c>
      <c r="O692" s="24" t="s">
        <v>92</v>
      </c>
      <c r="P692" s="24">
        <v>0</v>
      </c>
      <c r="Q692" s="24">
        <v>0</v>
      </c>
      <c r="R692" s="24" t="s">
        <v>93</v>
      </c>
      <c r="S692" s="62">
        <v>0</v>
      </c>
      <c r="T692" s="24">
        <v>2024</v>
      </c>
      <c r="U692" s="24">
        <f t="shared" si="10"/>
        <v>62.399999999999991</v>
      </c>
      <c r="V692" s="24"/>
      <c r="W692" s="24"/>
      <c r="X692" s="24">
        <v>8.4</v>
      </c>
      <c r="Y692" s="24">
        <v>7.6</v>
      </c>
      <c r="Z692" s="24">
        <v>8</v>
      </c>
      <c r="AA692" s="24">
        <v>8</v>
      </c>
      <c r="AB692" s="24">
        <v>9.1999999999999993</v>
      </c>
      <c r="AC692" s="24">
        <v>4.8</v>
      </c>
      <c r="AD692" s="24">
        <v>8.4</v>
      </c>
      <c r="AE692" s="24">
        <v>9.1999999999999993</v>
      </c>
      <c r="AF692" s="24">
        <v>8</v>
      </c>
      <c r="AG692" s="24">
        <v>6.8</v>
      </c>
      <c r="AH692" s="62">
        <f>V692/'Festività&amp;Chiusure'!H$2</f>
        <v>0</v>
      </c>
      <c r="AI692" s="62">
        <f>W692/'Festività&amp;Chiusure'!I$2</f>
        <v>0</v>
      </c>
      <c r="AJ692" s="62">
        <f>X692/'Festività&amp;Chiusure'!J$2</f>
        <v>0.4</v>
      </c>
      <c r="AK692" s="62">
        <f>Y692/'Festività&amp;Chiusure'!K$2</f>
        <v>0.34545454545454546</v>
      </c>
      <c r="AL692" s="62">
        <f>Z692/'Festività&amp;Chiusure'!L$2</f>
        <v>0.4</v>
      </c>
      <c r="AM692" s="62">
        <f>AA692/'Festività&amp;Chiusure'!M$2</f>
        <v>0.4</v>
      </c>
      <c r="AN692" s="62">
        <f>AB692/'Festività&amp;Chiusure'!N$2</f>
        <v>0.39999999999999997</v>
      </c>
      <c r="AO692" s="62">
        <f>AC692/'Festività&amp;Chiusure'!O$2</f>
        <v>0.39999999999999997</v>
      </c>
      <c r="AP692" s="62">
        <f>AD692/'Festività&amp;Chiusure'!P$2</f>
        <v>0.4</v>
      </c>
      <c r="AQ692" s="62">
        <f>AE692/'Festività&amp;Chiusure'!Q$2</f>
        <v>0.39999999999999997</v>
      </c>
      <c r="AR692" s="62">
        <f>AF692/'Festività&amp;Chiusure'!R$2</f>
        <v>0.38095238095238093</v>
      </c>
      <c r="AS692" s="62">
        <f>AG692/'Festività&amp;Chiusure'!S$2</f>
        <v>0.30909090909090908</v>
      </c>
    </row>
    <row r="693" spans="1:45" ht="14.45" hidden="1">
      <c r="A693" s="24" t="s">
        <v>262</v>
      </c>
      <c r="B693" s="24" t="s">
        <v>46</v>
      </c>
      <c r="C693" s="24"/>
      <c r="D693" s="24">
        <v>2024</v>
      </c>
      <c r="E693" s="61">
        <v>45292</v>
      </c>
      <c r="F693" s="61">
        <v>45657</v>
      </c>
      <c r="G693" s="24" t="s">
        <v>62</v>
      </c>
      <c r="H693" s="24" t="s">
        <v>263</v>
      </c>
      <c r="I693" s="24" t="s">
        <v>64</v>
      </c>
      <c r="J693" s="24" t="s">
        <v>456</v>
      </c>
      <c r="K693" s="24"/>
      <c r="L693" s="24" t="s">
        <v>604</v>
      </c>
      <c r="M693" s="24" t="s">
        <v>189</v>
      </c>
      <c r="N693" s="24" t="s">
        <v>55</v>
      </c>
      <c r="O693" s="24" t="s">
        <v>605</v>
      </c>
      <c r="P693" s="24">
        <v>0</v>
      </c>
      <c r="Q693" s="24">
        <v>0</v>
      </c>
      <c r="R693" s="24" t="s">
        <v>93</v>
      </c>
      <c r="S693" s="62">
        <v>0</v>
      </c>
      <c r="T693" s="24">
        <v>2024</v>
      </c>
      <c r="U693" s="24">
        <f t="shared" si="10"/>
        <v>34</v>
      </c>
      <c r="V693" s="24"/>
      <c r="W693" s="24"/>
      <c r="X693" s="24"/>
      <c r="Y693" s="24"/>
      <c r="Z693" s="24">
        <v>8</v>
      </c>
      <c r="AA693" s="24">
        <v>6</v>
      </c>
      <c r="AB693" s="24">
        <v>3</v>
      </c>
      <c r="AC693" s="24">
        <v>2</v>
      </c>
      <c r="AD693" s="24">
        <v>4</v>
      </c>
      <c r="AE693" s="24">
        <v>4</v>
      </c>
      <c r="AF693" s="24">
        <v>4</v>
      </c>
      <c r="AG693" s="24">
        <v>3</v>
      </c>
      <c r="AH693" s="62">
        <f>V693/'Festività&amp;Chiusure'!H$2</f>
        <v>0</v>
      </c>
      <c r="AI693" s="62">
        <f>W693/'Festività&amp;Chiusure'!I$2</f>
        <v>0</v>
      </c>
      <c r="AJ693" s="62">
        <f>X693/'Festività&amp;Chiusure'!J$2</f>
        <v>0</v>
      </c>
      <c r="AK693" s="62">
        <f>Y693/'Festività&amp;Chiusure'!K$2</f>
        <v>0</v>
      </c>
      <c r="AL693" s="62">
        <f>Z693/'Festività&amp;Chiusure'!L$2</f>
        <v>0.4</v>
      </c>
      <c r="AM693" s="62">
        <f>AA693/'Festività&amp;Chiusure'!M$2</f>
        <v>0.3</v>
      </c>
      <c r="AN693" s="62">
        <f>AB693/'Festività&amp;Chiusure'!N$2</f>
        <v>0.13043478260869565</v>
      </c>
      <c r="AO693" s="62">
        <f>AC693/'Festività&amp;Chiusure'!O$2</f>
        <v>0.16666666666666666</v>
      </c>
      <c r="AP693" s="62">
        <f>AD693/'Festività&amp;Chiusure'!P$2</f>
        <v>0.19047619047619047</v>
      </c>
      <c r="AQ693" s="62">
        <f>AE693/'Festività&amp;Chiusure'!Q$2</f>
        <v>0.17391304347826086</v>
      </c>
      <c r="AR693" s="62">
        <f>AF693/'Festività&amp;Chiusure'!R$2</f>
        <v>0.19047619047619047</v>
      </c>
      <c r="AS693" s="62">
        <f>AG693/'Festività&amp;Chiusure'!S$2</f>
        <v>0.13636363636363635</v>
      </c>
    </row>
    <row r="694" spans="1:45" ht="14.45" hidden="1">
      <c r="A694" s="24" t="s">
        <v>262</v>
      </c>
      <c r="B694" s="24" t="s">
        <v>46</v>
      </c>
      <c r="C694" s="24"/>
      <c r="D694" s="24">
        <v>2024</v>
      </c>
      <c r="E694" s="61">
        <v>45292</v>
      </c>
      <c r="F694" s="61">
        <v>45657</v>
      </c>
      <c r="G694" s="24" t="s">
        <v>62</v>
      </c>
      <c r="H694" s="24" t="s">
        <v>263</v>
      </c>
      <c r="I694" s="24" t="s">
        <v>64</v>
      </c>
      <c r="J694" s="24" t="s">
        <v>456</v>
      </c>
      <c r="K694" s="24"/>
      <c r="L694" s="24" t="s">
        <v>604</v>
      </c>
      <c r="M694" s="24" t="s">
        <v>451</v>
      </c>
      <c r="N694" s="24" t="s">
        <v>55</v>
      </c>
      <c r="O694" s="24" t="s">
        <v>92</v>
      </c>
      <c r="P694" s="24">
        <v>0</v>
      </c>
      <c r="Q694" s="24">
        <v>0</v>
      </c>
      <c r="R694" s="24" t="s">
        <v>93</v>
      </c>
      <c r="S694" s="62">
        <v>0</v>
      </c>
      <c r="T694" s="24">
        <v>2024</v>
      </c>
      <c r="U694" s="24">
        <f t="shared" si="10"/>
        <v>51</v>
      </c>
      <c r="V694" s="24"/>
      <c r="W694" s="24"/>
      <c r="X694" s="24">
        <v>5</v>
      </c>
      <c r="Y694" s="24">
        <v>2</v>
      </c>
      <c r="Z694" s="24">
        <v>2</v>
      </c>
      <c r="AA694" s="24">
        <v>4</v>
      </c>
      <c r="AB694" s="24">
        <v>7</v>
      </c>
      <c r="AC694" s="24">
        <v>7</v>
      </c>
      <c r="AD694" s="24">
        <v>7</v>
      </c>
      <c r="AE694" s="24">
        <v>8</v>
      </c>
      <c r="AF694" s="24">
        <v>8</v>
      </c>
      <c r="AG694" s="24">
        <v>8</v>
      </c>
      <c r="AH694" s="62">
        <f>V694/'Festività&amp;Chiusure'!H$2</f>
        <v>0</v>
      </c>
      <c r="AI694" s="62">
        <f>W694/'Festività&amp;Chiusure'!I$2</f>
        <v>0</v>
      </c>
      <c r="AJ694" s="62">
        <f>X694/'Festività&amp;Chiusure'!J$2</f>
        <v>0.23809523809523808</v>
      </c>
      <c r="AK694" s="62">
        <f>Y694/'Festività&amp;Chiusure'!K$2</f>
        <v>9.0909090909090912E-2</v>
      </c>
      <c r="AL694" s="62">
        <f>Z694/'Festività&amp;Chiusure'!L$2</f>
        <v>0.1</v>
      </c>
      <c r="AM694" s="62">
        <f>AA694/'Festività&amp;Chiusure'!M$2</f>
        <v>0.2</v>
      </c>
      <c r="AN694" s="62">
        <f>AB694/'Festività&amp;Chiusure'!N$2</f>
        <v>0.30434782608695654</v>
      </c>
      <c r="AO694" s="62">
        <f>AC694/'Festività&amp;Chiusure'!O$2</f>
        <v>0.58333333333333337</v>
      </c>
      <c r="AP694" s="62">
        <f>AD694/'Festività&amp;Chiusure'!P$2</f>
        <v>0.33333333333333331</v>
      </c>
      <c r="AQ694" s="62">
        <f>AE694/'Festività&amp;Chiusure'!Q$2</f>
        <v>0.34782608695652173</v>
      </c>
      <c r="AR694" s="62">
        <f>AF694/'Festività&amp;Chiusure'!R$2</f>
        <v>0.38095238095238093</v>
      </c>
      <c r="AS694" s="62">
        <f>AG694/'Festività&amp;Chiusure'!S$2</f>
        <v>0.36363636363636365</v>
      </c>
    </row>
    <row r="695" spans="1:45" ht="14.45" hidden="1">
      <c r="A695" s="24" t="s">
        <v>262</v>
      </c>
      <c r="B695" s="24" t="s">
        <v>46</v>
      </c>
      <c r="C695" s="24"/>
      <c r="D695" s="24">
        <v>2024</v>
      </c>
      <c r="E695" s="61">
        <v>45292</v>
      </c>
      <c r="F695" s="61">
        <v>45657</v>
      </c>
      <c r="G695" s="24" t="s">
        <v>62</v>
      </c>
      <c r="H695" s="24" t="s">
        <v>263</v>
      </c>
      <c r="I695" s="24" t="s">
        <v>64</v>
      </c>
      <c r="J695" s="24" t="s">
        <v>456</v>
      </c>
      <c r="K695" s="24"/>
      <c r="L695" s="24" t="s">
        <v>604</v>
      </c>
      <c r="M695" s="24" t="s">
        <v>223</v>
      </c>
      <c r="N695" s="24" t="s">
        <v>55</v>
      </c>
      <c r="O695" s="24" t="s">
        <v>92</v>
      </c>
      <c r="P695" s="24">
        <v>0</v>
      </c>
      <c r="Q695" s="24">
        <v>0</v>
      </c>
      <c r="R695" s="24" t="s">
        <v>93</v>
      </c>
      <c r="S695" s="62">
        <v>0</v>
      </c>
      <c r="T695" s="24">
        <v>2024</v>
      </c>
      <c r="U695" s="24">
        <f t="shared" si="10"/>
        <v>62.399999999999991</v>
      </c>
      <c r="V695" s="24"/>
      <c r="W695" s="24"/>
      <c r="X695" s="24">
        <v>8.4</v>
      </c>
      <c r="Y695" s="24">
        <v>7.6</v>
      </c>
      <c r="Z695" s="24">
        <v>8</v>
      </c>
      <c r="AA695" s="24">
        <v>8</v>
      </c>
      <c r="AB695" s="24">
        <v>9.1999999999999993</v>
      </c>
      <c r="AC695" s="24">
        <v>4.8</v>
      </c>
      <c r="AD695" s="24">
        <v>8.4</v>
      </c>
      <c r="AE695" s="24">
        <v>9.1999999999999993</v>
      </c>
      <c r="AF695" s="24">
        <v>8</v>
      </c>
      <c r="AG695" s="24">
        <v>6.8</v>
      </c>
      <c r="AH695" s="62">
        <f>V695/'Festività&amp;Chiusure'!H$2</f>
        <v>0</v>
      </c>
      <c r="AI695" s="62">
        <f>W695/'Festività&amp;Chiusure'!I$2</f>
        <v>0</v>
      </c>
      <c r="AJ695" s="62">
        <f>X695/'Festività&amp;Chiusure'!J$2</f>
        <v>0.4</v>
      </c>
      <c r="AK695" s="62">
        <f>Y695/'Festività&amp;Chiusure'!K$2</f>
        <v>0.34545454545454546</v>
      </c>
      <c r="AL695" s="62">
        <f>Z695/'Festività&amp;Chiusure'!L$2</f>
        <v>0.4</v>
      </c>
      <c r="AM695" s="62">
        <f>AA695/'Festività&amp;Chiusure'!M$2</f>
        <v>0.4</v>
      </c>
      <c r="AN695" s="62">
        <f>AB695/'Festività&amp;Chiusure'!N$2</f>
        <v>0.39999999999999997</v>
      </c>
      <c r="AO695" s="62">
        <f>AC695/'Festività&amp;Chiusure'!O$2</f>
        <v>0.39999999999999997</v>
      </c>
      <c r="AP695" s="62">
        <f>AD695/'Festività&amp;Chiusure'!P$2</f>
        <v>0.4</v>
      </c>
      <c r="AQ695" s="62">
        <f>AE695/'Festività&amp;Chiusure'!Q$2</f>
        <v>0.39999999999999997</v>
      </c>
      <c r="AR695" s="62">
        <f>AF695/'Festività&amp;Chiusure'!R$2</f>
        <v>0.38095238095238093</v>
      </c>
      <c r="AS695" s="62">
        <f>AG695/'Festività&amp;Chiusure'!S$2</f>
        <v>0.30909090909090908</v>
      </c>
    </row>
    <row r="696" spans="1:45" ht="14.45" hidden="1">
      <c r="A696" s="24" t="s">
        <v>262</v>
      </c>
      <c r="B696" s="24" t="s">
        <v>46</v>
      </c>
      <c r="C696" s="24"/>
      <c r="D696" s="24">
        <v>2024</v>
      </c>
      <c r="E696" s="61">
        <v>45292</v>
      </c>
      <c r="F696" s="61">
        <v>45657</v>
      </c>
      <c r="G696" s="24" t="s">
        <v>62</v>
      </c>
      <c r="H696" s="24" t="s">
        <v>263</v>
      </c>
      <c r="I696" s="24" t="s">
        <v>64</v>
      </c>
      <c r="J696" s="24" t="s">
        <v>606</v>
      </c>
      <c r="K696" s="24"/>
      <c r="L696" s="24" t="s">
        <v>604</v>
      </c>
      <c r="M696" s="24" t="s">
        <v>224</v>
      </c>
      <c r="N696" s="24" t="s">
        <v>55</v>
      </c>
      <c r="O696" s="24" t="s">
        <v>92</v>
      </c>
      <c r="P696" s="24">
        <v>0</v>
      </c>
      <c r="Q696" s="24">
        <v>0</v>
      </c>
      <c r="R696" s="24" t="s">
        <v>93</v>
      </c>
      <c r="S696" s="62">
        <v>0</v>
      </c>
      <c r="T696" s="24">
        <v>2024</v>
      </c>
      <c r="U696" s="24">
        <f t="shared" si="10"/>
        <v>37</v>
      </c>
      <c r="V696" s="24"/>
      <c r="W696" s="24"/>
      <c r="X696" s="24">
        <v>5.25</v>
      </c>
      <c r="Y696" s="24">
        <v>4.75</v>
      </c>
      <c r="Z696" s="24">
        <v>5</v>
      </c>
      <c r="AA696" s="24">
        <v>5</v>
      </c>
      <c r="AB696" s="24">
        <v>5</v>
      </c>
      <c r="AC696" s="24">
        <v>3</v>
      </c>
      <c r="AD696" s="24">
        <v>5</v>
      </c>
      <c r="AE696" s="24">
        <v>5</v>
      </c>
      <c r="AF696" s="24">
        <v>5</v>
      </c>
      <c r="AG696" s="24">
        <v>4</v>
      </c>
      <c r="AH696" s="62">
        <f>V696/'Festività&amp;Chiusure'!H$2</f>
        <v>0</v>
      </c>
      <c r="AI696" s="62">
        <f>W696/'Festività&amp;Chiusure'!I$2</f>
        <v>0</v>
      </c>
      <c r="AJ696" s="62">
        <f>X696/'Festività&amp;Chiusure'!J$2</f>
        <v>0.25</v>
      </c>
      <c r="AK696" s="62">
        <f>Y696/'Festività&amp;Chiusure'!K$2</f>
        <v>0.21590909090909091</v>
      </c>
      <c r="AL696" s="62">
        <f>Z696/'Festività&amp;Chiusure'!L$2</f>
        <v>0.25</v>
      </c>
      <c r="AM696" s="62">
        <f>AA696/'Festività&amp;Chiusure'!M$2</f>
        <v>0.25</v>
      </c>
      <c r="AN696" s="62">
        <f>AB696/'Festività&amp;Chiusure'!N$2</f>
        <v>0.21739130434782608</v>
      </c>
      <c r="AO696" s="62">
        <f>AC696/'Festività&amp;Chiusure'!O$2</f>
        <v>0.25</v>
      </c>
      <c r="AP696" s="62">
        <f>AD696/'Festività&amp;Chiusure'!P$2</f>
        <v>0.23809523809523808</v>
      </c>
      <c r="AQ696" s="62">
        <f>AE696/'Festività&amp;Chiusure'!Q$2</f>
        <v>0.21739130434782608</v>
      </c>
      <c r="AR696" s="62">
        <f>AF696/'Festività&amp;Chiusure'!R$2</f>
        <v>0.23809523809523808</v>
      </c>
      <c r="AS696" s="62">
        <f>AG696/'Festività&amp;Chiusure'!S$2</f>
        <v>0.18181818181818182</v>
      </c>
    </row>
    <row r="697" spans="1:45" ht="14.45" hidden="1">
      <c r="A697" s="24" t="s">
        <v>209</v>
      </c>
      <c r="B697" s="24" t="s">
        <v>46</v>
      </c>
      <c r="C697" s="24"/>
      <c r="D697" s="24">
        <v>2024</v>
      </c>
      <c r="E697" s="24"/>
      <c r="F697" s="24"/>
      <c r="G697" s="24" t="s">
        <v>62</v>
      </c>
      <c r="H697" s="24" t="s">
        <v>62</v>
      </c>
      <c r="I697" s="24" t="s">
        <v>64</v>
      </c>
      <c r="J697" s="24" t="s">
        <v>607</v>
      </c>
      <c r="K697" s="24" t="s">
        <v>52</v>
      </c>
      <c r="L697" s="24" t="s">
        <v>604</v>
      </c>
      <c r="M697" s="24" t="s">
        <v>608</v>
      </c>
      <c r="N697" s="24" t="s">
        <v>608</v>
      </c>
      <c r="O697" s="24" t="s">
        <v>134</v>
      </c>
      <c r="P697" s="24">
        <v>0</v>
      </c>
      <c r="Q697" s="24">
        <v>0</v>
      </c>
      <c r="R697" s="24"/>
      <c r="S697" s="62">
        <v>0</v>
      </c>
      <c r="T697" s="24">
        <v>2024</v>
      </c>
      <c r="U697" s="24">
        <f t="shared" si="10"/>
        <v>0</v>
      </c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62">
        <f>V697/'Festività&amp;Chiusure'!H$2</f>
        <v>0</v>
      </c>
      <c r="AI697" s="62">
        <f>W697/'Festività&amp;Chiusure'!I$2</f>
        <v>0</v>
      </c>
      <c r="AJ697" s="62">
        <f>X697/'Festività&amp;Chiusure'!J$2</f>
        <v>0</v>
      </c>
      <c r="AK697" s="62">
        <f>Y697/'Festività&amp;Chiusure'!K$2</f>
        <v>0</v>
      </c>
      <c r="AL697" s="62">
        <f>Z697/'Festività&amp;Chiusure'!L$2</f>
        <v>0</v>
      </c>
      <c r="AM697" s="62">
        <f>AA697/'Festività&amp;Chiusure'!M$2</f>
        <v>0</v>
      </c>
      <c r="AN697" s="62">
        <f>AB697/'Festività&amp;Chiusure'!N$2</f>
        <v>0</v>
      </c>
      <c r="AO697" s="62">
        <f>AC697/'Festività&amp;Chiusure'!O$2</f>
        <v>0</v>
      </c>
      <c r="AP697" s="62">
        <f>AD697/'Festività&amp;Chiusure'!P$2</f>
        <v>0</v>
      </c>
      <c r="AQ697" s="62">
        <f>AE697/'Festività&amp;Chiusure'!Q$2</f>
        <v>0</v>
      </c>
      <c r="AR697" s="62">
        <f>AF697/'Festività&amp;Chiusure'!R$2</f>
        <v>0</v>
      </c>
      <c r="AS697" s="62">
        <f>AG697/'Festività&amp;Chiusure'!S$2</f>
        <v>0</v>
      </c>
    </row>
    <row r="698" spans="1:45" ht="14.45" hidden="1">
      <c r="A698" s="24" t="s">
        <v>60</v>
      </c>
      <c r="B698" s="24" t="s">
        <v>61</v>
      </c>
      <c r="C698" s="24"/>
      <c r="D698" s="24">
        <v>2024</v>
      </c>
      <c r="E698" s="61">
        <v>45292</v>
      </c>
      <c r="F698" s="61">
        <v>45535</v>
      </c>
      <c r="G698" s="24" t="s">
        <v>62</v>
      </c>
      <c r="H698" s="24" t="s">
        <v>63</v>
      </c>
      <c r="I698" s="24" t="s">
        <v>64</v>
      </c>
      <c r="J698" s="24" t="s">
        <v>213</v>
      </c>
      <c r="K698" s="24" t="s">
        <v>66</v>
      </c>
      <c r="L698" s="24" t="s">
        <v>604</v>
      </c>
      <c r="M698" s="24" t="s">
        <v>332</v>
      </c>
      <c r="N698" s="24" t="s">
        <v>55</v>
      </c>
      <c r="O698" s="24" t="s">
        <v>56</v>
      </c>
      <c r="P698" s="24">
        <v>0</v>
      </c>
      <c r="Q698" s="24">
        <v>0</v>
      </c>
      <c r="R698" s="24" t="s">
        <v>93</v>
      </c>
      <c r="S698" s="62">
        <v>0.05</v>
      </c>
      <c r="T698" s="24">
        <v>2024</v>
      </c>
      <c r="U698" s="24">
        <f t="shared" si="10"/>
        <v>27</v>
      </c>
      <c r="V698" s="24"/>
      <c r="W698" s="24"/>
      <c r="X698" s="24">
        <v>21</v>
      </c>
      <c r="Y698" s="24">
        <v>19</v>
      </c>
      <c r="Z698" s="24">
        <v>2</v>
      </c>
      <c r="AA698" s="24">
        <v>2</v>
      </c>
      <c r="AB698" s="24">
        <v>23</v>
      </c>
      <c r="AC698" s="24"/>
      <c r="AD698" s="24"/>
      <c r="AE698" s="24"/>
      <c r="AF698" s="24"/>
      <c r="AG698" s="24"/>
      <c r="AH698" s="62">
        <f>V698/'Festività&amp;Chiusure'!H$2</f>
        <v>0</v>
      </c>
      <c r="AI698" s="62">
        <f>W698/'Festività&amp;Chiusure'!I$2</f>
        <v>0</v>
      </c>
      <c r="AJ698" s="62">
        <f>X698/'Festività&amp;Chiusure'!J$2</f>
        <v>1</v>
      </c>
      <c r="AK698" s="62">
        <f>Y698/'Festività&amp;Chiusure'!K$2</f>
        <v>0.86363636363636365</v>
      </c>
      <c r="AL698" s="62">
        <f>Z698/'Festività&amp;Chiusure'!L$2</f>
        <v>0.1</v>
      </c>
      <c r="AM698" s="62">
        <f>AA698/'Festività&amp;Chiusure'!M$2</f>
        <v>0.1</v>
      </c>
      <c r="AN698" s="62">
        <f>AB698/'Festività&amp;Chiusure'!N$2</f>
        <v>1</v>
      </c>
      <c r="AO698" s="62">
        <f>AC698/'Festività&amp;Chiusure'!O$2</f>
        <v>0</v>
      </c>
      <c r="AP698" s="62">
        <f>AD698/'Festività&amp;Chiusure'!P$2</f>
        <v>0</v>
      </c>
      <c r="AQ698" s="62">
        <f>AE698/'Festività&amp;Chiusure'!Q$2</f>
        <v>0</v>
      </c>
      <c r="AR698" s="62">
        <f>AF698/'Festività&amp;Chiusure'!R$2</f>
        <v>0</v>
      </c>
      <c r="AS698" s="62">
        <f>AG698/'Festività&amp;Chiusure'!S$2</f>
        <v>0</v>
      </c>
    </row>
    <row r="699" spans="1:45" ht="14.45" hidden="1">
      <c r="A699" s="24" t="s">
        <v>45</v>
      </c>
      <c r="B699" s="24" t="s">
        <v>46</v>
      </c>
      <c r="C699" s="24"/>
      <c r="D699" s="24"/>
      <c r="E699" s="61">
        <v>45352</v>
      </c>
      <c r="F699" s="61">
        <v>45321</v>
      </c>
      <c r="G699" s="24" t="s">
        <v>609</v>
      </c>
      <c r="H699" s="24" t="s">
        <v>610</v>
      </c>
      <c r="I699" s="24" t="s">
        <v>379</v>
      </c>
      <c r="J699" s="24" t="s">
        <v>611</v>
      </c>
      <c r="K699" s="24" t="s">
        <v>52</v>
      </c>
      <c r="L699" s="24" t="s">
        <v>604</v>
      </c>
      <c r="M699" s="24" t="s">
        <v>470</v>
      </c>
      <c r="N699" s="24" t="s">
        <v>55</v>
      </c>
      <c r="O699" s="24" t="s">
        <v>153</v>
      </c>
      <c r="P699" s="24">
        <v>110</v>
      </c>
      <c r="Q699" s="24">
        <v>0</v>
      </c>
      <c r="R699" s="24" t="s">
        <v>57</v>
      </c>
      <c r="S699" s="62">
        <v>1</v>
      </c>
      <c r="T699" s="24">
        <v>2024</v>
      </c>
      <c r="U699" s="24">
        <f t="shared" si="10"/>
        <v>1</v>
      </c>
      <c r="V699" s="24"/>
      <c r="W699" s="24"/>
      <c r="X699" s="24">
        <v>1.5</v>
      </c>
      <c r="Y699" s="24">
        <v>0.95</v>
      </c>
      <c r="Z699" s="24">
        <v>1</v>
      </c>
      <c r="AA699" s="24"/>
      <c r="AB699" s="24"/>
      <c r="AC699" s="24"/>
      <c r="AD699" s="24"/>
      <c r="AE699" s="24"/>
      <c r="AF699" s="24"/>
      <c r="AG699" s="24"/>
      <c r="AH699" s="62">
        <f>V699/'Festività&amp;Chiusure'!H$2</f>
        <v>0</v>
      </c>
      <c r="AI699" s="62">
        <f>W699/'Festività&amp;Chiusure'!I$2</f>
        <v>0</v>
      </c>
      <c r="AJ699" s="62">
        <f>X699/'Festività&amp;Chiusure'!J$2</f>
        <v>7.1428571428571425E-2</v>
      </c>
      <c r="AK699" s="62">
        <f>Y699/'Festività&amp;Chiusure'!K$2</f>
        <v>4.3181818181818182E-2</v>
      </c>
      <c r="AL699" s="62">
        <f>Z699/'Festività&amp;Chiusure'!L$2</f>
        <v>0.05</v>
      </c>
      <c r="AM699" s="62">
        <f>AA699/'Festività&amp;Chiusure'!M$2</f>
        <v>0</v>
      </c>
      <c r="AN699" s="62">
        <f>AB699/'Festività&amp;Chiusure'!N$2</f>
        <v>0</v>
      </c>
      <c r="AO699" s="62">
        <f>AC699/'Festività&amp;Chiusure'!O$2</f>
        <v>0</v>
      </c>
      <c r="AP699" s="62">
        <f>AD699/'Festività&amp;Chiusure'!P$2</f>
        <v>0</v>
      </c>
      <c r="AQ699" s="62">
        <f>AE699/'Festività&amp;Chiusure'!Q$2</f>
        <v>0</v>
      </c>
      <c r="AR699" s="62">
        <f>AF699/'Festività&amp;Chiusure'!R$2</f>
        <v>0</v>
      </c>
      <c r="AS699" s="62">
        <f>AG699/'Festività&amp;Chiusure'!S$2</f>
        <v>0</v>
      </c>
    </row>
    <row r="700" spans="1:45" ht="15" hidden="1" customHeight="1">
      <c r="A700" s="24" t="s">
        <v>45</v>
      </c>
      <c r="B700" s="24" t="s">
        <v>46</v>
      </c>
      <c r="C700" s="24"/>
      <c r="D700" s="24"/>
      <c r="E700" s="61">
        <v>45352</v>
      </c>
      <c r="F700" s="61">
        <v>45383</v>
      </c>
      <c r="G700" s="24" t="s">
        <v>609</v>
      </c>
      <c r="H700" s="24" t="s">
        <v>610</v>
      </c>
      <c r="I700" s="24" t="s">
        <v>379</v>
      </c>
      <c r="J700" s="24" t="s">
        <v>611</v>
      </c>
      <c r="K700" s="24" t="s">
        <v>52</v>
      </c>
      <c r="L700" s="24" t="s">
        <v>604</v>
      </c>
      <c r="M700" s="24" t="s">
        <v>228</v>
      </c>
      <c r="N700" s="24" t="s">
        <v>55</v>
      </c>
      <c r="O700" s="24" t="s">
        <v>56</v>
      </c>
      <c r="P700" s="24">
        <v>110</v>
      </c>
      <c r="Q700" s="24">
        <v>0</v>
      </c>
      <c r="R700" s="24" t="s">
        <v>57</v>
      </c>
      <c r="S700" s="62">
        <v>1</v>
      </c>
      <c r="T700" s="24">
        <v>2024</v>
      </c>
      <c r="U700" s="24">
        <f t="shared" si="10"/>
        <v>0</v>
      </c>
      <c r="V700" s="24">
        <v>1.8</v>
      </c>
      <c r="W700" s="24">
        <v>12.6</v>
      </c>
      <c r="X700" s="24">
        <v>12.6</v>
      </c>
      <c r="Y700" s="24"/>
      <c r="Z700" s="24"/>
      <c r="AA700" s="24"/>
      <c r="AB700" s="24"/>
      <c r="AC700" s="24"/>
      <c r="AD700" s="24"/>
      <c r="AE700" s="24"/>
      <c r="AF700" s="24"/>
      <c r="AG700" s="24"/>
      <c r="AH700" s="62">
        <f>V700/'Festività&amp;Chiusure'!H$2</f>
        <v>0.1</v>
      </c>
      <c r="AI700" s="62">
        <f>W700/'Festività&amp;Chiusure'!I$2</f>
        <v>0.63</v>
      </c>
      <c r="AJ700" s="62">
        <f>X700/'Festività&amp;Chiusure'!J$2</f>
        <v>0.6</v>
      </c>
      <c r="AK700" s="62">
        <f>Y700/'Festività&amp;Chiusure'!K$2</f>
        <v>0</v>
      </c>
      <c r="AL700" s="62">
        <f>Z700/'Festività&amp;Chiusure'!L$2</f>
        <v>0</v>
      </c>
      <c r="AM700" s="62">
        <f>AA700/'Festività&amp;Chiusure'!M$2</f>
        <v>0</v>
      </c>
      <c r="AN700" s="62">
        <f>AB700/'Festività&amp;Chiusure'!N$2</f>
        <v>0</v>
      </c>
      <c r="AO700" s="62">
        <f>AC700/'Festività&amp;Chiusure'!O$2</f>
        <v>0</v>
      </c>
      <c r="AP700" s="62">
        <f>AD700/'Festività&amp;Chiusure'!P$2</f>
        <v>0</v>
      </c>
      <c r="AQ700" s="62">
        <f>AE700/'Festività&amp;Chiusure'!Q$2</f>
        <v>0</v>
      </c>
      <c r="AR700" s="62">
        <f>AF700/'Festività&amp;Chiusure'!R$2</f>
        <v>0</v>
      </c>
      <c r="AS700" s="62">
        <f>AG700/'Festività&amp;Chiusure'!S$2</f>
        <v>0</v>
      </c>
    </row>
    <row r="701" spans="1:45" ht="15" hidden="1" customHeight="1">
      <c r="A701" s="24" t="s">
        <v>45</v>
      </c>
      <c r="B701" s="24" t="s">
        <v>46</v>
      </c>
      <c r="C701" s="24"/>
      <c r="D701" s="24"/>
      <c r="E701" s="61">
        <v>45352</v>
      </c>
      <c r="F701" s="61">
        <v>45383</v>
      </c>
      <c r="G701" s="24" t="s">
        <v>609</v>
      </c>
      <c r="H701" s="24" t="s">
        <v>610</v>
      </c>
      <c r="I701" s="24" t="s">
        <v>379</v>
      </c>
      <c r="J701" s="24" t="s">
        <v>611</v>
      </c>
      <c r="K701" s="24" t="s">
        <v>52</v>
      </c>
      <c r="L701" s="24" t="s">
        <v>604</v>
      </c>
      <c r="M701" s="24" t="s">
        <v>612</v>
      </c>
      <c r="N701" s="24" t="s">
        <v>55</v>
      </c>
      <c r="O701" s="24" t="s">
        <v>134</v>
      </c>
      <c r="P701" s="24">
        <v>110</v>
      </c>
      <c r="Q701" s="24">
        <v>0</v>
      </c>
      <c r="R701" s="24" t="s">
        <v>57</v>
      </c>
      <c r="S701" s="62">
        <v>1</v>
      </c>
      <c r="T701" s="24">
        <v>2024</v>
      </c>
      <c r="U701" s="24">
        <f t="shared" ref="U701:U764" si="11">SUM(Z701:AG701)</f>
        <v>0</v>
      </c>
      <c r="V701" s="24">
        <v>18</v>
      </c>
      <c r="W701" s="24">
        <v>21</v>
      </c>
      <c r="X701" s="24">
        <v>21</v>
      </c>
      <c r="Y701" s="24"/>
      <c r="Z701" s="24"/>
      <c r="AA701" s="24"/>
      <c r="AB701" s="24"/>
      <c r="AC701" s="24"/>
      <c r="AD701" s="24"/>
      <c r="AE701" s="24"/>
      <c r="AF701" s="24"/>
      <c r="AG701" s="24"/>
      <c r="AH701" s="62">
        <f>V701/'Festività&amp;Chiusure'!H$2</f>
        <v>1</v>
      </c>
      <c r="AI701" s="62">
        <f>W701/'Festività&amp;Chiusure'!I$2</f>
        <v>1.05</v>
      </c>
      <c r="AJ701" s="62">
        <f>X701/'Festività&amp;Chiusure'!J$2</f>
        <v>1</v>
      </c>
      <c r="AK701" s="62">
        <f>Y701/'Festività&amp;Chiusure'!K$2</f>
        <v>0</v>
      </c>
      <c r="AL701" s="62">
        <f>Z701/'Festività&amp;Chiusure'!L$2</f>
        <v>0</v>
      </c>
      <c r="AM701" s="62">
        <f>AA701/'Festività&amp;Chiusure'!M$2</f>
        <v>0</v>
      </c>
      <c r="AN701" s="62">
        <f>AB701/'Festività&amp;Chiusure'!N$2</f>
        <v>0</v>
      </c>
      <c r="AO701" s="62">
        <f>AC701/'Festività&amp;Chiusure'!O$2</f>
        <v>0</v>
      </c>
      <c r="AP701" s="62">
        <f>AD701/'Festività&amp;Chiusure'!P$2</f>
        <v>0</v>
      </c>
      <c r="AQ701" s="62">
        <f>AE701/'Festività&amp;Chiusure'!Q$2</f>
        <v>0</v>
      </c>
      <c r="AR701" s="62">
        <f>AF701/'Festività&amp;Chiusure'!R$2</f>
        <v>0</v>
      </c>
      <c r="AS701" s="62">
        <f>AG701/'Festività&amp;Chiusure'!S$2</f>
        <v>0</v>
      </c>
    </row>
    <row r="702" spans="1:45" ht="15" hidden="1" customHeight="1">
      <c r="A702" s="24" t="s">
        <v>45</v>
      </c>
      <c r="B702" s="24" t="s">
        <v>46</v>
      </c>
      <c r="C702" s="24"/>
      <c r="D702" s="24"/>
      <c r="E702" s="61">
        <v>45352</v>
      </c>
      <c r="F702" s="61">
        <v>45383</v>
      </c>
      <c r="G702" s="24" t="s">
        <v>609</v>
      </c>
      <c r="H702" s="24" t="s">
        <v>610</v>
      </c>
      <c r="I702" s="24" t="s">
        <v>379</v>
      </c>
      <c r="J702" s="24" t="s">
        <v>611</v>
      </c>
      <c r="K702" s="24" t="s">
        <v>52</v>
      </c>
      <c r="L702" s="24" t="s">
        <v>604</v>
      </c>
      <c r="M702" s="24" t="s">
        <v>613</v>
      </c>
      <c r="N702" s="24" t="s">
        <v>55</v>
      </c>
      <c r="O702" s="24" t="s">
        <v>508</v>
      </c>
      <c r="P702" s="24">
        <v>110</v>
      </c>
      <c r="Q702" s="24">
        <v>0</v>
      </c>
      <c r="R702" s="24" t="s">
        <v>57</v>
      </c>
      <c r="S702" s="62">
        <v>1</v>
      </c>
      <c r="T702" s="24">
        <v>2024</v>
      </c>
      <c r="U702" s="24">
        <f t="shared" si="11"/>
        <v>0</v>
      </c>
      <c r="V702" s="24">
        <v>9</v>
      </c>
      <c r="W702" s="24">
        <v>1.5</v>
      </c>
      <c r="X702" s="24">
        <v>1.5</v>
      </c>
      <c r="Y702" s="24"/>
      <c r="Z702" s="24"/>
      <c r="AA702" s="24"/>
      <c r="AB702" s="24"/>
      <c r="AC702" s="24"/>
      <c r="AD702" s="24"/>
      <c r="AE702" s="24"/>
      <c r="AF702" s="24"/>
      <c r="AG702" s="24"/>
      <c r="AH702" s="62">
        <f>V702/'Festività&amp;Chiusure'!H$2</f>
        <v>0.5</v>
      </c>
      <c r="AI702" s="62">
        <f>W702/'Festività&amp;Chiusure'!I$2</f>
        <v>7.4999999999999997E-2</v>
      </c>
      <c r="AJ702" s="62">
        <f>X702/'Festività&amp;Chiusure'!J$2</f>
        <v>7.1428571428571425E-2</v>
      </c>
      <c r="AK702" s="62">
        <f>Y702/'Festività&amp;Chiusure'!K$2</f>
        <v>0</v>
      </c>
      <c r="AL702" s="62">
        <f>Z702/'Festività&amp;Chiusure'!L$2</f>
        <v>0</v>
      </c>
      <c r="AM702" s="62">
        <f>AA702/'Festività&amp;Chiusure'!M$2</f>
        <v>0</v>
      </c>
      <c r="AN702" s="62">
        <f>AB702/'Festività&amp;Chiusure'!N$2</f>
        <v>0</v>
      </c>
      <c r="AO702" s="62">
        <f>AC702/'Festività&amp;Chiusure'!O$2</f>
        <v>0</v>
      </c>
      <c r="AP702" s="62">
        <f>AD702/'Festività&amp;Chiusure'!P$2</f>
        <v>0</v>
      </c>
      <c r="AQ702" s="62">
        <f>AE702/'Festività&amp;Chiusure'!Q$2</f>
        <v>0</v>
      </c>
      <c r="AR702" s="62">
        <f>AF702/'Festività&amp;Chiusure'!R$2</f>
        <v>0</v>
      </c>
      <c r="AS702" s="62">
        <f>AG702/'Festività&amp;Chiusure'!S$2</f>
        <v>0</v>
      </c>
    </row>
    <row r="703" spans="1:45" ht="15" hidden="1" customHeight="1">
      <c r="A703" s="24" t="s">
        <v>45</v>
      </c>
      <c r="B703" s="24" t="s">
        <v>46</v>
      </c>
      <c r="C703" s="24"/>
      <c r="D703" s="24"/>
      <c r="E703" s="61">
        <v>45352</v>
      </c>
      <c r="F703" s="61">
        <v>45383</v>
      </c>
      <c r="G703" s="24" t="s">
        <v>609</v>
      </c>
      <c r="H703" s="24" t="s">
        <v>610</v>
      </c>
      <c r="I703" s="24" t="s">
        <v>379</v>
      </c>
      <c r="J703" s="24" t="s">
        <v>611</v>
      </c>
      <c r="K703" s="24" t="s">
        <v>52</v>
      </c>
      <c r="L703" s="24" t="s">
        <v>604</v>
      </c>
      <c r="M703" s="24" t="s">
        <v>614</v>
      </c>
      <c r="N703" s="24" t="s">
        <v>55</v>
      </c>
      <c r="O703" s="24" t="s">
        <v>134</v>
      </c>
      <c r="P703" s="24">
        <v>110</v>
      </c>
      <c r="Q703" s="24">
        <v>0</v>
      </c>
      <c r="R703" s="24" t="s">
        <v>57</v>
      </c>
      <c r="S703" s="62">
        <v>1</v>
      </c>
      <c r="T703" s="24">
        <v>2024</v>
      </c>
      <c r="U703" s="24">
        <f t="shared" si="11"/>
        <v>0</v>
      </c>
      <c r="V703" s="24">
        <v>9</v>
      </c>
      <c r="W703" s="24">
        <v>1.5</v>
      </c>
      <c r="X703" s="24">
        <v>1.5</v>
      </c>
      <c r="Y703" s="24"/>
      <c r="Z703" s="24"/>
      <c r="AA703" s="24"/>
      <c r="AB703" s="24"/>
      <c r="AC703" s="24"/>
      <c r="AD703" s="24"/>
      <c r="AE703" s="24"/>
      <c r="AF703" s="24"/>
      <c r="AG703" s="24"/>
      <c r="AH703" s="62">
        <f>V703/'Festività&amp;Chiusure'!H$2</f>
        <v>0.5</v>
      </c>
      <c r="AI703" s="62">
        <f>W703/'Festività&amp;Chiusure'!I$2</f>
        <v>7.4999999999999997E-2</v>
      </c>
      <c r="AJ703" s="62">
        <f>X703/'Festività&amp;Chiusure'!J$2</f>
        <v>7.1428571428571425E-2</v>
      </c>
      <c r="AK703" s="62">
        <f>Y703/'Festività&amp;Chiusure'!K$2</f>
        <v>0</v>
      </c>
      <c r="AL703" s="62">
        <f>Z703/'Festività&amp;Chiusure'!L$2</f>
        <v>0</v>
      </c>
      <c r="AM703" s="62">
        <f>AA703/'Festività&amp;Chiusure'!M$2</f>
        <v>0</v>
      </c>
      <c r="AN703" s="62">
        <f>AB703/'Festività&amp;Chiusure'!N$2</f>
        <v>0</v>
      </c>
      <c r="AO703" s="62">
        <f>AC703/'Festività&amp;Chiusure'!O$2</f>
        <v>0</v>
      </c>
      <c r="AP703" s="62">
        <f>AD703/'Festività&amp;Chiusure'!P$2</f>
        <v>0</v>
      </c>
      <c r="AQ703" s="62">
        <f>AE703/'Festività&amp;Chiusure'!Q$2</f>
        <v>0</v>
      </c>
      <c r="AR703" s="62">
        <f>AF703/'Festività&amp;Chiusure'!R$2</f>
        <v>0</v>
      </c>
      <c r="AS703" s="62">
        <f>AG703/'Festività&amp;Chiusure'!S$2</f>
        <v>0</v>
      </c>
    </row>
    <row r="704" spans="1:45" ht="15" hidden="1" customHeight="1">
      <c r="A704" s="24" t="s">
        <v>45</v>
      </c>
      <c r="B704" s="24" t="s">
        <v>46</v>
      </c>
      <c r="C704" s="24"/>
      <c r="D704" s="24"/>
      <c r="E704" s="61">
        <v>45352</v>
      </c>
      <c r="F704" s="61">
        <v>45321</v>
      </c>
      <c r="G704" s="24" t="s">
        <v>609</v>
      </c>
      <c r="H704" s="24" t="s">
        <v>610</v>
      </c>
      <c r="I704" s="24" t="s">
        <v>379</v>
      </c>
      <c r="J704" s="24" t="s">
        <v>611</v>
      </c>
      <c r="K704" s="24" t="s">
        <v>52</v>
      </c>
      <c r="L704" s="24" t="s">
        <v>604</v>
      </c>
      <c r="M704" s="24" t="s">
        <v>434</v>
      </c>
      <c r="N704" s="24" t="s">
        <v>55</v>
      </c>
      <c r="O704" s="24" t="s">
        <v>153</v>
      </c>
      <c r="P704" s="24">
        <v>110</v>
      </c>
      <c r="Q704" s="24">
        <v>0</v>
      </c>
      <c r="R704" s="24" t="s">
        <v>57</v>
      </c>
      <c r="S704" s="62">
        <v>1</v>
      </c>
      <c r="T704" s="24">
        <v>2024</v>
      </c>
      <c r="U704" s="24">
        <f t="shared" si="11"/>
        <v>1</v>
      </c>
      <c r="V704" s="24"/>
      <c r="W704" s="24"/>
      <c r="X704" s="24">
        <v>1.5</v>
      </c>
      <c r="Y704" s="24">
        <v>0.95</v>
      </c>
      <c r="Z704" s="24">
        <v>1</v>
      </c>
      <c r="AA704" s="24"/>
      <c r="AB704" s="24"/>
      <c r="AC704" s="24"/>
      <c r="AD704" s="24"/>
      <c r="AE704" s="24"/>
      <c r="AF704" s="24"/>
      <c r="AG704" s="24"/>
      <c r="AH704" s="62">
        <f>V704/'Festività&amp;Chiusure'!H$2</f>
        <v>0</v>
      </c>
      <c r="AI704" s="62">
        <f>W704/'Festività&amp;Chiusure'!I$2</f>
        <v>0</v>
      </c>
      <c r="AJ704" s="62">
        <f>X704/'Festività&amp;Chiusure'!J$2</f>
        <v>7.1428571428571425E-2</v>
      </c>
      <c r="AK704" s="62">
        <f>Y704/'Festività&amp;Chiusure'!K$2</f>
        <v>4.3181818181818182E-2</v>
      </c>
      <c r="AL704" s="62">
        <f>Z704/'Festività&amp;Chiusure'!L$2</f>
        <v>0.05</v>
      </c>
      <c r="AM704" s="62">
        <f>AA704/'Festività&amp;Chiusure'!M$2</f>
        <v>0</v>
      </c>
      <c r="AN704" s="62">
        <f>AB704/'Festività&amp;Chiusure'!N$2</f>
        <v>0</v>
      </c>
      <c r="AO704" s="62">
        <f>AC704/'Festività&amp;Chiusure'!O$2</f>
        <v>0</v>
      </c>
      <c r="AP704" s="62">
        <f>AD704/'Festività&amp;Chiusure'!P$2</f>
        <v>0</v>
      </c>
      <c r="AQ704" s="62">
        <f>AE704/'Festività&amp;Chiusure'!Q$2</f>
        <v>0</v>
      </c>
      <c r="AR704" s="62">
        <f>AF704/'Festività&amp;Chiusure'!R$2</f>
        <v>0</v>
      </c>
      <c r="AS704" s="62">
        <f>AG704/'Festività&amp;Chiusure'!S$2</f>
        <v>0</v>
      </c>
    </row>
    <row r="705" spans="1:45" ht="15" hidden="1" customHeight="1">
      <c r="A705" s="24" t="s">
        <v>45</v>
      </c>
      <c r="B705" s="24" t="s">
        <v>46</v>
      </c>
      <c r="C705" s="24"/>
      <c r="D705" s="24">
        <v>2024</v>
      </c>
      <c r="E705" s="61">
        <v>45352</v>
      </c>
      <c r="F705" s="61">
        <v>45383</v>
      </c>
      <c r="G705" s="24" t="s">
        <v>609</v>
      </c>
      <c r="H705" s="24" t="s">
        <v>610</v>
      </c>
      <c r="I705" s="24" t="s">
        <v>379</v>
      </c>
      <c r="J705" s="24" t="s">
        <v>611</v>
      </c>
      <c r="K705" s="24" t="s">
        <v>52</v>
      </c>
      <c r="L705" s="24" t="s">
        <v>604</v>
      </c>
      <c r="M705" s="24" t="s">
        <v>466</v>
      </c>
      <c r="N705" s="24" t="s">
        <v>59</v>
      </c>
      <c r="O705" s="24" t="s">
        <v>178</v>
      </c>
      <c r="P705" s="24">
        <v>110</v>
      </c>
      <c r="Q705" s="24">
        <v>0</v>
      </c>
      <c r="R705" s="24" t="s">
        <v>57</v>
      </c>
      <c r="S705" s="62">
        <v>1</v>
      </c>
      <c r="T705" s="24">
        <v>2024</v>
      </c>
      <c r="U705" s="24">
        <f t="shared" si="11"/>
        <v>2</v>
      </c>
      <c r="V705" s="24"/>
      <c r="W705" s="24"/>
      <c r="X705" s="24">
        <v>4.2</v>
      </c>
      <c r="Y705" s="24">
        <v>3.8</v>
      </c>
      <c r="Z705" s="24">
        <v>2</v>
      </c>
      <c r="AA705" s="24"/>
      <c r="AB705" s="24"/>
      <c r="AC705" s="24"/>
      <c r="AD705" s="24"/>
      <c r="AE705" s="24"/>
      <c r="AF705" s="24"/>
      <c r="AG705" s="24"/>
      <c r="AH705" s="62">
        <f>V705/'Festività&amp;Chiusure'!H$2</f>
        <v>0</v>
      </c>
      <c r="AI705" s="62">
        <f>W705/'Festività&amp;Chiusure'!I$2</f>
        <v>0</v>
      </c>
      <c r="AJ705" s="62">
        <f>X705/'Festività&amp;Chiusure'!J$2</f>
        <v>0.2</v>
      </c>
      <c r="AK705" s="62">
        <f>Y705/'Festività&amp;Chiusure'!K$2</f>
        <v>0.17272727272727273</v>
      </c>
      <c r="AL705" s="62">
        <f>Z705/'Festività&amp;Chiusure'!L$2</f>
        <v>0.1</v>
      </c>
      <c r="AM705" s="62">
        <f>AA705/'Festività&amp;Chiusure'!M$2</f>
        <v>0</v>
      </c>
      <c r="AN705" s="62">
        <f>AB705/'Festività&amp;Chiusure'!N$2</f>
        <v>0</v>
      </c>
      <c r="AO705" s="62">
        <f>AC705/'Festività&amp;Chiusure'!O$2</f>
        <v>0</v>
      </c>
      <c r="AP705" s="62">
        <f>AD705/'Festività&amp;Chiusure'!P$2</f>
        <v>0</v>
      </c>
      <c r="AQ705" s="62">
        <f>AE705/'Festività&amp;Chiusure'!Q$2</f>
        <v>0</v>
      </c>
      <c r="AR705" s="62">
        <f>AF705/'Festività&amp;Chiusure'!R$2</f>
        <v>0</v>
      </c>
      <c r="AS705" s="62">
        <f>AG705/'Festività&amp;Chiusure'!S$2</f>
        <v>0</v>
      </c>
    </row>
    <row r="706" spans="1:45" ht="15" hidden="1" customHeight="1">
      <c r="A706" s="24" t="s">
        <v>45</v>
      </c>
      <c r="B706" s="24" t="s">
        <v>46</v>
      </c>
      <c r="C706" s="24"/>
      <c r="D706" s="24"/>
      <c r="E706" s="61">
        <v>45352</v>
      </c>
      <c r="F706" s="61">
        <v>45383</v>
      </c>
      <c r="G706" s="24" t="s">
        <v>609</v>
      </c>
      <c r="H706" s="24" t="s">
        <v>610</v>
      </c>
      <c r="I706" s="24" t="s">
        <v>379</v>
      </c>
      <c r="J706" s="24" t="s">
        <v>611</v>
      </c>
      <c r="K706" s="24" t="s">
        <v>52</v>
      </c>
      <c r="L706" s="24" t="s">
        <v>604</v>
      </c>
      <c r="M706" s="24" t="s">
        <v>596</v>
      </c>
      <c r="N706" s="24" t="s">
        <v>55</v>
      </c>
      <c r="O706" s="24" t="s">
        <v>146</v>
      </c>
      <c r="P706" s="24">
        <v>110</v>
      </c>
      <c r="Q706" s="24">
        <v>0</v>
      </c>
      <c r="R706" s="24" t="s">
        <v>57</v>
      </c>
      <c r="S706" s="62">
        <v>1</v>
      </c>
      <c r="T706" s="24">
        <v>2024</v>
      </c>
      <c r="U706" s="24">
        <f t="shared" si="11"/>
        <v>0</v>
      </c>
      <c r="V706" s="24">
        <v>18</v>
      </c>
      <c r="W706" s="24">
        <v>21</v>
      </c>
      <c r="X706" s="24">
        <v>1.5</v>
      </c>
      <c r="Y706" s="24"/>
      <c r="Z706" s="24"/>
      <c r="AA706" s="24"/>
      <c r="AB706" s="24"/>
      <c r="AC706" s="24"/>
      <c r="AD706" s="24"/>
      <c r="AE706" s="24"/>
      <c r="AF706" s="24"/>
      <c r="AG706" s="24"/>
      <c r="AH706" s="62">
        <f>V706/'Festività&amp;Chiusure'!H$2</f>
        <v>1</v>
      </c>
      <c r="AI706" s="62">
        <f>W706/'Festività&amp;Chiusure'!I$2</f>
        <v>1.05</v>
      </c>
      <c r="AJ706" s="62">
        <f>X706/'Festività&amp;Chiusure'!J$2</f>
        <v>7.1428571428571425E-2</v>
      </c>
      <c r="AK706" s="62">
        <f>Y706/'Festività&amp;Chiusure'!K$2</f>
        <v>0</v>
      </c>
      <c r="AL706" s="62">
        <f>Z706/'Festività&amp;Chiusure'!L$2</f>
        <v>0</v>
      </c>
      <c r="AM706" s="62">
        <f>AA706/'Festività&amp;Chiusure'!M$2</f>
        <v>0</v>
      </c>
      <c r="AN706" s="62">
        <f>AB706/'Festività&amp;Chiusure'!N$2</f>
        <v>0</v>
      </c>
      <c r="AO706" s="62">
        <f>AC706/'Festività&amp;Chiusure'!O$2</f>
        <v>0</v>
      </c>
      <c r="AP706" s="62">
        <f>AD706/'Festività&amp;Chiusure'!P$2</f>
        <v>0</v>
      </c>
      <c r="AQ706" s="62">
        <f>AE706/'Festività&amp;Chiusure'!Q$2</f>
        <v>0</v>
      </c>
      <c r="AR706" s="62">
        <f>AF706/'Festività&amp;Chiusure'!R$2</f>
        <v>0</v>
      </c>
      <c r="AS706" s="62">
        <f>AG706/'Festività&amp;Chiusure'!S$2</f>
        <v>0</v>
      </c>
    </row>
    <row r="707" spans="1:45" ht="15" hidden="1" customHeight="1">
      <c r="A707" s="24" t="s">
        <v>45</v>
      </c>
      <c r="B707" s="24" t="s">
        <v>46</v>
      </c>
      <c r="C707" s="24"/>
      <c r="D707" s="24"/>
      <c r="E707" s="61">
        <v>45352</v>
      </c>
      <c r="F707" s="61">
        <v>45383</v>
      </c>
      <c r="G707" s="24" t="s">
        <v>609</v>
      </c>
      <c r="H707" s="24" t="s">
        <v>610</v>
      </c>
      <c r="I707" s="24" t="s">
        <v>379</v>
      </c>
      <c r="J707" s="24" t="s">
        <v>611</v>
      </c>
      <c r="K707" s="24" t="s">
        <v>52</v>
      </c>
      <c r="L707" s="24" t="s">
        <v>604</v>
      </c>
      <c r="M707" s="24" t="s">
        <v>528</v>
      </c>
      <c r="N707" s="24" t="s">
        <v>55</v>
      </c>
      <c r="O707" s="24" t="s">
        <v>348</v>
      </c>
      <c r="P707" s="24">
        <v>110</v>
      </c>
      <c r="Q707" s="24">
        <v>0</v>
      </c>
      <c r="R707" s="24" t="s">
        <v>57</v>
      </c>
      <c r="S707" s="62">
        <v>1</v>
      </c>
      <c r="T707" s="24">
        <v>2024</v>
      </c>
      <c r="U707" s="24">
        <f t="shared" si="11"/>
        <v>0</v>
      </c>
      <c r="V707" s="24">
        <v>18</v>
      </c>
      <c r="W707" s="24">
        <v>21</v>
      </c>
      <c r="X707" s="24">
        <v>21</v>
      </c>
      <c r="Y707" s="24"/>
      <c r="Z707" s="24"/>
      <c r="AA707" s="24"/>
      <c r="AB707" s="24"/>
      <c r="AC707" s="24"/>
      <c r="AD707" s="24"/>
      <c r="AE707" s="24"/>
      <c r="AF707" s="24"/>
      <c r="AG707" s="24"/>
      <c r="AH707" s="62">
        <f>V707/'Festività&amp;Chiusure'!H$2</f>
        <v>1</v>
      </c>
      <c r="AI707" s="62">
        <f>W707/'Festività&amp;Chiusure'!I$2</f>
        <v>1.05</v>
      </c>
      <c r="AJ707" s="62">
        <f>X707/'Festività&amp;Chiusure'!J$2</f>
        <v>1</v>
      </c>
      <c r="AK707" s="62">
        <f>Y707/'Festività&amp;Chiusure'!K$2</f>
        <v>0</v>
      </c>
      <c r="AL707" s="62">
        <f>Z707/'Festività&amp;Chiusure'!L$2</f>
        <v>0</v>
      </c>
      <c r="AM707" s="62">
        <f>AA707/'Festività&amp;Chiusure'!M$2</f>
        <v>0</v>
      </c>
      <c r="AN707" s="62">
        <f>AB707/'Festività&amp;Chiusure'!N$2</f>
        <v>0</v>
      </c>
      <c r="AO707" s="62">
        <f>AC707/'Festività&amp;Chiusure'!O$2</f>
        <v>0</v>
      </c>
      <c r="AP707" s="62">
        <f>AD707/'Festività&amp;Chiusure'!P$2</f>
        <v>0</v>
      </c>
      <c r="AQ707" s="62">
        <f>AE707/'Festività&amp;Chiusure'!Q$2</f>
        <v>0</v>
      </c>
      <c r="AR707" s="62">
        <f>AF707/'Festività&amp;Chiusure'!R$2</f>
        <v>0</v>
      </c>
      <c r="AS707" s="62">
        <f>AG707/'Festività&amp;Chiusure'!S$2</f>
        <v>0</v>
      </c>
    </row>
    <row r="708" spans="1:45" ht="15" hidden="1" customHeight="1">
      <c r="A708" s="24" t="s">
        <v>45</v>
      </c>
      <c r="B708" s="24" t="s">
        <v>46</v>
      </c>
      <c r="C708" s="24"/>
      <c r="D708" s="24"/>
      <c r="E708" s="61">
        <v>45352</v>
      </c>
      <c r="F708" s="61">
        <v>45321</v>
      </c>
      <c r="G708" s="24" t="s">
        <v>609</v>
      </c>
      <c r="H708" s="24" t="s">
        <v>610</v>
      </c>
      <c r="I708" s="24" t="s">
        <v>379</v>
      </c>
      <c r="J708" s="24" t="s">
        <v>611</v>
      </c>
      <c r="K708" s="24" t="s">
        <v>52</v>
      </c>
      <c r="L708" s="24" t="s">
        <v>604</v>
      </c>
      <c r="M708" s="24" t="s">
        <v>223</v>
      </c>
      <c r="N708" s="24" t="s">
        <v>55</v>
      </c>
      <c r="O708" s="24" t="s">
        <v>348</v>
      </c>
      <c r="P708" s="24">
        <v>110</v>
      </c>
      <c r="Q708" s="24">
        <v>0</v>
      </c>
      <c r="R708" s="24" t="s">
        <v>57</v>
      </c>
      <c r="S708" s="62">
        <v>1</v>
      </c>
      <c r="T708" s="24">
        <v>2024</v>
      </c>
      <c r="U708" s="24">
        <f t="shared" si="11"/>
        <v>1</v>
      </c>
      <c r="V708" s="24"/>
      <c r="W708" s="24"/>
      <c r="X708" s="24">
        <v>9.4499999999999993</v>
      </c>
      <c r="Y708" s="24">
        <v>8.5500000000000007</v>
      </c>
      <c r="Z708" s="24">
        <v>1</v>
      </c>
      <c r="AA708" s="24"/>
      <c r="AB708" s="24"/>
      <c r="AC708" s="24"/>
      <c r="AD708" s="24"/>
      <c r="AE708" s="24"/>
      <c r="AF708" s="24"/>
      <c r="AG708" s="24"/>
      <c r="AH708" s="62">
        <f>V708/'Festività&amp;Chiusure'!H$2</f>
        <v>0</v>
      </c>
      <c r="AI708" s="62">
        <f>W708/'Festività&amp;Chiusure'!I$2</f>
        <v>0</v>
      </c>
      <c r="AJ708" s="62">
        <f>X708/'Festività&amp;Chiusure'!J$2</f>
        <v>0.44999999999999996</v>
      </c>
      <c r="AK708" s="62">
        <f>Y708/'Festività&amp;Chiusure'!K$2</f>
        <v>0.38863636363636367</v>
      </c>
      <c r="AL708" s="62">
        <f>Z708/'Festività&amp;Chiusure'!L$2</f>
        <v>0.05</v>
      </c>
      <c r="AM708" s="62">
        <f>AA708/'Festività&amp;Chiusure'!M$2</f>
        <v>0</v>
      </c>
      <c r="AN708" s="62">
        <f>AB708/'Festività&amp;Chiusure'!N$2</f>
        <v>0</v>
      </c>
      <c r="AO708" s="62">
        <f>AC708/'Festività&amp;Chiusure'!O$2</f>
        <v>0</v>
      </c>
      <c r="AP708" s="62">
        <f>AD708/'Festività&amp;Chiusure'!P$2</f>
        <v>0</v>
      </c>
      <c r="AQ708" s="62">
        <f>AE708/'Festività&amp;Chiusure'!Q$2</f>
        <v>0</v>
      </c>
      <c r="AR708" s="62">
        <f>AF708/'Festività&amp;Chiusure'!R$2</f>
        <v>0</v>
      </c>
      <c r="AS708" s="62">
        <f>AG708/'Festività&amp;Chiusure'!S$2</f>
        <v>0</v>
      </c>
    </row>
    <row r="709" spans="1:45" ht="15" hidden="1" customHeight="1">
      <c r="A709" s="24" t="s">
        <v>45</v>
      </c>
      <c r="B709" s="24" t="s">
        <v>46</v>
      </c>
      <c r="C709" s="24"/>
      <c r="D709" s="24"/>
      <c r="E709" s="61">
        <v>45352</v>
      </c>
      <c r="F709" s="61">
        <v>45321</v>
      </c>
      <c r="G709" s="24" t="s">
        <v>609</v>
      </c>
      <c r="H709" s="24" t="s">
        <v>610</v>
      </c>
      <c r="I709" s="24" t="s">
        <v>379</v>
      </c>
      <c r="J709" s="24" t="s">
        <v>611</v>
      </c>
      <c r="K709" s="24" t="s">
        <v>52</v>
      </c>
      <c r="L709" s="24" t="s">
        <v>604</v>
      </c>
      <c r="M709" s="24" t="s">
        <v>230</v>
      </c>
      <c r="N709" s="24" t="s">
        <v>55</v>
      </c>
      <c r="O709" s="24" t="s">
        <v>56</v>
      </c>
      <c r="P709" s="24">
        <v>110</v>
      </c>
      <c r="Q709" s="24">
        <v>0</v>
      </c>
      <c r="R709" s="24" t="s">
        <v>57</v>
      </c>
      <c r="S709" s="62">
        <v>1</v>
      </c>
      <c r="T709" s="24">
        <v>2024</v>
      </c>
      <c r="U709" s="24">
        <f t="shared" si="11"/>
        <v>2</v>
      </c>
      <c r="V709" s="24"/>
      <c r="W709" s="24"/>
      <c r="X709" s="24">
        <v>4.2</v>
      </c>
      <c r="Y709" s="24">
        <v>3.8</v>
      </c>
      <c r="Z709" s="24">
        <v>2</v>
      </c>
      <c r="AA709" s="24"/>
      <c r="AB709" s="24"/>
      <c r="AC709" s="24"/>
      <c r="AD709" s="24"/>
      <c r="AE709" s="24"/>
      <c r="AF709" s="24"/>
      <c r="AG709" s="24"/>
      <c r="AH709" s="62">
        <f>V709/'Festività&amp;Chiusure'!H$2</f>
        <v>0</v>
      </c>
      <c r="AI709" s="62">
        <f>W709/'Festività&amp;Chiusure'!I$2</f>
        <v>0</v>
      </c>
      <c r="AJ709" s="62">
        <f>X709/'Festività&amp;Chiusure'!J$2</f>
        <v>0.2</v>
      </c>
      <c r="AK709" s="62">
        <f>Y709/'Festività&amp;Chiusure'!K$2</f>
        <v>0.17272727272727273</v>
      </c>
      <c r="AL709" s="62">
        <f>Z709/'Festività&amp;Chiusure'!L$2</f>
        <v>0.1</v>
      </c>
      <c r="AM709" s="62">
        <f>AA709/'Festività&amp;Chiusure'!M$2</f>
        <v>0</v>
      </c>
      <c r="AN709" s="62">
        <f>AB709/'Festività&amp;Chiusure'!N$2</f>
        <v>0</v>
      </c>
      <c r="AO709" s="62">
        <f>AC709/'Festività&amp;Chiusure'!O$2</f>
        <v>0</v>
      </c>
      <c r="AP709" s="62">
        <f>AD709/'Festività&amp;Chiusure'!P$2</f>
        <v>0</v>
      </c>
      <c r="AQ709" s="62">
        <f>AE709/'Festività&amp;Chiusure'!Q$2</f>
        <v>0</v>
      </c>
      <c r="AR709" s="62">
        <f>AF709/'Festività&amp;Chiusure'!R$2</f>
        <v>0</v>
      </c>
      <c r="AS709" s="62">
        <f>AG709/'Festività&amp;Chiusure'!S$2</f>
        <v>0</v>
      </c>
    </row>
    <row r="710" spans="1:45" ht="15" hidden="1" customHeight="1">
      <c r="A710" s="24" t="s">
        <v>45</v>
      </c>
      <c r="B710" s="75" t="s">
        <v>46</v>
      </c>
      <c r="C710" s="24"/>
      <c r="D710" s="24"/>
      <c r="E710" s="61">
        <v>45352</v>
      </c>
      <c r="F710" s="61">
        <v>45383</v>
      </c>
      <c r="G710" s="24" t="s">
        <v>609</v>
      </c>
      <c r="H710" s="24" t="s">
        <v>610</v>
      </c>
      <c r="I710" s="24" t="s">
        <v>379</v>
      </c>
      <c r="J710" s="24" t="s">
        <v>611</v>
      </c>
      <c r="K710" s="24" t="s">
        <v>52</v>
      </c>
      <c r="L710" s="24" t="s">
        <v>604</v>
      </c>
      <c r="M710" s="24" t="s">
        <v>604</v>
      </c>
      <c r="N710" s="24" t="s">
        <v>55</v>
      </c>
      <c r="O710" s="24" t="s">
        <v>92</v>
      </c>
      <c r="P710" s="24">
        <v>110</v>
      </c>
      <c r="Q710" s="24">
        <v>0</v>
      </c>
      <c r="R710" s="24" t="s">
        <v>57</v>
      </c>
      <c r="S710" s="62">
        <v>1</v>
      </c>
      <c r="T710" s="24">
        <v>2024</v>
      </c>
      <c r="U710" s="24">
        <f t="shared" si="11"/>
        <v>0</v>
      </c>
      <c r="V710" s="24">
        <v>7.2</v>
      </c>
      <c r="W710" s="24">
        <v>8.4</v>
      </c>
      <c r="X710" s="24">
        <v>8.4</v>
      </c>
      <c r="Y710" s="24"/>
      <c r="Z710" s="24"/>
      <c r="AA710" s="24"/>
      <c r="AB710" s="24"/>
      <c r="AC710" s="24"/>
      <c r="AD710" s="24"/>
      <c r="AE710" s="24"/>
      <c r="AF710" s="24"/>
      <c r="AG710" s="24"/>
      <c r="AH710" s="62">
        <f>V710/'Festività&amp;Chiusure'!H$2</f>
        <v>0.4</v>
      </c>
      <c r="AI710" s="62">
        <f>W710/'Festività&amp;Chiusure'!I$2</f>
        <v>0.42000000000000004</v>
      </c>
      <c r="AJ710" s="62">
        <f>X710/'Festività&amp;Chiusure'!J$2</f>
        <v>0.4</v>
      </c>
      <c r="AK710" s="62">
        <f>Y710/'Festività&amp;Chiusure'!K$2</f>
        <v>0</v>
      </c>
      <c r="AL710" s="62">
        <f>Z710/'Festività&amp;Chiusure'!L$2</f>
        <v>0</v>
      </c>
      <c r="AM710" s="62">
        <f>AA710/'Festività&amp;Chiusure'!M$2</f>
        <v>0</v>
      </c>
      <c r="AN710" s="62">
        <f>AB710/'Festività&amp;Chiusure'!N$2</f>
        <v>0</v>
      </c>
      <c r="AO710" s="62">
        <f>AC710/'Festività&amp;Chiusure'!O$2</f>
        <v>0</v>
      </c>
      <c r="AP710" s="62">
        <f>AD710/'Festività&amp;Chiusure'!P$2</f>
        <v>0</v>
      </c>
      <c r="AQ710" s="62">
        <f>AE710/'Festività&amp;Chiusure'!Q$2</f>
        <v>0</v>
      </c>
      <c r="AR710" s="62">
        <f>AF710/'Festività&amp;Chiusure'!R$2</f>
        <v>0</v>
      </c>
      <c r="AS710" s="62">
        <f>AG710/'Festività&amp;Chiusure'!S$2</f>
        <v>0</v>
      </c>
    </row>
    <row r="711" spans="1:45" ht="15" hidden="1" customHeight="1">
      <c r="A711" s="24" t="s">
        <v>45</v>
      </c>
      <c r="B711" s="77" t="s">
        <v>46</v>
      </c>
      <c r="C711" s="24"/>
      <c r="D711" s="24"/>
      <c r="E711" s="61">
        <v>45352</v>
      </c>
      <c r="F711" s="61">
        <v>45383</v>
      </c>
      <c r="G711" s="24" t="s">
        <v>609</v>
      </c>
      <c r="H711" s="24" t="s">
        <v>610</v>
      </c>
      <c r="I711" s="24" t="s">
        <v>379</v>
      </c>
      <c r="J711" s="24" t="s">
        <v>611</v>
      </c>
      <c r="K711" s="24" t="s">
        <v>52</v>
      </c>
      <c r="L711" s="24" t="s">
        <v>604</v>
      </c>
      <c r="M711" s="24" t="s">
        <v>224</v>
      </c>
      <c r="N711" s="24" t="s">
        <v>55</v>
      </c>
      <c r="O711" s="24" t="s">
        <v>92</v>
      </c>
      <c r="P711" s="24">
        <v>110</v>
      </c>
      <c r="Q711" s="24">
        <v>0</v>
      </c>
      <c r="R711" s="24" t="s">
        <v>57</v>
      </c>
      <c r="S711" s="68">
        <v>1</v>
      </c>
      <c r="T711" s="24">
        <v>2024</v>
      </c>
      <c r="U711" s="24">
        <f t="shared" si="11"/>
        <v>1</v>
      </c>
      <c r="V711" s="24"/>
      <c r="W711" s="24"/>
      <c r="X711" s="24">
        <v>1.5</v>
      </c>
      <c r="Y711" s="24">
        <v>0.95</v>
      </c>
      <c r="Z711" s="24">
        <v>1</v>
      </c>
      <c r="AA711" s="24"/>
      <c r="AB711" s="24"/>
      <c r="AC711" s="24"/>
      <c r="AD711" s="24"/>
      <c r="AE711" s="24"/>
      <c r="AF711" s="24"/>
      <c r="AG711" s="24"/>
      <c r="AH711" s="62">
        <f>V711/'Festività&amp;Chiusure'!H$2</f>
        <v>0</v>
      </c>
      <c r="AI711" s="62">
        <f>W711/'Festività&amp;Chiusure'!I$2</f>
        <v>0</v>
      </c>
      <c r="AJ711" s="62">
        <f>X711/'Festività&amp;Chiusure'!J$2</f>
        <v>7.1428571428571425E-2</v>
      </c>
      <c r="AK711" s="62">
        <f>Y711/'Festività&amp;Chiusure'!K$2</f>
        <v>4.3181818181818182E-2</v>
      </c>
      <c r="AL711" s="62">
        <f>Z711/'Festività&amp;Chiusure'!L$2</f>
        <v>0.05</v>
      </c>
      <c r="AM711" s="62">
        <f>AA711/'Festività&amp;Chiusure'!M$2</f>
        <v>0</v>
      </c>
      <c r="AN711" s="62">
        <f>AB711/'Festività&amp;Chiusure'!N$2</f>
        <v>0</v>
      </c>
      <c r="AO711" s="62">
        <f>AC711/'Festività&amp;Chiusure'!O$2</f>
        <v>0</v>
      </c>
      <c r="AP711" s="62">
        <f>AD711/'Festività&amp;Chiusure'!P$2</f>
        <v>0</v>
      </c>
      <c r="AQ711" s="62">
        <f>AE711/'Festività&amp;Chiusure'!Q$2</f>
        <v>0</v>
      </c>
      <c r="AR711" s="62">
        <f>AF711/'Festività&amp;Chiusure'!R$2</f>
        <v>0</v>
      </c>
      <c r="AS711" s="62">
        <f>AG711/'Festività&amp;Chiusure'!S$2</f>
        <v>0</v>
      </c>
    </row>
    <row r="712" spans="1:45" ht="15" hidden="1" customHeight="1">
      <c r="A712" s="24" t="s">
        <v>45</v>
      </c>
      <c r="B712" s="77" t="s">
        <v>46</v>
      </c>
      <c r="C712" s="24"/>
      <c r="D712" s="24">
        <v>2024</v>
      </c>
      <c r="E712" s="61">
        <v>45352</v>
      </c>
      <c r="F712" s="61">
        <v>45383</v>
      </c>
      <c r="G712" s="24" t="s">
        <v>609</v>
      </c>
      <c r="H712" s="24" t="s">
        <v>610</v>
      </c>
      <c r="I712" s="24" t="s">
        <v>379</v>
      </c>
      <c r="J712" s="24" t="s">
        <v>611</v>
      </c>
      <c r="K712" s="24" t="s">
        <v>52</v>
      </c>
      <c r="L712" s="24" t="s">
        <v>604</v>
      </c>
      <c r="M712" s="24" t="s">
        <v>336</v>
      </c>
      <c r="N712" s="24" t="s">
        <v>59</v>
      </c>
      <c r="O712" s="24" t="s">
        <v>72</v>
      </c>
      <c r="P712" s="24">
        <v>110</v>
      </c>
      <c r="Q712" s="24">
        <v>0</v>
      </c>
      <c r="R712" s="24" t="s">
        <v>57</v>
      </c>
      <c r="S712" s="62">
        <v>1</v>
      </c>
      <c r="T712" s="24">
        <v>2024</v>
      </c>
      <c r="U712" s="24">
        <f t="shared" si="11"/>
        <v>3</v>
      </c>
      <c r="V712" s="24"/>
      <c r="W712" s="24">
        <v>4</v>
      </c>
      <c r="X712" s="24">
        <v>4</v>
      </c>
      <c r="Y712" s="24">
        <v>3</v>
      </c>
      <c r="Z712" s="24">
        <v>3</v>
      </c>
      <c r="AA712" s="24"/>
      <c r="AB712" s="24"/>
      <c r="AC712" s="24"/>
      <c r="AD712" s="24"/>
      <c r="AE712" s="24"/>
      <c r="AF712" s="24"/>
      <c r="AG712" s="24"/>
      <c r="AH712" s="62">
        <f>V712/'Festività&amp;Chiusure'!H$2</f>
        <v>0</v>
      </c>
      <c r="AI712" s="62">
        <f>W712/'Festività&amp;Chiusure'!I$2</f>
        <v>0.2</v>
      </c>
      <c r="AJ712" s="62">
        <f>X712/'Festività&amp;Chiusure'!J$2</f>
        <v>0.19047619047619047</v>
      </c>
      <c r="AK712" s="62">
        <f>Y712/'Festività&amp;Chiusure'!K$2</f>
        <v>0.13636363636363635</v>
      </c>
      <c r="AL712" s="62">
        <f>Z712/'Festività&amp;Chiusure'!L$2</f>
        <v>0.15</v>
      </c>
      <c r="AM712" s="62">
        <f>AA712/'Festività&amp;Chiusure'!M$2</f>
        <v>0</v>
      </c>
      <c r="AN712" s="62">
        <f>AB712/'Festività&amp;Chiusure'!N$2</f>
        <v>0</v>
      </c>
      <c r="AO712" s="62">
        <f>AC712/'Festività&amp;Chiusure'!O$2</f>
        <v>0</v>
      </c>
      <c r="AP712" s="62">
        <f>AD712/'Festività&amp;Chiusure'!P$2</f>
        <v>0</v>
      </c>
      <c r="AQ712" s="62">
        <f>AE712/'Festività&amp;Chiusure'!Q$2</f>
        <v>0</v>
      </c>
      <c r="AR712" s="62">
        <f>AF712/'Festività&amp;Chiusure'!R$2</f>
        <v>0</v>
      </c>
      <c r="AS712" s="62">
        <f>AG712/'Festività&amp;Chiusure'!S$2</f>
        <v>0</v>
      </c>
    </row>
    <row r="713" spans="1:45" ht="15" hidden="1" customHeight="1">
      <c r="A713" s="24" t="s">
        <v>45</v>
      </c>
      <c r="B713" s="77" t="s">
        <v>46</v>
      </c>
      <c r="C713" s="24"/>
      <c r="D713" s="24"/>
      <c r="E713" s="61">
        <v>45352</v>
      </c>
      <c r="F713" s="61">
        <v>45321</v>
      </c>
      <c r="G713" s="24" t="s">
        <v>609</v>
      </c>
      <c r="H713" s="24" t="s">
        <v>610</v>
      </c>
      <c r="I713" s="24" t="s">
        <v>379</v>
      </c>
      <c r="J713" s="24" t="s">
        <v>611</v>
      </c>
      <c r="K713" s="24" t="s">
        <v>52</v>
      </c>
      <c r="L713" s="24" t="s">
        <v>604</v>
      </c>
      <c r="M713" s="24" t="s">
        <v>311</v>
      </c>
      <c r="N713" s="24" t="s">
        <v>55</v>
      </c>
      <c r="O713" s="24" t="s">
        <v>134</v>
      </c>
      <c r="P713" s="24">
        <v>110</v>
      </c>
      <c r="Q713" s="24">
        <v>0</v>
      </c>
      <c r="R713" s="24" t="s">
        <v>57</v>
      </c>
      <c r="S713" s="62">
        <v>1</v>
      </c>
      <c r="T713" s="24">
        <v>2024</v>
      </c>
      <c r="U713" s="24">
        <f t="shared" si="11"/>
        <v>4</v>
      </c>
      <c r="V713" s="24"/>
      <c r="W713" s="24"/>
      <c r="X713" s="24">
        <v>8.4</v>
      </c>
      <c r="Y713" s="24">
        <v>7.6</v>
      </c>
      <c r="Z713" s="24">
        <v>4</v>
      </c>
      <c r="AA713" s="24"/>
      <c r="AB713" s="24"/>
      <c r="AC713" s="24"/>
      <c r="AD713" s="24"/>
      <c r="AE713" s="24"/>
      <c r="AF713" s="24"/>
      <c r="AG713" s="24"/>
      <c r="AH713" s="62">
        <f>V713/'Festività&amp;Chiusure'!H$2</f>
        <v>0</v>
      </c>
      <c r="AI713" s="62">
        <f>W713/'Festività&amp;Chiusure'!I$2</f>
        <v>0</v>
      </c>
      <c r="AJ713" s="62">
        <f>X713/'Festività&amp;Chiusure'!J$2</f>
        <v>0.4</v>
      </c>
      <c r="AK713" s="62">
        <f>Y713/'Festività&amp;Chiusure'!K$2</f>
        <v>0.34545454545454546</v>
      </c>
      <c r="AL713" s="62">
        <f>Z713/'Festività&amp;Chiusure'!L$2</f>
        <v>0.2</v>
      </c>
      <c r="AM713" s="62">
        <f>AA713/'Festività&amp;Chiusure'!M$2</f>
        <v>0</v>
      </c>
      <c r="AN713" s="62">
        <f>AB713/'Festività&amp;Chiusure'!N$2</f>
        <v>0</v>
      </c>
      <c r="AO713" s="62">
        <f>AC713/'Festività&amp;Chiusure'!O$2</f>
        <v>0</v>
      </c>
      <c r="AP713" s="62">
        <f>AD713/'Festività&amp;Chiusure'!P$2</f>
        <v>0</v>
      </c>
      <c r="AQ713" s="62">
        <f>AE713/'Festività&amp;Chiusure'!Q$2</f>
        <v>0</v>
      </c>
      <c r="AR713" s="62">
        <f>AF713/'Festività&amp;Chiusure'!R$2</f>
        <v>0</v>
      </c>
      <c r="AS713" s="62">
        <f>AG713/'Festività&amp;Chiusure'!S$2</f>
        <v>0</v>
      </c>
    </row>
    <row r="714" spans="1:45" ht="15" hidden="1" customHeight="1">
      <c r="A714" s="24" t="s">
        <v>420</v>
      </c>
      <c r="B714" s="77" t="s">
        <v>46</v>
      </c>
      <c r="C714" s="24" t="s">
        <v>303</v>
      </c>
      <c r="D714" s="24">
        <v>2024</v>
      </c>
      <c r="E714" s="61">
        <v>45611</v>
      </c>
      <c r="F714" s="61">
        <v>45671</v>
      </c>
      <c r="G714" s="24" t="s">
        <v>62</v>
      </c>
      <c r="H714" s="24" t="s">
        <v>62</v>
      </c>
      <c r="I714" s="24" t="s">
        <v>307</v>
      </c>
      <c r="J714" s="24" t="s">
        <v>615</v>
      </c>
      <c r="K714" s="24" t="s">
        <v>52</v>
      </c>
      <c r="L714" s="24" t="s">
        <v>224</v>
      </c>
      <c r="M714" s="24" t="s">
        <v>431</v>
      </c>
      <c r="N714" s="24" t="s">
        <v>55</v>
      </c>
      <c r="O714" s="24" t="s">
        <v>134</v>
      </c>
      <c r="P714" s="24">
        <v>22</v>
      </c>
      <c r="Q714" s="24">
        <v>0</v>
      </c>
      <c r="R714" s="24" t="s">
        <v>93</v>
      </c>
      <c r="S714" s="62">
        <v>0</v>
      </c>
      <c r="T714" s="24">
        <v>2024</v>
      </c>
      <c r="U714" s="24">
        <f t="shared" si="11"/>
        <v>5</v>
      </c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>
        <v>3</v>
      </c>
      <c r="AG714" s="24">
        <v>2</v>
      </c>
      <c r="AH714" s="62">
        <f>V714/'Festività&amp;Chiusure'!H$2</f>
        <v>0</v>
      </c>
      <c r="AI714" s="62">
        <f>W714/'Festività&amp;Chiusure'!I$2</f>
        <v>0</v>
      </c>
      <c r="AJ714" s="62">
        <f>X714/'Festività&amp;Chiusure'!J$2</f>
        <v>0</v>
      </c>
      <c r="AK714" s="62">
        <f>Y714/'Festività&amp;Chiusure'!K$2</f>
        <v>0</v>
      </c>
      <c r="AL714" s="62">
        <f>Z714/'Festività&amp;Chiusure'!L$2</f>
        <v>0</v>
      </c>
      <c r="AM714" s="62">
        <f>AA714/'Festività&amp;Chiusure'!M$2</f>
        <v>0</v>
      </c>
      <c r="AN714" s="62">
        <f>AB714/'Festività&amp;Chiusure'!N$2</f>
        <v>0</v>
      </c>
      <c r="AO714" s="62">
        <f>AC714/'Festività&amp;Chiusure'!O$2</f>
        <v>0</v>
      </c>
      <c r="AP714" s="62">
        <f>AD714/'Festività&amp;Chiusure'!P$2</f>
        <v>0</v>
      </c>
      <c r="AQ714" s="62">
        <f>AE714/'Festività&amp;Chiusure'!Q$2</f>
        <v>0</v>
      </c>
      <c r="AR714" s="62">
        <f>AF714/'Festività&amp;Chiusure'!R$2</f>
        <v>0.14285714285714285</v>
      </c>
      <c r="AS714" s="62">
        <f>AG714/'Festività&amp;Chiusure'!S$2</f>
        <v>9.0909090909090912E-2</v>
      </c>
    </row>
    <row r="715" spans="1:45" ht="15" hidden="1" customHeight="1">
      <c r="A715" s="24" t="s">
        <v>420</v>
      </c>
      <c r="B715" s="77" t="s">
        <v>46</v>
      </c>
      <c r="C715" s="24" t="s">
        <v>303</v>
      </c>
      <c r="D715" s="24">
        <v>2024</v>
      </c>
      <c r="E715" s="61">
        <v>45611</v>
      </c>
      <c r="F715" s="61">
        <v>45671</v>
      </c>
      <c r="G715" s="24" t="s">
        <v>62</v>
      </c>
      <c r="H715" s="24" t="s">
        <v>62</v>
      </c>
      <c r="I715" s="24" t="s">
        <v>307</v>
      </c>
      <c r="J715" s="24" t="s">
        <v>615</v>
      </c>
      <c r="K715" s="24" t="s">
        <v>52</v>
      </c>
      <c r="L715" s="24" t="s">
        <v>224</v>
      </c>
      <c r="M715" s="24" t="s">
        <v>410</v>
      </c>
      <c r="N715" s="24" t="s">
        <v>55</v>
      </c>
      <c r="O715" s="24" t="s">
        <v>56</v>
      </c>
      <c r="P715" s="24">
        <v>22</v>
      </c>
      <c r="Q715" s="24">
        <v>0</v>
      </c>
      <c r="R715" s="24" t="s">
        <v>93</v>
      </c>
      <c r="S715" s="62">
        <v>0</v>
      </c>
      <c r="T715" s="24">
        <v>2024</v>
      </c>
      <c r="U715" s="24">
        <f t="shared" si="11"/>
        <v>5</v>
      </c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>
        <v>3</v>
      </c>
      <c r="AG715" s="24">
        <v>2</v>
      </c>
      <c r="AH715" s="62">
        <f>V715/'Festività&amp;Chiusure'!H$2</f>
        <v>0</v>
      </c>
      <c r="AI715" s="62">
        <f>W715/'Festività&amp;Chiusure'!I$2</f>
        <v>0</v>
      </c>
      <c r="AJ715" s="62">
        <f>X715/'Festività&amp;Chiusure'!J$2</f>
        <v>0</v>
      </c>
      <c r="AK715" s="62">
        <f>Y715/'Festività&amp;Chiusure'!K$2</f>
        <v>0</v>
      </c>
      <c r="AL715" s="62">
        <f>Z715/'Festività&amp;Chiusure'!L$2</f>
        <v>0</v>
      </c>
      <c r="AM715" s="62">
        <f>AA715/'Festività&amp;Chiusure'!M$2</f>
        <v>0</v>
      </c>
      <c r="AN715" s="62">
        <f>AB715/'Festività&amp;Chiusure'!N$2</f>
        <v>0</v>
      </c>
      <c r="AO715" s="62">
        <f>AC715/'Festività&amp;Chiusure'!O$2</f>
        <v>0</v>
      </c>
      <c r="AP715" s="62">
        <f>AD715/'Festività&amp;Chiusure'!P$2</f>
        <v>0</v>
      </c>
      <c r="AQ715" s="62">
        <f>AE715/'Festività&amp;Chiusure'!Q$2</f>
        <v>0</v>
      </c>
      <c r="AR715" s="62">
        <f>AF715/'Festività&amp;Chiusure'!R$2</f>
        <v>0.14285714285714285</v>
      </c>
      <c r="AS715" s="62">
        <f>AG715/'Festività&amp;Chiusure'!S$2</f>
        <v>9.0909090909090912E-2</v>
      </c>
    </row>
    <row r="716" spans="1:45" ht="15" hidden="1" customHeight="1">
      <c r="A716" s="24" t="s">
        <v>420</v>
      </c>
      <c r="B716" s="77" t="s">
        <v>46</v>
      </c>
      <c r="C716" s="24" t="s">
        <v>303</v>
      </c>
      <c r="D716" s="24">
        <v>2024</v>
      </c>
      <c r="E716" s="61">
        <v>45611</v>
      </c>
      <c r="F716" s="61">
        <v>45671</v>
      </c>
      <c r="G716" s="24" t="s">
        <v>62</v>
      </c>
      <c r="H716" s="24" t="s">
        <v>62</v>
      </c>
      <c r="I716" s="24" t="s">
        <v>307</v>
      </c>
      <c r="J716" s="24" t="s">
        <v>616</v>
      </c>
      <c r="K716" s="24" t="s">
        <v>52</v>
      </c>
      <c r="L716" s="24" t="s">
        <v>224</v>
      </c>
      <c r="M716" s="24" t="s">
        <v>224</v>
      </c>
      <c r="N716" s="24" t="s">
        <v>55</v>
      </c>
      <c r="O716" s="24" t="s">
        <v>617</v>
      </c>
      <c r="P716" s="24">
        <v>22</v>
      </c>
      <c r="Q716" s="24">
        <v>0</v>
      </c>
      <c r="R716" s="24" t="s">
        <v>93</v>
      </c>
      <c r="S716" s="62">
        <v>0</v>
      </c>
      <c r="T716" s="24">
        <v>2024</v>
      </c>
      <c r="U716" s="24">
        <f t="shared" si="11"/>
        <v>7</v>
      </c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>
        <v>4</v>
      </c>
      <c r="AG716" s="24">
        <v>3</v>
      </c>
      <c r="AH716" s="62">
        <f>V716/'Festività&amp;Chiusure'!H$2</f>
        <v>0</v>
      </c>
      <c r="AI716" s="62">
        <f>W716/'Festività&amp;Chiusure'!I$2</f>
        <v>0</v>
      </c>
      <c r="AJ716" s="62">
        <f>X716/'Festività&amp;Chiusure'!J$2</f>
        <v>0</v>
      </c>
      <c r="AK716" s="62">
        <f>Y716/'Festività&amp;Chiusure'!K$2</f>
        <v>0</v>
      </c>
      <c r="AL716" s="62">
        <f>Z716/'Festività&amp;Chiusure'!L$2</f>
        <v>0</v>
      </c>
      <c r="AM716" s="62">
        <f>AA716/'Festività&amp;Chiusure'!M$2</f>
        <v>0</v>
      </c>
      <c r="AN716" s="62">
        <f>AB716/'Festività&amp;Chiusure'!N$2</f>
        <v>0</v>
      </c>
      <c r="AO716" s="62">
        <f>AC716/'Festività&amp;Chiusure'!O$2</f>
        <v>0</v>
      </c>
      <c r="AP716" s="62">
        <f>AD716/'Festività&amp;Chiusure'!P$2</f>
        <v>0</v>
      </c>
      <c r="AQ716" s="62">
        <f>AE716/'Festività&amp;Chiusure'!Q$2</f>
        <v>0</v>
      </c>
      <c r="AR716" s="62">
        <f>AF716/'Festività&amp;Chiusure'!R$2</f>
        <v>0.19047619047619047</v>
      </c>
      <c r="AS716" s="62">
        <f>AG716/'Festività&amp;Chiusure'!S$2</f>
        <v>0.13636363636363635</v>
      </c>
    </row>
    <row r="717" spans="1:45" ht="15" hidden="1" customHeight="1">
      <c r="A717" s="24" t="s">
        <v>45</v>
      </c>
      <c r="B717" s="77" t="s">
        <v>46</v>
      </c>
      <c r="C717" s="24" t="s">
        <v>303</v>
      </c>
      <c r="D717" s="24">
        <v>2024</v>
      </c>
      <c r="E717" s="61">
        <v>45337</v>
      </c>
      <c r="F717" s="61">
        <v>45474</v>
      </c>
      <c r="G717" s="24" t="s">
        <v>618</v>
      </c>
      <c r="H717" s="24" t="s">
        <v>619</v>
      </c>
      <c r="I717" s="24" t="s">
        <v>379</v>
      </c>
      <c r="J717" s="24" t="s">
        <v>620</v>
      </c>
      <c r="K717" s="24" t="s">
        <v>52</v>
      </c>
      <c r="L717" s="24" t="s">
        <v>224</v>
      </c>
      <c r="M717" s="24" t="s">
        <v>334</v>
      </c>
      <c r="N717" s="24" t="s">
        <v>55</v>
      </c>
      <c r="O717" s="24" t="s">
        <v>56</v>
      </c>
      <c r="P717" s="24">
        <v>156</v>
      </c>
      <c r="Q717" s="24">
        <v>0</v>
      </c>
      <c r="R717" s="24" t="s">
        <v>57</v>
      </c>
      <c r="S717" s="62">
        <v>1</v>
      </c>
      <c r="T717" s="24">
        <v>2024</v>
      </c>
      <c r="U717" s="24">
        <f t="shared" si="11"/>
        <v>4</v>
      </c>
      <c r="V717" s="24"/>
      <c r="W717" s="24"/>
      <c r="X717" s="24">
        <v>1.5</v>
      </c>
      <c r="Y717" s="24">
        <v>9.5</v>
      </c>
      <c r="Z717" s="24">
        <v>1</v>
      </c>
      <c r="AA717" s="24">
        <v>3</v>
      </c>
      <c r="AB717" s="24"/>
      <c r="AC717" s="24"/>
      <c r="AD717" s="24"/>
      <c r="AE717" s="24"/>
      <c r="AF717" s="24"/>
      <c r="AG717" s="24"/>
      <c r="AH717" s="62">
        <f>V717/'Festività&amp;Chiusure'!H$2</f>
        <v>0</v>
      </c>
      <c r="AI717" s="62">
        <f>W717/'Festività&amp;Chiusure'!I$2</f>
        <v>0</v>
      </c>
      <c r="AJ717" s="62">
        <f>X717/'Festività&amp;Chiusure'!J$2</f>
        <v>7.1428571428571425E-2</v>
      </c>
      <c r="AK717" s="62">
        <f>Y717/'Festività&amp;Chiusure'!K$2</f>
        <v>0.43181818181818182</v>
      </c>
      <c r="AL717" s="62">
        <f>Z717/'Festività&amp;Chiusure'!L$2</f>
        <v>0.05</v>
      </c>
      <c r="AM717" s="62">
        <f>AA717/'Festività&amp;Chiusure'!M$2</f>
        <v>0.15</v>
      </c>
      <c r="AN717" s="62">
        <f>AB717/'Festività&amp;Chiusure'!N$2</f>
        <v>0</v>
      </c>
      <c r="AO717" s="62">
        <f>AC717/'Festività&amp;Chiusure'!O$2</f>
        <v>0</v>
      </c>
      <c r="AP717" s="62">
        <f>AD717/'Festività&amp;Chiusure'!P$2</f>
        <v>0</v>
      </c>
      <c r="AQ717" s="62">
        <f>AE717/'Festività&amp;Chiusure'!Q$2</f>
        <v>0</v>
      </c>
      <c r="AR717" s="62">
        <f>AF717/'Festività&amp;Chiusure'!R$2</f>
        <v>0</v>
      </c>
      <c r="AS717" s="62">
        <f>AG717/'Festività&amp;Chiusure'!S$2</f>
        <v>0</v>
      </c>
    </row>
    <row r="718" spans="1:45" ht="15" hidden="1" customHeight="1">
      <c r="A718" s="24" t="s">
        <v>45</v>
      </c>
      <c r="B718" s="77" t="s">
        <v>46</v>
      </c>
      <c r="C718" s="24" t="s">
        <v>303</v>
      </c>
      <c r="D718" s="24">
        <v>2024</v>
      </c>
      <c r="E718" s="61">
        <v>45337</v>
      </c>
      <c r="F718" s="61">
        <v>45474</v>
      </c>
      <c r="G718" s="24" t="s">
        <v>618</v>
      </c>
      <c r="H718" s="24" t="s">
        <v>619</v>
      </c>
      <c r="I718" s="24" t="s">
        <v>379</v>
      </c>
      <c r="J718" s="24" t="s">
        <v>620</v>
      </c>
      <c r="K718" s="24" t="s">
        <v>52</v>
      </c>
      <c r="L718" s="24" t="s">
        <v>224</v>
      </c>
      <c r="M718" s="24" t="s">
        <v>224</v>
      </c>
      <c r="N718" s="24" t="s">
        <v>55</v>
      </c>
      <c r="O718" s="24" t="s">
        <v>92</v>
      </c>
      <c r="P718" s="24">
        <v>156</v>
      </c>
      <c r="Q718" s="24">
        <v>0</v>
      </c>
      <c r="R718" s="24" t="s">
        <v>57</v>
      </c>
      <c r="S718" s="68">
        <v>1</v>
      </c>
      <c r="T718" s="24">
        <v>2024</v>
      </c>
      <c r="U718" s="24">
        <f t="shared" si="11"/>
        <v>18</v>
      </c>
      <c r="V718" s="24"/>
      <c r="W718" s="24"/>
      <c r="X718" s="24">
        <v>12.6</v>
      </c>
      <c r="Y718" s="24">
        <v>11.4</v>
      </c>
      <c r="Z718" s="24">
        <v>12</v>
      </c>
      <c r="AA718" s="24">
        <v>6</v>
      </c>
      <c r="AB718" s="24"/>
      <c r="AC718" s="24"/>
      <c r="AD718" s="24"/>
      <c r="AE718" s="24"/>
      <c r="AF718" s="24"/>
      <c r="AG718" s="24"/>
      <c r="AH718" s="62">
        <f>V718/'Festività&amp;Chiusure'!H$2</f>
        <v>0</v>
      </c>
      <c r="AI718" s="62">
        <f>W718/'Festività&amp;Chiusure'!I$2</f>
        <v>0</v>
      </c>
      <c r="AJ718" s="62">
        <f>X718/'Festività&amp;Chiusure'!J$2</f>
        <v>0.6</v>
      </c>
      <c r="AK718" s="62">
        <f>Y718/'Festività&amp;Chiusure'!K$2</f>
        <v>0.51818181818181819</v>
      </c>
      <c r="AL718" s="62">
        <f>Z718/'Festività&amp;Chiusure'!L$2</f>
        <v>0.6</v>
      </c>
      <c r="AM718" s="62">
        <f>AA718/'Festività&amp;Chiusure'!M$2</f>
        <v>0.3</v>
      </c>
      <c r="AN718" s="62">
        <f>AB718/'Festività&amp;Chiusure'!N$2</f>
        <v>0</v>
      </c>
      <c r="AO718" s="62">
        <f>AC718/'Festività&amp;Chiusure'!O$2</f>
        <v>0</v>
      </c>
      <c r="AP718" s="62">
        <f>AD718/'Festività&amp;Chiusure'!P$2</f>
        <v>0</v>
      </c>
      <c r="AQ718" s="62">
        <f>AE718/'Festività&amp;Chiusure'!Q$2</f>
        <v>0</v>
      </c>
      <c r="AR718" s="62">
        <f>AF718/'Festività&amp;Chiusure'!R$2</f>
        <v>0</v>
      </c>
      <c r="AS718" s="62">
        <f>AG718/'Festività&amp;Chiusure'!S$2</f>
        <v>0</v>
      </c>
    </row>
    <row r="719" spans="1:45" ht="15" hidden="1" customHeight="1">
      <c r="A719" s="24" t="s">
        <v>45</v>
      </c>
      <c r="B719" s="24" t="s">
        <v>46</v>
      </c>
      <c r="C719" s="24" t="s">
        <v>303</v>
      </c>
      <c r="D719" s="24">
        <v>2024</v>
      </c>
      <c r="E719" s="61">
        <v>45337</v>
      </c>
      <c r="F719" s="61">
        <v>45474</v>
      </c>
      <c r="G719" s="24" t="s">
        <v>618</v>
      </c>
      <c r="H719" s="24" t="s">
        <v>619</v>
      </c>
      <c r="I719" s="24" t="s">
        <v>379</v>
      </c>
      <c r="J719" s="24" t="s">
        <v>620</v>
      </c>
      <c r="K719" s="24" t="s">
        <v>52</v>
      </c>
      <c r="L719" s="24" t="s">
        <v>224</v>
      </c>
      <c r="M719" s="24" t="s">
        <v>336</v>
      </c>
      <c r="N719" s="24" t="s">
        <v>59</v>
      </c>
      <c r="O719" s="24" t="s">
        <v>72</v>
      </c>
      <c r="P719" s="24">
        <v>156</v>
      </c>
      <c r="Q719" s="24">
        <v>0</v>
      </c>
      <c r="R719" s="24" t="s">
        <v>57</v>
      </c>
      <c r="S719" s="62">
        <v>1</v>
      </c>
      <c r="T719" s="24">
        <v>2024</v>
      </c>
      <c r="U719" s="24">
        <f t="shared" si="11"/>
        <v>0</v>
      </c>
      <c r="V719" s="24">
        <v>5</v>
      </c>
      <c r="W719" s="24">
        <v>4</v>
      </c>
      <c r="X719" s="24">
        <v>4</v>
      </c>
      <c r="Y719" s="24">
        <v>4</v>
      </c>
      <c r="Z719" s="24"/>
      <c r="AA719" s="24"/>
      <c r="AB719" s="24"/>
      <c r="AC719" s="24"/>
      <c r="AD719" s="24"/>
      <c r="AE719" s="24"/>
      <c r="AF719" s="24"/>
      <c r="AG719" s="24"/>
      <c r="AH719" s="62">
        <f>V719/'Festività&amp;Chiusure'!H$2</f>
        <v>0.27777777777777779</v>
      </c>
      <c r="AI719" s="62">
        <f>W719/'Festività&amp;Chiusure'!I$2</f>
        <v>0.2</v>
      </c>
      <c r="AJ719" s="62">
        <f>X719/'Festività&amp;Chiusure'!J$2</f>
        <v>0.19047619047619047</v>
      </c>
      <c r="AK719" s="62">
        <f>Y719/'Festività&amp;Chiusure'!K$2</f>
        <v>0.18181818181818182</v>
      </c>
      <c r="AL719" s="62">
        <f>Z719/'Festività&amp;Chiusure'!L$2</f>
        <v>0</v>
      </c>
      <c r="AM719" s="62">
        <f>AA719/'Festività&amp;Chiusure'!M$2</f>
        <v>0</v>
      </c>
      <c r="AN719" s="62">
        <f>AB719/'Festività&amp;Chiusure'!N$2</f>
        <v>0</v>
      </c>
      <c r="AO719" s="62">
        <f>AC719/'Festività&amp;Chiusure'!O$2</f>
        <v>0</v>
      </c>
      <c r="AP719" s="62">
        <f>AD719/'Festività&amp;Chiusure'!P$2</f>
        <v>0</v>
      </c>
      <c r="AQ719" s="62">
        <f>AE719/'Festività&amp;Chiusure'!Q$2</f>
        <v>0</v>
      </c>
      <c r="AR719" s="62">
        <f>AF719/'Festività&amp;Chiusure'!R$2</f>
        <v>0</v>
      </c>
      <c r="AS719" s="62">
        <f>AG719/'Festività&amp;Chiusure'!S$2</f>
        <v>0</v>
      </c>
    </row>
    <row r="720" spans="1:45" ht="15" hidden="1" customHeight="1">
      <c r="A720" s="24" t="s">
        <v>45</v>
      </c>
      <c r="B720" s="24" t="s">
        <v>46</v>
      </c>
      <c r="C720" s="24" t="s">
        <v>303</v>
      </c>
      <c r="D720" s="24">
        <v>2024</v>
      </c>
      <c r="E720" s="61">
        <v>45337</v>
      </c>
      <c r="F720" s="61">
        <v>45474</v>
      </c>
      <c r="G720" s="24" t="s">
        <v>618</v>
      </c>
      <c r="H720" s="24" t="s">
        <v>619</v>
      </c>
      <c r="I720" s="24" t="s">
        <v>379</v>
      </c>
      <c r="J720" s="24" t="s">
        <v>620</v>
      </c>
      <c r="K720" s="24" t="s">
        <v>52</v>
      </c>
      <c r="L720" s="24" t="s">
        <v>224</v>
      </c>
      <c r="M720" s="24" t="s">
        <v>317</v>
      </c>
      <c r="N720" s="24" t="s">
        <v>55</v>
      </c>
      <c r="O720" s="24" t="s">
        <v>134</v>
      </c>
      <c r="P720" s="24">
        <v>156</v>
      </c>
      <c r="Q720" s="24">
        <v>0</v>
      </c>
      <c r="R720" s="24" t="s">
        <v>57</v>
      </c>
      <c r="S720" s="62">
        <v>1</v>
      </c>
      <c r="T720" s="24">
        <v>2024</v>
      </c>
      <c r="U720" s="24">
        <f t="shared" si="11"/>
        <v>9</v>
      </c>
      <c r="V720" s="24"/>
      <c r="W720" s="24"/>
      <c r="X720" s="24">
        <v>7.35</v>
      </c>
      <c r="Y720" s="24">
        <v>6.65</v>
      </c>
      <c r="Z720" s="24">
        <v>7</v>
      </c>
      <c r="AA720" s="24">
        <v>2</v>
      </c>
      <c r="AB720" s="24"/>
      <c r="AC720" s="24"/>
      <c r="AD720" s="24"/>
      <c r="AE720" s="24"/>
      <c r="AF720" s="24"/>
      <c r="AG720" s="24"/>
      <c r="AH720" s="62">
        <f>V720/'Festività&amp;Chiusure'!H$2</f>
        <v>0</v>
      </c>
      <c r="AI720" s="62">
        <f>W720/'Festività&amp;Chiusure'!I$2</f>
        <v>0</v>
      </c>
      <c r="AJ720" s="62">
        <f>X720/'Festività&amp;Chiusure'!J$2</f>
        <v>0.35</v>
      </c>
      <c r="AK720" s="62">
        <f>Y720/'Festività&amp;Chiusure'!K$2</f>
        <v>0.3022727272727273</v>
      </c>
      <c r="AL720" s="62">
        <f>Z720/'Festività&amp;Chiusure'!L$2</f>
        <v>0.35</v>
      </c>
      <c r="AM720" s="62">
        <f>AA720/'Festività&amp;Chiusure'!M$2</f>
        <v>0.1</v>
      </c>
      <c r="AN720" s="62">
        <f>AB720/'Festività&amp;Chiusure'!N$2</f>
        <v>0</v>
      </c>
      <c r="AO720" s="62">
        <f>AC720/'Festività&amp;Chiusure'!O$2</f>
        <v>0</v>
      </c>
      <c r="AP720" s="62">
        <f>AD720/'Festività&amp;Chiusure'!P$2</f>
        <v>0</v>
      </c>
      <c r="AQ720" s="62">
        <f>AE720/'Festività&amp;Chiusure'!Q$2</f>
        <v>0</v>
      </c>
      <c r="AR720" s="62">
        <f>AF720/'Festività&amp;Chiusure'!R$2</f>
        <v>0</v>
      </c>
      <c r="AS720" s="62">
        <f>AG720/'Festività&amp;Chiusure'!S$2</f>
        <v>0</v>
      </c>
    </row>
    <row r="721" spans="1:45" ht="15" hidden="1" customHeight="1">
      <c r="A721" s="24" t="s">
        <v>45</v>
      </c>
      <c r="B721" s="24" t="s">
        <v>46</v>
      </c>
      <c r="C721" s="24" t="s">
        <v>303</v>
      </c>
      <c r="D721" s="24">
        <v>2024</v>
      </c>
      <c r="E721" s="61">
        <v>45292</v>
      </c>
      <c r="F721" s="61">
        <v>45627</v>
      </c>
      <c r="G721" s="24" t="s">
        <v>618</v>
      </c>
      <c r="H721" s="24" t="s">
        <v>619</v>
      </c>
      <c r="I721" s="24" t="s">
        <v>379</v>
      </c>
      <c r="J721" s="24" t="s">
        <v>621</v>
      </c>
      <c r="K721" s="24" t="s">
        <v>52</v>
      </c>
      <c r="L721" s="24" t="s">
        <v>224</v>
      </c>
      <c r="M721" s="24" t="s">
        <v>230</v>
      </c>
      <c r="N721" s="24" t="s">
        <v>55</v>
      </c>
      <c r="O721" s="24" t="s">
        <v>56</v>
      </c>
      <c r="P721" s="24">
        <v>17</v>
      </c>
      <c r="Q721" s="24">
        <v>0</v>
      </c>
      <c r="R721" s="24" t="s">
        <v>57</v>
      </c>
      <c r="S721" s="62">
        <v>1</v>
      </c>
      <c r="T721" s="24">
        <v>2024</v>
      </c>
      <c r="U721" s="24">
        <f t="shared" si="11"/>
        <v>2</v>
      </c>
      <c r="V721" s="24"/>
      <c r="W721" s="24"/>
      <c r="X721" s="24"/>
      <c r="Y721" s="24"/>
      <c r="Z721" s="24"/>
      <c r="AA721" s="24"/>
      <c r="AB721" s="24">
        <v>2</v>
      </c>
      <c r="AC721" s="24"/>
      <c r="AD721" s="24"/>
      <c r="AE721" s="24"/>
      <c r="AF721" s="24"/>
      <c r="AG721" s="24"/>
      <c r="AH721" s="62">
        <f>V721/'Festività&amp;Chiusure'!H$2</f>
        <v>0</v>
      </c>
      <c r="AI721" s="62">
        <f>W721/'Festività&amp;Chiusure'!I$2</f>
        <v>0</v>
      </c>
      <c r="AJ721" s="62">
        <f>X721/'Festività&amp;Chiusure'!J$2</f>
        <v>0</v>
      </c>
      <c r="AK721" s="62">
        <f>Y721/'Festività&amp;Chiusure'!K$2</f>
        <v>0</v>
      </c>
      <c r="AL721" s="62">
        <f>Z721/'Festività&amp;Chiusure'!L$2</f>
        <v>0</v>
      </c>
      <c r="AM721" s="62">
        <f>AA721/'Festività&amp;Chiusure'!M$2</f>
        <v>0</v>
      </c>
      <c r="AN721" s="62">
        <f>AB721/'Festività&amp;Chiusure'!N$2</f>
        <v>8.6956521739130432E-2</v>
      </c>
      <c r="AO721" s="62">
        <f>AC721/'Festività&amp;Chiusure'!O$2</f>
        <v>0</v>
      </c>
      <c r="AP721" s="62">
        <f>AD721/'Festività&amp;Chiusure'!P$2</f>
        <v>0</v>
      </c>
      <c r="AQ721" s="62">
        <f>AE721/'Festività&amp;Chiusure'!Q$2</f>
        <v>0</v>
      </c>
      <c r="AR721" s="62">
        <f>AF721/'Festività&amp;Chiusure'!R$2</f>
        <v>0</v>
      </c>
      <c r="AS721" s="62">
        <f>AG721/'Festività&amp;Chiusure'!S$2</f>
        <v>0</v>
      </c>
    </row>
    <row r="722" spans="1:45" ht="15" hidden="1" customHeight="1">
      <c r="A722" s="24" t="s">
        <v>45</v>
      </c>
      <c r="B722" s="24" t="s">
        <v>46</v>
      </c>
      <c r="C722" s="24" t="s">
        <v>303</v>
      </c>
      <c r="D722" s="24">
        <v>2024</v>
      </c>
      <c r="E722" s="61">
        <v>45292</v>
      </c>
      <c r="F722" s="61">
        <v>45627</v>
      </c>
      <c r="G722" s="24" t="s">
        <v>618</v>
      </c>
      <c r="H722" s="24" t="s">
        <v>619</v>
      </c>
      <c r="I722" s="24" t="s">
        <v>379</v>
      </c>
      <c r="J722" s="24" t="s">
        <v>621</v>
      </c>
      <c r="K722" s="24" t="s">
        <v>52</v>
      </c>
      <c r="L722" s="24" t="s">
        <v>224</v>
      </c>
      <c r="M722" s="24" t="s">
        <v>224</v>
      </c>
      <c r="N722" s="24" t="s">
        <v>55</v>
      </c>
      <c r="O722" s="24" t="s">
        <v>617</v>
      </c>
      <c r="P722" s="24">
        <v>17</v>
      </c>
      <c r="Q722" s="24">
        <v>0</v>
      </c>
      <c r="R722" s="24" t="s">
        <v>57</v>
      </c>
      <c r="S722" s="62">
        <v>1</v>
      </c>
      <c r="T722" s="24">
        <v>2024</v>
      </c>
      <c r="U722" s="24">
        <f t="shared" si="11"/>
        <v>4</v>
      </c>
      <c r="V722" s="24"/>
      <c r="W722" s="24"/>
      <c r="X722" s="24"/>
      <c r="Y722" s="24"/>
      <c r="Z722" s="24"/>
      <c r="AA722" s="24"/>
      <c r="AB722" s="24">
        <v>4</v>
      </c>
      <c r="AC722" s="24"/>
      <c r="AD722" s="24"/>
      <c r="AE722" s="24"/>
      <c r="AF722" s="24"/>
      <c r="AG722" s="24"/>
      <c r="AH722" s="62">
        <f>V722/'Festività&amp;Chiusure'!H$2</f>
        <v>0</v>
      </c>
      <c r="AI722" s="62">
        <f>W722/'Festività&amp;Chiusure'!I$2</f>
        <v>0</v>
      </c>
      <c r="AJ722" s="62">
        <f>X722/'Festività&amp;Chiusure'!J$2</f>
        <v>0</v>
      </c>
      <c r="AK722" s="62">
        <f>Y722/'Festività&amp;Chiusure'!K$2</f>
        <v>0</v>
      </c>
      <c r="AL722" s="62">
        <f>Z722/'Festività&amp;Chiusure'!L$2</f>
        <v>0</v>
      </c>
      <c r="AM722" s="62">
        <f>AA722/'Festività&amp;Chiusure'!M$2</f>
        <v>0</v>
      </c>
      <c r="AN722" s="62">
        <f>AB722/'Festività&amp;Chiusure'!N$2</f>
        <v>0.17391304347826086</v>
      </c>
      <c r="AO722" s="62">
        <f>AC722/'Festività&amp;Chiusure'!O$2</f>
        <v>0</v>
      </c>
      <c r="AP722" s="62">
        <f>AD722/'Festività&amp;Chiusure'!P$2</f>
        <v>0</v>
      </c>
      <c r="AQ722" s="62">
        <f>AE722/'Festività&amp;Chiusure'!Q$2</f>
        <v>0</v>
      </c>
      <c r="AR722" s="62">
        <f>AF722/'Festività&amp;Chiusure'!R$2</f>
        <v>0</v>
      </c>
      <c r="AS722" s="62">
        <f>AG722/'Festività&amp;Chiusure'!S$2</f>
        <v>0</v>
      </c>
    </row>
    <row r="723" spans="1:45" ht="15" hidden="1" customHeight="1">
      <c r="A723" s="24" t="s">
        <v>45</v>
      </c>
      <c r="B723" s="24" t="s">
        <v>46</v>
      </c>
      <c r="C723" s="24" t="s">
        <v>303</v>
      </c>
      <c r="D723" s="24">
        <v>2024</v>
      </c>
      <c r="E723" s="61">
        <v>45292</v>
      </c>
      <c r="F723" s="61">
        <v>45627</v>
      </c>
      <c r="G723" s="24" t="s">
        <v>618</v>
      </c>
      <c r="H723" s="24" t="s">
        <v>619</v>
      </c>
      <c r="I723" s="24" t="s">
        <v>379</v>
      </c>
      <c r="J723" s="24" t="s">
        <v>621</v>
      </c>
      <c r="K723" s="24" t="s">
        <v>52</v>
      </c>
      <c r="L723" s="24" t="s">
        <v>224</v>
      </c>
      <c r="M723" s="24" t="s">
        <v>317</v>
      </c>
      <c r="N723" s="24" t="s">
        <v>55</v>
      </c>
      <c r="O723" s="24" t="s">
        <v>56</v>
      </c>
      <c r="P723" s="24">
        <v>17</v>
      </c>
      <c r="Q723" s="24">
        <v>0</v>
      </c>
      <c r="R723" s="24" t="s">
        <v>57</v>
      </c>
      <c r="S723" s="62">
        <v>1</v>
      </c>
      <c r="T723" s="24">
        <v>2024</v>
      </c>
      <c r="U723" s="24">
        <f t="shared" si="11"/>
        <v>2</v>
      </c>
      <c r="V723" s="24"/>
      <c r="W723" s="24"/>
      <c r="X723" s="24"/>
      <c r="Y723" s="24"/>
      <c r="Z723" s="24"/>
      <c r="AA723" s="24"/>
      <c r="AB723" s="24">
        <v>2</v>
      </c>
      <c r="AC723" s="24"/>
      <c r="AD723" s="24"/>
      <c r="AE723" s="24"/>
      <c r="AF723" s="24"/>
      <c r="AG723" s="24"/>
      <c r="AH723" s="62">
        <f>V723/'Festività&amp;Chiusure'!H$2</f>
        <v>0</v>
      </c>
      <c r="AI723" s="62">
        <f>W723/'Festività&amp;Chiusure'!I$2</f>
        <v>0</v>
      </c>
      <c r="AJ723" s="62">
        <f>X723/'Festività&amp;Chiusure'!J$2</f>
        <v>0</v>
      </c>
      <c r="AK723" s="62">
        <f>Y723/'Festività&amp;Chiusure'!K$2</f>
        <v>0</v>
      </c>
      <c r="AL723" s="62">
        <f>Z723/'Festività&amp;Chiusure'!L$2</f>
        <v>0</v>
      </c>
      <c r="AM723" s="62">
        <f>AA723/'Festività&amp;Chiusure'!M$2</f>
        <v>0</v>
      </c>
      <c r="AN723" s="62">
        <f>AB723/'Festività&amp;Chiusure'!N$2</f>
        <v>8.6956521739130432E-2</v>
      </c>
      <c r="AO723" s="62">
        <f>AC723/'Festività&amp;Chiusure'!O$2</f>
        <v>0</v>
      </c>
      <c r="AP723" s="62">
        <f>AD723/'Festività&amp;Chiusure'!P$2</f>
        <v>0</v>
      </c>
      <c r="AQ723" s="62">
        <f>AE723/'Festività&amp;Chiusure'!Q$2</f>
        <v>0</v>
      </c>
      <c r="AR723" s="62">
        <f>AF723/'Festività&amp;Chiusure'!R$2</f>
        <v>0</v>
      </c>
      <c r="AS723" s="62">
        <f>AG723/'Festività&amp;Chiusure'!S$2</f>
        <v>0</v>
      </c>
    </row>
    <row r="724" spans="1:45" ht="15" hidden="1" customHeight="1">
      <c r="A724" s="24" t="s">
        <v>420</v>
      </c>
      <c r="B724" s="24" t="s">
        <v>46</v>
      </c>
      <c r="C724" s="24" t="s">
        <v>303</v>
      </c>
      <c r="D724" s="24">
        <v>2024</v>
      </c>
      <c r="E724" s="61">
        <v>45292</v>
      </c>
      <c r="F724" s="61">
        <v>45627</v>
      </c>
      <c r="G724" s="24" t="s">
        <v>622</v>
      </c>
      <c r="H724" s="24" t="s">
        <v>574</v>
      </c>
      <c r="I724" s="24" t="s">
        <v>307</v>
      </c>
      <c r="J724" s="24" t="s">
        <v>623</v>
      </c>
      <c r="K724" s="24" t="s">
        <v>52</v>
      </c>
      <c r="L724" s="24" t="s">
        <v>224</v>
      </c>
      <c r="M724" s="24" t="s">
        <v>334</v>
      </c>
      <c r="N724" s="24" t="s">
        <v>55</v>
      </c>
      <c r="O724" s="24" t="s">
        <v>56</v>
      </c>
      <c r="P724" s="24">
        <v>42</v>
      </c>
      <c r="Q724" s="24">
        <v>0</v>
      </c>
      <c r="R724" s="24" t="s">
        <v>57</v>
      </c>
      <c r="S724" s="62">
        <v>0</v>
      </c>
      <c r="T724" s="24">
        <v>2024</v>
      </c>
      <c r="U724" s="24">
        <f t="shared" si="11"/>
        <v>4</v>
      </c>
      <c r="V724" s="24"/>
      <c r="W724" s="24"/>
      <c r="X724" s="24"/>
      <c r="Y724" s="24"/>
      <c r="Z724" s="24"/>
      <c r="AA724" s="24"/>
      <c r="AB724" s="24"/>
      <c r="AC724" s="24"/>
      <c r="AD724" s="24">
        <v>1</v>
      </c>
      <c r="AE724" s="24">
        <v>2</v>
      </c>
      <c r="AF724" s="24">
        <v>1</v>
      </c>
      <c r="AG724" s="24"/>
      <c r="AH724" s="62">
        <f>V724/'Festività&amp;Chiusure'!H$2</f>
        <v>0</v>
      </c>
      <c r="AI724" s="62">
        <f>W724/'Festività&amp;Chiusure'!I$2</f>
        <v>0</v>
      </c>
      <c r="AJ724" s="62">
        <f>X724/'Festività&amp;Chiusure'!J$2</f>
        <v>0</v>
      </c>
      <c r="AK724" s="62">
        <f>Y724/'Festività&amp;Chiusure'!K$2</f>
        <v>0</v>
      </c>
      <c r="AL724" s="62">
        <f>Z724/'Festività&amp;Chiusure'!L$2</f>
        <v>0</v>
      </c>
      <c r="AM724" s="62">
        <f>AA724/'Festività&amp;Chiusure'!M$2</f>
        <v>0</v>
      </c>
      <c r="AN724" s="62">
        <f>AB724/'Festività&amp;Chiusure'!N$2</f>
        <v>0</v>
      </c>
      <c r="AO724" s="62">
        <f>AC724/'Festività&amp;Chiusure'!O$2</f>
        <v>0</v>
      </c>
      <c r="AP724" s="62">
        <f>AD724/'Festività&amp;Chiusure'!P$2</f>
        <v>4.7619047619047616E-2</v>
      </c>
      <c r="AQ724" s="62">
        <f>AE724/'Festività&amp;Chiusure'!Q$2</f>
        <v>8.6956521739130432E-2</v>
      </c>
      <c r="AR724" s="62">
        <f>AF724/'Festività&amp;Chiusure'!R$2</f>
        <v>4.7619047619047616E-2</v>
      </c>
      <c r="AS724" s="62">
        <f>AG724/'Festività&amp;Chiusure'!S$2</f>
        <v>0</v>
      </c>
    </row>
    <row r="725" spans="1:45" ht="15" hidden="1" customHeight="1">
      <c r="A725" s="24" t="s">
        <v>420</v>
      </c>
      <c r="B725" s="24" t="s">
        <v>46</v>
      </c>
      <c r="C725" s="24" t="s">
        <v>303</v>
      </c>
      <c r="D725" s="24">
        <v>2024</v>
      </c>
      <c r="E725" s="61">
        <v>45292</v>
      </c>
      <c r="F725" s="61">
        <v>45627</v>
      </c>
      <c r="G725" s="24" t="s">
        <v>622</v>
      </c>
      <c r="H725" s="24" t="s">
        <v>574</v>
      </c>
      <c r="I725" s="24" t="s">
        <v>307</v>
      </c>
      <c r="J725" s="24" t="s">
        <v>623</v>
      </c>
      <c r="K725" s="24" t="s">
        <v>52</v>
      </c>
      <c r="L725" s="24" t="s">
        <v>224</v>
      </c>
      <c r="M725" s="24" t="s">
        <v>224</v>
      </c>
      <c r="N725" s="24" t="s">
        <v>55</v>
      </c>
      <c r="O725" s="24" t="s">
        <v>617</v>
      </c>
      <c r="P725" s="24">
        <v>42</v>
      </c>
      <c r="Q725" s="24">
        <v>0</v>
      </c>
      <c r="R725" s="24" t="s">
        <v>57</v>
      </c>
      <c r="S725" s="62">
        <v>0</v>
      </c>
      <c r="T725" s="24">
        <v>2024</v>
      </c>
      <c r="U725" s="24">
        <f t="shared" si="11"/>
        <v>14</v>
      </c>
      <c r="V725" s="24"/>
      <c r="W725" s="24"/>
      <c r="X725" s="24"/>
      <c r="Y725" s="24"/>
      <c r="Z725" s="24"/>
      <c r="AA725" s="24"/>
      <c r="AB725" s="24"/>
      <c r="AC725" s="24"/>
      <c r="AD725" s="24">
        <v>3</v>
      </c>
      <c r="AE725" s="24">
        <v>8</v>
      </c>
      <c r="AF725" s="24">
        <v>3</v>
      </c>
      <c r="AG725" s="24"/>
      <c r="AH725" s="62">
        <f>V725/'Festività&amp;Chiusure'!H$2</f>
        <v>0</v>
      </c>
      <c r="AI725" s="62">
        <f>W725/'Festività&amp;Chiusure'!I$2</f>
        <v>0</v>
      </c>
      <c r="AJ725" s="62">
        <f>X725/'Festività&amp;Chiusure'!J$2</f>
        <v>0</v>
      </c>
      <c r="AK725" s="62">
        <f>Y725/'Festività&amp;Chiusure'!K$2</f>
        <v>0</v>
      </c>
      <c r="AL725" s="62">
        <f>Z725/'Festività&amp;Chiusure'!L$2</f>
        <v>0</v>
      </c>
      <c r="AM725" s="62">
        <f>AA725/'Festività&amp;Chiusure'!M$2</f>
        <v>0</v>
      </c>
      <c r="AN725" s="62">
        <f>AB725/'Festività&amp;Chiusure'!N$2</f>
        <v>0</v>
      </c>
      <c r="AO725" s="62">
        <f>AC725/'Festività&amp;Chiusure'!O$2</f>
        <v>0</v>
      </c>
      <c r="AP725" s="62">
        <f>AD725/'Festività&amp;Chiusure'!P$2</f>
        <v>0.14285714285714285</v>
      </c>
      <c r="AQ725" s="62">
        <f>AE725/'Festività&amp;Chiusure'!Q$2</f>
        <v>0.34782608695652173</v>
      </c>
      <c r="AR725" s="62">
        <f>AF725/'Festività&amp;Chiusure'!R$2</f>
        <v>0.14285714285714285</v>
      </c>
      <c r="AS725" s="62">
        <f>AG725/'Festività&amp;Chiusure'!S$2</f>
        <v>0</v>
      </c>
    </row>
    <row r="726" spans="1:45" ht="15" hidden="1" customHeight="1">
      <c r="A726" s="24" t="s">
        <v>420</v>
      </c>
      <c r="B726" s="24" t="s">
        <v>46</v>
      </c>
      <c r="C726" s="24" t="s">
        <v>303</v>
      </c>
      <c r="D726" s="24">
        <v>2024</v>
      </c>
      <c r="E726" s="61">
        <v>45292</v>
      </c>
      <c r="F726" s="61">
        <v>45627</v>
      </c>
      <c r="G726" s="24" t="s">
        <v>622</v>
      </c>
      <c r="H726" s="24" t="s">
        <v>574</v>
      </c>
      <c r="I726" s="24" t="s">
        <v>307</v>
      </c>
      <c r="J726" s="24" t="s">
        <v>623</v>
      </c>
      <c r="K726" s="24" t="s">
        <v>52</v>
      </c>
      <c r="L726" s="24" t="s">
        <v>224</v>
      </c>
      <c r="M726" s="24" t="s">
        <v>317</v>
      </c>
      <c r="N726" s="24" t="s">
        <v>55</v>
      </c>
      <c r="O726" s="24" t="s">
        <v>56</v>
      </c>
      <c r="P726" s="24">
        <v>42</v>
      </c>
      <c r="Q726" s="24">
        <v>0</v>
      </c>
      <c r="R726" s="24" t="s">
        <v>57</v>
      </c>
      <c r="S726" s="62">
        <v>0</v>
      </c>
      <c r="T726" s="24">
        <v>2024</v>
      </c>
      <c r="U726" s="24">
        <f t="shared" si="11"/>
        <v>10</v>
      </c>
      <c r="V726" s="24"/>
      <c r="W726" s="24"/>
      <c r="X726" s="24"/>
      <c r="Y726" s="24"/>
      <c r="Z726" s="24"/>
      <c r="AA726" s="24"/>
      <c r="AB726" s="24"/>
      <c r="AC726" s="24"/>
      <c r="AD726" s="24">
        <v>2</v>
      </c>
      <c r="AE726" s="24">
        <v>6</v>
      </c>
      <c r="AF726" s="24">
        <v>2</v>
      </c>
      <c r="AG726" s="24"/>
      <c r="AH726" s="62">
        <f>V726/'Festività&amp;Chiusure'!H$2</f>
        <v>0</v>
      </c>
      <c r="AI726" s="62">
        <f>W726/'Festività&amp;Chiusure'!I$2</f>
        <v>0</v>
      </c>
      <c r="AJ726" s="62">
        <f>X726/'Festività&amp;Chiusure'!J$2</f>
        <v>0</v>
      </c>
      <c r="AK726" s="62">
        <f>Y726/'Festività&amp;Chiusure'!K$2</f>
        <v>0</v>
      </c>
      <c r="AL726" s="62">
        <f>Z726/'Festività&amp;Chiusure'!L$2</f>
        <v>0</v>
      </c>
      <c r="AM726" s="62">
        <f>AA726/'Festività&amp;Chiusure'!M$2</f>
        <v>0</v>
      </c>
      <c r="AN726" s="62">
        <f>AB726/'Festività&amp;Chiusure'!N$2</f>
        <v>0</v>
      </c>
      <c r="AO726" s="62">
        <f>AC726/'Festività&amp;Chiusure'!O$2</f>
        <v>0</v>
      </c>
      <c r="AP726" s="62">
        <f>AD726/'Festività&amp;Chiusure'!P$2</f>
        <v>9.5238095238095233E-2</v>
      </c>
      <c r="AQ726" s="62">
        <f>AE726/'Festività&amp;Chiusure'!Q$2</f>
        <v>0.2608695652173913</v>
      </c>
      <c r="AR726" s="62">
        <f>AF726/'Festività&amp;Chiusure'!R$2</f>
        <v>9.5238095238095233E-2</v>
      </c>
      <c r="AS726" s="62">
        <f>AG726/'Festività&amp;Chiusure'!S$2</f>
        <v>0</v>
      </c>
    </row>
    <row r="727" spans="1:45" ht="15" hidden="1" customHeight="1">
      <c r="A727" s="43" t="s">
        <v>551</v>
      </c>
      <c r="B727" s="43" t="s">
        <v>552</v>
      </c>
      <c r="C727" s="43"/>
      <c r="D727" s="24">
        <v>2024</v>
      </c>
      <c r="E727" s="61">
        <v>45292</v>
      </c>
      <c r="F727" s="61">
        <v>45657</v>
      </c>
      <c r="G727" s="24" t="s">
        <v>62</v>
      </c>
      <c r="H727" s="24" t="s">
        <v>63</v>
      </c>
      <c r="I727" s="24" t="s">
        <v>64</v>
      </c>
      <c r="J727" s="24" t="s">
        <v>553</v>
      </c>
      <c r="K727" s="24" t="s">
        <v>66</v>
      </c>
      <c r="L727" s="24" t="s">
        <v>119</v>
      </c>
      <c r="M727" s="24" t="s">
        <v>54</v>
      </c>
      <c r="N727" s="24" t="s">
        <v>55</v>
      </c>
      <c r="O727" s="24" t="s">
        <v>92</v>
      </c>
      <c r="P727" s="24">
        <v>0</v>
      </c>
      <c r="Q727" s="24">
        <v>0</v>
      </c>
      <c r="R727" s="24" t="s">
        <v>93</v>
      </c>
      <c r="S727" s="62">
        <v>0</v>
      </c>
      <c r="T727" s="24">
        <v>2024</v>
      </c>
      <c r="U727" s="24">
        <f t="shared" si="11"/>
        <v>7</v>
      </c>
      <c r="V727" s="24"/>
      <c r="W727" s="24"/>
      <c r="X727" s="24"/>
      <c r="Y727" s="24"/>
      <c r="Z727" s="24"/>
      <c r="AA727" s="24">
        <v>1</v>
      </c>
      <c r="AB727" s="24">
        <v>1</v>
      </c>
      <c r="AC727" s="24">
        <v>1</v>
      </c>
      <c r="AD727" s="24">
        <v>1</v>
      </c>
      <c r="AE727" s="24">
        <v>1</v>
      </c>
      <c r="AF727" s="24">
        <v>1</v>
      </c>
      <c r="AG727" s="24">
        <v>1</v>
      </c>
      <c r="AH727" s="62">
        <f>V727/'Festività&amp;Chiusure'!H$2</f>
        <v>0</v>
      </c>
      <c r="AI727" s="62">
        <f>W727/'Festività&amp;Chiusure'!I$2</f>
        <v>0</v>
      </c>
      <c r="AJ727" s="62">
        <f>X727/'Festività&amp;Chiusure'!J$2</f>
        <v>0</v>
      </c>
      <c r="AK727" s="62">
        <f>Y727/'Festività&amp;Chiusure'!K$2</f>
        <v>0</v>
      </c>
      <c r="AL727" s="62">
        <f>Z727/'Festività&amp;Chiusure'!L$2</f>
        <v>0</v>
      </c>
      <c r="AM727" s="62">
        <f>AA727/'Festività&amp;Chiusure'!M$2</f>
        <v>0.05</v>
      </c>
      <c r="AN727" s="62">
        <f>AB727/'Festività&amp;Chiusure'!N$2</f>
        <v>4.3478260869565216E-2</v>
      </c>
      <c r="AO727" s="62">
        <f>AC727/'Festività&amp;Chiusure'!O$2</f>
        <v>8.3333333333333329E-2</v>
      </c>
      <c r="AP727" s="62">
        <f>AD727/'Festività&amp;Chiusure'!P$2</f>
        <v>4.7619047619047616E-2</v>
      </c>
      <c r="AQ727" s="62">
        <f>AE727/'Festività&amp;Chiusure'!Q$2</f>
        <v>4.3478260869565216E-2</v>
      </c>
      <c r="AR727" s="62">
        <f>AF727/'Festività&amp;Chiusure'!R$2</f>
        <v>4.7619047619047616E-2</v>
      </c>
      <c r="AS727" s="62">
        <f>AG727/'Festività&amp;Chiusure'!S$2</f>
        <v>4.5454545454545456E-2</v>
      </c>
    </row>
    <row r="728" spans="1:45" ht="15" hidden="1" customHeight="1">
      <c r="A728" s="43" t="s">
        <v>551</v>
      </c>
      <c r="B728" s="43" t="s">
        <v>552</v>
      </c>
      <c r="C728" s="43"/>
      <c r="D728" s="24">
        <v>2024</v>
      </c>
      <c r="E728" s="61">
        <v>45292</v>
      </c>
      <c r="F728" s="61">
        <v>45657</v>
      </c>
      <c r="G728" s="24" t="s">
        <v>62</v>
      </c>
      <c r="H728" s="24" t="s">
        <v>63</v>
      </c>
      <c r="I728" s="24" t="s">
        <v>64</v>
      </c>
      <c r="J728" s="24" t="s">
        <v>553</v>
      </c>
      <c r="K728" s="24" t="s">
        <v>66</v>
      </c>
      <c r="L728" s="24" t="s">
        <v>119</v>
      </c>
      <c r="M728" s="24" t="s">
        <v>86</v>
      </c>
      <c r="N728" s="24" t="s">
        <v>55</v>
      </c>
      <c r="O728" s="24" t="s">
        <v>92</v>
      </c>
      <c r="P728" s="24">
        <v>0</v>
      </c>
      <c r="Q728" s="24">
        <v>0</v>
      </c>
      <c r="R728" s="24" t="s">
        <v>93</v>
      </c>
      <c r="S728" s="62">
        <v>0</v>
      </c>
      <c r="T728" s="24">
        <v>2024</v>
      </c>
      <c r="U728" s="24">
        <f t="shared" si="11"/>
        <v>7</v>
      </c>
      <c r="V728" s="24"/>
      <c r="W728" s="24"/>
      <c r="X728" s="24"/>
      <c r="Y728" s="24"/>
      <c r="Z728" s="24"/>
      <c r="AA728" s="24">
        <v>1</v>
      </c>
      <c r="AB728" s="24">
        <v>1</v>
      </c>
      <c r="AC728" s="24">
        <v>1</v>
      </c>
      <c r="AD728" s="24">
        <v>1</v>
      </c>
      <c r="AE728" s="24">
        <v>1</v>
      </c>
      <c r="AF728" s="24">
        <v>1</v>
      </c>
      <c r="AG728" s="24">
        <v>1</v>
      </c>
      <c r="AH728" s="62">
        <f>V728/'Festività&amp;Chiusure'!H$2</f>
        <v>0</v>
      </c>
      <c r="AI728" s="62">
        <f>W728/'Festività&amp;Chiusure'!I$2</f>
        <v>0</v>
      </c>
      <c r="AJ728" s="62">
        <f>X728/'Festività&amp;Chiusure'!J$2</f>
        <v>0</v>
      </c>
      <c r="AK728" s="62">
        <f>Y728/'Festività&amp;Chiusure'!K$2</f>
        <v>0</v>
      </c>
      <c r="AL728" s="62">
        <f>Z728/'Festività&amp;Chiusure'!L$2</f>
        <v>0</v>
      </c>
      <c r="AM728" s="62">
        <f>AA728/'Festività&amp;Chiusure'!M$2</f>
        <v>0.05</v>
      </c>
      <c r="AN728" s="62">
        <f>AB728/'Festività&amp;Chiusure'!N$2</f>
        <v>4.3478260869565216E-2</v>
      </c>
      <c r="AO728" s="62">
        <f>AC728/'Festività&amp;Chiusure'!O$2</f>
        <v>8.3333333333333329E-2</v>
      </c>
      <c r="AP728" s="62">
        <f>AD728/'Festività&amp;Chiusure'!P$2</f>
        <v>4.7619047619047616E-2</v>
      </c>
      <c r="AQ728" s="62">
        <f>AE728/'Festività&amp;Chiusure'!Q$2</f>
        <v>4.3478260869565216E-2</v>
      </c>
      <c r="AR728" s="62">
        <f>AF728/'Festività&amp;Chiusure'!R$2</f>
        <v>4.7619047619047616E-2</v>
      </c>
      <c r="AS728" s="62">
        <f>AG728/'Festività&amp;Chiusure'!S$2</f>
        <v>4.5454545454545456E-2</v>
      </c>
    </row>
    <row r="729" spans="1:45" ht="15" hidden="1" customHeight="1">
      <c r="A729" s="43" t="s">
        <v>551</v>
      </c>
      <c r="B729" s="43" t="s">
        <v>552</v>
      </c>
      <c r="C729" s="43"/>
      <c r="D729" s="24">
        <v>2024</v>
      </c>
      <c r="E729" s="61">
        <v>45292</v>
      </c>
      <c r="F729" s="61">
        <v>45657</v>
      </c>
      <c r="G729" s="24" t="s">
        <v>62</v>
      </c>
      <c r="H729" s="24" t="s">
        <v>63</v>
      </c>
      <c r="I729" s="24" t="s">
        <v>64</v>
      </c>
      <c r="J729" s="24" t="s">
        <v>553</v>
      </c>
      <c r="K729" s="24" t="s">
        <v>66</v>
      </c>
      <c r="L729" s="24" t="s">
        <v>119</v>
      </c>
      <c r="M729" s="24" t="s">
        <v>624</v>
      </c>
      <c r="N729" s="24" t="s">
        <v>55</v>
      </c>
      <c r="O729" s="24" t="s">
        <v>92</v>
      </c>
      <c r="P729" s="24">
        <v>0</v>
      </c>
      <c r="Q729" s="24">
        <v>0</v>
      </c>
      <c r="R729" s="24" t="s">
        <v>93</v>
      </c>
      <c r="S729" s="62">
        <v>0</v>
      </c>
      <c r="T729" s="24">
        <v>2024</v>
      </c>
      <c r="U729" s="24">
        <f t="shared" si="11"/>
        <v>7</v>
      </c>
      <c r="V729" s="24"/>
      <c r="W729" s="24"/>
      <c r="X729" s="24"/>
      <c r="Y729" s="24"/>
      <c r="Z729" s="24"/>
      <c r="AA729" s="24">
        <v>1</v>
      </c>
      <c r="AB729" s="24">
        <v>1</v>
      </c>
      <c r="AC729" s="24">
        <v>1</v>
      </c>
      <c r="AD729" s="24">
        <v>1</v>
      </c>
      <c r="AE729" s="24">
        <v>1</v>
      </c>
      <c r="AF729" s="24">
        <v>1</v>
      </c>
      <c r="AG729" s="24">
        <v>1</v>
      </c>
      <c r="AH729" s="62">
        <f>V729/'Festività&amp;Chiusure'!H$2</f>
        <v>0</v>
      </c>
      <c r="AI729" s="62">
        <f>W729/'Festività&amp;Chiusure'!I$2</f>
        <v>0</v>
      </c>
      <c r="AJ729" s="62">
        <f>X729/'Festività&amp;Chiusure'!J$2</f>
        <v>0</v>
      </c>
      <c r="AK729" s="62">
        <f>Y729/'Festività&amp;Chiusure'!K$2</f>
        <v>0</v>
      </c>
      <c r="AL729" s="62">
        <f>Z729/'Festività&amp;Chiusure'!L$2</f>
        <v>0</v>
      </c>
      <c r="AM729" s="62">
        <f>AA729/'Festività&amp;Chiusure'!M$2</f>
        <v>0.05</v>
      </c>
      <c r="AN729" s="62">
        <f>AB729/'Festività&amp;Chiusure'!N$2</f>
        <v>4.3478260869565216E-2</v>
      </c>
      <c r="AO729" s="62">
        <f>AC729/'Festività&amp;Chiusure'!O$2</f>
        <v>8.3333333333333329E-2</v>
      </c>
      <c r="AP729" s="62">
        <f>AD729/'Festività&amp;Chiusure'!P$2</f>
        <v>4.7619047619047616E-2</v>
      </c>
      <c r="AQ729" s="62">
        <f>AE729/'Festività&amp;Chiusure'!Q$2</f>
        <v>4.3478260869565216E-2</v>
      </c>
      <c r="AR729" s="62">
        <f>AF729/'Festività&amp;Chiusure'!R$2</f>
        <v>4.7619047619047616E-2</v>
      </c>
      <c r="AS729" s="62">
        <f>AG729/'Festività&amp;Chiusure'!S$2</f>
        <v>4.5454545454545456E-2</v>
      </c>
    </row>
    <row r="730" spans="1:45" ht="15" hidden="1" customHeight="1">
      <c r="A730" s="43" t="s">
        <v>551</v>
      </c>
      <c r="B730" s="43" t="s">
        <v>552</v>
      </c>
      <c r="C730" s="43"/>
      <c r="D730" s="24">
        <v>2024</v>
      </c>
      <c r="E730" s="61">
        <v>45292</v>
      </c>
      <c r="F730" s="61">
        <v>45657</v>
      </c>
      <c r="G730" s="24" t="s">
        <v>62</v>
      </c>
      <c r="H730" s="24" t="s">
        <v>63</v>
      </c>
      <c r="I730" s="24" t="s">
        <v>50</v>
      </c>
      <c r="J730" s="24" t="s">
        <v>553</v>
      </c>
      <c r="K730" s="24" t="s">
        <v>66</v>
      </c>
      <c r="L730" s="24" t="s">
        <v>119</v>
      </c>
      <c r="M730" s="24" t="s">
        <v>119</v>
      </c>
      <c r="N730" s="24" t="s">
        <v>55</v>
      </c>
      <c r="O730" s="24" t="s">
        <v>92</v>
      </c>
      <c r="P730" s="24">
        <v>0</v>
      </c>
      <c r="Q730" s="24">
        <v>0</v>
      </c>
      <c r="R730" s="24" t="s">
        <v>93</v>
      </c>
      <c r="S730" s="62">
        <v>0</v>
      </c>
      <c r="T730" s="24">
        <v>2024</v>
      </c>
      <c r="U730" s="24">
        <f t="shared" si="11"/>
        <v>6</v>
      </c>
      <c r="V730" s="24"/>
      <c r="W730" s="24"/>
      <c r="X730" s="24"/>
      <c r="Y730" s="24"/>
      <c r="Z730" s="24"/>
      <c r="AA730" s="24">
        <v>1</v>
      </c>
      <c r="AB730" s="24">
        <v>1</v>
      </c>
      <c r="AC730" s="24"/>
      <c r="AD730" s="24">
        <v>1</v>
      </c>
      <c r="AE730" s="24">
        <v>1</v>
      </c>
      <c r="AF730" s="24">
        <v>1</v>
      </c>
      <c r="AG730" s="24">
        <v>1</v>
      </c>
      <c r="AH730" s="62">
        <f>V730/'Festività&amp;Chiusure'!H$2</f>
        <v>0</v>
      </c>
      <c r="AI730" s="62">
        <f>W730/'Festività&amp;Chiusure'!I$2</f>
        <v>0</v>
      </c>
      <c r="AJ730" s="62">
        <f>X730/'Festività&amp;Chiusure'!J$2</f>
        <v>0</v>
      </c>
      <c r="AK730" s="62">
        <f>Y730/'Festività&amp;Chiusure'!K$2</f>
        <v>0</v>
      </c>
      <c r="AL730" s="62">
        <f>Z730/'Festività&amp;Chiusure'!L$2</f>
        <v>0</v>
      </c>
      <c r="AM730" s="62">
        <f>AA730/'Festività&amp;Chiusure'!M$2</f>
        <v>0.05</v>
      </c>
      <c r="AN730" s="62">
        <f>AB730/'Festività&amp;Chiusure'!N$2</f>
        <v>4.3478260869565216E-2</v>
      </c>
      <c r="AO730" s="62">
        <f>AC730/'Festività&amp;Chiusure'!O$2</f>
        <v>0</v>
      </c>
      <c r="AP730" s="62">
        <f>AD730/'Festività&amp;Chiusure'!P$2</f>
        <v>4.7619047619047616E-2</v>
      </c>
      <c r="AQ730" s="62">
        <f>AE730/'Festività&amp;Chiusure'!Q$2</f>
        <v>4.3478260869565216E-2</v>
      </c>
      <c r="AR730" s="62">
        <f>AF730/'Festività&amp;Chiusure'!R$2</f>
        <v>4.7619047619047616E-2</v>
      </c>
      <c r="AS730" s="62">
        <f>AG730/'Festività&amp;Chiusure'!S$2</f>
        <v>4.5454545454545456E-2</v>
      </c>
    </row>
    <row r="731" spans="1:45" ht="15" hidden="1" customHeight="1">
      <c r="A731" s="43" t="s">
        <v>551</v>
      </c>
      <c r="B731" s="43" t="s">
        <v>552</v>
      </c>
      <c r="C731" s="43"/>
      <c r="D731" s="43">
        <v>2024</v>
      </c>
      <c r="E731" s="61">
        <v>45292</v>
      </c>
      <c r="F731" s="61">
        <v>45657</v>
      </c>
      <c r="G731" s="24" t="s">
        <v>62</v>
      </c>
      <c r="H731" s="24" t="s">
        <v>461</v>
      </c>
      <c r="I731" s="43" t="s">
        <v>625</v>
      </c>
      <c r="J731" s="43" t="s">
        <v>551</v>
      </c>
      <c r="K731" s="43" t="s">
        <v>560</v>
      </c>
      <c r="L731" s="24" t="s">
        <v>119</v>
      </c>
      <c r="M731" s="24" t="s">
        <v>119</v>
      </c>
      <c r="N731" s="24" t="s">
        <v>55</v>
      </c>
      <c r="O731" s="24" t="s">
        <v>92</v>
      </c>
      <c r="P731" s="24">
        <v>30</v>
      </c>
      <c r="Q731" s="24">
        <v>20</v>
      </c>
      <c r="R731" s="24" t="s">
        <v>93</v>
      </c>
      <c r="S731" s="62">
        <v>1</v>
      </c>
      <c r="T731" s="24">
        <v>2024</v>
      </c>
      <c r="U731" s="24">
        <f t="shared" si="11"/>
        <v>30</v>
      </c>
      <c r="V731" s="24"/>
      <c r="W731" s="24"/>
      <c r="X731" s="24"/>
      <c r="Y731" s="24"/>
      <c r="Z731" s="24"/>
      <c r="AA731" s="24">
        <v>5</v>
      </c>
      <c r="AB731" s="24">
        <v>5</v>
      </c>
      <c r="AC731" s="24"/>
      <c r="AD731" s="24">
        <v>5</v>
      </c>
      <c r="AE731" s="24">
        <v>5</v>
      </c>
      <c r="AF731" s="24">
        <v>5</v>
      </c>
      <c r="AG731" s="24">
        <v>5</v>
      </c>
      <c r="AH731" s="62">
        <f>V731/'Festività&amp;Chiusure'!H$2</f>
        <v>0</v>
      </c>
      <c r="AI731" s="62">
        <f>W731/'Festività&amp;Chiusure'!I$2</f>
        <v>0</v>
      </c>
      <c r="AJ731" s="62">
        <f>X731/'Festività&amp;Chiusure'!J$2</f>
        <v>0</v>
      </c>
      <c r="AK731" s="62">
        <f>Y731/'Festività&amp;Chiusure'!K$2</f>
        <v>0</v>
      </c>
      <c r="AL731" s="62">
        <f>Z731/'Festività&amp;Chiusure'!L$2</f>
        <v>0</v>
      </c>
      <c r="AM731" s="62">
        <f>AA731/'Festività&amp;Chiusure'!M$2</f>
        <v>0.25</v>
      </c>
      <c r="AN731" s="62">
        <f>AB731/'Festività&amp;Chiusure'!N$2</f>
        <v>0.21739130434782608</v>
      </c>
      <c r="AO731" s="62">
        <f>AC731/'Festività&amp;Chiusure'!O$2</f>
        <v>0</v>
      </c>
      <c r="AP731" s="62">
        <f>AD731/'Festività&amp;Chiusure'!P$2</f>
        <v>0.23809523809523808</v>
      </c>
      <c r="AQ731" s="62">
        <f>AE731/'Festività&amp;Chiusure'!Q$2</f>
        <v>0.21739130434782608</v>
      </c>
      <c r="AR731" s="62">
        <f>AF731/'Festività&amp;Chiusure'!R$2</f>
        <v>0.23809523809523808</v>
      </c>
      <c r="AS731" s="62">
        <f>AG731/'Festività&amp;Chiusure'!S$2</f>
        <v>0.22727272727272727</v>
      </c>
    </row>
    <row r="732" spans="1:45" ht="15" hidden="1" customHeight="1">
      <c r="A732" s="24" t="s">
        <v>60</v>
      </c>
      <c r="B732" s="24" t="s">
        <v>61</v>
      </c>
      <c r="C732" s="24"/>
      <c r="D732" s="24">
        <v>2024</v>
      </c>
      <c r="E732" s="61">
        <v>45536</v>
      </c>
      <c r="F732" s="61">
        <v>45657</v>
      </c>
      <c r="G732" s="24" t="s">
        <v>62</v>
      </c>
      <c r="H732" s="24" t="s">
        <v>63</v>
      </c>
      <c r="I732" s="24" t="s">
        <v>64</v>
      </c>
      <c r="J732" s="24" t="s">
        <v>626</v>
      </c>
      <c r="K732" s="24" t="s">
        <v>66</v>
      </c>
      <c r="L732" s="24" t="s">
        <v>119</v>
      </c>
      <c r="M732" s="24" t="s">
        <v>96</v>
      </c>
      <c r="N732" s="24" t="s">
        <v>55</v>
      </c>
      <c r="O732" s="24" t="s">
        <v>56</v>
      </c>
      <c r="P732" s="24">
        <v>15</v>
      </c>
      <c r="Q732" s="24">
        <v>0</v>
      </c>
      <c r="R732" s="24" t="s">
        <v>93</v>
      </c>
      <c r="S732" s="62">
        <v>0</v>
      </c>
      <c r="T732" s="24">
        <v>2024</v>
      </c>
      <c r="U732" s="24">
        <f t="shared" si="11"/>
        <v>15</v>
      </c>
      <c r="V732" s="24"/>
      <c r="W732" s="24"/>
      <c r="X732" s="24"/>
      <c r="Y732" s="24"/>
      <c r="Z732" s="24"/>
      <c r="AA732" s="24"/>
      <c r="AB732" s="24"/>
      <c r="AC732" s="24"/>
      <c r="AD732" s="24">
        <v>4</v>
      </c>
      <c r="AE732" s="24">
        <v>4</v>
      </c>
      <c r="AF732" s="24">
        <v>4</v>
      </c>
      <c r="AG732" s="24">
        <v>3</v>
      </c>
      <c r="AH732" s="62">
        <f>V732/'Festività&amp;Chiusure'!H$2</f>
        <v>0</v>
      </c>
      <c r="AI732" s="62">
        <f>W732/'Festività&amp;Chiusure'!I$2</f>
        <v>0</v>
      </c>
      <c r="AJ732" s="62">
        <f>X732/'Festività&amp;Chiusure'!J$2</f>
        <v>0</v>
      </c>
      <c r="AK732" s="62">
        <f>Y732/'Festività&amp;Chiusure'!K$2</f>
        <v>0</v>
      </c>
      <c r="AL732" s="62">
        <f>Z732/'Festività&amp;Chiusure'!L$2</f>
        <v>0</v>
      </c>
      <c r="AM732" s="62">
        <f>AA732/'Festività&amp;Chiusure'!M$2</f>
        <v>0</v>
      </c>
      <c r="AN732" s="62">
        <f>AB732/'Festività&amp;Chiusure'!N$2</f>
        <v>0</v>
      </c>
      <c r="AO732" s="62">
        <f>AC732/'Festività&amp;Chiusure'!O$2</f>
        <v>0</v>
      </c>
      <c r="AP732" s="62">
        <f>AD732/'Festività&amp;Chiusure'!P$2</f>
        <v>0.19047619047619047</v>
      </c>
      <c r="AQ732" s="62">
        <f>AE732/'Festività&amp;Chiusure'!Q$2</f>
        <v>0.17391304347826086</v>
      </c>
      <c r="AR732" s="62">
        <f>AF732/'Festività&amp;Chiusure'!R$2</f>
        <v>0.19047619047619047</v>
      </c>
      <c r="AS732" s="62">
        <f>AG732/'Festività&amp;Chiusure'!S$2</f>
        <v>0.13636363636363635</v>
      </c>
    </row>
    <row r="733" spans="1:45" ht="15" hidden="1" customHeight="1">
      <c r="A733" s="24" t="s">
        <v>60</v>
      </c>
      <c r="B733" s="24" t="s">
        <v>61</v>
      </c>
      <c r="C733" s="24"/>
      <c r="D733" s="24">
        <v>2024</v>
      </c>
      <c r="E733" s="61">
        <v>45536</v>
      </c>
      <c r="F733" s="61">
        <v>45657</v>
      </c>
      <c r="G733" s="24" t="s">
        <v>62</v>
      </c>
      <c r="H733" s="24" t="s">
        <v>63</v>
      </c>
      <c r="I733" s="24" t="s">
        <v>64</v>
      </c>
      <c r="J733" s="24" t="s">
        <v>626</v>
      </c>
      <c r="K733" s="24" t="s">
        <v>66</v>
      </c>
      <c r="L733" s="24" t="s">
        <v>119</v>
      </c>
      <c r="M733" s="24" t="s">
        <v>86</v>
      </c>
      <c r="N733" s="24" t="s">
        <v>55</v>
      </c>
      <c r="O733" s="24" t="s">
        <v>56</v>
      </c>
      <c r="P733" s="24">
        <v>15</v>
      </c>
      <c r="Q733" s="24">
        <v>0</v>
      </c>
      <c r="R733" s="24" t="s">
        <v>93</v>
      </c>
      <c r="S733" s="62">
        <v>0</v>
      </c>
      <c r="T733" s="24">
        <v>2024</v>
      </c>
      <c r="U733" s="24">
        <f t="shared" si="11"/>
        <v>15</v>
      </c>
      <c r="V733" s="24"/>
      <c r="W733" s="24"/>
      <c r="X733" s="24"/>
      <c r="Y733" s="24"/>
      <c r="Z733" s="24"/>
      <c r="AA733" s="24"/>
      <c r="AB733" s="24"/>
      <c r="AC733" s="24"/>
      <c r="AD733" s="24">
        <v>4</v>
      </c>
      <c r="AE733" s="24">
        <v>4</v>
      </c>
      <c r="AF733" s="24">
        <v>4</v>
      </c>
      <c r="AG733" s="24">
        <v>3</v>
      </c>
      <c r="AH733" s="62">
        <f>V733/'Festività&amp;Chiusure'!H$2</f>
        <v>0</v>
      </c>
      <c r="AI733" s="62">
        <f>W733/'Festività&amp;Chiusure'!I$2</f>
        <v>0</v>
      </c>
      <c r="AJ733" s="62">
        <f>X733/'Festività&amp;Chiusure'!J$2</f>
        <v>0</v>
      </c>
      <c r="AK733" s="62">
        <f>Y733/'Festività&amp;Chiusure'!K$2</f>
        <v>0</v>
      </c>
      <c r="AL733" s="62">
        <f>Z733/'Festività&amp;Chiusure'!L$2</f>
        <v>0</v>
      </c>
      <c r="AM733" s="62">
        <f>AA733/'Festività&amp;Chiusure'!M$2</f>
        <v>0</v>
      </c>
      <c r="AN733" s="62">
        <f>AB733/'Festività&amp;Chiusure'!N$2</f>
        <v>0</v>
      </c>
      <c r="AO733" s="62">
        <f>AC733/'Festività&amp;Chiusure'!O$2</f>
        <v>0</v>
      </c>
      <c r="AP733" s="62">
        <f>AD733/'Festività&amp;Chiusure'!P$2</f>
        <v>0.19047619047619047</v>
      </c>
      <c r="AQ733" s="62">
        <f>AE733/'Festività&amp;Chiusure'!Q$2</f>
        <v>0.17391304347826086</v>
      </c>
      <c r="AR733" s="62">
        <f>AF733/'Festività&amp;Chiusure'!R$2</f>
        <v>0.19047619047619047</v>
      </c>
      <c r="AS733" s="62">
        <f>AG733/'Festività&amp;Chiusure'!S$2</f>
        <v>0.13636363636363635</v>
      </c>
    </row>
    <row r="734" spans="1:45" ht="15" hidden="1" customHeight="1">
      <c r="A734" s="24" t="s">
        <v>60</v>
      </c>
      <c r="B734" s="24" t="s">
        <v>61</v>
      </c>
      <c r="C734" s="24"/>
      <c r="D734" s="24">
        <v>2024</v>
      </c>
      <c r="E734" s="61">
        <v>45536</v>
      </c>
      <c r="F734" s="61">
        <v>45657</v>
      </c>
      <c r="G734" s="24" t="s">
        <v>62</v>
      </c>
      <c r="H734" s="24" t="s">
        <v>63</v>
      </c>
      <c r="I734" s="24" t="s">
        <v>64</v>
      </c>
      <c r="J734" s="24" t="s">
        <v>626</v>
      </c>
      <c r="K734" s="24" t="s">
        <v>66</v>
      </c>
      <c r="L734" s="24" t="s">
        <v>119</v>
      </c>
      <c r="M734" s="24" t="s">
        <v>101</v>
      </c>
      <c r="N734" s="24" t="s">
        <v>55</v>
      </c>
      <c r="O734" s="24" t="s">
        <v>56</v>
      </c>
      <c r="P734" s="24">
        <v>15</v>
      </c>
      <c r="Q734" s="24">
        <v>0</v>
      </c>
      <c r="R734" s="24" t="s">
        <v>93</v>
      </c>
      <c r="S734" s="62">
        <v>0</v>
      </c>
      <c r="T734" s="24">
        <v>2024</v>
      </c>
      <c r="U734" s="24">
        <f t="shared" si="11"/>
        <v>15</v>
      </c>
      <c r="V734" s="24"/>
      <c r="W734" s="24"/>
      <c r="X734" s="24"/>
      <c r="Y734" s="24"/>
      <c r="Z734" s="24"/>
      <c r="AA734" s="24"/>
      <c r="AB734" s="24"/>
      <c r="AC734" s="24"/>
      <c r="AD734" s="24">
        <v>4</v>
      </c>
      <c r="AE734" s="24">
        <v>4</v>
      </c>
      <c r="AF734" s="24">
        <v>4</v>
      </c>
      <c r="AG734" s="24">
        <v>3</v>
      </c>
      <c r="AH734" s="62">
        <f>V734/'Festività&amp;Chiusure'!H$2</f>
        <v>0</v>
      </c>
      <c r="AI734" s="62">
        <f>W734/'Festività&amp;Chiusure'!I$2</f>
        <v>0</v>
      </c>
      <c r="AJ734" s="62">
        <f>X734/'Festività&amp;Chiusure'!J$2</f>
        <v>0</v>
      </c>
      <c r="AK734" s="62">
        <f>Y734/'Festività&amp;Chiusure'!K$2</f>
        <v>0</v>
      </c>
      <c r="AL734" s="62">
        <f>Z734/'Festività&amp;Chiusure'!L$2</f>
        <v>0</v>
      </c>
      <c r="AM734" s="62">
        <f>AA734/'Festività&amp;Chiusure'!M$2</f>
        <v>0</v>
      </c>
      <c r="AN734" s="62">
        <f>AB734/'Festività&amp;Chiusure'!N$2</f>
        <v>0</v>
      </c>
      <c r="AO734" s="62">
        <f>AC734/'Festività&amp;Chiusure'!O$2</f>
        <v>0</v>
      </c>
      <c r="AP734" s="62">
        <f>AD734/'Festività&amp;Chiusure'!P$2</f>
        <v>0.19047619047619047</v>
      </c>
      <c r="AQ734" s="62">
        <f>AE734/'Festività&amp;Chiusure'!Q$2</f>
        <v>0.17391304347826086</v>
      </c>
      <c r="AR734" s="62">
        <f>AF734/'Festività&amp;Chiusure'!R$2</f>
        <v>0.19047619047619047</v>
      </c>
      <c r="AS734" s="62">
        <f>AG734/'Festività&amp;Chiusure'!S$2</f>
        <v>0.13636363636363635</v>
      </c>
    </row>
    <row r="735" spans="1:45" ht="15" hidden="1" customHeight="1">
      <c r="A735" s="24" t="s">
        <v>60</v>
      </c>
      <c r="B735" s="24" t="s">
        <v>61</v>
      </c>
      <c r="C735" s="24"/>
      <c r="D735" s="24">
        <v>2024</v>
      </c>
      <c r="E735" s="61">
        <v>45536</v>
      </c>
      <c r="F735" s="61">
        <v>45626</v>
      </c>
      <c r="G735" s="24" t="s">
        <v>62</v>
      </c>
      <c r="H735" s="24" t="s">
        <v>63</v>
      </c>
      <c r="I735" s="24" t="s">
        <v>64</v>
      </c>
      <c r="J735" s="24" t="s">
        <v>587</v>
      </c>
      <c r="K735" s="24" t="s">
        <v>66</v>
      </c>
      <c r="L735" s="24" t="s">
        <v>119</v>
      </c>
      <c r="M735" s="24" t="s">
        <v>86</v>
      </c>
      <c r="N735" s="24" t="s">
        <v>55</v>
      </c>
      <c r="O735" s="24" t="s">
        <v>120</v>
      </c>
      <c r="P735" s="24">
        <v>4</v>
      </c>
      <c r="Q735" s="24">
        <v>0</v>
      </c>
      <c r="R735" s="24" t="s">
        <v>93</v>
      </c>
      <c r="S735" s="62">
        <v>0</v>
      </c>
      <c r="T735" s="24">
        <v>2024</v>
      </c>
      <c r="U735" s="24">
        <f t="shared" si="11"/>
        <v>10</v>
      </c>
      <c r="V735" s="24"/>
      <c r="W735" s="24"/>
      <c r="X735" s="24"/>
      <c r="Y735" s="24"/>
      <c r="Z735" s="24"/>
      <c r="AA735" s="24"/>
      <c r="AB735" s="24"/>
      <c r="AC735" s="24"/>
      <c r="AD735" s="24"/>
      <c r="AE735" s="24">
        <v>4</v>
      </c>
      <c r="AF735" s="24">
        <v>4</v>
      </c>
      <c r="AG735" s="24">
        <v>2</v>
      </c>
      <c r="AH735" s="62">
        <f>V735/'Festività&amp;Chiusure'!H$2</f>
        <v>0</v>
      </c>
      <c r="AI735" s="62">
        <f>W735/'Festività&amp;Chiusure'!I$2</f>
        <v>0</v>
      </c>
      <c r="AJ735" s="62">
        <f>X735/'Festività&amp;Chiusure'!J$2</f>
        <v>0</v>
      </c>
      <c r="AK735" s="62">
        <f>Y735/'Festività&amp;Chiusure'!K$2</f>
        <v>0</v>
      </c>
      <c r="AL735" s="62">
        <f>Z735/'Festività&amp;Chiusure'!L$2</f>
        <v>0</v>
      </c>
      <c r="AM735" s="62">
        <f>AA735/'Festività&amp;Chiusure'!M$2</f>
        <v>0</v>
      </c>
      <c r="AN735" s="62">
        <f>AB735/'Festività&amp;Chiusure'!N$2</f>
        <v>0</v>
      </c>
      <c r="AO735" s="62">
        <f>AC735/'Festività&amp;Chiusure'!O$2</f>
        <v>0</v>
      </c>
      <c r="AP735" s="62">
        <f>AD735/'Festività&amp;Chiusure'!P$2</f>
        <v>0</v>
      </c>
      <c r="AQ735" s="62">
        <f>AE735/'Festività&amp;Chiusure'!Q$2</f>
        <v>0.17391304347826086</v>
      </c>
      <c r="AR735" s="62">
        <f>AF735/'Festività&amp;Chiusure'!R$2</f>
        <v>0.19047619047619047</v>
      </c>
      <c r="AS735" s="62">
        <f>AG735/'Festività&amp;Chiusure'!S$2</f>
        <v>9.0909090909090912E-2</v>
      </c>
    </row>
    <row r="736" spans="1:45" ht="15" hidden="1" customHeight="1">
      <c r="A736" s="24" t="s">
        <v>60</v>
      </c>
      <c r="B736" s="24" t="s">
        <v>61</v>
      </c>
      <c r="C736" s="24"/>
      <c r="D736" s="24">
        <v>2024</v>
      </c>
      <c r="E736" s="61">
        <v>45536</v>
      </c>
      <c r="F736" s="61">
        <v>45626</v>
      </c>
      <c r="G736" s="24" t="s">
        <v>62</v>
      </c>
      <c r="H736" s="24" t="s">
        <v>63</v>
      </c>
      <c r="I736" s="24" t="s">
        <v>64</v>
      </c>
      <c r="J736" s="24" t="s">
        <v>587</v>
      </c>
      <c r="K736" s="24" t="s">
        <v>66</v>
      </c>
      <c r="L736" s="24" t="s">
        <v>119</v>
      </c>
      <c r="M736" s="24" t="s">
        <v>119</v>
      </c>
      <c r="N736" s="24" t="s">
        <v>55</v>
      </c>
      <c r="O736" s="24" t="s">
        <v>56</v>
      </c>
      <c r="P736" s="24">
        <v>4</v>
      </c>
      <c r="Q736" s="24">
        <v>0</v>
      </c>
      <c r="R736" s="24" t="s">
        <v>93</v>
      </c>
      <c r="S736" s="62">
        <v>0</v>
      </c>
      <c r="T736" s="24">
        <v>2024</v>
      </c>
      <c r="U736" s="24">
        <f t="shared" si="11"/>
        <v>11</v>
      </c>
      <c r="V736" s="24"/>
      <c r="W736" s="24"/>
      <c r="X736" s="24"/>
      <c r="Y736" s="24"/>
      <c r="Z736" s="24"/>
      <c r="AA736" s="24"/>
      <c r="AB736" s="24"/>
      <c r="AC736" s="24"/>
      <c r="AD736" s="24">
        <v>1</v>
      </c>
      <c r="AE736" s="24">
        <v>5</v>
      </c>
      <c r="AF736" s="24">
        <v>3</v>
      </c>
      <c r="AG736" s="24">
        <v>2</v>
      </c>
      <c r="AH736" s="62">
        <f>V736/'Festività&amp;Chiusure'!H$2</f>
        <v>0</v>
      </c>
      <c r="AI736" s="62">
        <f>W736/'Festività&amp;Chiusure'!I$2</f>
        <v>0</v>
      </c>
      <c r="AJ736" s="62">
        <f>X736/'Festività&amp;Chiusure'!J$2</f>
        <v>0</v>
      </c>
      <c r="AK736" s="62">
        <f>Y736/'Festività&amp;Chiusure'!K$2</f>
        <v>0</v>
      </c>
      <c r="AL736" s="62">
        <f>Z736/'Festività&amp;Chiusure'!L$2</f>
        <v>0</v>
      </c>
      <c r="AM736" s="62">
        <f>AA736/'Festività&amp;Chiusure'!M$2</f>
        <v>0</v>
      </c>
      <c r="AN736" s="62">
        <f>AB736/'Festività&amp;Chiusure'!N$2</f>
        <v>0</v>
      </c>
      <c r="AO736" s="62">
        <f>AC736/'Festività&amp;Chiusure'!O$2</f>
        <v>0</v>
      </c>
      <c r="AP736" s="62">
        <f>AD736/'Festività&amp;Chiusure'!P$2</f>
        <v>4.7619047619047616E-2</v>
      </c>
      <c r="AQ736" s="62">
        <f>AE736/'Festività&amp;Chiusure'!Q$2</f>
        <v>0.21739130434782608</v>
      </c>
      <c r="AR736" s="62">
        <f>AF736/'Festività&amp;Chiusure'!R$2</f>
        <v>0.14285714285714285</v>
      </c>
      <c r="AS736" s="62">
        <f>AG736/'Festività&amp;Chiusure'!S$2</f>
        <v>9.0909090909090912E-2</v>
      </c>
    </row>
    <row r="737" spans="1:45" ht="15" hidden="1" customHeight="1">
      <c r="A737" s="24" t="s">
        <v>60</v>
      </c>
      <c r="B737" s="24" t="s">
        <v>61</v>
      </c>
      <c r="C737" s="24"/>
      <c r="D737" s="24">
        <v>2024</v>
      </c>
      <c r="E737" s="61">
        <v>45292</v>
      </c>
      <c r="F737" s="61">
        <v>45657</v>
      </c>
      <c r="G737" s="24" t="s">
        <v>62</v>
      </c>
      <c r="H737" s="24" t="s">
        <v>63</v>
      </c>
      <c r="I737" s="24" t="s">
        <v>64</v>
      </c>
      <c r="J737" s="24" t="s">
        <v>590</v>
      </c>
      <c r="K737" s="24" t="s">
        <v>66</v>
      </c>
      <c r="L737" s="24" t="s">
        <v>119</v>
      </c>
      <c r="M737" s="24" t="s">
        <v>83</v>
      </c>
      <c r="N737" s="24" t="s">
        <v>55</v>
      </c>
      <c r="O737" s="24" t="s">
        <v>56</v>
      </c>
      <c r="P737" s="24">
        <v>3</v>
      </c>
      <c r="Q737" s="24">
        <v>0</v>
      </c>
      <c r="R737" s="24" t="s">
        <v>93</v>
      </c>
      <c r="S737" s="62">
        <v>0</v>
      </c>
      <c r="T737" s="24">
        <v>2024</v>
      </c>
      <c r="U737" s="24">
        <f t="shared" si="11"/>
        <v>5</v>
      </c>
      <c r="V737" s="24"/>
      <c r="W737" s="24"/>
      <c r="X737" s="24"/>
      <c r="Y737" s="24"/>
      <c r="Z737" s="24"/>
      <c r="AA737" s="24"/>
      <c r="AB737" s="24">
        <v>3</v>
      </c>
      <c r="AC737" s="24"/>
      <c r="AD737" s="24"/>
      <c r="AE737" s="24">
        <v>2</v>
      </c>
      <c r="AF737" s="24"/>
      <c r="AG737" s="24"/>
      <c r="AH737" s="62">
        <f>V737/'Festività&amp;Chiusure'!H$2</f>
        <v>0</v>
      </c>
      <c r="AI737" s="62">
        <f>W737/'Festività&amp;Chiusure'!I$2</f>
        <v>0</v>
      </c>
      <c r="AJ737" s="62">
        <f>X737/'Festività&amp;Chiusure'!J$2</f>
        <v>0</v>
      </c>
      <c r="AK737" s="62">
        <f>Y737/'Festività&amp;Chiusure'!K$2</f>
        <v>0</v>
      </c>
      <c r="AL737" s="62">
        <f>Z737/'Festività&amp;Chiusure'!L$2</f>
        <v>0</v>
      </c>
      <c r="AM737" s="62">
        <f>AA737/'Festività&amp;Chiusure'!M$2</f>
        <v>0</v>
      </c>
      <c r="AN737" s="62">
        <f>AB737/'Festività&amp;Chiusure'!N$2</f>
        <v>0.13043478260869565</v>
      </c>
      <c r="AO737" s="62">
        <f>AC737/'Festività&amp;Chiusure'!O$2</f>
        <v>0</v>
      </c>
      <c r="AP737" s="62">
        <f>AD737/'Festività&amp;Chiusure'!P$2</f>
        <v>0</v>
      </c>
      <c r="AQ737" s="62">
        <f>AE737/'Festività&amp;Chiusure'!Q$2</f>
        <v>8.6956521739130432E-2</v>
      </c>
      <c r="AR737" s="62">
        <f>AF737/'Festività&amp;Chiusure'!R$2</f>
        <v>0</v>
      </c>
      <c r="AS737" s="62">
        <f>AG737/'Festività&amp;Chiusure'!S$2</f>
        <v>0</v>
      </c>
    </row>
    <row r="738" spans="1:45" ht="15" hidden="1" customHeight="1">
      <c r="A738" s="24" t="s">
        <v>60</v>
      </c>
      <c r="B738" s="24" t="s">
        <v>61</v>
      </c>
      <c r="C738" s="24"/>
      <c r="D738" s="24">
        <v>2024</v>
      </c>
      <c r="E738" s="61">
        <v>45292</v>
      </c>
      <c r="F738" s="61">
        <v>45657</v>
      </c>
      <c r="G738" s="24" t="s">
        <v>62</v>
      </c>
      <c r="H738" s="24" t="s">
        <v>63</v>
      </c>
      <c r="I738" s="24" t="s">
        <v>64</v>
      </c>
      <c r="J738" s="24" t="s">
        <v>590</v>
      </c>
      <c r="K738" s="24" t="s">
        <v>66</v>
      </c>
      <c r="L738" s="24" t="s">
        <v>119</v>
      </c>
      <c r="M738" s="24" t="s">
        <v>96</v>
      </c>
      <c r="N738" s="24" t="s">
        <v>55</v>
      </c>
      <c r="O738" s="24" t="s">
        <v>56</v>
      </c>
      <c r="P738" s="24">
        <v>3</v>
      </c>
      <c r="Q738" s="24">
        <v>0</v>
      </c>
      <c r="R738" s="24" t="s">
        <v>93</v>
      </c>
      <c r="S738" s="62">
        <v>0</v>
      </c>
      <c r="T738" s="24">
        <v>2024</v>
      </c>
      <c r="U738" s="24">
        <f t="shared" si="11"/>
        <v>5</v>
      </c>
      <c r="V738" s="24"/>
      <c r="W738" s="24"/>
      <c r="X738" s="24"/>
      <c r="Y738" s="24"/>
      <c r="Z738" s="24"/>
      <c r="AA738" s="24"/>
      <c r="AB738" s="24">
        <v>3</v>
      </c>
      <c r="AC738" s="24"/>
      <c r="AD738" s="24"/>
      <c r="AE738" s="24">
        <v>2</v>
      </c>
      <c r="AF738" s="24"/>
      <c r="AG738" s="24"/>
      <c r="AH738" s="62">
        <f>V738/'Festività&amp;Chiusure'!H$2</f>
        <v>0</v>
      </c>
      <c r="AI738" s="62">
        <f>W738/'Festività&amp;Chiusure'!I$2</f>
        <v>0</v>
      </c>
      <c r="AJ738" s="62">
        <f>X738/'Festività&amp;Chiusure'!J$2</f>
        <v>0</v>
      </c>
      <c r="AK738" s="62">
        <f>Y738/'Festività&amp;Chiusure'!K$2</f>
        <v>0</v>
      </c>
      <c r="AL738" s="62">
        <f>Z738/'Festività&amp;Chiusure'!L$2</f>
        <v>0</v>
      </c>
      <c r="AM738" s="62">
        <f>AA738/'Festività&amp;Chiusure'!M$2</f>
        <v>0</v>
      </c>
      <c r="AN738" s="62">
        <f>AB738/'Festività&amp;Chiusure'!N$2</f>
        <v>0.13043478260869565</v>
      </c>
      <c r="AO738" s="62">
        <f>AC738/'Festività&amp;Chiusure'!O$2</f>
        <v>0</v>
      </c>
      <c r="AP738" s="62">
        <f>AD738/'Festività&amp;Chiusure'!P$2</f>
        <v>0</v>
      </c>
      <c r="AQ738" s="62">
        <f>AE738/'Festività&amp;Chiusure'!Q$2</f>
        <v>8.6956521739130432E-2</v>
      </c>
      <c r="AR738" s="62">
        <f>AF738/'Festività&amp;Chiusure'!R$2</f>
        <v>0</v>
      </c>
      <c r="AS738" s="62">
        <f>AG738/'Festività&amp;Chiusure'!S$2</f>
        <v>0</v>
      </c>
    </row>
    <row r="739" spans="1:45" ht="15" hidden="1" customHeight="1">
      <c r="A739" s="24" t="s">
        <v>60</v>
      </c>
      <c r="B739" s="24" t="s">
        <v>61</v>
      </c>
      <c r="C739" s="24"/>
      <c r="D739" s="24">
        <v>2024</v>
      </c>
      <c r="E739" s="61">
        <v>45292</v>
      </c>
      <c r="F739" s="61">
        <v>45657</v>
      </c>
      <c r="G739" s="24" t="s">
        <v>62</v>
      </c>
      <c r="H739" s="24" t="s">
        <v>63</v>
      </c>
      <c r="I739" s="24" t="s">
        <v>64</v>
      </c>
      <c r="J739" s="24" t="s">
        <v>590</v>
      </c>
      <c r="K739" s="24" t="s">
        <v>66</v>
      </c>
      <c r="L739" s="24" t="s">
        <v>119</v>
      </c>
      <c r="M739" s="24" t="s">
        <v>101</v>
      </c>
      <c r="N739" s="24" t="s">
        <v>55</v>
      </c>
      <c r="O739" s="24" t="s">
        <v>56</v>
      </c>
      <c r="P739" s="24">
        <v>3</v>
      </c>
      <c r="Q739" s="24">
        <v>0</v>
      </c>
      <c r="R739" s="24" t="s">
        <v>93</v>
      </c>
      <c r="S739" s="62">
        <v>0</v>
      </c>
      <c r="T739" s="24">
        <v>2024</v>
      </c>
      <c r="U739" s="24">
        <f t="shared" si="11"/>
        <v>5</v>
      </c>
      <c r="V739" s="24"/>
      <c r="W739" s="24"/>
      <c r="X739" s="24"/>
      <c r="Y739" s="24"/>
      <c r="Z739" s="24"/>
      <c r="AA739" s="24"/>
      <c r="AB739" s="24">
        <v>3</v>
      </c>
      <c r="AC739" s="24"/>
      <c r="AD739" s="24"/>
      <c r="AE739" s="24">
        <v>2</v>
      </c>
      <c r="AF739" s="24"/>
      <c r="AG739" s="24"/>
      <c r="AH739" s="62">
        <f>V739/'Festività&amp;Chiusure'!H$2</f>
        <v>0</v>
      </c>
      <c r="AI739" s="62">
        <f>W739/'Festività&amp;Chiusure'!I$2</f>
        <v>0</v>
      </c>
      <c r="AJ739" s="62">
        <f>X739/'Festività&amp;Chiusure'!J$2</f>
        <v>0</v>
      </c>
      <c r="AK739" s="62">
        <f>Y739/'Festività&amp;Chiusure'!K$2</f>
        <v>0</v>
      </c>
      <c r="AL739" s="62">
        <f>Z739/'Festività&amp;Chiusure'!L$2</f>
        <v>0</v>
      </c>
      <c r="AM739" s="62">
        <f>AA739/'Festività&amp;Chiusure'!M$2</f>
        <v>0</v>
      </c>
      <c r="AN739" s="62">
        <f>AB739/'Festività&amp;Chiusure'!N$2</f>
        <v>0.13043478260869565</v>
      </c>
      <c r="AO739" s="62">
        <f>AC739/'Festività&amp;Chiusure'!O$2</f>
        <v>0</v>
      </c>
      <c r="AP739" s="62">
        <f>AD739/'Festività&amp;Chiusure'!P$2</f>
        <v>0</v>
      </c>
      <c r="AQ739" s="62">
        <f>AE739/'Festività&amp;Chiusure'!Q$2</f>
        <v>8.6956521739130432E-2</v>
      </c>
      <c r="AR739" s="62">
        <f>AF739/'Festività&amp;Chiusure'!R$2</f>
        <v>0</v>
      </c>
      <c r="AS739" s="62">
        <f>AG739/'Festività&amp;Chiusure'!S$2</f>
        <v>0</v>
      </c>
    </row>
    <row r="740" spans="1:45" ht="15" hidden="1" customHeight="1">
      <c r="A740" s="24" t="s">
        <v>262</v>
      </c>
      <c r="B740" s="24" t="s">
        <v>46</v>
      </c>
      <c r="C740" s="24"/>
      <c r="D740" s="24">
        <v>2024</v>
      </c>
      <c r="E740" s="24"/>
      <c r="F740" s="24"/>
      <c r="G740" s="24" t="s">
        <v>62</v>
      </c>
      <c r="H740" s="24" t="s">
        <v>391</v>
      </c>
      <c r="I740" s="24" t="s">
        <v>198</v>
      </c>
      <c r="J740" s="24" t="s">
        <v>627</v>
      </c>
      <c r="K740" s="24"/>
      <c r="L740" s="24" t="s">
        <v>119</v>
      </c>
      <c r="M740" s="24" t="s">
        <v>177</v>
      </c>
      <c r="N740" s="24" t="s">
        <v>59</v>
      </c>
      <c r="O740" s="24" t="s">
        <v>72</v>
      </c>
      <c r="P740" s="24">
        <v>0</v>
      </c>
      <c r="Q740" s="24">
        <v>0</v>
      </c>
      <c r="R740" s="24" t="s">
        <v>57</v>
      </c>
      <c r="S740" s="62">
        <v>1</v>
      </c>
      <c r="T740" s="24">
        <v>2024</v>
      </c>
      <c r="U740" s="24">
        <f t="shared" si="11"/>
        <v>14</v>
      </c>
      <c r="V740" s="24">
        <v>14.4</v>
      </c>
      <c r="W740" s="24">
        <v>16.8</v>
      </c>
      <c r="X740" s="24">
        <v>16.8</v>
      </c>
      <c r="Y740" s="24">
        <v>5.7</v>
      </c>
      <c r="Z740" s="24">
        <v>6</v>
      </c>
      <c r="AA740" s="24">
        <v>8</v>
      </c>
      <c r="AB740" s="24"/>
      <c r="AC740" s="24"/>
      <c r="AD740" s="24"/>
      <c r="AE740" s="24"/>
      <c r="AF740" s="24"/>
      <c r="AG740" s="24"/>
      <c r="AH740" s="62">
        <f>V740/'Festività&amp;Chiusure'!H$2</f>
        <v>0.8</v>
      </c>
      <c r="AI740" s="62">
        <f>W740/'Festività&amp;Chiusure'!I$2</f>
        <v>0.84000000000000008</v>
      </c>
      <c r="AJ740" s="62">
        <f>X740/'Festività&amp;Chiusure'!J$2</f>
        <v>0.8</v>
      </c>
      <c r="AK740" s="62">
        <f>Y740/'Festività&amp;Chiusure'!K$2</f>
        <v>0.25909090909090909</v>
      </c>
      <c r="AL740" s="62">
        <f>Z740/'Festività&amp;Chiusure'!L$2</f>
        <v>0.3</v>
      </c>
      <c r="AM740" s="62">
        <f>AA740/'Festività&amp;Chiusure'!M$2</f>
        <v>0.4</v>
      </c>
      <c r="AN740" s="62">
        <f>AB740/'Festività&amp;Chiusure'!N$2</f>
        <v>0</v>
      </c>
      <c r="AO740" s="62">
        <f>AC740/'Festività&amp;Chiusure'!O$2</f>
        <v>0</v>
      </c>
      <c r="AP740" s="62">
        <f>AD740/'Festività&amp;Chiusure'!P$2</f>
        <v>0</v>
      </c>
      <c r="AQ740" s="62">
        <f>AE740/'Festività&amp;Chiusure'!Q$2</f>
        <v>0</v>
      </c>
      <c r="AR740" s="62">
        <f>AF740/'Festività&amp;Chiusure'!R$2</f>
        <v>0</v>
      </c>
      <c r="AS740" s="62">
        <f>AG740/'Festività&amp;Chiusure'!S$2</f>
        <v>0</v>
      </c>
    </row>
    <row r="741" spans="1:45" ht="15" hidden="1" customHeight="1">
      <c r="A741" s="24" t="s">
        <v>262</v>
      </c>
      <c r="B741" s="24" t="s">
        <v>46</v>
      </c>
      <c r="C741" s="24"/>
      <c r="D741" s="24">
        <v>2024</v>
      </c>
      <c r="E741" s="24"/>
      <c r="F741" s="24"/>
      <c r="G741" s="24" t="s">
        <v>62</v>
      </c>
      <c r="H741" s="24" t="s">
        <v>391</v>
      </c>
      <c r="I741" s="24" t="s">
        <v>198</v>
      </c>
      <c r="J741" s="24" t="s">
        <v>627</v>
      </c>
      <c r="K741" s="24"/>
      <c r="L741" s="24" t="s">
        <v>119</v>
      </c>
      <c r="M741" s="24" t="s">
        <v>83</v>
      </c>
      <c r="N741" s="24" t="s">
        <v>55</v>
      </c>
      <c r="O741" s="24" t="s">
        <v>56</v>
      </c>
      <c r="P741" s="24">
        <v>0</v>
      </c>
      <c r="Q741" s="24">
        <v>0</v>
      </c>
      <c r="R741" s="24" t="s">
        <v>93</v>
      </c>
      <c r="S741" s="62">
        <v>0</v>
      </c>
      <c r="T741" s="24">
        <v>2024</v>
      </c>
      <c r="U741" s="24">
        <f t="shared" si="11"/>
        <v>0</v>
      </c>
      <c r="V741" s="24"/>
      <c r="W741" s="24">
        <v>4.2</v>
      </c>
      <c r="X741" s="24">
        <v>7.35</v>
      </c>
      <c r="Y741" s="24"/>
      <c r="Z741" s="24"/>
      <c r="AA741" s="24"/>
      <c r="AB741" s="24"/>
      <c r="AC741" s="24"/>
      <c r="AD741" s="24"/>
      <c r="AE741" s="24"/>
      <c r="AF741" s="24"/>
      <c r="AG741" s="24"/>
      <c r="AH741" s="62">
        <f>V741/'Festività&amp;Chiusure'!H$2</f>
        <v>0</v>
      </c>
      <c r="AI741" s="62">
        <f>W741/'Festività&amp;Chiusure'!I$2</f>
        <v>0.21000000000000002</v>
      </c>
      <c r="AJ741" s="62">
        <f>X741/'Festività&amp;Chiusure'!J$2</f>
        <v>0.35</v>
      </c>
      <c r="AK741" s="62">
        <f>Y741/'Festività&amp;Chiusure'!K$2</f>
        <v>0</v>
      </c>
      <c r="AL741" s="62">
        <f>Z741/'Festività&amp;Chiusure'!L$2</f>
        <v>0</v>
      </c>
      <c r="AM741" s="62">
        <f>AA741/'Festività&amp;Chiusure'!M$2</f>
        <v>0</v>
      </c>
      <c r="AN741" s="62">
        <f>AB741/'Festività&amp;Chiusure'!N$2</f>
        <v>0</v>
      </c>
      <c r="AO741" s="62">
        <f>AC741/'Festività&amp;Chiusure'!O$2</f>
        <v>0</v>
      </c>
      <c r="AP741" s="62">
        <f>AD741/'Festività&amp;Chiusure'!P$2</f>
        <v>0</v>
      </c>
      <c r="AQ741" s="62">
        <f>AE741/'Festività&amp;Chiusure'!Q$2</f>
        <v>0</v>
      </c>
      <c r="AR741" s="62">
        <f>AF741/'Festività&amp;Chiusure'!R$2</f>
        <v>0</v>
      </c>
      <c r="AS741" s="62">
        <f>AG741/'Festività&amp;Chiusure'!S$2</f>
        <v>0</v>
      </c>
    </row>
    <row r="742" spans="1:45" ht="15" hidden="1" customHeight="1">
      <c r="A742" s="24" t="s">
        <v>262</v>
      </c>
      <c r="B742" s="24" t="s">
        <v>46</v>
      </c>
      <c r="C742" s="24"/>
      <c r="D742" s="24">
        <v>2024</v>
      </c>
      <c r="E742" s="24"/>
      <c r="F742" s="24"/>
      <c r="G742" s="24" t="s">
        <v>62</v>
      </c>
      <c r="H742" s="24" t="s">
        <v>391</v>
      </c>
      <c r="I742" s="24" t="s">
        <v>198</v>
      </c>
      <c r="J742" s="24" t="s">
        <v>627</v>
      </c>
      <c r="K742" s="24"/>
      <c r="L742" s="24" t="s">
        <v>119</v>
      </c>
      <c r="M742" s="24" t="s">
        <v>67</v>
      </c>
      <c r="N742" s="24" t="s">
        <v>55</v>
      </c>
      <c r="O742" s="24" t="s">
        <v>56</v>
      </c>
      <c r="P742" s="24">
        <v>0</v>
      </c>
      <c r="Q742" s="24">
        <v>0</v>
      </c>
      <c r="R742" s="24" t="s">
        <v>93</v>
      </c>
      <c r="S742" s="62">
        <v>0</v>
      </c>
      <c r="T742" s="24">
        <v>2024</v>
      </c>
      <c r="U742" s="24">
        <f t="shared" si="11"/>
        <v>0</v>
      </c>
      <c r="V742" s="24">
        <v>1.8</v>
      </c>
      <c r="W742" s="24">
        <v>21</v>
      </c>
      <c r="X742" s="24">
        <v>21</v>
      </c>
      <c r="Y742" s="24"/>
      <c r="Z742" s="24"/>
      <c r="AA742" s="24"/>
      <c r="AB742" s="24"/>
      <c r="AC742" s="24"/>
      <c r="AD742" s="24"/>
      <c r="AE742" s="24"/>
      <c r="AF742" s="24"/>
      <c r="AG742" s="24"/>
      <c r="AH742" s="62">
        <f>V742/'Festività&amp;Chiusure'!H$2</f>
        <v>0.1</v>
      </c>
      <c r="AI742" s="62">
        <f>W742/'Festività&amp;Chiusure'!I$2</f>
        <v>1.05</v>
      </c>
      <c r="AJ742" s="62">
        <f>X742/'Festività&amp;Chiusure'!J$2</f>
        <v>1</v>
      </c>
      <c r="AK742" s="62">
        <f>Y742/'Festività&amp;Chiusure'!K$2</f>
        <v>0</v>
      </c>
      <c r="AL742" s="62">
        <f>Z742/'Festività&amp;Chiusure'!L$2</f>
        <v>0</v>
      </c>
      <c r="AM742" s="62">
        <f>AA742/'Festività&amp;Chiusure'!M$2</f>
        <v>0</v>
      </c>
      <c r="AN742" s="62">
        <f>AB742/'Festività&amp;Chiusure'!N$2</f>
        <v>0</v>
      </c>
      <c r="AO742" s="62">
        <f>AC742/'Festività&amp;Chiusure'!O$2</f>
        <v>0</v>
      </c>
      <c r="AP742" s="62">
        <f>AD742/'Festività&amp;Chiusure'!P$2</f>
        <v>0</v>
      </c>
      <c r="AQ742" s="62">
        <f>AE742/'Festività&amp;Chiusure'!Q$2</f>
        <v>0</v>
      </c>
      <c r="AR742" s="62">
        <f>AF742/'Festività&amp;Chiusure'!R$2</f>
        <v>0</v>
      </c>
      <c r="AS742" s="62">
        <f>AG742/'Festività&amp;Chiusure'!S$2</f>
        <v>0</v>
      </c>
    </row>
    <row r="743" spans="1:45" ht="15" hidden="1" customHeight="1">
      <c r="A743" s="24" t="s">
        <v>262</v>
      </c>
      <c r="B743" s="24" t="s">
        <v>46</v>
      </c>
      <c r="C743" s="24"/>
      <c r="D743" s="24">
        <v>2024</v>
      </c>
      <c r="E743" s="24"/>
      <c r="F743" s="24"/>
      <c r="G743" s="24" t="s">
        <v>62</v>
      </c>
      <c r="H743" s="24" t="s">
        <v>391</v>
      </c>
      <c r="I743" s="24" t="s">
        <v>198</v>
      </c>
      <c r="J743" s="24" t="s">
        <v>627</v>
      </c>
      <c r="K743" s="24"/>
      <c r="L743" s="24" t="s">
        <v>119</v>
      </c>
      <c r="M743" s="24" t="s">
        <v>102</v>
      </c>
      <c r="N743" s="24" t="s">
        <v>55</v>
      </c>
      <c r="O743" s="24" t="s">
        <v>56</v>
      </c>
      <c r="P743" s="24">
        <v>0</v>
      </c>
      <c r="Q743" s="24">
        <v>0</v>
      </c>
      <c r="R743" s="24" t="s">
        <v>93</v>
      </c>
      <c r="S743" s="62">
        <v>0</v>
      </c>
      <c r="T743" s="24">
        <v>2024</v>
      </c>
      <c r="U743" s="24">
        <f t="shared" si="11"/>
        <v>0</v>
      </c>
      <c r="V743" s="24">
        <v>9</v>
      </c>
      <c r="W743" s="24">
        <v>14.7</v>
      </c>
      <c r="X743" s="24">
        <v>18.899999999999999</v>
      </c>
      <c r="Y743" s="24">
        <v>11.4</v>
      </c>
      <c r="Z743" s="24"/>
      <c r="AA743" s="24"/>
      <c r="AB743" s="24"/>
      <c r="AC743" s="24"/>
      <c r="AD743" s="24"/>
      <c r="AE743" s="24"/>
      <c r="AF743" s="24"/>
      <c r="AG743" s="24"/>
      <c r="AH743" s="62">
        <f>V743/'Festività&amp;Chiusure'!H$2</f>
        <v>0.5</v>
      </c>
      <c r="AI743" s="62">
        <f>W743/'Festività&amp;Chiusure'!I$2</f>
        <v>0.73499999999999999</v>
      </c>
      <c r="AJ743" s="62">
        <f>X743/'Festività&amp;Chiusure'!J$2</f>
        <v>0.89999999999999991</v>
      </c>
      <c r="AK743" s="62">
        <f>Y743/'Festività&amp;Chiusure'!K$2</f>
        <v>0.51818181818181819</v>
      </c>
      <c r="AL743" s="62">
        <f>Z743/'Festività&amp;Chiusure'!L$2</f>
        <v>0</v>
      </c>
      <c r="AM743" s="62">
        <f>AA743/'Festività&amp;Chiusure'!M$2</f>
        <v>0</v>
      </c>
      <c r="AN743" s="62">
        <f>AB743/'Festività&amp;Chiusure'!N$2</f>
        <v>0</v>
      </c>
      <c r="AO743" s="62">
        <f>AC743/'Festività&amp;Chiusure'!O$2</f>
        <v>0</v>
      </c>
      <c r="AP743" s="62">
        <f>AD743/'Festività&amp;Chiusure'!P$2</f>
        <v>0</v>
      </c>
      <c r="AQ743" s="62">
        <f>AE743/'Festività&amp;Chiusure'!Q$2</f>
        <v>0</v>
      </c>
      <c r="AR743" s="62">
        <f>AF743/'Festività&amp;Chiusure'!R$2</f>
        <v>0</v>
      </c>
      <c r="AS743" s="62">
        <f>AG743/'Festività&amp;Chiusure'!S$2</f>
        <v>0</v>
      </c>
    </row>
    <row r="744" spans="1:45" ht="15" hidden="1" customHeight="1">
      <c r="A744" s="24" t="s">
        <v>262</v>
      </c>
      <c r="B744" s="24" t="s">
        <v>46</v>
      </c>
      <c r="C744" s="24"/>
      <c r="D744" s="24">
        <v>2024</v>
      </c>
      <c r="E744" s="24"/>
      <c r="F744" s="24"/>
      <c r="G744" s="24" t="s">
        <v>62</v>
      </c>
      <c r="H744" s="24" t="s">
        <v>391</v>
      </c>
      <c r="I744" s="24" t="s">
        <v>198</v>
      </c>
      <c r="J744" s="24" t="s">
        <v>627</v>
      </c>
      <c r="K744" s="24"/>
      <c r="L744" s="24" t="s">
        <v>119</v>
      </c>
      <c r="M744" s="24" t="s">
        <v>110</v>
      </c>
      <c r="N744" s="24" t="s">
        <v>55</v>
      </c>
      <c r="O744" s="24" t="s">
        <v>56</v>
      </c>
      <c r="P744" s="24">
        <v>0</v>
      </c>
      <c r="Q744" s="24">
        <v>0</v>
      </c>
      <c r="R744" s="24" t="s">
        <v>93</v>
      </c>
      <c r="S744" s="62">
        <v>0</v>
      </c>
      <c r="T744" s="24">
        <v>2024</v>
      </c>
      <c r="U744" s="24">
        <f t="shared" si="11"/>
        <v>0</v>
      </c>
      <c r="V744" s="24">
        <v>9</v>
      </c>
      <c r="W744" s="24">
        <v>14.7</v>
      </c>
      <c r="X744" s="24">
        <v>18.899999999999999</v>
      </c>
      <c r="Y744" s="24"/>
      <c r="Z744" s="24"/>
      <c r="AA744" s="24"/>
      <c r="AB744" s="24"/>
      <c r="AC744" s="24"/>
      <c r="AD744" s="24"/>
      <c r="AE744" s="24"/>
      <c r="AF744" s="24"/>
      <c r="AG744" s="24"/>
      <c r="AH744" s="62">
        <f>V744/'Festività&amp;Chiusure'!H$2</f>
        <v>0.5</v>
      </c>
      <c r="AI744" s="62">
        <f>W744/'Festività&amp;Chiusure'!I$2</f>
        <v>0.73499999999999999</v>
      </c>
      <c r="AJ744" s="62">
        <f>X744/'Festività&amp;Chiusure'!J$2</f>
        <v>0.89999999999999991</v>
      </c>
      <c r="AK744" s="62">
        <f>Y744/'Festività&amp;Chiusure'!K$2</f>
        <v>0</v>
      </c>
      <c r="AL744" s="62">
        <f>Z744/'Festività&amp;Chiusure'!L$2</f>
        <v>0</v>
      </c>
      <c r="AM744" s="62">
        <f>AA744/'Festività&amp;Chiusure'!M$2</f>
        <v>0</v>
      </c>
      <c r="AN744" s="62">
        <f>AB744/'Festività&amp;Chiusure'!N$2</f>
        <v>0</v>
      </c>
      <c r="AO744" s="62">
        <f>AC744/'Festività&amp;Chiusure'!O$2</f>
        <v>0</v>
      </c>
      <c r="AP744" s="62">
        <f>AD744/'Festività&amp;Chiusure'!P$2</f>
        <v>0</v>
      </c>
      <c r="AQ744" s="62">
        <f>AE744/'Festività&amp;Chiusure'!Q$2</f>
        <v>0</v>
      </c>
      <c r="AR744" s="62">
        <f>AF744/'Festività&amp;Chiusure'!R$2</f>
        <v>0</v>
      </c>
      <c r="AS744" s="62">
        <f>AG744/'Festività&amp;Chiusure'!S$2</f>
        <v>0</v>
      </c>
    </row>
    <row r="745" spans="1:45" ht="15" hidden="1" customHeight="1">
      <c r="A745" s="24" t="s">
        <v>262</v>
      </c>
      <c r="B745" s="24" t="s">
        <v>46</v>
      </c>
      <c r="C745" s="24"/>
      <c r="D745" s="24">
        <v>2024</v>
      </c>
      <c r="E745" s="61">
        <v>45292</v>
      </c>
      <c r="F745" s="61">
        <v>45443</v>
      </c>
      <c r="G745" s="24" t="s">
        <v>62</v>
      </c>
      <c r="H745" s="24" t="s">
        <v>461</v>
      </c>
      <c r="I745" s="24" t="s">
        <v>198</v>
      </c>
      <c r="J745" s="24" t="s">
        <v>628</v>
      </c>
      <c r="K745" s="24" t="s">
        <v>52</v>
      </c>
      <c r="L745" s="24" t="s">
        <v>119</v>
      </c>
      <c r="M745" s="24" t="s">
        <v>177</v>
      </c>
      <c r="N745" s="24" t="s">
        <v>59</v>
      </c>
      <c r="O745" s="24" t="s">
        <v>72</v>
      </c>
      <c r="P745" s="24">
        <v>0</v>
      </c>
      <c r="Q745" s="24">
        <v>0</v>
      </c>
      <c r="R745" s="24" t="s">
        <v>93</v>
      </c>
      <c r="S745" s="62">
        <v>0</v>
      </c>
      <c r="T745" s="24">
        <v>2024</v>
      </c>
      <c r="U745" s="24">
        <f t="shared" si="11"/>
        <v>0</v>
      </c>
      <c r="V745" s="24">
        <v>9</v>
      </c>
      <c r="W745" s="24">
        <v>1.5</v>
      </c>
      <c r="X745" s="24">
        <v>1.5</v>
      </c>
      <c r="Y745" s="24">
        <v>5.7</v>
      </c>
      <c r="Z745" s="24"/>
      <c r="AA745" s="24"/>
      <c r="AB745" s="24"/>
      <c r="AC745" s="24"/>
      <c r="AD745" s="24"/>
      <c r="AE745" s="24"/>
      <c r="AF745" s="24"/>
      <c r="AG745" s="24"/>
      <c r="AH745" s="62">
        <f>V745/'Festività&amp;Chiusure'!H$2</f>
        <v>0.5</v>
      </c>
      <c r="AI745" s="62">
        <f>W745/'Festività&amp;Chiusure'!I$2</f>
        <v>7.4999999999999997E-2</v>
      </c>
      <c r="AJ745" s="62">
        <f>X745/'Festività&amp;Chiusure'!J$2</f>
        <v>7.1428571428571425E-2</v>
      </c>
      <c r="AK745" s="62">
        <f>Y745/'Festività&amp;Chiusure'!K$2</f>
        <v>0.25909090909090909</v>
      </c>
      <c r="AL745" s="62">
        <f>Z745/'Festività&amp;Chiusure'!L$2</f>
        <v>0</v>
      </c>
      <c r="AM745" s="62">
        <f>AA745/'Festività&amp;Chiusure'!M$2</f>
        <v>0</v>
      </c>
      <c r="AN745" s="62">
        <f>AB745/'Festività&amp;Chiusure'!N$2</f>
        <v>0</v>
      </c>
      <c r="AO745" s="62">
        <f>AC745/'Festività&amp;Chiusure'!O$2</f>
        <v>0</v>
      </c>
      <c r="AP745" s="62">
        <f>AD745/'Festività&amp;Chiusure'!P$2</f>
        <v>0</v>
      </c>
      <c r="AQ745" s="62">
        <f>AE745/'Festività&amp;Chiusure'!Q$2</f>
        <v>0</v>
      </c>
      <c r="AR745" s="62">
        <f>AF745/'Festività&amp;Chiusure'!R$2</f>
        <v>0</v>
      </c>
      <c r="AS745" s="62">
        <f>AG745/'Festività&amp;Chiusure'!S$2</f>
        <v>0</v>
      </c>
    </row>
    <row r="746" spans="1:45" ht="15" hidden="1" customHeight="1">
      <c r="A746" s="24" t="s">
        <v>262</v>
      </c>
      <c r="B746" s="24" t="s">
        <v>46</v>
      </c>
      <c r="C746" s="24"/>
      <c r="D746" s="24">
        <v>2024</v>
      </c>
      <c r="E746" s="61">
        <v>45292</v>
      </c>
      <c r="F746" s="61">
        <v>45443</v>
      </c>
      <c r="G746" s="24" t="s">
        <v>62</v>
      </c>
      <c r="H746" s="24" t="s">
        <v>461</v>
      </c>
      <c r="I746" s="24" t="s">
        <v>198</v>
      </c>
      <c r="J746" s="24" t="s">
        <v>628</v>
      </c>
      <c r="K746" s="24" t="s">
        <v>52</v>
      </c>
      <c r="L746" s="24" t="s">
        <v>119</v>
      </c>
      <c r="M746" s="24" t="s">
        <v>83</v>
      </c>
      <c r="N746" s="24" t="s">
        <v>55</v>
      </c>
      <c r="O746" s="24" t="s">
        <v>56</v>
      </c>
      <c r="P746" s="24">
        <v>0</v>
      </c>
      <c r="Q746" s="24">
        <v>0</v>
      </c>
      <c r="R746" s="24" t="s">
        <v>93</v>
      </c>
      <c r="S746" s="62">
        <v>0</v>
      </c>
      <c r="T746" s="24">
        <v>2024</v>
      </c>
      <c r="U746" s="24">
        <f t="shared" si="11"/>
        <v>0</v>
      </c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62">
        <f>V746/'Festività&amp;Chiusure'!H$2</f>
        <v>0</v>
      </c>
      <c r="AI746" s="62">
        <f>W746/'Festività&amp;Chiusure'!I$2</f>
        <v>0</v>
      </c>
      <c r="AJ746" s="62">
        <f>X746/'Festività&amp;Chiusure'!J$2</f>
        <v>0</v>
      </c>
      <c r="AK746" s="62">
        <f>Y746/'Festività&amp;Chiusure'!K$2</f>
        <v>0</v>
      </c>
      <c r="AL746" s="62">
        <f>Z746/'Festività&amp;Chiusure'!L$2</f>
        <v>0</v>
      </c>
      <c r="AM746" s="62">
        <f>AA746/'Festività&amp;Chiusure'!M$2</f>
        <v>0</v>
      </c>
      <c r="AN746" s="62">
        <f>AB746/'Festività&amp;Chiusure'!N$2</f>
        <v>0</v>
      </c>
      <c r="AO746" s="62">
        <f>AC746/'Festività&amp;Chiusure'!O$2</f>
        <v>0</v>
      </c>
      <c r="AP746" s="62">
        <f>AD746/'Festività&amp;Chiusure'!P$2</f>
        <v>0</v>
      </c>
      <c r="AQ746" s="62">
        <f>AE746/'Festività&amp;Chiusure'!Q$2</f>
        <v>0</v>
      </c>
      <c r="AR746" s="62">
        <f>AF746/'Festività&amp;Chiusure'!R$2</f>
        <v>0</v>
      </c>
      <c r="AS746" s="62">
        <f>AG746/'Festività&amp;Chiusure'!S$2</f>
        <v>0</v>
      </c>
    </row>
    <row r="747" spans="1:45" ht="15" hidden="1" customHeight="1">
      <c r="A747" s="24" t="s">
        <v>262</v>
      </c>
      <c r="B747" s="24" t="s">
        <v>46</v>
      </c>
      <c r="C747" s="24"/>
      <c r="D747" s="24">
        <v>2024</v>
      </c>
      <c r="E747" s="61">
        <v>45292</v>
      </c>
      <c r="F747" s="61">
        <v>45443</v>
      </c>
      <c r="G747" s="24" t="s">
        <v>62</v>
      </c>
      <c r="H747" s="24" t="s">
        <v>461</v>
      </c>
      <c r="I747" s="24" t="s">
        <v>198</v>
      </c>
      <c r="J747" s="24" t="s">
        <v>628</v>
      </c>
      <c r="K747" s="24" t="s">
        <v>52</v>
      </c>
      <c r="L747" s="24" t="s">
        <v>119</v>
      </c>
      <c r="M747" s="24" t="s">
        <v>67</v>
      </c>
      <c r="N747" s="24" t="s">
        <v>55</v>
      </c>
      <c r="O747" s="24" t="s">
        <v>56</v>
      </c>
      <c r="P747" s="24">
        <v>0</v>
      </c>
      <c r="Q747" s="24">
        <v>0</v>
      </c>
      <c r="R747" s="24" t="s">
        <v>93</v>
      </c>
      <c r="S747" s="62">
        <v>0</v>
      </c>
      <c r="T747" s="24">
        <v>2024</v>
      </c>
      <c r="U747" s="24">
        <f t="shared" si="11"/>
        <v>0</v>
      </c>
      <c r="V747" s="24">
        <v>1.8</v>
      </c>
      <c r="W747" s="24">
        <v>1.5</v>
      </c>
      <c r="X747" s="24">
        <v>1.5</v>
      </c>
      <c r="Y747" s="24"/>
      <c r="Z747" s="24"/>
      <c r="AA747" s="24"/>
      <c r="AB747" s="24"/>
      <c r="AC747" s="24"/>
      <c r="AD747" s="24"/>
      <c r="AE747" s="24"/>
      <c r="AF747" s="24"/>
      <c r="AG747" s="24"/>
      <c r="AH747" s="62">
        <f>V747/'Festività&amp;Chiusure'!H$2</f>
        <v>0.1</v>
      </c>
      <c r="AI747" s="62">
        <f>W747/'Festività&amp;Chiusure'!I$2</f>
        <v>7.4999999999999997E-2</v>
      </c>
      <c r="AJ747" s="62">
        <f>X747/'Festività&amp;Chiusure'!J$2</f>
        <v>7.1428571428571425E-2</v>
      </c>
      <c r="AK747" s="62">
        <f>Y747/'Festività&amp;Chiusure'!K$2</f>
        <v>0</v>
      </c>
      <c r="AL747" s="62">
        <f>Z747/'Festività&amp;Chiusure'!L$2</f>
        <v>0</v>
      </c>
      <c r="AM747" s="62">
        <f>AA747/'Festività&amp;Chiusure'!M$2</f>
        <v>0</v>
      </c>
      <c r="AN747" s="62">
        <f>AB747/'Festività&amp;Chiusure'!N$2</f>
        <v>0</v>
      </c>
      <c r="AO747" s="62">
        <f>AC747/'Festività&amp;Chiusure'!O$2</f>
        <v>0</v>
      </c>
      <c r="AP747" s="62">
        <f>AD747/'Festività&amp;Chiusure'!P$2</f>
        <v>0</v>
      </c>
      <c r="AQ747" s="62">
        <f>AE747/'Festività&amp;Chiusure'!Q$2</f>
        <v>0</v>
      </c>
      <c r="AR747" s="62">
        <f>AF747/'Festività&amp;Chiusure'!R$2</f>
        <v>0</v>
      </c>
      <c r="AS747" s="62">
        <f>AG747/'Festività&amp;Chiusure'!S$2</f>
        <v>0</v>
      </c>
    </row>
    <row r="748" spans="1:45" ht="15" hidden="1" customHeight="1">
      <c r="A748" s="24" t="s">
        <v>262</v>
      </c>
      <c r="B748" s="24" t="s">
        <v>46</v>
      </c>
      <c r="C748" s="24"/>
      <c r="D748" s="24">
        <v>2024</v>
      </c>
      <c r="E748" s="61">
        <v>45292</v>
      </c>
      <c r="F748" s="61">
        <v>45443</v>
      </c>
      <c r="G748" s="24" t="s">
        <v>62</v>
      </c>
      <c r="H748" s="24" t="s">
        <v>461</v>
      </c>
      <c r="I748" s="24" t="s">
        <v>198</v>
      </c>
      <c r="J748" s="24" t="s">
        <v>628</v>
      </c>
      <c r="K748" s="24" t="s">
        <v>52</v>
      </c>
      <c r="L748" s="24" t="s">
        <v>119</v>
      </c>
      <c r="M748" s="24" t="s">
        <v>102</v>
      </c>
      <c r="N748" s="24" t="s">
        <v>55</v>
      </c>
      <c r="O748" s="24" t="s">
        <v>56</v>
      </c>
      <c r="P748" s="24">
        <v>0</v>
      </c>
      <c r="Q748" s="24">
        <v>0</v>
      </c>
      <c r="R748" s="24" t="s">
        <v>93</v>
      </c>
      <c r="S748" s="62">
        <v>0</v>
      </c>
      <c r="T748" s="24">
        <v>2024</v>
      </c>
      <c r="U748" s="24">
        <f t="shared" si="11"/>
        <v>0</v>
      </c>
      <c r="V748" s="24">
        <v>9</v>
      </c>
      <c r="W748" s="24">
        <v>1.5</v>
      </c>
      <c r="X748" s="24">
        <v>1.5</v>
      </c>
      <c r="Y748" s="24">
        <v>9.5</v>
      </c>
      <c r="Z748" s="24"/>
      <c r="AA748" s="24"/>
      <c r="AB748" s="24"/>
      <c r="AC748" s="24"/>
      <c r="AD748" s="24"/>
      <c r="AE748" s="24"/>
      <c r="AF748" s="24"/>
      <c r="AG748" s="24"/>
      <c r="AH748" s="62">
        <f>V748/'Festività&amp;Chiusure'!H$2</f>
        <v>0.5</v>
      </c>
      <c r="AI748" s="62">
        <f>W748/'Festività&amp;Chiusure'!I$2</f>
        <v>7.4999999999999997E-2</v>
      </c>
      <c r="AJ748" s="62">
        <f>X748/'Festività&amp;Chiusure'!J$2</f>
        <v>7.1428571428571425E-2</v>
      </c>
      <c r="AK748" s="62">
        <f>Y748/'Festività&amp;Chiusure'!K$2</f>
        <v>0.43181818181818182</v>
      </c>
      <c r="AL748" s="62">
        <f>Z748/'Festività&amp;Chiusure'!L$2</f>
        <v>0</v>
      </c>
      <c r="AM748" s="62">
        <f>AA748/'Festività&amp;Chiusure'!M$2</f>
        <v>0</v>
      </c>
      <c r="AN748" s="62">
        <f>AB748/'Festività&amp;Chiusure'!N$2</f>
        <v>0</v>
      </c>
      <c r="AO748" s="62">
        <f>AC748/'Festività&amp;Chiusure'!O$2</f>
        <v>0</v>
      </c>
      <c r="AP748" s="62">
        <f>AD748/'Festività&amp;Chiusure'!P$2</f>
        <v>0</v>
      </c>
      <c r="AQ748" s="62">
        <f>AE748/'Festività&amp;Chiusure'!Q$2</f>
        <v>0</v>
      </c>
      <c r="AR748" s="62">
        <f>AF748/'Festività&amp;Chiusure'!R$2</f>
        <v>0</v>
      </c>
      <c r="AS748" s="62">
        <f>AG748/'Festività&amp;Chiusure'!S$2</f>
        <v>0</v>
      </c>
    </row>
    <row r="749" spans="1:45" ht="15" hidden="1" customHeight="1">
      <c r="A749" s="24" t="s">
        <v>262</v>
      </c>
      <c r="B749" s="24" t="s">
        <v>46</v>
      </c>
      <c r="C749" s="24"/>
      <c r="D749" s="24">
        <v>2024</v>
      </c>
      <c r="E749" s="61">
        <v>45292</v>
      </c>
      <c r="F749" s="61">
        <v>45443</v>
      </c>
      <c r="G749" s="24" t="s">
        <v>62</v>
      </c>
      <c r="H749" s="24" t="s">
        <v>461</v>
      </c>
      <c r="I749" s="24" t="s">
        <v>198</v>
      </c>
      <c r="J749" s="24" t="s">
        <v>628</v>
      </c>
      <c r="K749" s="24" t="s">
        <v>52</v>
      </c>
      <c r="L749" s="24" t="s">
        <v>119</v>
      </c>
      <c r="M749" s="24" t="s">
        <v>110</v>
      </c>
      <c r="N749" s="24" t="s">
        <v>55</v>
      </c>
      <c r="O749" s="24" t="s">
        <v>56</v>
      </c>
      <c r="P749" s="24">
        <v>0</v>
      </c>
      <c r="Q749" s="24">
        <v>0</v>
      </c>
      <c r="R749" s="24" t="s">
        <v>93</v>
      </c>
      <c r="S749" s="62">
        <v>0</v>
      </c>
      <c r="T749" s="24">
        <v>2024</v>
      </c>
      <c r="U749" s="24">
        <f t="shared" si="11"/>
        <v>0</v>
      </c>
      <c r="V749" s="24">
        <v>9</v>
      </c>
      <c r="W749" s="24">
        <v>1.5</v>
      </c>
      <c r="X749" s="24">
        <v>1.5</v>
      </c>
      <c r="Y749" s="24"/>
      <c r="Z749" s="24"/>
      <c r="AA749" s="24"/>
      <c r="AB749" s="24"/>
      <c r="AC749" s="24"/>
      <c r="AD749" s="24"/>
      <c r="AE749" s="24"/>
      <c r="AF749" s="24"/>
      <c r="AG749" s="24"/>
      <c r="AH749" s="62">
        <f>V749/'Festività&amp;Chiusure'!H$2</f>
        <v>0.5</v>
      </c>
      <c r="AI749" s="62">
        <f>W749/'Festività&amp;Chiusure'!I$2</f>
        <v>7.4999999999999997E-2</v>
      </c>
      <c r="AJ749" s="62">
        <f>X749/'Festività&amp;Chiusure'!J$2</f>
        <v>7.1428571428571425E-2</v>
      </c>
      <c r="AK749" s="62">
        <f>Y749/'Festività&amp;Chiusure'!K$2</f>
        <v>0</v>
      </c>
      <c r="AL749" s="62">
        <f>Z749/'Festività&amp;Chiusure'!L$2</f>
        <v>0</v>
      </c>
      <c r="AM749" s="62">
        <f>AA749/'Festività&amp;Chiusure'!M$2</f>
        <v>0</v>
      </c>
      <c r="AN749" s="62">
        <f>AB749/'Festività&amp;Chiusure'!N$2</f>
        <v>0</v>
      </c>
      <c r="AO749" s="62">
        <f>AC749/'Festività&amp;Chiusure'!O$2</f>
        <v>0</v>
      </c>
      <c r="AP749" s="62">
        <f>AD749/'Festività&amp;Chiusure'!P$2</f>
        <v>0</v>
      </c>
      <c r="AQ749" s="62">
        <f>AE749/'Festività&amp;Chiusure'!Q$2</f>
        <v>0</v>
      </c>
      <c r="AR749" s="62">
        <f>AF749/'Festività&amp;Chiusure'!R$2</f>
        <v>0</v>
      </c>
      <c r="AS749" s="62">
        <f>AG749/'Festività&amp;Chiusure'!S$2</f>
        <v>0</v>
      </c>
    </row>
    <row r="750" spans="1:45" ht="15" hidden="1" customHeight="1">
      <c r="A750" s="24" t="s">
        <v>45</v>
      </c>
      <c r="B750" s="24" t="s">
        <v>46</v>
      </c>
      <c r="C750" s="24" t="s">
        <v>111</v>
      </c>
      <c r="D750" s="24">
        <v>2024</v>
      </c>
      <c r="E750" s="61">
        <v>45383</v>
      </c>
      <c r="F750" s="61">
        <v>45657</v>
      </c>
      <c r="G750" s="24" t="s">
        <v>629</v>
      </c>
      <c r="H750" s="24" t="s">
        <v>629</v>
      </c>
      <c r="I750" s="24" t="s">
        <v>50</v>
      </c>
      <c r="J750" s="24" t="s">
        <v>630</v>
      </c>
      <c r="K750" s="24" t="s">
        <v>631</v>
      </c>
      <c r="L750" s="24" t="s">
        <v>119</v>
      </c>
      <c r="M750" s="24" t="s">
        <v>102</v>
      </c>
      <c r="N750" s="24" t="s">
        <v>55</v>
      </c>
      <c r="O750" s="24" t="s">
        <v>56</v>
      </c>
      <c r="P750" s="24">
        <v>10</v>
      </c>
      <c r="Q750" s="24">
        <v>10</v>
      </c>
      <c r="R750" s="24" t="s">
        <v>57</v>
      </c>
      <c r="S750" s="62">
        <v>1</v>
      </c>
      <c r="T750" s="24">
        <v>2024</v>
      </c>
      <c r="U750" s="24">
        <f t="shared" si="11"/>
        <v>5</v>
      </c>
      <c r="V750" s="24"/>
      <c r="W750" s="24"/>
      <c r="X750" s="24"/>
      <c r="Y750" s="24"/>
      <c r="Z750" s="24"/>
      <c r="AA750" s="24"/>
      <c r="AB750" s="24">
        <v>5</v>
      </c>
      <c r="AC750" s="24"/>
      <c r="AD750" s="24"/>
      <c r="AE750" s="24"/>
      <c r="AF750" s="24"/>
      <c r="AG750" s="24"/>
      <c r="AH750" s="62">
        <f>V750/'Festività&amp;Chiusure'!H$2</f>
        <v>0</v>
      </c>
      <c r="AI750" s="62">
        <f>W750/'Festività&amp;Chiusure'!I$2</f>
        <v>0</v>
      </c>
      <c r="AJ750" s="62">
        <f>X750/'Festività&amp;Chiusure'!J$2</f>
        <v>0</v>
      </c>
      <c r="AK750" s="62">
        <f>Y750/'Festività&amp;Chiusure'!K$2</f>
        <v>0</v>
      </c>
      <c r="AL750" s="62">
        <f>Z750/'Festività&amp;Chiusure'!L$2</f>
        <v>0</v>
      </c>
      <c r="AM750" s="62">
        <f>AA750/'Festività&amp;Chiusure'!M$2</f>
        <v>0</v>
      </c>
      <c r="AN750" s="62">
        <f>AB750/'Festività&amp;Chiusure'!N$2</f>
        <v>0.21739130434782608</v>
      </c>
      <c r="AO750" s="62">
        <f>AC750/'Festività&amp;Chiusure'!O$2</f>
        <v>0</v>
      </c>
      <c r="AP750" s="62">
        <f>AD750/'Festività&amp;Chiusure'!P$2</f>
        <v>0</v>
      </c>
      <c r="AQ750" s="62">
        <f>AE750/'Festività&amp;Chiusure'!Q$2</f>
        <v>0</v>
      </c>
      <c r="AR750" s="62">
        <f>AF750/'Festività&amp;Chiusure'!R$2</f>
        <v>0</v>
      </c>
      <c r="AS750" s="62">
        <f>AG750/'Festività&amp;Chiusure'!S$2</f>
        <v>0</v>
      </c>
    </row>
    <row r="751" spans="1:45" ht="15" hidden="1" customHeight="1">
      <c r="A751" s="24" t="s">
        <v>45</v>
      </c>
      <c r="B751" s="24" t="s">
        <v>46</v>
      </c>
      <c r="C751" s="24" t="s">
        <v>111</v>
      </c>
      <c r="D751" s="24">
        <v>2024</v>
      </c>
      <c r="E751" s="61">
        <v>45383</v>
      </c>
      <c r="F751" s="61">
        <v>45657</v>
      </c>
      <c r="G751" s="24" t="s">
        <v>629</v>
      </c>
      <c r="H751" s="24" t="s">
        <v>629</v>
      </c>
      <c r="I751" s="24" t="s">
        <v>50</v>
      </c>
      <c r="J751" s="24" t="s">
        <v>630</v>
      </c>
      <c r="K751" s="24" t="s">
        <v>631</v>
      </c>
      <c r="L751" s="24" t="s">
        <v>119</v>
      </c>
      <c r="M751" s="24" t="s">
        <v>119</v>
      </c>
      <c r="N751" s="24" t="s">
        <v>55</v>
      </c>
      <c r="O751" s="24" t="s">
        <v>56</v>
      </c>
      <c r="P751" s="24">
        <v>10</v>
      </c>
      <c r="Q751" s="24">
        <v>10</v>
      </c>
      <c r="R751" s="24" t="s">
        <v>57</v>
      </c>
      <c r="S751" s="62">
        <v>1</v>
      </c>
      <c r="T751" s="24">
        <v>2024</v>
      </c>
      <c r="U751" s="24">
        <f t="shared" si="11"/>
        <v>5.5</v>
      </c>
      <c r="V751" s="24"/>
      <c r="W751" s="24"/>
      <c r="X751" s="24"/>
      <c r="Y751" s="24">
        <v>2</v>
      </c>
      <c r="Z751" s="24">
        <v>1</v>
      </c>
      <c r="AA751" s="24">
        <v>4</v>
      </c>
      <c r="AB751" s="24">
        <v>0.5</v>
      </c>
      <c r="AC751" s="24"/>
      <c r="AD751" s="24"/>
      <c r="AE751" s="24"/>
      <c r="AF751" s="24"/>
      <c r="AG751" s="24"/>
      <c r="AH751" s="62">
        <f>V751/'Festività&amp;Chiusure'!H$2</f>
        <v>0</v>
      </c>
      <c r="AI751" s="62">
        <f>W751/'Festività&amp;Chiusure'!I$2</f>
        <v>0</v>
      </c>
      <c r="AJ751" s="62">
        <f>X751/'Festività&amp;Chiusure'!J$2</f>
        <v>0</v>
      </c>
      <c r="AK751" s="62">
        <f>Y751/'Festività&amp;Chiusure'!K$2</f>
        <v>9.0909090909090912E-2</v>
      </c>
      <c r="AL751" s="62">
        <f>Z751/'Festività&amp;Chiusure'!L$2</f>
        <v>0.05</v>
      </c>
      <c r="AM751" s="62">
        <f>AA751/'Festività&amp;Chiusure'!M$2</f>
        <v>0.2</v>
      </c>
      <c r="AN751" s="62">
        <f>AB751/'Festività&amp;Chiusure'!N$2</f>
        <v>2.1739130434782608E-2</v>
      </c>
      <c r="AO751" s="62">
        <f>AC751/'Festività&amp;Chiusure'!O$2</f>
        <v>0</v>
      </c>
      <c r="AP751" s="62">
        <f>AD751/'Festività&amp;Chiusure'!P$2</f>
        <v>0</v>
      </c>
      <c r="AQ751" s="62">
        <f>AE751/'Festività&amp;Chiusure'!Q$2</f>
        <v>0</v>
      </c>
      <c r="AR751" s="62">
        <f>AF751/'Festività&amp;Chiusure'!R$2</f>
        <v>0</v>
      </c>
      <c r="AS751" s="62">
        <f>AG751/'Festività&amp;Chiusure'!S$2</f>
        <v>0</v>
      </c>
    </row>
    <row r="752" spans="1:45" ht="15" hidden="1" customHeight="1">
      <c r="A752" s="24" t="s">
        <v>60</v>
      </c>
      <c r="B752" s="24" t="s">
        <v>61</v>
      </c>
      <c r="C752" s="24"/>
      <c r="D752" s="24">
        <v>2024</v>
      </c>
      <c r="E752" s="61">
        <v>45536</v>
      </c>
      <c r="F752" s="61">
        <v>45626</v>
      </c>
      <c r="G752" s="24" t="s">
        <v>62</v>
      </c>
      <c r="H752" s="24" t="s">
        <v>63</v>
      </c>
      <c r="I752" s="24" t="s">
        <v>64</v>
      </c>
      <c r="J752" s="24" t="s">
        <v>569</v>
      </c>
      <c r="K752" s="24" t="s">
        <v>66</v>
      </c>
      <c r="L752" s="24" t="s">
        <v>119</v>
      </c>
      <c r="M752" s="24" t="s">
        <v>83</v>
      </c>
      <c r="N752" s="24" t="s">
        <v>55</v>
      </c>
      <c r="O752" s="24" t="s">
        <v>56</v>
      </c>
      <c r="P752" s="24">
        <v>10</v>
      </c>
      <c r="Q752" s="24">
        <v>0</v>
      </c>
      <c r="R752" s="24" t="s">
        <v>93</v>
      </c>
      <c r="S752" s="62">
        <v>0</v>
      </c>
      <c r="T752" s="24">
        <v>2024</v>
      </c>
      <c r="U752" s="24">
        <f t="shared" si="11"/>
        <v>10</v>
      </c>
      <c r="V752" s="24"/>
      <c r="W752" s="24"/>
      <c r="X752" s="24"/>
      <c r="Y752" s="24"/>
      <c r="Z752" s="24"/>
      <c r="AA752" s="24"/>
      <c r="AB752" s="24"/>
      <c r="AC752" s="24"/>
      <c r="AD752" s="24">
        <v>3</v>
      </c>
      <c r="AE752" s="24">
        <v>5</v>
      </c>
      <c r="AF752" s="24">
        <v>2</v>
      </c>
      <c r="AG752" s="24"/>
      <c r="AH752" s="62">
        <f>V752/'Festività&amp;Chiusure'!H$2</f>
        <v>0</v>
      </c>
      <c r="AI752" s="62">
        <f>W752/'Festività&amp;Chiusure'!I$2</f>
        <v>0</v>
      </c>
      <c r="AJ752" s="62">
        <f>X752/'Festività&amp;Chiusure'!J$2</f>
        <v>0</v>
      </c>
      <c r="AK752" s="62">
        <f>Y752/'Festività&amp;Chiusure'!K$2</f>
        <v>0</v>
      </c>
      <c r="AL752" s="62">
        <f>Z752/'Festività&amp;Chiusure'!L$2</f>
        <v>0</v>
      </c>
      <c r="AM752" s="62">
        <f>AA752/'Festività&amp;Chiusure'!M$2</f>
        <v>0</v>
      </c>
      <c r="AN752" s="62">
        <f>AB752/'Festività&amp;Chiusure'!N$2</f>
        <v>0</v>
      </c>
      <c r="AO752" s="62">
        <f>AC752/'Festività&amp;Chiusure'!O$2</f>
        <v>0</v>
      </c>
      <c r="AP752" s="62">
        <f>AD752/'Festività&amp;Chiusure'!P$2</f>
        <v>0.14285714285714285</v>
      </c>
      <c r="AQ752" s="62">
        <f>AE752/'Festività&amp;Chiusure'!Q$2</f>
        <v>0.21739130434782608</v>
      </c>
      <c r="AR752" s="62">
        <f>AF752/'Festività&amp;Chiusure'!R$2</f>
        <v>9.5238095238095233E-2</v>
      </c>
      <c r="AS752" s="62">
        <f>AG752/'Festività&amp;Chiusure'!S$2</f>
        <v>0</v>
      </c>
    </row>
    <row r="753" spans="1:46" ht="15" hidden="1" customHeight="1">
      <c r="A753" s="24" t="s">
        <v>60</v>
      </c>
      <c r="B753" s="24" t="s">
        <v>61</v>
      </c>
      <c r="C753" s="24"/>
      <c r="D753" s="24">
        <v>2024</v>
      </c>
      <c r="E753" s="61">
        <v>45536</v>
      </c>
      <c r="F753" s="61">
        <v>45626</v>
      </c>
      <c r="G753" s="24" t="s">
        <v>62</v>
      </c>
      <c r="H753" s="24" t="s">
        <v>63</v>
      </c>
      <c r="I753" s="24" t="s">
        <v>64</v>
      </c>
      <c r="J753" s="24" t="s">
        <v>569</v>
      </c>
      <c r="K753" s="24" t="s">
        <v>66</v>
      </c>
      <c r="L753" s="24" t="s">
        <v>119</v>
      </c>
      <c r="M753" s="24" t="s">
        <v>96</v>
      </c>
      <c r="N753" s="24" t="s">
        <v>55</v>
      </c>
      <c r="O753" s="24" t="s">
        <v>56</v>
      </c>
      <c r="P753" s="24">
        <v>10</v>
      </c>
      <c r="Q753" s="24">
        <v>0</v>
      </c>
      <c r="R753" s="24" t="s">
        <v>93</v>
      </c>
      <c r="S753" s="62">
        <v>0</v>
      </c>
      <c r="T753" s="24">
        <v>2024</v>
      </c>
      <c r="U753" s="24">
        <f t="shared" si="11"/>
        <v>10</v>
      </c>
      <c r="V753" s="24"/>
      <c r="W753" s="24"/>
      <c r="X753" s="24"/>
      <c r="Y753" s="24"/>
      <c r="Z753" s="24"/>
      <c r="AA753" s="24"/>
      <c r="AB753" s="24"/>
      <c r="AC753" s="24"/>
      <c r="AD753" s="24">
        <v>3</v>
      </c>
      <c r="AE753" s="24">
        <v>5</v>
      </c>
      <c r="AF753" s="24">
        <v>2</v>
      </c>
      <c r="AG753" s="24"/>
      <c r="AH753" s="62">
        <f>V753/'Festività&amp;Chiusure'!H$2</f>
        <v>0</v>
      </c>
      <c r="AI753" s="62">
        <f>W753/'Festività&amp;Chiusure'!I$2</f>
        <v>0</v>
      </c>
      <c r="AJ753" s="62">
        <f>X753/'Festività&amp;Chiusure'!J$2</f>
        <v>0</v>
      </c>
      <c r="AK753" s="62">
        <f>Y753/'Festività&amp;Chiusure'!K$2</f>
        <v>0</v>
      </c>
      <c r="AL753" s="62">
        <f>Z753/'Festività&amp;Chiusure'!L$2</f>
        <v>0</v>
      </c>
      <c r="AM753" s="62">
        <f>AA753/'Festività&amp;Chiusure'!M$2</f>
        <v>0</v>
      </c>
      <c r="AN753" s="62">
        <f>AB753/'Festività&amp;Chiusure'!N$2</f>
        <v>0</v>
      </c>
      <c r="AO753" s="62">
        <f>AC753/'Festività&amp;Chiusure'!O$2</f>
        <v>0</v>
      </c>
      <c r="AP753" s="62">
        <f>AD753/'Festività&amp;Chiusure'!P$2</f>
        <v>0.14285714285714285</v>
      </c>
      <c r="AQ753" s="62">
        <f>AE753/'Festività&amp;Chiusure'!Q$2</f>
        <v>0.21739130434782608</v>
      </c>
      <c r="AR753" s="62">
        <f>AF753/'Festività&amp;Chiusure'!R$2</f>
        <v>9.5238095238095233E-2</v>
      </c>
      <c r="AS753" s="62">
        <f>AG753/'Festività&amp;Chiusure'!S$2</f>
        <v>0</v>
      </c>
    </row>
    <row r="754" spans="1:46" ht="15" hidden="1" customHeight="1">
      <c r="A754" s="24" t="s">
        <v>60</v>
      </c>
      <c r="B754" s="24" t="s">
        <v>61</v>
      </c>
      <c r="C754" s="24"/>
      <c r="D754" s="24">
        <v>2024</v>
      </c>
      <c r="E754" s="61">
        <v>45536</v>
      </c>
      <c r="F754" s="61">
        <v>45626</v>
      </c>
      <c r="G754" s="24" t="s">
        <v>62</v>
      </c>
      <c r="H754" s="24" t="s">
        <v>63</v>
      </c>
      <c r="I754" s="24" t="s">
        <v>64</v>
      </c>
      <c r="J754" s="24" t="s">
        <v>569</v>
      </c>
      <c r="K754" s="24" t="s">
        <v>66</v>
      </c>
      <c r="L754" s="24" t="s">
        <v>119</v>
      </c>
      <c r="M754" s="24" t="s">
        <v>71</v>
      </c>
      <c r="N754" s="24" t="s">
        <v>70</v>
      </c>
      <c r="O754" s="24" t="s">
        <v>56</v>
      </c>
      <c r="P754" s="24">
        <v>10</v>
      </c>
      <c r="Q754" s="24">
        <v>0</v>
      </c>
      <c r="R754" s="24" t="s">
        <v>93</v>
      </c>
      <c r="S754" s="62">
        <v>0</v>
      </c>
      <c r="T754" s="24">
        <v>2024</v>
      </c>
      <c r="U754" s="24">
        <f t="shared" si="11"/>
        <v>10</v>
      </c>
      <c r="V754" s="24"/>
      <c r="W754" s="24"/>
      <c r="X754" s="24"/>
      <c r="Y754" s="24"/>
      <c r="Z754" s="24"/>
      <c r="AA754" s="24"/>
      <c r="AB754" s="24"/>
      <c r="AC754" s="24"/>
      <c r="AD754" s="24">
        <v>3</v>
      </c>
      <c r="AE754" s="24">
        <v>5</v>
      </c>
      <c r="AF754" s="24">
        <v>2</v>
      </c>
      <c r="AG754" s="24"/>
      <c r="AH754" s="62">
        <f>V754/'Festività&amp;Chiusure'!H$2</f>
        <v>0</v>
      </c>
      <c r="AI754" s="62">
        <f>W754/'Festività&amp;Chiusure'!I$2</f>
        <v>0</v>
      </c>
      <c r="AJ754" s="62">
        <f>X754/'Festività&amp;Chiusure'!J$2</f>
        <v>0</v>
      </c>
      <c r="AK754" s="62">
        <f>Y754/'Festività&amp;Chiusure'!K$2</f>
        <v>0</v>
      </c>
      <c r="AL754" s="62">
        <f>Z754/'Festività&amp;Chiusure'!L$2</f>
        <v>0</v>
      </c>
      <c r="AM754" s="62">
        <f>AA754/'Festività&amp;Chiusure'!M$2</f>
        <v>0</v>
      </c>
      <c r="AN754" s="62">
        <f>AB754/'Festività&amp;Chiusure'!N$2</f>
        <v>0</v>
      </c>
      <c r="AO754" s="62">
        <f>AC754/'Festività&amp;Chiusure'!O$2</f>
        <v>0</v>
      </c>
      <c r="AP754" s="62">
        <f>AD754/'Festività&amp;Chiusure'!P$2</f>
        <v>0.14285714285714285</v>
      </c>
      <c r="AQ754" s="62">
        <f>AE754/'Festività&amp;Chiusure'!Q$2</f>
        <v>0.21739130434782608</v>
      </c>
      <c r="AR754" s="62">
        <f>AF754/'Festività&amp;Chiusure'!R$2</f>
        <v>9.5238095238095233E-2</v>
      </c>
      <c r="AS754" s="62">
        <f>AG754/'Festività&amp;Chiusure'!S$2</f>
        <v>0</v>
      </c>
    </row>
    <row r="755" spans="1:46" ht="15" hidden="1" customHeight="1">
      <c r="A755" s="24" t="s">
        <v>45</v>
      </c>
      <c r="B755" s="24" t="s">
        <v>194</v>
      </c>
      <c r="C755" s="24"/>
      <c r="D755" s="24">
        <v>2024</v>
      </c>
      <c r="E755" s="61">
        <v>45292</v>
      </c>
      <c r="F755" s="61">
        <v>45657</v>
      </c>
      <c r="G755" s="24" t="s">
        <v>62</v>
      </c>
      <c r="H755" s="24" t="s">
        <v>632</v>
      </c>
      <c r="I755" s="24" t="s">
        <v>50</v>
      </c>
      <c r="J755" s="24" t="s">
        <v>633</v>
      </c>
      <c r="K755" s="24" t="s">
        <v>634</v>
      </c>
      <c r="L755" s="24" t="s">
        <v>119</v>
      </c>
      <c r="M755" s="24" t="s">
        <v>54</v>
      </c>
      <c r="N755" s="24" t="s">
        <v>55</v>
      </c>
      <c r="O755" s="24" t="s">
        <v>56</v>
      </c>
      <c r="P755" s="24">
        <v>30</v>
      </c>
      <c r="Q755" s="24">
        <v>0</v>
      </c>
      <c r="R755" s="24" t="s">
        <v>93</v>
      </c>
      <c r="S755" s="62">
        <v>0</v>
      </c>
      <c r="T755" s="24">
        <v>2024</v>
      </c>
      <c r="U755" s="24">
        <f t="shared" si="11"/>
        <v>1</v>
      </c>
      <c r="V755" s="24">
        <v>0.9</v>
      </c>
      <c r="W755" s="24">
        <v>1.5</v>
      </c>
      <c r="X755" s="24">
        <v>2.1</v>
      </c>
      <c r="Y755" s="24">
        <v>0.95</v>
      </c>
      <c r="Z755" s="24">
        <v>1</v>
      </c>
      <c r="AA755" s="24"/>
      <c r="AB755" s="24"/>
      <c r="AC755" s="24"/>
      <c r="AD755" s="24"/>
      <c r="AE755" s="24"/>
      <c r="AF755" s="24"/>
      <c r="AG755" s="24"/>
      <c r="AH755" s="62">
        <f>V755/'Festività&amp;Chiusure'!H$2</f>
        <v>0.05</v>
      </c>
      <c r="AI755" s="62">
        <f>W755/'Festività&amp;Chiusure'!I$2</f>
        <v>7.4999999999999997E-2</v>
      </c>
      <c r="AJ755" s="62">
        <f>X755/'Festività&amp;Chiusure'!J$2</f>
        <v>0.1</v>
      </c>
      <c r="AK755" s="62">
        <f>Y755/'Festività&amp;Chiusure'!K$2</f>
        <v>4.3181818181818182E-2</v>
      </c>
      <c r="AL755" s="62">
        <f>Z755/'Festività&amp;Chiusure'!L$2</f>
        <v>0.05</v>
      </c>
      <c r="AM755" s="62">
        <f>AA755/'Festività&amp;Chiusure'!M$2</f>
        <v>0</v>
      </c>
      <c r="AN755" s="62">
        <f>AB755/'Festività&amp;Chiusure'!N$2</f>
        <v>0</v>
      </c>
      <c r="AO755" s="62">
        <f>AC755/'Festività&amp;Chiusure'!O$2</f>
        <v>0</v>
      </c>
      <c r="AP755" s="62">
        <f>AD755/'Festività&amp;Chiusure'!P$2</f>
        <v>0</v>
      </c>
      <c r="AQ755" s="62">
        <f>AE755/'Festività&amp;Chiusure'!Q$2</f>
        <v>0</v>
      </c>
      <c r="AR755" s="62">
        <f>AF755/'Festività&amp;Chiusure'!R$2</f>
        <v>0</v>
      </c>
      <c r="AS755" s="62">
        <f>AG755/'Festività&amp;Chiusure'!S$2</f>
        <v>0</v>
      </c>
    </row>
    <row r="756" spans="1:46" ht="15" hidden="1" customHeight="1">
      <c r="A756" s="24" t="s">
        <v>45</v>
      </c>
      <c r="B756" s="24" t="s">
        <v>194</v>
      </c>
      <c r="C756" s="24"/>
      <c r="D756" s="24">
        <v>2024</v>
      </c>
      <c r="E756" s="61">
        <v>45292</v>
      </c>
      <c r="F756" s="61">
        <v>45657</v>
      </c>
      <c r="G756" s="24" t="s">
        <v>62</v>
      </c>
      <c r="H756" s="24" t="s">
        <v>632</v>
      </c>
      <c r="I756" s="24" t="s">
        <v>50</v>
      </c>
      <c r="J756" s="24" t="s">
        <v>633</v>
      </c>
      <c r="K756" s="24" t="s">
        <v>634</v>
      </c>
      <c r="L756" s="24" t="s">
        <v>119</v>
      </c>
      <c r="M756" s="24" t="s">
        <v>119</v>
      </c>
      <c r="N756" s="24" t="s">
        <v>55</v>
      </c>
      <c r="O756" s="24" t="s">
        <v>72</v>
      </c>
      <c r="P756" s="24">
        <v>30</v>
      </c>
      <c r="Q756" s="24">
        <v>0</v>
      </c>
      <c r="R756" s="24" t="s">
        <v>93</v>
      </c>
      <c r="S756" s="62">
        <v>0</v>
      </c>
      <c r="T756" s="24">
        <v>2024</v>
      </c>
      <c r="U756" s="24">
        <f t="shared" si="11"/>
        <v>1</v>
      </c>
      <c r="V756" s="24">
        <v>0.9</v>
      </c>
      <c r="W756" s="24">
        <v>1.5</v>
      </c>
      <c r="X756" s="24">
        <v>2.1</v>
      </c>
      <c r="Y756" s="24">
        <v>0.95</v>
      </c>
      <c r="Z756" s="24">
        <v>1</v>
      </c>
      <c r="AA756" s="24"/>
      <c r="AB756" s="24"/>
      <c r="AC756" s="24"/>
      <c r="AD756" s="24"/>
      <c r="AE756" s="24"/>
      <c r="AF756" s="24"/>
      <c r="AG756" s="24"/>
      <c r="AH756" s="62">
        <f>V756/'Festività&amp;Chiusure'!H$2</f>
        <v>0.05</v>
      </c>
      <c r="AI756" s="62">
        <f>W756/'Festività&amp;Chiusure'!I$2</f>
        <v>7.4999999999999997E-2</v>
      </c>
      <c r="AJ756" s="62">
        <f>X756/'Festività&amp;Chiusure'!J$2</f>
        <v>0.1</v>
      </c>
      <c r="AK756" s="62">
        <f>Y756/'Festività&amp;Chiusure'!K$2</f>
        <v>4.3181818181818182E-2</v>
      </c>
      <c r="AL756" s="62">
        <f>Z756/'Festività&amp;Chiusure'!L$2</f>
        <v>0.05</v>
      </c>
      <c r="AM756" s="62">
        <f>AA756/'Festività&amp;Chiusure'!M$2</f>
        <v>0</v>
      </c>
      <c r="AN756" s="62">
        <f>AB756/'Festività&amp;Chiusure'!N$2</f>
        <v>0</v>
      </c>
      <c r="AO756" s="62">
        <f>AC756/'Festività&amp;Chiusure'!O$2</f>
        <v>0</v>
      </c>
      <c r="AP756" s="62">
        <f>AD756/'Festività&amp;Chiusure'!P$2</f>
        <v>0</v>
      </c>
      <c r="AQ756" s="62">
        <f>AE756/'Festività&amp;Chiusure'!Q$2</f>
        <v>0</v>
      </c>
      <c r="AR756" s="62">
        <f>AF756/'Festività&amp;Chiusure'!R$2</f>
        <v>0</v>
      </c>
      <c r="AS756" s="62">
        <f>AG756/'Festività&amp;Chiusure'!S$2</f>
        <v>0</v>
      </c>
    </row>
    <row r="757" spans="1:46" ht="15" hidden="1" customHeight="1">
      <c r="A757" s="24" t="s">
        <v>420</v>
      </c>
      <c r="B757" s="24" t="s">
        <v>46</v>
      </c>
      <c r="C757" s="24"/>
      <c r="D757" s="24">
        <v>2024</v>
      </c>
      <c r="E757" s="24"/>
      <c r="F757" s="24"/>
      <c r="G757" s="24" t="s">
        <v>62</v>
      </c>
      <c r="H757" s="24" t="s">
        <v>62</v>
      </c>
      <c r="I757" s="24" t="s">
        <v>510</v>
      </c>
      <c r="J757" s="24" t="s">
        <v>635</v>
      </c>
      <c r="K757" s="24" t="s">
        <v>52</v>
      </c>
      <c r="L757" s="24" t="s">
        <v>636</v>
      </c>
      <c r="M757" s="24" t="s">
        <v>185</v>
      </c>
      <c r="N757" s="24" t="s">
        <v>55</v>
      </c>
      <c r="O757" s="24" t="s">
        <v>186</v>
      </c>
      <c r="P757" s="24">
        <v>35</v>
      </c>
      <c r="Q757" s="24">
        <v>27</v>
      </c>
      <c r="R757" s="24" t="s">
        <v>57</v>
      </c>
      <c r="S757" s="62">
        <v>1</v>
      </c>
      <c r="T757" s="24">
        <v>2024</v>
      </c>
      <c r="U757" s="24">
        <f t="shared" si="11"/>
        <v>22</v>
      </c>
      <c r="V757" s="24"/>
      <c r="W757" s="24"/>
      <c r="X757" s="24"/>
      <c r="Y757" s="24">
        <v>5</v>
      </c>
      <c r="Z757" s="24">
        <v>7</v>
      </c>
      <c r="AA757" s="24">
        <v>7</v>
      </c>
      <c r="AB757" s="24">
        <v>7</v>
      </c>
      <c r="AC757" s="24"/>
      <c r="AD757" s="24">
        <v>1</v>
      </c>
      <c r="AE757" s="24"/>
      <c r="AF757" s="24"/>
      <c r="AG757" s="24"/>
      <c r="AH757" s="62">
        <f>V757/'Festività&amp;Chiusure'!H$2</f>
        <v>0</v>
      </c>
      <c r="AI757" s="62">
        <f>W757/'Festività&amp;Chiusure'!I$2</f>
        <v>0</v>
      </c>
      <c r="AJ757" s="62">
        <f>X757/'Festività&amp;Chiusure'!J$2</f>
        <v>0</v>
      </c>
      <c r="AK757" s="62">
        <f>Y757/'Festività&amp;Chiusure'!K$2</f>
        <v>0.22727272727272727</v>
      </c>
      <c r="AL757" s="62">
        <f>Z757/'Festività&amp;Chiusure'!L$2</f>
        <v>0.35</v>
      </c>
      <c r="AM757" s="62">
        <f>AA757/'Festività&amp;Chiusure'!M$2</f>
        <v>0.35</v>
      </c>
      <c r="AN757" s="62">
        <f>AB757/'Festività&amp;Chiusure'!N$2</f>
        <v>0.30434782608695654</v>
      </c>
      <c r="AO757" s="62">
        <f>AC757/'Festività&amp;Chiusure'!O$2</f>
        <v>0</v>
      </c>
      <c r="AP757" s="62">
        <f>AD757/'Festività&amp;Chiusure'!P$2</f>
        <v>4.7619047619047616E-2</v>
      </c>
      <c r="AQ757" s="62">
        <f>AE757/'Festività&amp;Chiusure'!Q$2</f>
        <v>0</v>
      </c>
      <c r="AR757" s="62">
        <f>AF757/'Festività&amp;Chiusure'!R$2</f>
        <v>0</v>
      </c>
      <c r="AS757" s="62">
        <f>AG757/'Festività&amp;Chiusure'!S$2</f>
        <v>0</v>
      </c>
      <c r="AT757" s="50"/>
    </row>
    <row r="758" spans="1:46" ht="15" hidden="1" customHeight="1">
      <c r="A758" s="24" t="s">
        <v>45</v>
      </c>
      <c r="B758" s="24" t="s">
        <v>46</v>
      </c>
      <c r="C758" s="24"/>
      <c r="D758" s="24">
        <v>2024</v>
      </c>
      <c r="E758" s="61">
        <v>45488</v>
      </c>
      <c r="F758" s="61">
        <v>45580</v>
      </c>
      <c r="G758" s="24" t="s">
        <v>62</v>
      </c>
      <c r="H758" s="24" t="s">
        <v>62</v>
      </c>
      <c r="I758" s="24" t="s">
        <v>50</v>
      </c>
      <c r="J758" s="24" t="s">
        <v>637</v>
      </c>
      <c r="K758" s="24" t="s">
        <v>52</v>
      </c>
      <c r="L758" s="24" t="s">
        <v>103</v>
      </c>
      <c r="M758" s="24" t="s">
        <v>53</v>
      </c>
      <c r="N758" s="24" t="s">
        <v>59</v>
      </c>
      <c r="O758" s="24" t="s">
        <v>72</v>
      </c>
      <c r="P758" s="24">
        <v>20</v>
      </c>
      <c r="Q758" s="24">
        <v>0</v>
      </c>
      <c r="R758" s="24" t="s">
        <v>381</v>
      </c>
      <c r="S758" s="62">
        <v>0</v>
      </c>
      <c r="T758" s="24">
        <v>2024</v>
      </c>
      <c r="U758" s="24">
        <f t="shared" si="11"/>
        <v>7</v>
      </c>
      <c r="V758" s="24"/>
      <c r="W758" s="24"/>
      <c r="X758" s="24"/>
      <c r="Y758" s="24"/>
      <c r="Z758" s="24"/>
      <c r="AA758" s="24"/>
      <c r="AB758" s="24">
        <v>2</v>
      </c>
      <c r="AC758" s="24">
        <v>1</v>
      </c>
      <c r="AD758" s="24">
        <v>2</v>
      </c>
      <c r="AE758" s="24">
        <v>2</v>
      </c>
      <c r="AF758" s="24"/>
      <c r="AG758" s="24"/>
      <c r="AH758" s="62">
        <f>V758/'Festività&amp;Chiusure'!H$2</f>
        <v>0</v>
      </c>
      <c r="AI758" s="62">
        <f>W758/'Festività&amp;Chiusure'!I$2</f>
        <v>0</v>
      </c>
      <c r="AJ758" s="62">
        <f>X758/'Festività&amp;Chiusure'!J$2</f>
        <v>0</v>
      </c>
      <c r="AK758" s="62">
        <f>Y758/'Festività&amp;Chiusure'!K$2</f>
        <v>0</v>
      </c>
      <c r="AL758" s="62">
        <f>Z758/'Festività&amp;Chiusure'!L$2</f>
        <v>0</v>
      </c>
      <c r="AM758" s="62">
        <f>AA758/'Festività&amp;Chiusure'!M$2</f>
        <v>0</v>
      </c>
      <c r="AN758" s="62">
        <f>AB758/'Festività&amp;Chiusure'!N$2</f>
        <v>8.6956521739130432E-2</v>
      </c>
      <c r="AO758" s="62">
        <f>AC758/'Festività&amp;Chiusure'!O$2</f>
        <v>8.3333333333333329E-2</v>
      </c>
      <c r="AP758" s="62">
        <f>AD758/'Festività&amp;Chiusure'!P$2</f>
        <v>9.5238095238095233E-2</v>
      </c>
      <c r="AQ758" s="62">
        <f>AE758/'Festività&amp;Chiusure'!Q$2</f>
        <v>8.6956521739130432E-2</v>
      </c>
      <c r="AR758" s="62">
        <f>AF758/'Festività&amp;Chiusure'!R$2</f>
        <v>0</v>
      </c>
      <c r="AS758" s="62">
        <f>AG758/'Festività&amp;Chiusure'!S$2</f>
        <v>0</v>
      </c>
    </row>
    <row r="759" spans="1:46" ht="15" hidden="1" customHeight="1">
      <c r="A759" s="24" t="s">
        <v>45</v>
      </c>
      <c r="B759" s="24" t="s">
        <v>46</v>
      </c>
      <c r="C759" s="24"/>
      <c r="D759" s="24">
        <v>2024</v>
      </c>
      <c r="E759" s="61">
        <v>45474</v>
      </c>
      <c r="F759" s="61">
        <v>45580</v>
      </c>
      <c r="G759" s="24" t="s">
        <v>62</v>
      </c>
      <c r="H759" s="24" t="s">
        <v>62</v>
      </c>
      <c r="I759" s="24" t="s">
        <v>50</v>
      </c>
      <c r="J759" s="24" t="s">
        <v>637</v>
      </c>
      <c r="K759" s="24" t="s">
        <v>52</v>
      </c>
      <c r="L759" s="24" t="s">
        <v>103</v>
      </c>
      <c r="M759" s="24" t="s">
        <v>131</v>
      </c>
      <c r="N759" s="24" t="s">
        <v>132</v>
      </c>
      <c r="O759" s="24" t="s">
        <v>56</v>
      </c>
      <c r="P759" s="24">
        <v>20</v>
      </c>
      <c r="Q759" s="24">
        <v>0</v>
      </c>
      <c r="R759" s="24" t="s">
        <v>381</v>
      </c>
      <c r="S759" s="62">
        <v>0</v>
      </c>
      <c r="T759" s="24">
        <v>2024</v>
      </c>
      <c r="U759" s="24">
        <f t="shared" si="11"/>
        <v>10</v>
      </c>
      <c r="V759" s="24"/>
      <c r="W759" s="24"/>
      <c r="X759" s="24"/>
      <c r="Y759" s="24"/>
      <c r="Z759" s="24"/>
      <c r="AA759" s="24"/>
      <c r="AB759" s="24">
        <v>5</v>
      </c>
      <c r="AC759" s="24">
        <v>1</v>
      </c>
      <c r="AD759" s="24">
        <v>2</v>
      </c>
      <c r="AE759" s="24">
        <v>2</v>
      </c>
      <c r="AF759" s="24"/>
      <c r="AG759" s="24"/>
      <c r="AH759" s="62">
        <f>V759/'Festività&amp;Chiusure'!H$2</f>
        <v>0</v>
      </c>
      <c r="AI759" s="62">
        <f>W759/'Festività&amp;Chiusure'!I$2</f>
        <v>0</v>
      </c>
      <c r="AJ759" s="62">
        <f>X759/'Festività&amp;Chiusure'!J$2</f>
        <v>0</v>
      </c>
      <c r="AK759" s="62">
        <f>Y759/'Festività&amp;Chiusure'!K$2</f>
        <v>0</v>
      </c>
      <c r="AL759" s="62">
        <f>Z759/'Festività&amp;Chiusure'!L$2</f>
        <v>0</v>
      </c>
      <c r="AM759" s="62">
        <f>AA759/'Festività&amp;Chiusure'!M$2</f>
        <v>0</v>
      </c>
      <c r="AN759" s="62">
        <f>AB759/'Festività&amp;Chiusure'!N$2</f>
        <v>0.21739130434782608</v>
      </c>
      <c r="AO759" s="62">
        <f>AC759/'Festività&amp;Chiusure'!O$2</f>
        <v>8.3333333333333329E-2</v>
      </c>
      <c r="AP759" s="62">
        <f>AD759/'Festività&amp;Chiusure'!P$2</f>
        <v>9.5238095238095233E-2</v>
      </c>
      <c r="AQ759" s="62">
        <f>AE759/'Festività&amp;Chiusure'!Q$2</f>
        <v>8.6956521739130432E-2</v>
      </c>
      <c r="AR759" s="62">
        <f>AF759/'Festività&amp;Chiusure'!R$2</f>
        <v>0</v>
      </c>
      <c r="AS759" s="62">
        <f>AG759/'Festività&amp;Chiusure'!S$2</f>
        <v>0</v>
      </c>
    </row>
    <row r="760" spans="1:46" ht="15" hidden="1" customHeight="1">
      <c r="A760" s="24" t="s">
        <v>45</v>
      </c>
      <c r="B760" s="24" t="s">
        <v>46</v>
      </c>
      <c r="C760" s="24"/>
      <c r="D760" s="24">
        <v>2024</v>
      </c>
      <c r="E760" s="61">
        <v>45474</v>
      </c>
      <c r="F760" s="61">
        <v>45580</v>
      </c>
      <c r="G760" s="24" t="s">
        <v>62</v>
      </c>
      <c r="H760" s="24" t="s">
        <v>62</v>
      </c>
      <c r="I760" s="24" t="s">
        <v>50</v>
      </c>
      <c r="J760" s="24" t="s">
        <v>637</v>
      </c>
      <c r="K760" s="24" t="s">
        <v>52</v>
      </c>
      <c r="L760" s="24" t="s">
        <v>103</v>
      </c>
      <c r="M760" s="24" t="s">
        <v>103</v>
      </c>
      <c r="N760" s="24" t="s">
        <v>59</v>
      </c>
      <c r="O760" s="24" t="s">
        <v>72</v>
      </c>
      <c r="P760" s="24">
        <v>20</v>
      </c>
      <c r="Q760" s="24">
        <v>0</v>
      </c>
      <c r="R760" s="24" t="s">
        <v>381</v>
      </c>
      <c r="S760" s="62">
        <v>0</v>
      </c>
      <c r="T760" s="24">
        <v>2024</v>
      </c>
      <c r="U760" s="24">
        <f t="shared" si="11"/>
        <v>10</v>
      </c>
      <c r="V760" s="24"/>
      <c r="W760" s="24"/>
      <c r="X760" s="24"/>
      <c r="Y760" s="24"/>
      <c r="Z760" s="24"/>
      <c r="AA760" s="24"/>
      <c r="AB760" s="24">
        <v>5</v>
      </c>
      <c r="AC760" s="24">
        <v>1</v>
      </c>
      <c r="AD760" s="24">
        <v>2</v>
      </c>
      <c r="AE760" s="24">
        <v>2</v>
      </c>
      <c r="AF760" s="24"/>
      <c r="AG760" s="24"/>
      <c r="AH760" s="62">
        <f>V760/'Festività&amp;Chiusure'!H$2</f>
        <v>0</v>
      </c>
      <c r="AI760" s="62">
        <f>W760/'Festività&amp;Chiusure'!I$2</f>
        <v>0</v>
      </c>
      <c r="AJ760" s="62">
        <f>X760/'Festività&amp;Chiusure'!J$2</f>
        <v>0</v>
      </c>
      <c r="AK760" s="62">
        <f>Y760/'Festività&amp;Chiusure'!K$2</f>
        <v>0</v>
      </c>
      <c r="AL760" s="62">
        <f>Z760/'Festività&amp;Chiusure'!L$2</f>
        <v>0</v>
      </c>
      <c r="AM760" s="62">
        <f>AA760/'Festività&amp;Chiusure'!M$2</f>
        <v>0</v>
      </c>
      <c r="AN760" s="62">
        <f>AB760/'Festività&amp;Chiusure'!N$2</f>
        <v>0.21739130434782608</v>
      </c>
      <c r="AO760" s="62">
        <f>AC760/'Festività&amp;Chiusure'!O$2</f>
        <v>8.3333333333333329E-2</v>
      </c>
      <c r="AP760" s="62">
        <f>AD760/'Festività&amp;Chiusure'!P$2</f>
        <v>9.5238095238095233E-2</v>
      </c>
      <c r="AQ760" s="62">
        <f>AE760/'Festività&amp;Chiusure'!Q$2</f>
        <v>8.6956521739130432E-2</v>
      </c>
      <c r="AR760" s="62">
        <f>AF760/'Festività&amp;Chiusure'!R$2</f>
        <v>0</v>
      </c>
      <c r="AS760" s="62">
        <f>AG760/'Festività&amp;Chiusure'!S$2</f>
        <v>0</v>
      </c>
    </row>
    <row r="761" spans="1:46" ht="15" hidden="1" customHeight="1">
      <c r="A761" s="24" t="s">
        <v>45</v>
      </c>
      <c r="B761" s="24" t="s">
        <v>194</v>
      </c>
      <c r="C761" s="24" t="s">
        <v>195</v>
      </c>
      <c r="D761" s="24">
        <v>2024</v>
      </c>
      <c r="E761" s="61">
        <v>45292</v>
      </c>
      <c r="F761" s="61">
        <v>45657</v>
      </c>
      <c r="G761" s="24" t="s">
        <v>638</v>
      </c>
      <c r="H761" s="24" t="s">
        <v>639</v>
      </c>
      <c r="I761" s="24" t="s">
        <v>307</v>
      </c>
      <c r="J761" s="24" t="s">
        <v>640</v>
      </c>
      <c r="K761" s="24" t="s">
        <v>52</v>
      </c>
      <c r="L761" s="24" t="s">
        <v>318</v>
      </c>
      <c r="M761" s="24" t="s">
        <v>322</v>
      </c>
      <c r="N761" s="24" t="s">
        <v>55</v>
      </c>
      <c r="O761" s="24" t="s">
        <v>153</v>
      </c>
      <c r="P761" s="24">
        <v>200</v>
      </c>
      <c r="Q761" s="24">
        <v>78.3</v>
      </c>
      <c r="R761" s="24" t="s">
        <v>57</v>
      </c>
      <c r="S761" s="62">
        <v>0</v>
      </c>
      <c r="T761" s="24">
        <v>2024</v>
      </c>
      <c r="U761" s="24">
        <f t="shared" si="11"/>
        <v>6</v>
      </c>
      <c r="V761" s="66">
        <v>1</v>
      </c>
      <c r="W761" s="24">
        <v>1</v>
      </c>
      <c r="X761" s="24">
        <v>1</v>
      </c>
      <c r="Y761" s="24">
        <v>1</v>
      </c>
      <c r="Z761" s="66">
        <v>1</v>
      </c>
      <c r="AA761" s="66">
        <v>1</v>
      </c>
      <c r="AB761" s="66">
        <v>1</v>
      </c>
      <c r="AC761" s="66"/>
      <c r="AD761" s="66">
        <v>1</v>
      </c>
      <c r="AE761" s="66">
        <v>1</v>
      </c>
      <c r="AF761" s="66">
        <v>1</v>
      </c>
      <c r="AG761" s="66"/>
      <c r="AH761" s="62">
        <f>V761/'Festività&amp;Chiusure'!H$2</f>
        <v>5.5555555555555552E-2</v>
      </c>
      <c r="AI761" s="62">
        <f>W761/'Festività&amp;Chiusure'!I$2</f>
        <v>0.05</v>
      </c>
      <c r="AJ761" s="62">
        <f>X761/'Festività&amp;Chiusure'!J$2</f>
        <v>4.7619047619047616E-2</v>
      </c>
      <c r="AK761" s="62">
        <f>Y761/'Festività&amp;Chiusure'!K$2</f>
        <v>4.5454545454545456E-2</v>
      </c>
      <c r="AL761" s="62">
        <f>Z761/'Festività&amp;Chiusure'!L$2</f>
        <v>0.05</v>
      </c>
      <c r="AM761" s="62">
        <f>AA761/'Festività&amp;Chiusure'!M$2</f>
        <v>0.05</v>
      </c>
      <c r="AN761" s="62">
        <f>AB761/'Festività&amp;Chiusure'!N$2</f>
        <v>4.3478260869565216E-2</v>
      </c>
      <c r="AO761" s="62">
        <f>AC761/'Festività&amp;Chiusure'!O$2</f>
        <v>0</v>
      </c>
      <c r="AP761" s="62">
        <f>AD761/'Festività&amp;Chiusure'!P$2</f>
        <v>4.7619047619047616E-2</v>
      </c>
      <c r="AQ761" s="62">
        <f>AE761/'Festività&amp;Chiusure'!Q$2</f>
        <v>4.3478260869565216E-2</v>
      </c>
      <c r="AR761" s="62">
        <f>AF761/'Festività&amp;Chiusure'!R$2</f>
        <v>4.7619047619047616E-2</v>
      </c>
      <c r="AS761" s="62">
        <f>AG761/'Festività&amp;Chiusure'!S$2</f>
        <v>0</v>
      </c>
    </row>
    <row r="762" spans="1:46" ht="15" hidden="1" customHeight="1">
      <c r="A762" s="24" t="s">
        <v>45</v>
      </c>
      <c r="B762" s="24" t="s">
        <v>194</v>
      </c>
      <c r="C762" s="24" t="s">
        <v>195</v>
      </c>
      <c r="D762" s="24">
        <v>2024</v>
      </c>
      <c r="E762" s="61">
        <v>45292</v>
      </c>
      <c r="F762" s="61">
        <v>45657</v>
      </c>
      <c r="G762" s="24" t="s">
        <v>638</v>
      </c>
      <c r="H762" s="24" t="s">
        <v>639</v>
      </c>
      <c r="I762" s="24" t="s">
        <v>307</v>
      </c>
      <c r="J762" s="24" t="s">
        <v>640</v>
      </c>
      <c r="K762" s="24" t="s">
        <v>52</v>
      </c>
      <c r="L762" s="24" t="s">
        <v>318</v>
      </c>
      <c r="M762" s="24" t="s">
        <v>431</v>
      </c>
      <c r="N762" s="24" t="s">
        <v>55</v>
      </c>
      <c r="O762" s="24" t="s">
        <v>134</v>
      </c>
      <c r="P762" s="24">
        <v>200</v>
      </c>
      <c r="Q762" s="24">
        <v>78.3</v>
      </c>
      <c r="R762" s="24" t="s">
        <v>57</v>
      </c>
      <c r="S762" s="62">
        <v>0</v>
      </c>
      <c r="T762" s="24">
        <v>2024</v>
      </c>
      <c r="U762" s="24">
        <f t="shared" si="11"/>
        <v>14</v>
      </c>
      <c r="V762" s="66">
        <v>2</v>
      </c>
      <c r="W762" s="66">
        <v>2</v>
      </c>
      <c r="X762" s="66">
        <v>2</v>
      </c>
      <c r="Y762" s="66">
        <v>2</v>
      </c>
      <c r="Z762" s="66">
        <v>2</v>
      </c>
      <c r="AA762" s="66">
        <v>2</v>
      </c>
      <c r="AB762" s="66">
        <v>2</v>
      </c>
      <c r="AC762" s="66">
        <v>1</v>
      </c>
      <c r="AD762" s="66">
        <v>2</v>
      </c>
      <c r="AE762" s="66">
        <v>2</v>
      </c>
      <c r="AF762" s="66">
        <v>2</v>
      </c>
      <c r="AG762" s="66">
        <v>1</v>
      </c>
      <c r="AH762" s="62">
        <f>V762/'Festività&amp;Chiusure'!H$2</f>
        <v>0.1111111111111111</v>
      </c>
      <c r="AI762" s="62">
        <f>W762/'Festività&amp;Chiusure'!I$2</f>
        <v>0.1</v>
      </c>
      <c r="AJ762" s="62">
        <f>X762/'Festività&amp;Chiusure'!J$2</f>
        <v>9.5238095238095233E-2</v>
      </c>
      <c r="AK762" s="62">
        <f>Y762/'Festività&amp;Chiusure'!K$2</f>
        <v>9.0909090909090912E-2</v>
      </c>
      <c r="AL762" s="62">
        <f>Z762/'Festività&amp;Chiusure'!L$2</f>
        <v>0.1</v>
      </c>
      <c r="AM762" s="62">
        <f>AA762/'Festività&amp;Chiusure'!M$2</f>
        <v>0.1</v>
      </c>
      <c r="AN762" s="62">
        <f>AB762/'Festività&amp;Chiusure'!N$2</f>
        <v>8.6956521739130432E-2</v>
      </c>
      <c r="AO762" s="62">
        <f>AC762/'Festività&amp;Chiusure'!O$2</f>
        <v>8.3333333333333329E-2</v>
      </c>
      <c r="AP762" s="62">
        <f>AD762/'Festività&amp;Chiusure'!P$2</f>
        <v>9.5238095238095233E-2</v>
      </c>
      <c r="AQ762" s="62">
        <f>AE762/'Festività&amp;Chiusure'!Q$2</f>
        <v>8.6956521739130432E-2</v>
      </c>
      <c r="AR762" s="62">
        <f>AF762/'Festività&amp;Chiusure'!R$2</f>
        <v>9.5238095238095233E-2</v>
      </c>
      <c r="AS762" s="62">
        <f>AG762/'Festività&amp;Chiusure'!S$2</f>
        <v>4.5454545454545456E-2</v>
      </c>
    </row>
    <row r="763" spans="1:46" ht="15" hidden="1" customHeight="1">
      <c r="A763" s="24" t="s">
        <v>45</v>
      </c>
      <c r="B763" s="24" t="s">
        <v>194</v>
      </c>
      <c r="C763" s="24" t="s">
        <v>195</v>
      </c>
      <c r="D763" s="24">
        <v>2024</v>
      </c>
      <c r="E763" s="61">
        <v>45292</v>
      </c>
      <c r="F763" s="61">
        <v>45657</v>
      </c>
      <c r="G763" s="24" t="s">
        <v>638</v>
      </c>
      <c r="H763" s="24" t="s">
        <v>639</v>
      </c>
      <c r="I763" s="24" t="s">
        <v>307</v>
      </c>
      <c r="J763" s="24" t="s">
        <v>640</v>
      </c>
      <c r="K763" s="24" t="s">
        <v>52</v>
      </c>
      <c r="L763" s="24" t="s">
        <v>318</v>
      </c>
      <c r="M763" s="24" t="s">
        <v>341</v>
      </c>
      <c r="N763" s="24" t="s">
        <v>55</v>
      </c>
      <c r="O763" s="24" t="s">
        <v>134</v>
      </c>
      <c r="P763" s="24">
        <v>200</v>
      </c>
      <c r="Q763" s="24">
        <v>78.3</v>
      </c>
      <c r="R763" s="24" t="s">
        <v>57</v>
      </c>
      <c r="S763" s="62">
        <v>0</v>
      </c>
      <c r="T763" s="24">
        <v>2024</v>
      </c>
      <c r="U763" s="24">
        <f t="shared" si="11"/>
        <v>8</v>
      </c>
      <c r="V763" s="66">
        <v>1</v>
      </c>
      <c r="W763" s="66">
        <v>1</v>
      </c>
      <c r="X763" s="66">
        <v>1</v>
      </c>
      <c r="Y763" s="66">
        <v>1</v>
      </c>
      <c r="Z763" s="66">
        <v>1</v>
      </c>
      <c r="AA763" s="66">
        <v>1</v>
      </c>
      <c r="AB763" s="66">
        <v>1</v>
      </c>
      <c r="AC763" s="66">
        <v>1</v>
      </c>
      <c r="AD763" s="66">
        <v>1</v>
      </c>
      <c r="AE763" s="66">
        <v>1</v>
      </c>
      <c r="AF763" s="66">
        <v>1</v>
      </c>
      <c r="AG763" s="66">
        <v>1</v>
      </c>
      <c r="AH763" s="62">
        <f>V763/'Festività&amp;Chiusure'!H$2</f>
        <v>5.5555555555555552E-2</v>
      </c>
      <c r="AI763" s="62">
        <f>W763/'Festività&amp;Chiusure'!I$2</f>
        <v>0.05</v>
      </c>
      <c r="AJ763" s="62">
        <f>X763/'Festività&amp;Chiusure'!J$2</f>
        <v>4.7619047619047616E-2</v>
      </c>
      <c r="AK763" s="62">
        <f>Y763/'Festività&amp;Chiusure'!K$2</f>
        <v>4.5454545454545456E-2</v>
      </c>
      <c r="AL763" s="62">
        <f>Z763/'Festività&amp;Chiusure'!L$2</f>
        <v>0.05</v>
      </c>
      <c r="AM763" s="62">
        <f>AA763/'Festività&amp;Chiusure'!M$2</f>
        <v>0.05</v>
      </c>
      <c r="AN763" s="62">
        <f>AB763/'Festività&amp;Chiusure'!N$2</f>
        <v>4.3478260869565216E-2</v>
      </c>
      <c r="AO763" s="62">
        <f>AC763/'Festività&amp;Chiusure'!O$2</f>
        <v>8.3333333333333329E-2</v>
      </c>
      <c r="AP763" s="62">
        <f>AD763/'Festività&amp;Chiusure'!P$2</f>
        <v>4.7619047619047616E-2</v>
      </c>
      <c r="AQ763" s="62">
        <f>AE763/'Festività&amp;Chiusure'!Q$2</f>
        <v>4.3478260869565216E-2</v>
      </c>
      <c r="AR763" s="62">
        <f>AF763/'Festività&amp;Chiusure'!R$2</f>
        <v>4.7619047619047616E-2</v>
      </c>
      <c r="AS763" s="62">
        <f>AG763/'Festività&amp;Chiusure'!S$2</f>
        <v>4.5454545454545456E-2</v>
      </c>
    </row>
    <row r="764" spans="1:46" ht="15" hidden="1" customHeight="1">
      <c r="A764" s="24" t="s">
        <v>45</v>
      </c>
      <c r="B764" s="24" t="s">
        <v>194</v>
      </c>
      <c r="C764" s="24" t="s">
        <v>195</v>
      </c>
      <c r="D764" s="24">
        <v>2024</v>
      </c>
      <c r="E764" s="61">
        <v>45292</v>
      </c>
      <c r="F764" s="61">
        <v>45657</v>
      </c>
      <c r="G764" s="24" t="s">
        <v>638</v>
      </c>
      <c r="H764" s="24" t="s">
        <v>639</v>
      </c>
      <c r="I764" s="24" t="s">
        <v>307</v>
      </c>
      <c r="J764" s="24" t="s">
        <v>640</v>
      </c>
      <c r="K764" s="24" t="s">
        <v>52</v>
      </c>
      <c r="L764" s="24" t="s">
        <v>318</v>
      </c>
      <c r="M764" s="24" t="s">
        <v>324</v>
      </c>
      <c r="N764" s="24" t="s">
        <v>55</v>
      </c>
      <c r="O764" s="24" t="s">
        <v>153</v>
      </c>
      <c r="P764" s="24">
        <v>200</v>
      </c>
      <c r="Q764" s="24">
        <v>78.3</v>
      </c>
      <c r="R764" s="24" t="s">
        <v>57</v>
      </c>
      <c r="S764" s="62">
        <v>0</v>
      </c>
      <c r="T764" s="24">
        <v>2024</v>
      </c>
      <c r="U764" s="24">
        <f t="shared" si="11"/>
        <v>16</v>
      </c>
      <c r="V764" s="65">
        <v>2</v>
      </c>
      <c r="W764" s="65">
        <v>2</v>
      </c>
      <c r="X764" s="65">
        <v>2</v>
      </c>
      <c r="Y764" s="65">
        <v>2</v>
      </c>
      <c r="Z764" s="65">
        <v>2</v>
      </c>
      <c r="AA764" s="65">
        <v>2</v>
      </c>
      <c r="AB764" s="65">
        <v>2</v>
      </c>
      <c r="AC764" s="65">
        <v>2</v>
      </c>
      <c r="AD764" s="65">
        <v>2</v>
      </c>
      <c r="AE764" s="65">
        <v>2</v>
      </c>
      <c r="AF764" s="65">
        <v>2</v>
      </c>
      <c r="AG764" s="65">
        <v>2</v>
      </c>
      <c r="AH764" s="62">
        <f>V764/'Festività&amp;Chiusure'!H$2</f>
        <v>0.1111111111111111</v>
      </c>
      <c r="AI764" s="62">
        <f>W764/'Festività&amp;Chiusure'!I$2</f>
        <v>0.1</v>
      </c>
      <c r="AJ764" s="62">
        <f>X764/'Festività&amp;Chiusure'!J$2</f>
        <v>9.5238095238095233E-2</v>
      </c>
      <c r="AK764" s="62">
        <f>Y764/'Festività&amp;Chiusure'!K$2</f>
        <v>9.0909090909090912E-2</v>
      </c>
      <c r="AL764" s="62">
        <f>Z764/'Festività&amp;Chiusure'!L$2</f>
        <v>0.1</v>
      </c>
      <c r="AM764" s="62">
        <f>AA764/'Festività&amp;Chiusure'!M$2</f>
        <v>0.1</v>
      </c>
      <c r="AN764" s="62">
        <f>AB764/'Festività&amp;Chiusure'!N$2</f>
        <v>8.6956521739130432E-2</v>
      </c>
      <c r="AO764" s="62">
        <f>AC764/'Festività&amp;Chiusure'!O$2</f>
        <v>0.16666666666666666</v>
      </c>
      <c r="AP764" s="62">
        <f>AD764/'Festività&amp;Chiusure'!P$2</f>
        <v>9.5238095238095233E-2</v>
      </c>
      <c r="AQ764" s="62">
        <f>AE764/'Festività&amp;Chiusure'!Q$2</f>
        <v>8.6956521739130432E-2</v>
      </c>
      <c r="AR764" s="62">
        <f>AF764/'Festività&amp;Chiusure'!R$2</f>
        <v>9.5238095238095233E-2</v>
      </c>
      <c r="AS764" s="62">
        <f>AG764/'Festività&amp;Chiusure'!S$2</f>
        <v>9.0909090909090912E-2</v>
      </c>
    </row>
    <row r="765" spans="1:46" ht="15" hidden="1" customHeight="1">
      <c r="A765" s="24" t="s">
        <v>45</v>
      </c>
      <c r="B765" s="24" t="s">
        <v>194</v>
      </c>
      <c r="C765" s="24" t="s">
        <v>195</v>
      </c>
      <c r="D765" s="24">
        <v>2024</v>
      </c>
      <c r="E765" s="61">
        <v>45292</v>
      </c>
      <c r="F765" s="61">
        <v>45657</v>
      </c>
      <c r="G765" s="24" t="s">
        <v>638</v>
      </c>
      <c r="H765" s="24" t="s">
        <v>639</v>
      </c>
      <c r="I765" s="24" t="s">
        <v>307</v>
      </c>
      <c r="J765" s="24" t="s">
        <v>640</v>
      </c>
      <c r="K765" s="24" t="s">
        <v>52</v>
      </c>
      <c r="L765" s="24" t="s">
        <v>318</v>
      </c>
      <c r="M765" s="24" t="s">
        <v>434</v>
      </c>
      <c r="N765" s="24" t="s">
        <v>55</v>
      </c>
      <c r="O765" s="24" t="s">
        <v>641</v>
      </c>
      <c r="P765" s="24">
        <v>200</v>
      </c>
      <c r="Q765" s="24">
        <v>78.3</v>
      </c>
      <c r="R765" s="24" t="s">
        <v>57</v>
      </c>
      <c r="S765" s="62">
        <v>0</v>
      </c>
      <c r="T765" s="24">
        <v>2024</v>
      </c>
      <c r="U765" s="24">
        <f t="shared" ref="U765:U828" si="12">SUM(Z765:AG765)</f>
        <v>45</v>
      </c>
      <c r="V765" s="66"/>
      <c r="W765" s="66">
        <v>6</v>
      </c>
      <c r="X765" s="66">
        <v>6</v>
      </c>
      <c r="Y765" s="66">
        <v>6</v>
      </c>
      <c r="Z765" s="66">
        <v>6</v>
      </c>
      <c r="AA765" s="66">
        <v>6</v>
      </c>
      <c r="AB765" s="66">
        <v>6</v>
      </c>
      <c r="AC765" s="66">
        <v>4</v>
      </c>
      <c r="AD765" s="66">
        <v>6</v>
      </c>
      <c r="AE765" s="66">
        <v>6</v>
      </c>
      <c r="AF765" s="66">
        <v>6</v>
      </c>
      <c r="AG765" s="66">
        <v>5</v>
      </c>
      <c r="AH765" s="62">
        <f>V765/'Festività&amp;Chiusure'!H$2</f>
        <v>0</v>
      </c>
      <c r="AI765" s="62">
        <f>W765/'Festività&amp;Chiusure'!I$2</f>
        <v>0.3</v>
      </c>
      <c r="AJ765" s="62">
        <f>X765/'Festività&amp;Chiusure'!J$2</f>
        <v>0.2857142857142857</v>
      </c>
      <c r="AK765" s="62">
        <f>Y765/'Festività&amp;Chiusure'!K$2</f>
        <v>0.27272727272727271</v>
      </c>
      <c r="AL765" s="62">
        <f>Z765/'Festività&amp;Chiusure'!L$2</f>
        <v>0.3</v>
      </c>
      <c r="AM765" s="62">
        <f>AA765/'Festività&amp;Chiusure'!M$2</f>
        <v>0.3</v>
      </c>
      <c r="AN765" s="62">
        <f>AB765/'Festività&amp;Chiusure'!N$2</f>
        <v>0.2608695652173913</v>
      </c>
      <c r="AO765" s="62">
        <f>AC765/'Festività&amp;Chiusure'!O$2</f>
        <v>0.33333333333333331</v>
      </c>
      <c r="AP765" s="62">
        <f>AD765/'Festività&amp;Chiusure'!P$2</f>
        <v>0.2857142857142857</v>
      </c>
      <c r="AQ765" s="62">
        <f>AE765/'Festività&amp;Chiusure'!Q$2</f>
        <v>0.2608695652173913</v>
      </c>
      <c r="AR765" s="62">
        <f>AF765/'Festività&amp;Chiusure'!R$2</f>
        <v>0.2857142857142857</v>
      </c>
      <c r="AS765" s="62">
        <f>AG765/'Festività&amp;Chiusure'!S$2</f>
        <v>0.22727272727272727</v>
      </c>
    </row>
    <row r="766" spans="1:46" ht="15" hidden="1" customHeight="1">
      <c r="A766" s="24" t="s">
        <v>45</v>
      </c>
      <c r="B766" s="24" t="s">
        <v>194</v>
      </c>
      <c r="C766" s="24" t="s">
        <v>195</v>
      </c>
      <c r="D766" s="24">
        <v>2024</v>
      </c>
      <c r="E766" s="61">
        <v>45292</v>
      </c>
      <c r="F766" s="61">
        <v>45657</v>
      </c>
      <c r="G766" s="24" t="s">
        <v>638</v>
      </c>
      <c r="H766" s="24" t="s">
        <v>639</v>
      </c>
      <c r="I766" s="24" t="s">
        <v>307</v>
      </c>
      <c r="J766" s="24" t="s">
        <v>640</v>
      </c>
      <c r="K766" s="24" t="s">
        <v>52</v>
      </c>
      <c r="L766" s="24" t="s">
        <v>318</v>
      </c>
      <c r="M766" s="24" t="s">
        <v>329</v>
      </c>
      <c r="N766" s="24" t="s">
        <v>55</v>
      </c>
      <c r="O766" s="24" t="s">
        <v>348</v>
      </c>
      <c r="P766" s="24">
        <v>200</v>
      </c>
      <c r="Q766" s="24">
        <v>78.3</v>
      </c>
      <c r="R766" s="24" t="s">
        <v>57</v>
      </c>
      <c r="S766" s="62">
        <v>0</v>
      </c>
      <c r="T766" s="24">
        <v>2024</v>
      </c>
      <c r="U766" s="24">
        <f t="shared" si="12"/>
        <v>0.5</v>
      </c>
      <c r="V766" s="65">
        <v>0.5</v>
      </c>
      <c r="W766" s="65">
        <v>0.5</v>
      </c>
      <c r="X766" s="65">
        <v>0.5</v>
      </c>
      <c r="Y766" s="65">
        <v>0.5</v>
      </c>
      <c r="Z766" s="65">
        <v>0.5</v>
      </c>
      <c r="AA766" s="65"/>
      <c r="AB766" s="65"/>
      <c r="AC766" s="65"/>
      <c r="AD766" s="65"/>
      <c r="AE766" s="65"/>
      <c r="AF766" s="65"/>
      <c r="AG766" s="65"/>
      <c r="AH766" s="62">
        <f>V766/'Festività&amp;Chiusure'!H$2</f>
        <v>2.7777777777777776E-2</v>
      </c>
      <c r="AI766" s="62">
        <f>W766/'Festività&amp;Chiusure'!I$2</f>
        <v>2.5000000000000001E-2</v>
      </c>
      <c r="AJ766" s="62">
        <f>X766/'Festività&amp;Chiusure'!J$2</f>
        <v>2.3809523809523808E-2</v>
      </c>
      <c r="AK766" s="62">
        <f>Y766/'Festività&amp;Chiusure'!K$2</f>
        <v>2.2727272727272728E-2</v>
      </c>
      <c r="AL766" s="62">
        <f>Z766/'Festività&amp;Chiusure'!L$2</f>
        <v>2.5000000000000001E-2</v>
      </c>
      <c r="AM766" s="62">
        <f>AA766/'Festività&amp;Chiusure'!M$2</f>
        <v>0</v>
      </c>
      <c r="AN766" s="62">
        <f>AB766/'Festività&amp;Chiusure'!N$2</f>
        <v>0</v>
      </c>
      <c r="AO766" s="62">
        <f>AC766/'Festività&amp;Chiusure'!O$2</f>
        <v>0</v>
      </c>
      <c r="AP766" s="62">
        <f>AD766/'Festività&amp;Chiusure'!P$2</f>
        <v>0</v>
      </c>
      <c r="AQ766" s="62">
        <f>AE766/'Festività&amp;Chiusure'!Q$2</f>
        <v>0</v>
      </c>
      <c r="AR766" s="62">
        <f>AF766/'Festività&amp;Chiusure'!R$2</f>
        <v>0</v>
      </c>
      <c r="AS766" s="62">
        <f>AG766/'Festività&amp;Chiusure'!S$2</f>
        <v>0</v>
      </c>
    </row>
    <row r="767" spans="1:46" ht="15" hidden="1" customHeight="1">
      <c r="A767" s="24" t="s">
        <v>45</v>
      </c>
      <c r="B767" s="24" t="s">
        <v>194</v>
      </c>
      <c r="C767" s="24" t="s">
        <v>195</v>
      </c>
      <c r="D767" s="24">
        <v>2024</v>
      </c>
      <c r="E767" s="61">
        <v>45292</v>
      </c>
      <c r="F767" s="61">
        <v>45657</v>
      </c>
      <c r="G767" s="24" t="s">
        <v>638</v>
      </c>
      <c r="H767" s="24" t="s">
        <v>639</v>
      </c>
      <c r="I767" s="24" t="s">
        <v>307</v>
      </c>
      <c r="J767" s="24" t="s">
        <v>640</v>
      </c>
      <c r="K767" s="24" t="s">
        <v>52</v>
      </c>
      <c r="L767" s="24" t="s">
        <v>318</v>
      </c>
      <c r="M767" s="24" t="s">
        <v>329</v>
      </c>
      <c r="N767" s="24" t="s">
        <v>55</v>
      </c>
      <c r="O767" s="24" t="s">
        <v>56</v>
      </c>
      <c r="P767" s="24">
        <v>200</v>
      </c>
      <c r="Q767" s="24">
        <v>78.3</v>
      </c>
      <c r="R767" s="24" t="s">
        <v>57</v>
      </c>
      <c r="S767" s="62">
        <v>0</v>
      </c>
      <c r="T767" s="24">
        <v>2024</v>
      </c>
      <c r="U767" s="24">
        <f t="shared" si="12"/>
        <v>1</v>
      </c>
      <c r="V767" s="65">
        <v>1</v>
      </c>
      <c r="W767" s="65">
        <v>1</v>
      </c>
      <c r="X767" s="65">
        <v>1</v>
      </c>
      <c r="Y767" s="65">
        <v>1</v>
      </c>
      <c r="Z767" s="65">
        <v>1</v>
      </c>
      <c r="AA767" s="65"/>
      <c r="AB767" s="65"/>
      <c r="AC767" s="65"/>
      <c r="AD767" s="65"/>
      <c r="AE767" s="65"/>
      <c r="AF767" s="65"/>
      <c r="AG767" s="65"/>
      <c r="AH767" s="62">
        <f>V767/'Festività&amp;Chiusure'!H$2</f>
        <v>5.5555555555555552E-2</v>
      </c>
      <c r="AI767" s="62">
        <f>W767/'Festività&amp;Chiusure'!I$2</f>
        <v>0.05</v>
      </c>
      <c r="AJ767" s="62">
        <f>X767/'Festività&amp;Chiusure'!J$2</f>
        <v>4.7619047619047616E-2</v>
      </c>
      <c r="AK767" s="62">
        <f>Y767/'Festività&amp;Chiusure'!K$2</f>
        <v>4.5454545454545456E-2</v>
      </c>
      <c r="AL767" s="62">
        <f>Z767/'Festività&amp;Chiusure'!L$2</f>
        <v>0.05</v>
      </c>
      <c r="AM767" s="62">
        <f>AA767/'Festività&amp;Chiusure'!M$2</f>
        <v>0</v>
      </c>
      <c r="AN767" s="62">
        <f>AB767/'Festività&amp;Chiusure'!N$2</f>
        <v>0</v>
      </c>
      <c r="AO767" s="62">
        <f>AC767/'Festività&amp;Chiusure'!O$2</f>
        <v>0</v>
      </c>
      <c r="AP767" s="62">
        <f>AD767/'Festività&amp;Chiusure'!P$2</f>
        <v>0</v>
      </c>
      <c r="AQ767" s="62">
        <f>AE767/'Festività&amp;Chiusure'!Q$2</f>
        <v>0</v>
      </c>
      <c r="AR767" s="62">
        <f>AF767/'Festività&amp;Chiusure'!R$2</f>
        <v>0</v>
      </c>
      <c r="AS767" s="62">
        <f>AG767/'Festività&amp;Chiusure'!S$2</f>
        <v>0</v>
      </c>
    </row>
    <row r="768" spans="1:46" ht="15" hidden="1" customHeight="1">
      <c r="A768" s="24" t="s">
        <v>45</v>
      </c>
      <c r="B768" s="24" t="s">
        <v>194</v>
      </c>
      <c r="C768" s="24" t="s">
        <v>195</v>
      </c>
      <c r="D768" s="24">
        <v>2024</v>
      </c>
      <c r="E768" s="61">
        <v>45292</v>
      </c>
      <c r="F768" s="61">
        <v>45657</v>
      </c>
      <c r="G768" s="24" t="s">
        <v>638</v>
      </c>
      <c r="H768" s="24" t="s">
        <v>639</v>
      </c>
      <c r="I768" s="24" t="s">
        <v>307</v>
      </c>
      <c r="J768" s="24" t="s">
        <v>640</v>
      </c>
      <c r="K768" s="24" t="s">
        <v>52</v>
      </c>
      <c r="L768" s="24" t="s">
        <v>318</v>
      </c>
      <c r="M768" s="24" t="s">
        <v>435</v>
      </c>
      <c r="N768" s="24" t="s">
        <v>55</v>
      </c>
      <c r="O768" s="24" t="s">
        <v>56</v>
      </c>
      <c r="P768" s="24">
        <v>200</v>
      </c>
      <c r="Q768" s="24">
        <v>78.3</v>
      </c>
      <c r="R768" s="24" t="s">
        <v>57</v>
      </c>
      <c r="S768" s="62">
        <v>0</v>
      </c>
      <c r="T768" s="24">
        <v>2024</v>
      </c>
      <c r="U768" s="24">
        <f t="shared" si="12"/>
        <v>7</v>
      </c>
      <c r="V768" s="65"/>
      <c r="W768" s="65"/>
      <c r="X768" s="65"/>
      <c r="Y768" s="65"/>
      <c r="Z768" s="65"/>
      <c r="AA768" s="65"/>
      <c r="AB768" s="65">
        <v>1</v>
      </c>
      <c r="AC768" s="65">
        <v>1</v>
      </c>
      <c r="AD768" s="65">
        <v>1</v>
      </c>
      <c r="AE768" s="65">
        <v>1</v>
      </c>
      <c r="AF768" s="65">
        <v>1</v>
      </c>
      <c r="AG768" s="65">
        <v>2</v>
      </c>
      <c r="AH768" s="62">
        <f>V768/'Festività&amp;Chiusure'!H$2</f>
        <v>0</v>
      </c>
      <c r="AI768" s="62">
        <f>W768/'Festività&amp;Chiusure'!I$2</f>
        <v>0</v>
      </c>
      <c r="AJ768" s="62">
        <f>X768/'Festività&amp;Chiusure'!J$2</f>
        <v>0</v>
      </c>
      <c r="AK768" s="62">
        <f>Y768/'Festività&amp;Chiusure'!K$2</f>
        <v>0</v>
      </c>
      <c r="AL768" s="62">
        <f>Z768/'Festività&amp;Chiusure'!L$2</f>
        <v>0</v>
      </c>
      <c r="AM768" s="62">
        <f>AA768/'Festività&amp;Chiusure'!M$2</f>
        <v>0</v>
      </c>
      <c r="AN768" s="62">
        <f>AB768/'Festività&amp;Chiusure'!N$2</f>
        <v>4.3478260869565216E-2</v>
      </c>
      <c r="AO768" s="62">
        <f>AC768/'Festività&amp;Chiusure'!O$2</f>
        <v>8.3333333333333329E-2</v>
      </c>
      <c r="AP768" s="62">
        <f>AD768/'Festività&amp;Chiusure'!P$2</f>
        <v>4.7619047619047616E-2</v>
      </c>
      <c r="AQ768" s="62">
        <f>AE768/'Festività&amp;Chiusure'!Q$2</f>
        <v>4.3478260869565216E-2</v>
      </c>
      <c r="AR768" s="62">
        <f>AF768/'Festività&amp;Chiusure'!R$2</f>
        <v>4.7619047619047616E-2</v>
      </c>
      <c r="AS768" s="62">
        <f>AG768/'Festività&amp;Chiusure'!S$2</f>
        <v>9.0909090909090912E-2</v>
      </c>
    </row>
    <row r="769" spans="1:45" ht="15" hidden="1" customHeight="1">
      <c r="A769" s="24" t="s">
        <v>45</v>
      </c>
      <c r="B769" s="24" t="s">
        <v>194</v>
      </c>
      <c r="C769" s="24" t="s">
        <v>195</v>
      </c>
      <c r="D769" s="24">
        <v>2024</v>
      </c>
      <c r="E769" s="61">
        <v>45292</v>
      </c>
      <c r="F769" s="61">
        <v>45657</v>
      </c>
      <c r="G769" s="24" t="s">
        <v>638</v>
      </c>
      <c r="H769" s="24" t="s">
        <v>639</v>
      </c>
      <c r="I769" s="24" t="s">
        <v>307</v>
      </c>
      <c r="J769" s="24" t="s">
        <v>640</v>
      </c>
      <c r="K769" s="24" t="s">
        <v>52</v>
      </c>
      <c r="L769" s="24" t="s">
        <v>318</v>
      </c>
      <c r="M769" s="24" t="s">
        <v>427</v>
      </c>
      <c r="N769" s="24" t="s">
        <v>59</v>
      </c>
      <c r="O769" s="24" t="s">
        <v>92</v>
      </c>
      <c r="P769" s="24">
        <v>200</v>
      </c>
      <c r="Q769" s="24">
        <v>78.3</v>
      </c>
      <c r="R769" s="24" t="s">
        <v>57</v>
      </c>
      <c r="S769" s="62">
        <v>0</v>
      </c>
      <c r="T769" s="24">
        <v>2024</v>
      </c>
      <c r="U769" s="24">
        <f t="shared" si="12"/>
        <v>2</v>
      </c>
      <c r="V769" s="65">
        <v>1</v>
      </c>
      <c r="W769" s="65">
        <v>2</v>
      </c>
      <c r="X769" s="65">
        <v>2</v>
      </c>
      <c r="Y769" s="65">
        <v>2</v>
      </c>
      <c r="Z769" s="65">
        <v>2</v>
      </c>
      <c r="AA769" s="65"/>
      <c r="AB769" s="65"/>
      <c r="AC769" s="65"/>
      <c r="AD769" s="65"/>
      <c r="AE769" s="65"/>
      <c r="AF769" s="65"/>
      <c r="AG769" s="65"/>
      <c r="AH769" s="62">
        <f>V769/'Festività&amp;Chiusure'!H$2</f>
        <v>5.5555555555555552E-2</v>
      </c>
      <c r="AI769" s="62">
        <f>W769/'Festività&amp;Chiusure'!I$2</f>
        <v>0.1</v>
      </c>
      <c r="AJ769" s="62">
        <f>X769/'Festività&amp;Chiusure'!J$2</f>
        <v>9.5238095238095233E-2</v>
      </c>
      <c r="AK769" s="62">
        <f>Y769/'Festività&amp;Chiusure'!K$2</f>
        <v>9.0909090909090912E-2</v>
      </c>
      <c r="AL769" s="62">
        <f>Z769/'Festività&amp;Chiusure'!L$2</f>
        <v>0.1</v>
      </c>
      <c r="AM769" s="62">
        <f>AA769/'Festività&amp;Chiusure'!M$2</f>
        <v>0</v>
      </c>
      <c r="AN769" s="62">
        <f>AB769/'Festività&amp;Chiusure'!N$2</f>
        <v>0</v>
      </c>
      <c r="AO769" s="62">
        <f>AC769/'Festività&amp;Chiusure'!O$2</f>
        <v>0</v>
      </c>
      <c r="AP769" s="62">
        <f>AD769/'Festività&amp;Chiusure'!P$2</f>
        <v>0</v>
      </c>
      <c r="AQ769" s="62">
        <f>AE769/'Festività&amp;Chiusure'!Q$2</f>
        <v>0</v>
      </c>
      <c r="AR769" s="62">
        <f>AF769/'Festività&amp;Chiusure'!R$2</f>
        <v>0</v>
      </c>
      <c r="AS769" s="62">
        <f>AG769/'Festività&amp;Chiusure'!S$2</f>
        <v>0</v>
      </c>
    </row>
    <row r="770" spans="1:45" ht="15" hidden="1" customHeight="1">
      <c r="A770" s="24" t="s">
        <v>45</v>
      </c>
      <c r="B770" s="24" t="s">
        <v>194</v>
      </c>
      <c r="C770" s="24" t="s">
        <v>195</v>
      </c>
      <c r="D770" s="24">
        <v>2024</v>
      </c>
      <c r="E770" s="61">
        <v>45292</v>
      </c>
      <c r="F770" s="61">
        <v>45657</v>
      </c>
      <c r="G770" s="24" t="s">
        <v>638</v>
      </c>
      <c r="H770" s="24" t="s">
        <v>639</v>
      </c>
      <c r="I770" s="24" t="s">
        <v>307</v>
      </c>
      <c r="J770" s="24" t="s">
        <v>640</v>
      </c>
      <c r="K770" s="24" t="s">
        <v>52</v>
      </c>
      <c r="L770" s="24" t="s">
        <v>318</v>
      </c>
      <c r="M770" s="24" t="s">
        <v>270</v>
      </c>
      <c r="N770" s="24" t="s">
        <v>59</v>
      </c>
      <c r="O770" s="24" t="s">
        <v>72</v>
      </c>
      <c r="P770" s="24">
        <v>200</v>
      </c>
      <c r="Q770" s="24">
        <v>78.3</v>
      </c>
      <c r="R770" s="24" t="s">
        <v>57</v>
      </c>
      <c r="S770" s="62">
        <v>0</v>
      </c>
      <c r="T770" s="24">
        <v>2024</v>
      </c>
      <c r="U770" s="24">
        <f t="shared" si="12"/>
        <v>12</v>
      </c>
      <c r="V770" s="65">
        <v>2</v>
      </c>
      <c r="W770" s="65">
        <v>2</v>
      </c>
      <c r="X770" s="65">
        <v>2</v>
      </c>
      <c r="Y770" s="65">
        <v>2</v>
      </c>
      <c r="Z770" s="65">
        <v>2</v>
      </c>
      <c r="AA770" s="65">
        <v>2</v>
      </c>
      <c r="AB770" s="65">
        <v>2</v>
      </c>
      <c r="AC770" s="65"/>
      <c r="AD770" s="65">
        <v>2</v>
      </c>
      <c r="AE770" s="65">
        <v>2</v>
      </c>
      <c r="AF770" s="65">
        <v>2</v>
      </c>
      <c r="AG770" s="65"/>
      <c r="AH770" s="62">
        <f>V770/'Festività&amp;Chiusure'!H$2</f>
        <v>0.1111111111111111</v>
      </c>
      <c r="AI770" s="62">
        <f>W770/'Festività&amp;Chiusure'!I$2</f>
        <v>0.1</v>
      </c>
      <c r="AJ770" s="62">
        <f>X770/'Festività&amp;Chiusure'!J$2</f>
        <v>9.5238095238095233E-2</v>
      </c>
      <c r="AK770" s="62">
        <f>Y770/'Festività&amp;Chiusure'!K$2</f>
        <v>9.0909090909090912E-2</v>
      </c>
      <c r="AL770" s="62">
        <f>Z770/'Festività&amp;Chiusure'!L$2</f>
        <v>0.1</v>
      </c>
      <c r="AM770" s="62">
        <f>AA770/'Festività&amp;Chiusure'!M$2</f>
        <v>0.1</v>
      </c>
      <c r="AN770" s="62">
        <f>AB770/'Festività&amp;Chiusure'!N$2</f>
        <v>8.6956521739130432E-2</v>
      </c>
      <c r="AO770" s="62">
        <f>AC770/'Festività&amp;Chiusure'!O$2</f>
        <v>0</v>
      </c>
      <c r="AP770" s="62">
        <f>AD770/'Festività&amp;Chiusure'!P$2</f>
        <v>9.5238095238095233E-2</v>
      </c>
      <c r="AQ770" s="62">
        <f>AE770/'Festività&amp;Chiusure'!Q$2</f>
        <v>8.6956521739130432E-2</v>
      </c>
      <c r="AR770" s="62">
        <f>AF770/'Festività&amp;Chiusure'!R$2</f>
        <v>9.5238095238095233E-2</v>
      </c>
      <c r="AS770" s="62">
        <f>AG770/'Festività&amp;Chiusure'!S$2</f>
        <v>0</v>
      </c>
    </row>
    <row r="771" spans="1:45" ht="15" hidden="1" customHeight="1">
      <c r="A771" s="24" t="s">
        <v>45</v>
      </c>
      <c r="B771" s="24" t="s">
        <v>194</v>
      </c>
      <c r="C771" s="24" t="s">
        <v>195</v>
      </c>
      <c r="D771" s="24">
        <v>2024</v>
      </c>
      <c r="E771" s="61">
        <v>45292</v>
      </c>
      <c r="F771" s="61">
        <v>45657</v>
      </c>
      <c r="G771" s="24" t="s">
        <v>638</v>
      </c>
      <c r="H771" s="24" t="s">
        <v>639</v>
      </c>
      <c r="I771" s="24" t="s">
        <v>307</v>
      </c>
      <c r="J771" s="24" t="s">
        <v>640</v>
      </c>
      <c r="K771" s="24" t="s">
        <v>52</v>
      </c>
      <c r="L771" s="24" t="s">
        <v>318</v>
      </c>
      <c r="M771" s="24" t="s">
        <v>318</v>
      </c>
      <c r="N771" s="24" t="s">
        <v>176</v>
      </c>
      <c r="O771" s="24" t="s">
        <v>92</v>
      </c>
      <c r="P771" s="24">
        <v>200</v>
      </c>
      <c r="Q771" s="24">
        <v>78.3</v>
      </c>
      <c r="R771" s="24" t="s">
        <v>57</v>
      </c>
      <c r="S771" s="62">
        <v>0</v>
      </c>
      <c r="T771" s="24">
        <v>2024</v>
      </c>
      <c r="U771" s="24">
        <f t="shared" si="12"/>
        <v>21.5</v>
      </c>
      <c r="V771" s="66"/>
      <c r="W771" s="66"/>
      <c r="X771" s="66"/>
      <c r="Y771" s="66"/>
      <c r="Z771" s="66"/>
      <c r="AA771" s="66">
        <v>3</v>
      </c>
      <c r="AB771" s="66">
        <v>3</v>
      </c>
      <c r="AC771" s="66">
        <v>0.5</v>
      </c>
      <c r="AD771" s="66">
        <v>2</v>
      </c>
      <c r="AE771" s="66">
        <v>3</v>
      </c>
      <c r="AF771" s="66">
        <v>5</v>
      </c>
      <c r="AG771" s="66">
        <v>5</v>
      </c>
      <c r="AH771" s="62">
        <f>V771/'Festività&amp;Chiusure'!H$2</f>
        <v>0</v>
      </c>
      <c r="AI771" s="62">
        <f>W771/'Festività&amp;Chiusure'!I$2</f>
        <v>0</v>
      </c>
      <c r="AJ771" s="62">
        <f>X771/'Festività&amp;Chiusure'!J$2</f>
        <v>0</v>
      </c>
      <c r="AK771" s="62">
        <f>Y771/'Festività&amp;Chiusure'!K$2</f>
        <v>0</v>
      </c>
      <c r="AL771" s="62">
        <f>Z771/'Festività&amp;Chiusure'!L$2</f>
        <v>0</v>
      </c>
      <c r="AM771" s="62">
        <f>AA771/'Festività&amp;Chiusure'!M$2</f>
        <v>0.15</v>
      </c>
      <c r="AN771" s="62">
        <f>AB771/'Festività&amp;Chiusure'!N$2</f>
        <v>0.13043478260869565</v>
      </c>
      <c r="AO771" s="62">
        <f>AC771/'Festività&amp;Chiusure'!O$2</f>
        <v>4.1666666666666664E-2</v>
      </c>
      <c r="AP771" s="62">
        <f>AD771/'Festività&amp;Chiusure'!P$2</f>
        <v>9.5238095238095233E-2</v>
      </c>
      <c r="AQ771" s="62">
        <f>AE771/'Festività&amp;Chiusure'!Q$2</f>
        <v>0.13043478260869565</v>
      </c>
      <c r="AR771" s="62">
        <f>AF771/'Festività&amp;Chiusure'!R$2</f>
        <v>0.23809523809523808</v>
      </c>
      <c r="AS771" s="62">
        <f>AG771/'Festività&amp;Chiusure'!S$2</f>
        <v>0.22727272727272727</v>
      </c>
    </row>
    <row r="772" spans="1:45" ht="15" hidden="1" customHeight="1">
      <c r="A772" s="24" t="s">
        <v>45</v>
      </c>
      <c r="B772" s="24" t="s">
        <v>194</v>
      </c>
      <c r="C772" s="24" t="s">
        <v>195</v>
      </c>
      <c r="D772" s="24">
        <v>2024</v>
      </c>
      <c r="E772" s="61">
        <v>45292</v>
      </c>
      <c r="F772" s="61">
        <v>45473</v>
      </c>
      <c r="G772" s="24" t="s">
        <v>642</v>
      </c>
      <c r="H772" s="24" t="s">
        <v>642</v>
      </c>
      <c r="I772" s="24" t="s">
        <v>307</v>
      </c>
      <c r="J772" s="24" t="s">
        <v>643</v>
      </c>
      <c r="K772" s="24" t="s">
        <v>52</v>
      </c>
      <c r="L772" s="24" t="s">
        <v>318</v>
      </c>
      <c r="M772" s="24" t="s">
        <v>322</v>
      </c>
      <c r="N772" s="24" t="s">
        <v>55</v>
      </c>
      <c r="O772" s="24" t="s">
        <v>56</v>
      </c>
      <c r="P772" s="24">
        <v>100</v>
      </c>
      <c r="Q772" s="24">
        <v>70</v>
      </c>
      <c r="R772" s="24" t="s">
        <v>57</v>
      </c>
      <c r="S772" s="62">
        <v>1</v>
      </c>
      <c r="T772" s="24">
        <v>2024</v>
      </c>
      <c r="U772" s="24">
        <f t="shared" si="12"/>
        <v>4</v>
      </c>
      <c r="V772" s="66">
        <v>2</v>
      </c>
      <c r="W772" s="66">
        <v>2</v>
      </c>
      <c r="X772" s="66">
        <v>2</v>
      </c>
      <c r="Y772" s="66">
        <v>2</v>
      </c>
      <c r="Z772" s="66">
        <v>2</v>
      </c>
      <c r="AA772" s="66">
        <v>2</v>
      </c>
      <c r="AB772" s="66"/>
      <c r="AC772" s="66"/>
      <c r="AD772" s="66"/>
      <c r="AE772" s="66"/>
      <c r="AF772" s="66"/>
      <c r="AG772" s="66"/>
      <c r="AH772" s="62">
        <f>V772/'Festività&amp;Chiusure'!H$2</f>
        <v>0.1111111111111111</v>
      </c>
      <c r="AI772" s="62">
        <f>W772/'Festività&amp;Chiusure'!I$2</f>
        <v>0.1</v>
      </c>
      <c r="AJ772" s="62">
        <f>X772/'Festività&amp;Chiusure'!J$2</f>
        <v>9.5238095238095233E-2</v>
      </c>
      <c r="AK772" s="62">
        <f>Y772/'Festività&amp;Chiusure'!K$2</f>
        <v>9.0909090909090912E-2</v>
      </c>
      <c r="AL772" s="62">
        <f>Z772/'Festività&amp;Chiusure'!L$2</f>
        <v>0.1</v>
      </c>
      <c r="AM772" s="62">
        <f>AA772/'Festività&amp;Chiusure'!M$2</f>
        <v>0.1</v>
      </c>
      <c r="AN772" s="62">
        <f>AB772/'Festività&amp;Chiusure'!N$2</f>
        <v>0</v>
      </c>
      <c r="AO772" s="62">
        <f>AC772/'Festività&amp;Chiusure'!O$2</f>
        <v>0</v>
      </c>
      <c r="AP772" s="62">
        <f>AD772/'Festività&amp;Chiusure'!P$2</f>
        <v>0</v>
      </c>
      <c r="AQ772" s="62">
        <f>AE772/'Festività&amp;Chiusure'!Q$2</f>
        <v>0</v>
      </c>
      <c r="AR772" s="62">
        <f>AF772/'Festività&amp;Chiusure'!R$2</f>
        <v>0</v>
      </c>
      <c r="AS772" s="62">
        <f>AG772/'Festività&amp;Chiusure'!S$2</f>
        <v>0</v>
      </c>
    </row>
    <row r="773" spans="1:45" ht="15" hidden="1" customHeight="1">
      <c r="A773" s="24" t="s">
        <v>45</v>
      </c>
      <c r="B773" s="24" t="s">
        <v>194</v>
      </c>
      <c r="C773" s="24" t="s">
        <v>195</v>
      </c>
      <c r="D773" s="24">
        <v>2024</v>
      </c>
      <c r="E773" s="61">
        <v>45292</v>
      </c>
      <c r="F773" s="61">
        <v>45473</v>
      </c>
      <c r="G773" s="24" t="s">
        <v>642</v>
      </c>
      <c r="H773" s="24" t="s">
        <v>642</v>
      </c>
      <c r="I773" s="24" t="s">
        <v>307</v>
      </c>
      <c r="J773" s="24" t="s">
        <v>643</v>
      </c>
      <c r="K773" s="24" t="s">
        <v>52</v>
      </c>
      <c r="L773" s="24" t="s">
        <v>318</v>
      </c>
      <c r="M773" s="24" t="s">
        <v>431</v>
      </c>
      <c r="N773" s="24" t="s">
        <v>55</v>
      </c>
      <c r="O773" s="24" t="s">
        <v>134</v>
      </c>
      <c r="P773" s="24">
        <v>100</v>
      </c>
      <c r="Q773" s="24">
        <v>70</v>
      </c>
      <c r="R773" s="24" t="s">
        <v>57</v>
      </c>
      <c r="S773" s="62">
        <v>1</v>
      </c>
      <c r="T773" s="24">
        <v>2024</v>
      </c>
      <c r="U773" s="24">
        <f t="shared" si="12"/>
        <v>2</v>
      </c>
      <c r="V773" s="66">
        <v>2</v>
      </c>
      <c r="W773" s="66">
        <v>2</v>
      </c>
      <c r="X773" s="66">
        <v>2</v>
      </c>
      <c r="Y773" s="66">
        <v>2</v>
      </c>
      <c r="Z773" s="66">
        <v>1</v>
      </c>
      <c r="AA773" s="66">
        <v>1</v>
      </c>
      <c r="AB773" s="66"/>
      <c r="AC773" s="66"/>
      <c r="AD773" s="66"/>
      <c r="AE773" s="66"/>
      <c r="AF773" s="66"/>
      <c r="AG773" s="66"/>
      <c r="AH773" s="62">
        <f>V773/'Festività&amp;Chiusure'!H$2</f>
        <v>0.1111111111111111</v>
      </c>
      <c r="AI773" s="62">
        <f>W773/'Festività&amp;Chiusure'!I$2</f>
        <v>0.1</v>
      </c>
      <c r="AJ773" s="62">
        <f>X773/'Festività&amp;Chiusure'!J$2</f>
        <v>9.5238095238095233E-2</v>
      </c>
      <c r="AK773" s="62">
        <f>Y773/'Festività&amp;Chiusure'!K$2</f>
        <v>9.0909090909090912E-2</v>
      </c>
      <c r="AL773" s="62">
        <f>Z773/'Festività&amp;Chiusure'!L$2</f>
        <v>0.05</v>
      </c>
      <c r="AM773" s="62">
        <f>AA773/'Festività&amp;Chiusure'!M$2</f>
        <v>0.05</v>
      </c>
      <c r="AN773" s="62">
        <f>AB773/'Festività&amp;Chiusure'!N$2</f>
        <v>0</v>
      </c>
      <c r="AO773" s="62">
        <f>AC773/'Festività&amp;Chiusure'!O$2</f>
        <v>0</v>
      </c>
      <c r="AP773" s="62">
        <f>AD773/'Festività&amp;Chiusure'!P$2</f>
        <v>0</v>
      </c>
      <c r="AQ773" s="62">
        <f>AE773/'Festività&amp;Chiusure'!Q$2</f>
        <v>0</v>
      </c>
      <c r="AR773" s="62">
        <f>AF773/'Festività&amp;Chiusure'!R$2</f>
        <v>0</v>
      </c>
      <c r="AS773" s="62">
        <f>AG773/'Festività&amp;Chiusure'!S$2</f>
        <v>0</v>
      </c>
    </row>
    <row r="774" spans="1:45" ht="15" hidden="1" customHeight="1">
      <c r="A774" s="24" t="s">
        <v>45</v>
      </c>
      <c r="B774" s="24" t="s">
        <v>194</v>
      </c>
      <c r="C774" s="24" t="s">
        <v>195</v>
      </c>
      <c r="D774" s="24">
        <v>2024</v>
      </c>
      <c r="E774" s="61">
        <v>45292</v>
      </c>
      <c r="F774" s="61">
        <v>45473</v>
      </c>
      <c r="G774" s="24" t="s">
        <v>642</v>
      </c>
      <c r="H774" s="24" t="s">
        <v>642</v>
      </c>
      <c r="I774" s="24" t="s">
        <v>307</v>
      </c>
      <c r="J774" s="24" t="s">
        <v>643</v>
      </c>
      <c r="K774" s="24" t="s">
        <v>52</v>
      </c>
      <c r="L774" s="24" t="s">
        <v>318</v>
      </c>
      <c r="M774" s="24" t="s">
        <v>470</v>
      </c>
      <c r="N774" s="24" t="s">
        <v>55</v>
      </c>
      <c r="O774" s="24" t="s">
        <v>153</v>
      </c>
      <c r="P774" s="24">
        <v>100</v>
      </c>
      <c r="Q774" s="24">
        <v>70</v>
      </c>
      <c r="R774" s="24" t="s">
        <v>57</v>
      </c>
      <c r="S774" s="62">
        <v>1</v>
      </c>
      <c r="T774" s="24">
        <v>2024</v>
      </c>
      <c r="U774" s="24">
        <f t="shared" si="12"/>
        <v>0</v>
      </c>
      <c r="V774" s="66">
        <v>2</v>
      </c>
      <c r="W774" s="66">
        <v>2</v>
      </c>
      <c r="X774" s="66">
        <v>2</v>
      </c>
      <c r="Y774" s="66"/>
      <c r="Z774" s="66"/>
      <c r="AA774" s="66"/>
      <c r="AB774" s="66"/>
      <c r="AC774" s="66"/>
      <c r="AD774" s="66"/>
      <c r="AE774" s="66"/>
      <c r="AF774" s="66"/>
      <c r="AG774" s="66"/>
      <c r="AH774" s="62">
        <f>V774/'Festività&amp;Chiusure'!H$2</f>
        <v>0.1111111111111111</v>
      </c>
      <c r="AI774" s="62">
        <f>W774/'Festività&amp;Chiusure'!I$2</f>
        <v>0.1</v>
      </c>
      <c r="AJ774" s="62">
        <f>X774/'Festività&amp;Chiusure'!J$2</f>
        <v>9.5238095238095233E-2</v>
      </c>
      <c r="AK774" s="62">
        <f>Y774/'Festività&amp;Chiusure'!K$2</f>
        <v>0</v>
      </c>
      <c r="AL774" s="62">
        <f>Z774/'Festività&amp;Chiusure'!L$2</f>
        <v>0</v>
      </c>
      <c r="AM774" s="62">
        <f>AA774/'Festività&amp;Chiusure'!M$2</f>
        <v>0</v>
      </c>
      <c r="AN774" s="62">
        <f>AB774/'Festività&amp;Chiusure'!N$2</f>
        <v>0</v>
      </c>
      <c r="AO774" s="62">
        <f>AC774/'Festività&amp;Chiusure'!O$2</f>
        <v>0</v>
      </c>
      <c r="AP774" s="62">
        <f>AD774/'Festività&amp;Chiusure'!P$2</f>
        <v>0</v>
      </c>
      <c r="AQ774" s="62">
        <f>AE774/'Festività&amp;Chiusure'!Q$2</f>
        <v>0</v>
      </c>
      <c r="AR774" s="62">
        <f>AF774/'Festività&amp;Chiusure'!R$2</f>
        <v>0</v>
      </c>
      <c r="AS774" s="62">
        <f>AG774/'Festività&amp;Chiusure'!S$2</f>
        <v>0</v>
      </c>
    </row>
    <row r="775" spans="1:45" ht="15" hidden="1" customHeight="1">
      <c r="A775" s="24" t="s">
        <v>45</v>
      </c>
      <c r="B775" s="24" t="s">
        <v>194</v>
      </c>
      <c r="C775" s="24" t="s">
        <v>195</v>
      </c>
      <c r="D775" s="24">
        <v>2024</v>
      </c>
      <c r="E775" s="61">
        <v>45292</v>
      </c>
      <c r="F775" s="61">
        <v>45473</v>
      </c>
      <c r="G775" s="24" t="s">
        <v>642</v>
      </c>
      <c r="H775" s="24" t="s">
        <v>642</v>
      </c>
      <c r="I775" s="24" t="s">
        <v>307</v>
      </c>
      <c r="J775" s="24" t="s">
        <v>643</v>
      </c>
      <c r="K775" s="24" t="s">
        <v>52</v>
      </c>
      <c r="L775" s="24" t="s">
        <v>318</v>
      </c>
      <c r="M775" s="24" t="s">
        <v>341</v>
      </c>
      <c r="N775" s="24" t="s">
        <v>55</v>
      </c>
      <c r="O775" s="24" t="s">
        <v>134</v>
      </c>
      <c r="P775" s="24">
        <v>100</v>
      </c>
      <c r="Q775" s="24">
        <v>70</v>
      </c>
      <c r="R775" s="24" t="s">
        <v>57</v>
      </c>
      <c r="S775" s="62">
        <v>1</v>
      </c>
      <c r="T775" s="24">
        <v>2024</v>
      </c>
      <c r="U775" s="24">
        <f t="shared" si="12"/>
        <v>4</v>
      </c>
      <c r="V775" s="66">
        <v>2</v>
      </c>
      <c r="W775" s="66">
        <v>2</v>
      </c>
      <c r="X775" s="66">
        <v>2</v>
      </c>
      <c r="Y775" s="66">
        <v>2</v>
      </c>
      <c r="Z775" s="66">
        <v>2</v>
      </c>
      <c r="AA775" s="66">
        <v>2</v>
      </c>
      <c r="AB775" s="66"/>
      <c r="AC775" s="66"/>
      <c r="AD775" s="66"/>
      <c r="AE775" s="66"/>
      <c r="AF775" s="66"/>
      <c r="AG775" s="66"/>
      <c r="AH775" s="62">
        <f>V775/'Festività&amp;Chiusure'!H$2</f>
        <v>0.1111111111111111</v>
      </c>
      <c r="AI775" s="62">
        <f>W775/'Festività&amp;Chiusure'!I$2</f>
        <v>0.1</v>
      </c>
      <c r="AJ775" s="62">
        <f>X775/'Festività&amp;Chiusure'!J$2</f>
        <v>9.5238095238095233E-2</v>
      </c>
      <c r="AK775" s="62">
        <f>Y775/'Festività&amp;Chiusure'!K$2</f>
        <v>9.0909090909090912E-2</v>
      </c>
      <c r="AL775" s="62">
        <f>Z775/'Festività&amp;Chiusure'!L$2</f>
        <v>0.1</v>
      </c>
      <c r="AM775" s="62">
        <f>AA775/'Festività&amp;Chiusure'!M$2</f>
        <v>0.1</v>
      </c>
      <c r="AN775" s="62">
        <f>AB775/'Festività&amp;Chiusure'!N$2</f>
        <v>0</v>
      </c>
      <c r="AO775" s="62">
        <f>AC775/'Festività&amp;Chiusure'!O$2</f>
        <v>0</v>
      </c>
      <c r="AP775" s="62">
        <f>AD775/'Festività&amp;Chiusure'!P$2</f>
        <v>0</v>
      </c>
      <c r="AQ775" s="62">
        <f>AE775/'Festività&amp;Chiusure'!Q$2</f>
        <v>0</v>
      </c>
      <c r="AR775" s="62">
        <f>AF775/'Festività&amp;Chiusure'!R$2</f>
        <v>0</v>
      </c>
      <c r="AS775" s="62">
        <f>AG775/'Festività&amp;Chiusure'!S$2</f>
        <v>0</v>
      </c>
    </row>
    <row r="776" spans="1:45" ht="15" hidden="1" customHeight="1">
      <c r="A776" s="24" t="s">
        <v>45</v>
      </c>
      <c r="B776" s="24" t="s">
        <v>194</v>
      </c>
      <c r="C776" s="24" t="s">
        <v>195</v>
      </c>
      <c r="D776" s="24">
        <v>2024</v>
      </c>
      <c r="E776" s="61">
        <v>45292</v>
      </c>
      <c r="F776" s="61">
        <v>45473</v>
      </c>
      <c r="G776" s="24" t="s">
        <v>642</v>
      </c>
      <c r="H776" s="24" t="s">
        <v>642</v>
      </c>
      <c r="I776" s="24" t="s">
        <v>307</v>
      </c>
      <c r="J776" s="24" t="s">
        <v>643</v>
      </c>
      <c r="K776" s="24" t="s">
        <v>52</v>
      </c>
      <c r="L776" s="24" t="s">
        <v>318</v>
      </c>
      <c r="M776" s="24" t="s">
        <v>324</v>
      </c>
      <c r="N776" s="24" t="s">
        <v>55</v>
      </c>
      <c r="O776" s="24" t="s">
        <v>190</v>
      </c>
      <c r="P776" s="24">
        <v>100</v>
      </c>
      <c r="Q776" s="24">
        <v>70</v>
      </c>
      <c r="R776" s="24" t="s">
        <v>57</v>
      </c>
      <c r="S776" s="62">
        <v>1</v>
      </c>
      <c r="T776" s="24">
        <v>2024</v>
      </c>
      <c r="U776" s="24">
        <f t="shared" si="12"/>
        <v>4</v>
      </c>
      <c r="V776" s="66">
        <v>2</v>
      </c>
      <c r="W776" s="66">
        <v>2</v>
      </c>
      <c r="X776" s="66">
        <v>2</v>
      </c>
      <c r="Y776" s="66">
        <v>2</v>
      </c>
      <c r="Z776" s="66">
        <v>2</v>
      </c>
      <c r="AA776" s="66">
        <v>2</v>
      </c>
      <c r="AB776" s="66"/>
      <c r="AC776" s="66"/>
      <c r="AD776" s="66"/>
      <c r="AE776" s="66"/>
      <c r="AF776" s="66"/>
      <c r="AG776" s="66"/>
      <c r="AH776" s="62">
        <f>V776/'Festività&amp;Chiusure'!H$2</f>
        <v>0.1111111111111111</v>
      </c>
      <c r="AI776" s="62">
        <f>W776/'Festività&amp;Chiusure'!I$2</f>
        <v>0.1</v>
      </c>
      <c r="AJ776" s="62">
        <f>X776/'Festività&amp;Chiusure'!J$2</f>
        <v>9.5238095238095233E-2</v>
      </c>
      <c r="AK776" s="62">
        <f>Y776/'Festività&amp;Chiusure'!K$2</f>
        <v>9.0909090909090912E-2</v>
      </c>
      <c r="AL776" s="62">
        <f>Z776/'Festività&amp;Chiusure'!L$2</f>
        <v>0.1</v>
      </c>
      <c r="AM776" s="62">
        <f>AA776/'Festività&amp;Chiusure'!M$2</f>
        <v>0.1</v>
      </c>
      <c r="AN776" s="62">
        <f>AB776/'Festività&amp;Chiusure'!N$2</f>
        <v>0</v>
      </c>
      <c r="AO776" s="62">
        <f>AC776/'Festività&amp;Chiusure'!O$2</f>
        <v>0</v>
      </c>
      <c r="AP776" s="62">
        <f>AD776/'Festività&amp;Chiusure'!P$2</f>
        <v>0</v>
      </c>
      <c r="AQ776" s="62">
        <f>AE776/'Festività&amp;Chiusure'!Q$2</f>
        <v>0</v>
      </c>
      <c r="AR776" s="62">
        <f>AF776/'Festività&amp;Chiusure'!R$2</f>
        <v>0</v>
      </c>
      <c r="AS776" s="62">
        <f>AG776/'Festività&amp;Chiusure'!S$2</f>
        <v>0</v>
      </c>
    </row>
    <row r="777" spans="1:45" ht="15" hidden="1" customHeight="1">
      <c r="A777" s="24" t="s">
        <v>45</v>
      </c>
      <c r="B777" s="24" t="s">
        <v>194</v>
      </c>
      <c r="C777" s="24" t="s">
        <v>195</v>
      </c>
      <c r="D777" s="24">
        <v>2024</v>
      </c>
      <c r="E777" s="61">
        <v>45292</v>
      </c>
      <c r="F777" s="61">
        <v>45473</v>
      </c>
      <c r="G777" s="24" t="s">
        <v>642</v>
      </c>
      <c r="H777" s="24" t="s">
        <v>642</v>
      </c>
      <c r="I777" s="24" t="s">
        <v>307</v>
      </c>
      <c r="J777" s="24" t="s">
        <v>643</v>
      </c>
      <c r="K777" s="24" t="s">
        <v>52</v>
      </c>
      <c r="L777" s="24" t="s">
        <v>318</v>
      </c>
      <c r="M777" s="24" t="s">
        <v>434</v>
      </c>
      <c r="N777" s="24" t="s">
        <v>55</v>
      </c>
      <c r="O777" s="24" t="s">
        <v>56</v>
      </c>
      <c r="P777" s="24">
        <v>100</v>
      </c>
      <c r="Q777" s="24">
        <v>70</v>
      </c>
      <c r="R777" s="24" t="s">
        <v>57</v>
      </c>
      <c r="S777" s="62">
        <v>1</v>
      </c>
      <c r="T777" s="24">
        <v>2024</v>
      </c>
      <c r="U777" s="24">
        <f t="shared" si="12"/>
        <v>10</v>
      </c>
      <c r="V777" s="66">
        <v>5</v>
      </c>
      <c r="W777" s="66">
        <v>5</v>
      </c>
      <c r="X777" s="66">
        <v>5</v>
      </c>
      <c r="Y777" s="66">
        <v>5</v>
      </c>
      <c r="Z777" s="66">
        <v>5</v>
      </c>
      <c r="AA777" s="66">
        <v>5</v>
      </c>
      <c r="AB777" s="66"/>
      <c r="AC777" s="66"/>
      <c r="AD777" s="66"/>
      <c r="AE777" s="66"/>
      <c r="AF777" s="66"/>
      <c r="AG777" s="66"/>
      <c r="AH777" s="62">
        <f>V777/'Festività&amp;Chiusure'!H$2</f>
        <v>0.27777777777777779</v>
      </c>
      <c r="AI777" s="62">
        <f>W777/'Festività&amp;Chiusure'!I$2</f>
        <v>0.25</v>
      </c>
      <c r="AJ777" s="62">
        <f>X777/'Festività&amp;Chiusure'!J$2</f>
        <v>0.23809523809523808</v>
      </c>
      <c r="AK777" s="62">
        <f>Y777/'Festività&amp;Chiusure'!K$2</f>
        <v>0.22727272727272727</v>
      </c>
      <c r="AL777" s="62">
        <f>Z777/'Festività&amp;Chiusure'!L$2</f>
        <v>0.25</v>
      </c>
      <c r="AM777" s="62">
        <f>AA777/'Festività&amp;Chiusure'!M$2</f>
        <v>0.25</v>
      </c>
      <c r="AN777" s="62">
        <f>AB777/'Festività&amp;Chiusure'!N$2</f>
        <v>0</v>
      </c>
      <c r="AO777" s="62">
        <f>AC777/'Festività&amp;Chiusure'!O$2</f>
        <v>0</v>
      </c>
      <c r="AP777" s="62">
        <f>AD777/'Festività&amp;Chiusure'!P$2</f>
        <v>0</v>
      </c>
      <c r="AQ777" s="62">
        <f>AE777/'Festività&amp;Chiusure'!Q$2</f>
        <v>0</v>
      </c>
      <c r="AR777" s="62">
        <f>AF777/'Festività&amp;Chiusure'!R$2</f>
        <v>0</v>
      </c>
      <c r="AS777" s="62">
        <f>AG777/'Festività&amp;Chiusure'!S$2</f>
        <v>0</v>
      </c>
    </row>
    <row r="778" spans="1:45" ht="15" hidden="1" customHeight="1">
      <c r="A778" s="24" t="s">
        <v>45</v>
      </c>
      <c r="B778" s="24" t="s">
        <v>194</v>
      </c>
      <c r="C778" s="24" t="s">
        <v>195</v>
      </c>
      <c r="D778" s="24">
        <v>2024</v>
      </c>
      <c r="E778" s="61">
        <v>45292</v>
      </c>
      <c r="F778" s="61">
        <v>45473</v>
      </c>
      <c r="G778" s="24" t="s">
        <v>642</v>
      </c>
      <c r="H778" s="24" t="s">
        <v>642</v>
      </c>
      <c r="I778" s="24" t="s">
        <v>307</v>
      </c>
      <c r="J778" s="24" t="s">
        <v>643</v>
      </c>
      <c r="K778" s="24" t="s">
        <v>52</v>
      </c>
      <c r="L778" s="24" t="s">
        <v>318</v>
      </c>
      <c r="M778" s="24" t="s">
        <v>427</v>
      </c>
      <c r="N778" s="24" t="s">
        <v>59</v>
      </c>
      <c r="O778" s="24" t="s">
        <v>92</v>
      </c>
      <c r="P778" s="24">
        <v>100</v>
      </c>
      <c r="Q778" s="24">
        <v>70</v>
      </c>
      <c r="R778" s="24" t="s">
        <v>57</v>
      </c>
      <c r="S778" s="62">
        <v>1</v>
      </c>
      <c r="T778" s="24">
        <v>2024</v>
      </c>
      <c r="U778" s="24">
        <f t="shared" si="12"/>
        <v>2</v>
      </c>
      <c r="V778" s="66">
        <v>1</v>
      </c>
      <c r="W778" s="66">
        <v>1</v>
      </c>
      <c r="X778" s="66">
        <v>1</v>
      </c>
      <c r="Y778" s="66">
        <v>1</v>
      </c>
      <c r="Z778" s="66">
        <v>1</v>
      </c>
      <c r="AA778" s="66">
        <v>1</v>
      </c>
      <c r="AB778" s="66"/>
      <c r="AC778" s="66"/>
      <c r="AD778" s="66"/>
      <c r="AE778" s="66"/>
      <c r="AF778" s="66"/>
      <c r="AG778" s="66"/>
      <c r="AH778" s="62">
        <f>V778/'Festività&amp;Chiusure'!H$2</f>
        <v>5.5555555555555552E-2</v>
      </c>
      <c r="AI778" s="62">
        <f>W778/'Festività&amp;Chiusure'!I$2</f>
        <v>0.05</v>
      </c>
      <c r="AJ778" s="62">
        <f>X778/'Festività&amp;Chiusure'!J$2</f>
        <v>4.7619047619047616E-2</v>
      </c>
      <c r="AK778" s="62">
        <f>Y778/'Festività&amp;Chiusure'!K$2</f>
        <v>4.5454545454545456E-2</v>
      </c>
      <c r="AL778" s="62">
        <f>Z778/'Festività&amp;Chiusure'!L$2</f>
        <v>0.05</v>
      </c>
      <c r="AM778" s="62">
        <f>AA778/'Festività&amp;Chiusure'!M$2</f>
        <v>0.05</v>
      </c>
      <c r="AN778" s="62">
        <f>AB778/'Festività&amp;Chiusure'!N$2</f>
        <v>0</v>
      </c>
      <c r="AO778" s="62">
        <f>AC778/'Festività&amp;Chiusure'!O$2</f>
        <v>0</v>
      </c>
      <c r="AP778" s="62">
        <f>AD778/'Festività&amp;Chiusure'!P$2</f>
        <v>0</v>
      </c>
      <c r="AQ778" s="62">
        <f>AE778/'Festività&amp;Chiusure'!Q$2</f>
        <v>0</v>
      </c>
      <c r="AR778" s="62">
        <f>AF778/'Festività&amp;Chiusure'!R$2</f>
        <v>0</v>
      </c>
      <c r="AS778" s="62">
        <f>AG778/'Festività&amp;Chiusure'!S$2</f>
        <v>0</v>
      </c>
    </row>
    <row r="779" spans="1:45" ht="15" hidden="1" customHeight="1">
      <c r="A779" s="24" t="s">
        <v>45</v>
      </c>
      <c r="B779" s="24" t="s">
        <v>194</v>
      </c>
      <c r="C779" s="24" t="s">
        <v>195</v>
      </c>
      <c r="D779" s="24">
        <v>2024</v>
      </c>
      <c r="E779" s="61">
        <v>45292</v>
      </c>
      <c r="F779" s="61">
        <v>45473</v>
      </c>
      <c r="G779" s="24" t="s">
        <v>642</v>
      </c>
      <c r="H779" s="24" t="s">
        <v>642</v>
      </c>
      <c r="I779" s="24" t="s">
        <v>307</v>
      </c>
      <c r="J779" s="24" t="s">
        <v>643</v>
      </c>
      <c r="K779" s="24" t="s">
        <v>52</v>
      </c>
      <c r="L779" s="24" t="s">
        <v>318</v>
      </c>
      <c r="M779" s="24" t="s">
        <v>270</v>
      </c>
      <c r="N779" s="24" t="s">
        <v>59</v>
      </c>
      <c r="O779" s="24" t="s">
        <v>72</v>
      </c>
      <c r="P779" s="24">
        <v>100</v>
      </c>
      <c r="Q779" s="24">
        <v>70</v>
      </c>
      <c r="R779" s="24" t="s">
        <v>57</v>
      </c>
      <c r="S779" s="62">
        <v>1</v>
      </c>
      <c r="T779" s="24">
        <v>2024</v>
      </c>
      <c r="U779" s="24">
        <f t="shared" si="12"/>
        <v>4</v>
      </c>
      <c r="V779" s="66">
        <v>2</v>
      </c>
      <c r="W779" s="66">
        <v>2</v>
      </c>
      <c r="X779" s="66">
        <v>2</v>
      </c>
      <c r="Y779" s="66">
        <v>2</v>
      </c>
      <c r="Z779" s="66">
        <v>2</v>
      </c>
      <c r="AA779" s="66">
        <v>2</v>
      </c>
      <c r="AB779" s="66"/>
      <c r="AC779" s="66"/>
      <c r="AD779" s="66"/>
      <c r="AE779" s="66"/>
      <c r="AF779" s="66"/>
      <c r="AG779" s="66"/>
      <c r="AH779" s="62">
        <f>V779/'Festività&amp;Chiusure'!H$2</f>
        <v>0.1111111111111111</v>
      </c>
      <c r="AI779" s="62">
        <f>W779/'Festività&amp;Chiusure'!I$2</f>
        <v>0.1</v>
      </c>
      <c r="AJ779" s="62">
        <f>X779/'Festività&amp;Chiusure'!J$2</f>
        <v>9.5238095238095233E-2</v>
      </c>
      <c r="AK779" s="62">
        <f>Y779/'Festività&amp;Chiusure'!K$2</f>
        <v>9.0909090909090912E-2</v>
      </c>
      <c r="AL779" s="62">
        <f>Z779/'Festività&amp;Chiusure'!L$2</f>
        <v>0.1</v>
      </c>
      <c r="AM779" s="62">
        <f>AA779/'Festività&amp;Chiusure'!M$2</f>
        <v>0.1</v>
      </c>
      <c r="AN779" s="62">
        <f>AB779/'Festività&amp;Chiusure'!N$2</f>
        <v>0</v>
      </c>
      <c r="AO779" s="62">
        <f>AC779/'Festività&amp;Chiusure'!O$2</f>
        <v>0</v>
      </c>
      <c r="AP779" s="62">
        <f>AD779/'Festività&amp;Chiusure'!P$2</f>
        <v>0</v>
      </c>
      <c r="AQ779" s="62">
        <f>AE779/'Festività&amp;Chiusure'!Q$2</f>
        <v>0</v>
      </c>
      <c r="AR779" s="62">
        <f>AF779/'Festività&amp;Chiusure'!R$2</f>
        <v>0</v>
      </c>
      <c r="AS779" s="62">
        <f>AG779/'Festività&amp;Chiusure'!S$2</f>
        <v>0</v>
      </c>
    </row>
    <row r="780" spans="1:45" ht="15" hidden="1" customHeight="1">
      <c r="A780" s="24" t="s">
        <v>592</v>
      </c>
      <c r="B780" s="24" t="s">
        <v>194</v>
      </c>
      <c r="C780" s="24" t="s">
        <v>195</v>
      </c>
      <c r="D780" s="24">
        <v>2024</v>
      </c>
      <c r="E780" s="61">
        <v>45474</v>
      </c>
      <c r="F780" s="61">
        <v>45657</v>
      </c>
      <c r="G780" s="24" t="s">
        <v>644</v>
      </c>
      <c r="H780" s="24" t="s">
        <v>644</v>
      </c>
      <c r="I780" s="24" t="s">
        <v>307</v>
      </c>
      <c r="J780" s="24" t="s">
        <v>645</v>
      </c>
      <c r="K780" s="24" t="s">
        <v>52</v>
      </c>
      <c r="L780" s="24" t="s">
        <v>318</v>
      </c>
      <c r="M780" s="24" t="s">
        <v>322</v>
      </c>
      <c r="N780" s="24" t="s">
        <v>55</v>
      </c>
      <c r="O780" s="24" t="s">
        <v>56</v>
      </c>
      <c r="P780" s="24">
        <v>100</v>
      </c>
      <c r="Q780" s="24">
        <v>30.5</v>
      </c>
      <c r="R780" s="24" t="s">
        <v>57</v>
      </c>
      <c r="S780" s="62">
        <v>0</v>
      </c>
      <c r="T780" s="24">
        <v>2024</v>
      </c>
      <c r="U780" s="24">
        <f t="shared" si="12"/>
        <v>13</v>
      </c>
      <c r="V780" s="66"/>
      <c r="W780" s="66"/>
      <c r="X780" s="66"/>
      <c r="Y780" s="66"/>
      <c r="Z780" s="66"/>
      <c r="AA780" s="66"/>
      <c r="AB780" s="66"/>
      <c r="AC780" s="66"/>
      <c r="AD780" s="66"/>
      <c r="AE780" s="66">
        <v>5</v>
      </c>
      <c r="AF780" s="66">
        <v>5</v>
      </c>
      <c r="AG780" s="66">
        <v>3</v>
      </c>
      <c r="AH780" s="62">
        <f>V780/'Festività&amp;Chiusure'!H$2</f>
        <v>0</v>
      </c>
      <c r="AI780" s="62">
        <f>W780/'Festività&amp;Chiusure'!I$2</f>
        <v>0</v>
      </c>
      <c r="AJ780" s="62">
        <f>X780/'Festività&amp;Chiusure'!J$2</f>
        <v>0</v>
      </c>
      <c r="AK780" s="62">
        <f>Y780/'Festività&amp;Chiusure'!K$2</f>
        <v>0</v>
      </c>
      <c r="AL780" s="62">
        <f>Z780/'Festività&amp;Chiusure'!L$2</f>
        <v>0</v>
      </c>
      <c r="AM780" s="62">
        <f>AA780/'Festività&amp;Chiusure'!M$2</f>
        <v>0</v>
      </c>
      <c r="AN780" s="62">
        <f>AB780/'Festività&amp;Chiusure'!N$2</f>
        <v>0</v>
      </c>
      <c r="AO780" s="62">
        <f>AC780/'Festività&amp;Chiusure'!O$2</f>
        <v>0</v>
      </c>
      <c r="AP780" s="62">
        <f>AD780/'Festività&amp;Chiusure'!P$2</f>
        <v>0</v>
      </c>
      <c r="AQ780" s="62">
        <f>AE780/'Festività&amp;Chiusure'!Q$2</f>
        <v>0.21739130434782608</v>
      </c>
      <c r="AR780" s="62">
        <f>AF780/'Festività&amp;Chiusure'!R$2</f>
        <v>0.23809523809523808</v>
      </c>
      <c r="AS780" s="62">
        <f>AG780/'Festività&amp;Chiusure'!S$2</f>
        <v>0.13636363636363635</v>
      </c>
    </row>
    <row r="781" spans="1:45" ht="15" hidden="1" customHeight="1">
      <c r="A781" s="24" t="s">
        <v>592</v>
      </c>
      <c r="B781" s="24" t="s">
        <v>194</v>
      </c>
      <c r="C781" s="24" t="s">
        <v>195</v>
      </c>
      <c r="D781" s="24">
        <v>2024</v>
      </c>
      <c r="E781" s="61">
        <v>45474</v>
      </c>
      <c r="F781" s="61">
        <v>45657</v>
      </c>
      <c r="G781" s="24" t="s">
        <v>644</v>
      </c>
      <c r="H781" s="24" t="s">
        <v>644</v>
      </c>
      <c r="I781" s="24" t="s">
        <v>307</v>
      </c>
      <c r="J781" s="24" t="s">
        <v>645</v>
      </c>
      <c r="K781" s="24" t="s">
        <v>52</v>
      </c>
      <c r="L781" s="24" t="s">
        <v>318</v>
      </c>
      <c r="M781" s="24" t="s">
        <v>431</v>
      </c>
      <c r="N781" s="24" t="s">
        <v>55</v>
      </c>
      <c r="O781" s="24" t="s">
        <v>134</v>
      </c>
      <c r="P781" s="24">
        <v>100</v>
      </c>
      <c r="Q781" s="24">
        <v>30.5</v>
      </c>
      <c r="R781" s="24" t="s">
        <v>57</v>
      </c>
      <c r="S781" s="62">
        <v>0</v>
      </c>
      <c r="T781" s="24">
        <v>2024</v>
      </c>
      <c r="U781" s="24">
        <f t="shared" si="12"/>
        <v>9</v>
      </c>
      <c r="V781" s="66"/>
      <c r="W781" s="66"/>
      <c r="X781" s="66"/>
      <c r="Y781" s="66"/>
      <c r="Z781" s="66"/>
      <c r="AA781" s="66"/>
      <c r="AB781" s="66"/>
      <c r="AC781" s="66"/>
      <c r="AD781" s="66"/>
      <c r="AE781" s="66">
        <v>3</v>
      </c>
      <c r="AF781" s="66">
        <v>3</v>
      </c>
      <c r="AG781" s="66">
        <v>3</v>
      </c>
      <c r="AH781" s="62">
        <f>V781/'Festività&amp;Chiusure'!H$2</f>
        <v>0</v>
      </c>
      <c r="AI781" s="62">
        <f>W781/'Festività&amp;Chiusure'!I$2</f>
        <v>0</v>
      </c>
      <c r="AJ781" s="62">
        <f>X781/'Festività&amp;Chiusure'!J$2</f>
        <v>0</v>
      </c>
      <c r="AK781" s="62">
        <f>Y781/'Festività&amp;Chiusure'!K$2</f>
        <v>0</v>
      </c>
      <c r="AL781" s="62">
        <f>Z781/'Festività&amp;Chiusure'!L$2</f>
        <v>0</v>
      </c>
      <c r="AM781" s="62">
        <f>AA781/'Festività&amp;Chiusure'!M$2</f>
        <v>0</v>
      </c>
      <c r="AN781" s="62">
        <f>AB781/'Festività&amp;Chiusure'!N$2</f>
        <v>0</v>
      </c>
      <c r="AO781" s="62">
        <f>AC781/'Festività&amp;Chiusure'!O$2</f>
        <v>0</v>
      </c>
      <c r="AP781" s="62">
        <f>AD781/'Festività&amp;Chiusure'!P$2</f>
        <v>0</v>
      </c>
      <c r="AQ781" s="62">
        <f>AE781/'Festività&amp;Chiusure'!Q$2</f>
        <v>0.13043478260869565</v>
      </c>
      <c r="AR781" s="62">
        <f>AF781/'Festività&amp;Chiusure'!R$2</f>
        <v>0.14285714285714285</v>
      </c>
      <c r="AS781" s="62">
        <f>AG781/'Festività&amp;Chiusure'!S$2</f>
        <v>0.13636363636363635</v>
      </c>
    </row>
    <row r="782" spans="1:45" ht="15" hidden="1" customHeight="1">
      <c r="A782" s="24" t="s">
        <v>592</v>
      </c>
      <c r="B782" s="24" t="s">
        <v>194</v>
      </c>
      <c r="C782" s="24" t="s">
        <v>195</v>
      </c>
      <c r="D782" s="24">
        <v>2024</v>
      </c>
      <c r="E782" s="61">
        <v>45474</v>
      </c>
      <c r="F782" s="61">
        <v>45657</v>
      </c>
      <c r="G782" s="24" t="s">
        <v>644</v>
      </c>
      <c r="H782" s="24" t="s">
        <v>644</v>
      </c>
      <c r="I782" s="24" t="s">
        <v>307</v>
      </c>
      <c r="J782" s="24" t="s">
        <v>645</v>
      </c>
      <c r="K782" s="24" t="s">
        <v>52</v>
      </c>
      <c r="L782" s="24" t="s">
        <v>318</v>
      </c>
      <c r="M782" s="24" t="s">
        <v>470</v>
      </c>
      <c r="N782" s="24" t="s">
        <v>55</v>
      </c>
      <c r="O782" s="24" t="s">
        <v>153</v>
      </c>
      <c r="P782" s="24">
        <v>100</v>
      </c>
      <c r="Q782" s="24">
        <v>30.5</v>
      </c>
      <c r="R782" s="24" t="s">
        <v>57</v>
      </c>
      <c r="S782" s="62">
        <v>0</v>
      </c>
      <c r="T782" s="24">
        <v>2024</v>
      </c>
      <c r="U782" s="24">
        <f t="shared" si="12"/>
        <v>6</v>
      </c>
      <c r="V782" s="66"/>
      <c r="W782" s="66"/>
      <c r="X782" s="66"/>
      <c r="Y782" s="66"/>
      <c r="Z782" s="66"/>
      <c r="AA782" s="66"/>
      <c r="AB782" s="66"/>
      <c r="AC782" s="66"/>
      <c r="AD782" s="66"/>
      <c r="AE782" s="66">
        <v>2</v>
      </c>
      <c r="AF782" s="66">
        <v>2</v>
      </c>
      <c r="AG782" s="66">
        <v>2</v>
      </c>
      <c r="AH782" s="62">
        <f>V782/'Festività&amp;Chiusure'!H$2</f>
        <v>0</v>
      </c>
      <c r="AI782" s="62">
        <f>W782/'Festività&amp;Chiusure'!I$2</f>
        <v>0</v>
      </c>
      <c r="AJ782" s="62">
        <f>X782/'Festività&amp;Chiusure'!J$2</f>
        <v>0</v>
      </c>
      <c r="AK782" s="62">
        <f>Y782/'Festività&amp;Chiusure'!K$2</f>
        <v>0</v>
      </c>
      <c r="AL782" s="62">
        <f>Z782/'Festività&amp;Chiusure'!L$2</f>
        <v>0</v>
      </c>
      <c r="AM782" s="62">
        <f>AA782/'Festività&amp;Chiusure'!M$2</f>
        <v>0</v>
      </c>
      <c r="AN782" s="62">
        <f>AB782/'Festività&amp;Chiusure'!N$2</f>
        <v>0</v>
      </c>
      <c r="AO782" s="62">
        <f>AC782/'Festività&amp;Chiusure'!O$2</f>
        <v>0</v>
      </c>
      <c r="AP782" s="62">
        <f>AD782/'Festività&amp;Chiusure'!P$2</f>
        <v>0</v>
      </c>
      <c r="AQ782" s="62">
        <f>AE782/'Festività&amp;Chiusure'!Q$2</f>
        <v>8.6956521739130432E-2</v>
      </c>
      <c r="AR782" s="62">
        <f>AF782/'Festività&amp;Chiusure'!R$2</f>
        <v>9.5238095238095233E-2</v>
      </c>
      <c r="AS782" s="62">
        <f>AG782/'Festività&amp;Chiusure'!S$2</f>
        <v>9.0909090909090912E-2</v>
      </c>
    </row>
    <row r="783" spans="1:45" ht="15" hidden="1" customHeight="1">
      <c r="A783" s="24" t="s">
        <v>592</v>
      </c>
      <c r="B783" s="24" t="s">
        <v>194</v>
      </c>
      <c r="C783" s="24" t="s">
        <v>195</v>
      </c>
      <c r="D783" s="24">
        <v>2024</v>
      </c>
      <c r="E783" s="61">
        <v>45474</v>
      </c>
      <c r="F783" s="61">
        <v>45657</v>
      </c>
      <c r="G783" s="24" t="s">
        <v>644</v>
      </c>
      <c r="H783" s="24" t="s">
        <v>644</v>
      </c>
      <c r="I783" s="24" t="s">
        <v>307</v>
      </c>
      <c r="J783" s="24" t="s">
        <v>645</v>
      </c>
      <c r="K783" s="24" t="s">
        <v>52</v>
      </c>
      <c r="L783" s="24" t="s">
        <v>318</v>
      </c>
      <c r="M783" s="24" t="s">
        <v>341</v>
      </c>
      <c r="N783" s="24" t="s">
        <v>55</v>
      </c>
      <c r="O783" s="24" t="s">
        <v>134</v>
      </c>
      <c r="P783" s="24">
        <v>100</v>
      </c>
      <c r="Q783" s="24">
        <v>30.5</v>
      </c>
      <c r="R783" s="24" t="s">
        <v>57</v>
      </c>
      <c r="S783" s="62">
        <v>0</v>
      </c>
      <c r="T783" s="24">
        <v>2024</v>
      </c>
      <c r="U783" s="24">
        <f t="shared" si="12"/>
        <v>1.5</v>
      </c>
      <c r="V783" s="66"/>
      <c r="W783" s="66"/>
      <c r="X783" s="66"/>
      <c r="Y783" s="66"/>
      <c r="Z783" s="66"/>
      <c r="AA783" s="66"/>
      <c r="AB783" s="66"/>
      <c r="AC783" s="66"/>
      <c r="AD783" s="66"/>
      <c r="AE783" s="66">
        <v>0.5</v>
      </c>
      <c r="AF783" s="66">
        <v>0.5</v>
      </c>
      <c r="AG783" s="66">
        <v>0.5</v>
      </c>
      <c r="AH783" s="62">
        <f>V783/'Festività&amp;Chiusure'!H$2</f>
        <v>0</v>
      </c>
      <c r="AI783" s="62">
        <f>W783/'Festività&amp;Chiusure'!I$2</f>
        <v>0</v>
      </c>
      <c r="AJ783" s="62">
        <f>X783/'Festività&amp;Chiusure'!J$2</f>
        <v>0</v>
      </c>
      <c r="AK783" s="62">
        <f>Y783/'Festività&amp;Chiusure'!K$2</f>
        <v>0</v>
      </c>
      <c r="AL783" s="62">
        <f>Z783/'Festività&amp;Chiusure'!L$2</f>
        <v>0</v>
      </c>
      <c r="AM783" s="62">
        <f>AA783/'Festività&amp;Chiusure'!M$2</f>
        <v>0</v>
      </c>
      <c r="AN783" s="62">
        <f>AB783/'Festività&amp;Chiusure'!N$2</f>
        <v>0</v>
      </c>
      <c r="AO783" s="62">
        <f>AC783/'Festività&amp;Chiusure'!O$2</f>
        <v>0</v>
      </c>
      <c r="AP783" s="62">
        <f>AD783/'Festività&amp;Chiusure'!P$2</f>
        <v>0</v>
      </c>
      <c r="AQ783" s="62">
        <f>AE783/'Festività&amp;Chiusure'!Q$2</f>
        <v>2.1739130434782608E-2</v>
      </c>
      <c r="AR783" s="62">
        <f>AF783/'Festività&amp;Chiusure'!R$2</f>
        <v>2.3809523809523808E-2</v>
      </c>
      <c r="AS783" s="62">
        <f>AG783/'Festività&amp;Chiusure'!S$2</f>
        <v>2.2727272727272728E-2</v>
      </c>
    </row>
    <row r="784" spans="1:45" ht="15" hidden="1" customHeight="1">
      <c r="A784" s="24" t="s">
        <v>592</v>
      </c>
      <c r="B784" s="24" t="s">
        <v>194</v>
      </c>
      <c r="C784" s="24" t="s">
        <v>195</v>
      </c>
      <c r="D784" s="24">
        <v>2024</v>
      </c>
      <c r="E784" s="61">
        <v>45474</v>
      </c>
      <c r="F784" s="61">
        <v>45657</v>
      </c>
      <c r="G784" s="24" t="s">
        <v>644</v>
      </c>
      <c r="H784" s="24" t="s">
        <v>644</v>
      </c>
      <c r="I784" s="24" t="s">
        <v>307</v>
      </c>
      <c r="J784" s="24" t="s">
        <v>645</v>
      </c>
      <c r="K784" s="24" t="s">
        <v>52</v>
      </c>
      <c r="L784" s="24" t="s">
        <v>318</v>
      </c>
      <c r="M784" s="24" t="s">
        <v>324</v>
      </c>
      <c r="N784" s="24" t="s">
        <v>55</v>
      </c>
      <c r="O784" s="24" t="s">
        <v>190</v>
      </c>
      <c r="P784" s="24">
        <v>100</v>
      </c>
      <c r="Q784" s="24">
        <v>30.5</v>
      </c>
      <c r="R784" s="24" t="s">
        <v>57</v>
      </c>
      <c r="S784" s="62">
        <v>0</v>
      </c>
      <c r="T784" s="24">
        <v>2024</v>
      </c>
      <c r="U784" s="24">
        <f t="shared" si="12"/>
        <v>3</v>
      </c>
      <c r="V784" s="66"/>
      <c r="W784" s="66"/>
      <c r="X784" s="66"/>
      <c r="Y784" s="66"/>
      <c r="Z784" s="66"/>
      <c r="AA784" s="66"/>
      <c r="AB784" s="66"/>
      <c r="AC784" s="66"/>
      <c r="AD784" s="66"/>
      <c r="AE784" s="66">
        <v>1</v>
      </c>
      <c r="AF784" s="66">
        <v>1</v>
      </c>
      <c r="AG784" s="66">
        <v>1</v>
      </c>
      <c r="AH784" s="62">
        <f>V784/'Festività&amp;Chiusure'!H$2</f>
        <v>0</v>
      </c>
      <c r="AI784" s="62">
        <f>W784/'Festività&amp;Chiusure'!I$2</f>
        <v>0</v>
      </c>
      <c r="AJ784" s="62">
        <f>X784/'Festività&amp;Chiusure'!J$2</f>
        <v>0</v>
      </c>
      <c r="AK784" s="62">
        <f>Y784/'Festività&amp;Chiusure'!K$2</f>
        <v>0</v>
      </c>
      <c r="AL784" s="62">
        <f>Z784/'Festività&amp;Chiusure'!L$2</f>
        <v>0</v>
      </c>
      <c r="AM784" s="62">
        <f>AA784/'Festività&amp;Chiusure'!M$2</f>
        <v>0</v>
      </c>
      <c r="AN784" s="62">
        <f>AB784/'Festività&amp;Chiusure'!N$2</f>
        <v>0</v>
      </c>
      <c r="AO784" s="62">
        <f>AC784/'Festività&amp;Chiusure'!O$2</f>
        <v>0</v>
      </c>
      <c r="AP784" s="62">
        <f>AD784/'Festività&amp;Chiusure'!P$2</f>
        <v>0</v>
      </c>
      <c r="AQ784" s="62">
        <f>AE784/'Festività&amp;Chiusure'!Q$2</f>
        <v>4.3478260869565216E-2</v>
      </c>
      <c r="AR784" s="62">
        <f>AF784/'Festività&amp;Chiusure'!R$2</f>
        <v>4.7619047619047616E-2</v>
      </c>
      <c r="AS784" s="62">
        <f>AG784/'Festività&amp;Chiusure'!S$2</f>
        <v>4.5454545454545456E-2</v>
      </c>
    </row>
    <row r="785" spans="1:45" ht="15" hidden="1" customHeight="1">
      <c r="A785" s="24" t="s">
        <v>592</v>
      </c>
      <c r="B785" s="24" t="s">
        <v>194</v>
      </c>
      <c r="C785" s="24" t="s">
        <v>195</v>
      </c>
      <c r="D785" s="24">
        <v>2024</v>
      </c>
      <c r="E785" s="61">
        <v>45474</v>
      </c>
      <c r="F785" s="61">
        <v>45657</v>
      </c>
      <c r="G785" s="24" t="s">
        <v>644</v>
      </c>
      <c r="H785" s="24" t="s">
        <v>644</v>
      </c>
      <c r="I785" s="24" t="s">
        <v>307</v>
      </c>
      <c r="J785" s="24" t="s">
        <v>645</v>
      </c>
      <c r="K785" s="24" t="s">
        <v>52</v>
      </c>
      <c r="L785" s="24" t="s">
        <v>318</v>
      </c>
      <c r="M785" s="24" t="s">
        <v>434</v>
      </c>
      <c r="N785" s="24" t="s">
        <v>55</v>
      </c>
      <c r="O785" s="24" t="s">
        <v>56</v>
      </c>
      <c r="P785" s="24">
        <v>100</v>
      </c>
      <c r="Q785" s="24">
        <v>30.5</v>
      </c>
      <c r="R785" s="24" t="s">
        <v>57</v>
      </c>
      <c r="S785" s="62">
        <v>0</v>
      </c>
      <c r="T785" s="24">
        <v>2024</v>
      </c>
      <c r="U785" s="24">
        <f t="shared" si="12"/>
        <v>18</v>
      </c>
      <c r="V785" s="66"/>
      <c r="W785" s="66"/>
      <c r="X785" s="66"/>
      <c r="Y785" s="66"/>
      <c r="Z785" s="66"/>
      <c r="AA785" s="66"/>
      <c r="AB785" s="66"/>
      <c r="AC785" s="66"/>
      <c r="AD785" s="66"/>
      <c r="AE785" s="66">
        <v>6</v>
      </c>
      <c r="AF785" s="66">
        <v>6</v>
      </c>
      <c r="AG785" s="66">
        <v>6</v>
      </c>
      <c r="AH785" s="62">
        <f>V785/'Festività&amp;Chiusure'!H$2</f>
        <v>0</v>
      </c>
      <c r="AI785" s="62">
        <f>W785/'Festività&amp;Chiusure'!I$2</f>
        <v>0</v>
      </c>
      <c r="AJ785" s="62">
        <f>X785/'Festività&amp;Chiusure'!J$2</f>
        <v>0</v>
      </c>
      <c r="AK785" s="62">
        <f>Y785/'Festività&amp;Chiusure'!K$2</f>
        <v>0</v>
      </c>
      <c r="AL785" s="62">
        <f>Z785/'Festività&amp;Chiusure'!L$2</f>
        <v>0</v>
      </c>
      <c r="AM785" s="62">
        <f>AA785/'Festività&amp;Chiusure'!M$2</f>
        <v>0</v>
      </c>
      <c r="AN785" s="62">
        <f>AB785/'Festività&amp;Chiusure'!N$2</f>
        <v>0</v>
      </c>
      <c r="AO785" s="62">
        <f>AC785/'Festività&amp;Chiusure'!O$2</f>
        <v>0</v>
      </c>
      <c r="AP785" s="62">
        <f>AD785/'Festività&amp;Chiusure'!P$2</f>
        <v>0</v>
      </c>
      <c r="AQ785" s="62">
        <f>AE785/'Festività&amp;Chiusure'!Q$2</f>
        <v>0.2608695652173913</v>
      </c>
      <c r="AR785" s="62">
        <f>AF785/'Festività&amp;Chiusure'!R$2</f>
        <v>0.2857142857142857</v>
      </c>
      <c r="AS785" s="62">
        <f>AG785/'Festività&amp;Chiusure'!S$2</f>
        <v>0.27272727272727271</v>
      </c>
    </row>
    <row r="786" spans="1:45" ht="15" hidden="1" customHeight="1">
      <c r="A786" s="24" t="s">
        <v>592</v>
      </c>
      <c r="B786" s="24" t="s">
        <v>194</v>
      </c>
      <c r="C786" s="24" t="s">
        <v>195</v>
      </c>
      <c r="D786" s="24">
        <v>2024</v>
      </c>
      <c r="E786" s="61">
        <v>45474</v>
      </c>
      <c r="F786" s="61">
        <v>45657</v>
      </c>
      <c r="G786" s="24" t="s">
        <v>644</v>
      </c>
      <c r="H786" s="24" t="s">
        <v>644</v>
      </c>
      <c r="I786" s="24" t="s">
        <v>307</v>
      </c>
      <c r="J786" s="24" t="s">
        <v>645</v>
      </c>
      <c r="K786" s="24" t="s">
        <v>52</v>
      </c>
      <c r="L786" s="24" t="s">
        <v>318</v>
      </c>
      <c r="M786" s="24" t="s">
        <v>270</v>
      </c>
      <c r="N786" s="24" t="s">
        <v>59</v>
      </c>
      <c r="O786" s="24" t="s">
        <v>72</v>
      </c>
      <c r="P786" s="24">
        <v>100</v>
      </c>
      <c r="Q786" s="24">
        <v>30.5</v>
      </c>
      <c r="R786" s="24" t="s">
        <v>57</v>
      </c>
      <c r="S786" s="62">
        <v>0</v>
      </c>
      <c r="T786" s="24">
        <v>2024</v>
      </c>
      <c r="U786" s="24">
        <f t="shared" si="12"/>
        <v>6</v>
      </c>
      <c r="V786" s="66"/>
      <c r="W786" s="66"/>
      <c r="X786" s="66"/>
      <c r="Y786" s="66"/>
      <c r="Z786" s="66"/>
      <c r="AA786" s="66"/>
      <c r="AB786" s="66"/>
      <c r="AC786" s="66"/>
      <c r="AD786" s="66"/>
      <c r="AE786" s="66">
        <v>2</v>
      </c>
      <c r="AF786" s="66">
        <v>2</v>
      </c>
      <c r="AG786" s="66">
        <v>2</v>
      </c>
      <c r="AH786" s="62">
        <f>V786/'Festività&amp;Chiusure'!H$2</f>
        <v>0</v>
      </c>
      <c r="AI786" s="62">
        <f>W786/'Festività&amp;Chiusure'!I$2</f>
        <v>0</v>
      </c>
      <c r="AJ786" s="62">
        <f>X786/'Festività&amp;Chiusure'!J$2</f>
        <v>0</v>
      </c>
      <c r="AK786" s="62">
        <f>Y786/'Festività&amp;Chiusure'!K$2</f>
        <v>0</v>
      </c>
      <c r="AL786" s="62">
        <f>Z786/'Festività&amp;Chiusure'!L$2</f>
        <v>0</v>
      </c>
      <c r="AM786" s="62">
        <f>AA786/'Festività&amp;Chiusure'!M$2</f>
        <v>0</v>
      </c>
      <c r="AN786" s="62">
        <f>AB786/'Festività&amp;Chiusure'!N$2</f>
        <v>0</v>
      </c>
      <c r="AO786" s="62">
        <f>AC786/'Festività&amp;Chiusure'!O$2</f>
        <v>0</v>
      </c>
      <c r="AP786" s="62">
        <f>AD786/'Festività&amp;Chiusure'!P$2</f>
        <v>0</v>
      </c>
      <c r="AQ786" s="62">
        <f>AE786/'Festività&amp;Chiusure'!Q$2</f>
        <v>8.6956521739130432E-2</v>
      </c>
      <c r="AR786" s="62">
        <f>AF786/'Festività&amp;Chiusure'!R$2</f>
        <v>9.5238095238095233E-2</v>
      </c>
      <c r="AS786" s="62">
        <f>AG786/'Festività&amp;Chiusure'!S$2</f>
        <v>9.0909090909090912E-2</v>
      </c>
    </row>
    <row r="787" spans="1:45" ht="15" hidden="1" customHeight="1">
      <c r="A787" s="24" t="s">
        <v>592</v>
      </c>
      <c r="B787" s="24" t="s">
        <v>194</v>
      </c>
      <c r="C787" s="24" t="s">
        <v>195</v>
      </c>
      <c r="D787" s="24">
        <v>2024</v>
      </c>
      <c r="E787" s="61">
        <v>45474</v>
      </c>
      <c r="F787" s="61">
        <v>45657</v>
      </c>
      <c r="G787" s="24" t="s">
        <v>644</v>
      </c>
      <c r="H787" s="24" t="s">
        <v>644</v>
      </c>
      <c r="I787" s="24" t="s">
        <v>307</v>
      </c>
      <c r="J787" s="24" t="s">
        <v>645</v>
      </c>
      <c r="K787" s="24" t="s">
        <v>52</v>
      </c>
      <c r="L787" s="24" t="s">
        <v>318</v>
      </c>
      <c r="M787" s="24" t="s">
        <v>318</v>
      </c>
      <c r="N787" s="24" t="s">
        <v>176</v>
      </c>
      <c r="O787" s="24" t="s">
        <v>92</v>
      </c>
      <c r="P787" s="24">
        <v>100</v>
      </c>
      <c r="Q787" s="24">
        <v>30.5</v>
      </c>
      <c r="R787" s="24" t="s">
        <v>57</v>
      </c>
      <c r="S787" s="62">
        <v>0</v>
      </c>
      <c r="T787" s="24">
        <v>2024</v>
      </c>
      <c r="U787" s="24">
        <f t="shared" si="12"/>
        <v>9</v>
      </c>
      <c r="V787" s="66"/>
      <c r="W787" s="66"/>
      <c r="X787" s="66"/>
      <c r="Y787" s="66"/>
      <c r="Z787" s="66"/>
      <c r="AA787" s="66"/>
      <c r="AB787" s="66"/>
      <c r="AC787" s="66"/>
      <c r="AD787" s="66"/>
      <c r="AE787" s="66">
        <v>3</v>
      </c>
      <c r="AF787" s="66">
        <v>3</v>
      </c>
      <c r="AG787" s="66">
        <v>3</v>
      </c>
      <c r="AH787" s="62">
        <f>V787/'Festività&amp;Chiusure'!H$2</f>
        <v>0</v>
      </c>
      <c r="AI787" s="62">
        <f>W787/'Festività&amp;Chiusure'!I$2</f>
        <v>0</v>
      </c>
      <c r="AJ787" s="62">
        <f>X787/'Festività&amp;Chiusure'!J$2</f>
        <v>0</v>
      </c>
      <c r="AK787" s="62">
        <f>Y787/'Festività&amp;Chiusure'!K$2</f>
        <v>0</v>
      </c>
      <c r="AL787" s="62">
        <f>Z787/'Festività&amp;Chiusure'!L$2</f>
        <v>0</v>
      </c>
      <c r="AM787" s="62">
        <f>AA787/'Festività&amp;Chiusure'!M$2</f>
        <v>0</v>
      </c>
      <c r="AN787" s="62">
        <f>AB787/'Festività&amp;Chiusure'!N$2</f>
        <v>0</v>
      </c>
      <c r="AO787" s="62">
        <f>AC787/'Festività&amp;Chiusure'!O$2</f>
        <v>0</v>
      </c>
      <c r="AP787" s="62">
        <f>AD787/'Festività&amp;Chiusure'!P$2</f>
        <v>0</v>
      </c>
      <c r="AQ787" s="62">
        <f>AE787/'Festività&amp;Chiusure'!Q$2</f>
        <v>0.13043478260869565</v>
      </c>
      <c r="AR787" s="62">
        <f>AF787/'Festività&amp;Chiusure'!R$2</f>
        <v>0.14285714285714285</v>
      </c>
      <c r="AS787" s="62">
        <f>AG787/'Festività&amp;Chiusure'!S$2</f>
        <v>0.13636363636363635</v>
      </c>
    </row>
    <row r="788" spans="1:45" ht="15" hidden="1" customHeight="1">
      <c r="A788" s="24" t="s">
        <v>45</v>
      </c>
      <c r="B788" s="24" t="s">
        <v>194</v>
      </c>
      <c r="C788" s="24" t="s">
        <v>195</v>
      </c>
      <c r="D788" s="24">
        <v>2024</v>
      </c>
      <c r="E788" s="61">
        <v>45108</v>
      </c>
      <c r="F788" s="61">
        <v>45473</v>
      </c>
      <c r="G788" s="24" t="s">
        <v>646</v>
      </c>
      <c r="H788" s="24" t="s">
        <v>647</v>
      </c>
      <c r="I788" s="24" t="s">
        <v>50</v>
      </c>
      <c r="J788" s="24" t="s">
        <v>648</v>
      </c>
      <c r="K788" s="24" t="s">
        <v>52</v>
      </c>
      <c r="L788" s="24" t="s">
        <v>318</v>
      </c>
      <c r="M788" s="24" t="s">
        <v>54</v>
      </c>
      <c r="N788" s="24" t="s">
        <v>55</v>
      </c>
      <c r="O788" s="24" t="s">
        <v>56</v>
      </c>
      <c r="P788" s="24">
        <v>134</v>
      </c>
      <c r="Q788" s="24">
        <v>64</v>
      </c>
      <c r="R788" s="24" t="s">
        <v>57</v>
      </c>
      <c r="S788" s="62">
        <v>0</v>
      </c>
      <c r="T788" s="24">
        <v>2024</v>
      </c>
      <c r="U788" s="24">
        <f t="shared" si="12"/>
        <v>5</v>
      </c>
      <c r="V788" s="24"/>
      <c r="W788" s="24">
        <v>3.15</v>
      </c>
      <c r="X788" s="24">
        <v>2.1</v>
      </c>
      <c r="Y788" s="24">
        <v>2.85</v>
      </c>
      <c r="Z788" s="24">
        <v>3</v>
      </c>
      <c r="AA788" s="24">
        <v>2</v>
      </c>
      <c r="AB788" s="24"/>
      <c r="AC788" s="24"/>
      <c r="AD788" s="24"/>
      <c r="AE788" s="24"/>
      <c r="AF788" s="24"/>
      <c r="AG788" s="24"/>
      <c r="AH788" s="62">
        <f>V788/'Festività&amp;Chiusure'!H$2</f>
        <v>0</v>
      </c>
      <c r="AI788" s="62">
        <f>W788/'Festività&amp;Chiusure'!I$2</f>
        <v>0.1575</v>
      </c>
      <c r="AJ788" s="62">
        <f>X788/'Festività&amp;Chiusure'!J$2</f>
        <v>0.1</v>
      </c>
      <c r="AK788" s="62">
        <f>Y788/'Festività&amp;Chiusure'!K$2</f>
        <v>0.12954545454545455</v>
      </c>
      <c r="AL788" s="62">
        <f>Z788/'Festività&amp;Chiusure'!L$2</f>
        <v>0.15</v>
      </c>
      <c r="AM788" s="62">
        <f>AA788/'Festività&amp;Chiusure'!M$2</f>
        <v>0.1</v>
      </c>
      <c r="AN788" s="62">
        <f>AB788/'Festività&amp;Chiusure'!N$2</f>
        <v>0</v>
      </c>
      <c r="AO788" s="62">
        <f>AC788/'Festività&amp;Chiusure'!O$2</f>
        <v>0</v>
      </c>
      <c r="AP788" s="62">
        <f>AD788/'Festività&amp;Chiusure'!P$2</f>
        <v>0</v>
      </c>
      <c r="AQ788" s="62">
        <f>AE788/'Festività&amp;Chiusure'!Q$2</f>
        <v>0</v>
      </c>
      <c r="AR788" s="62">
        <f>AF788/'Festività&amp;Chiusure'!R$2</f>
        <v>0</v>
      </c>
      <c r="AS788" s="62">
        <f>AG788/'Festività&amp;Chiusure'!S$2</f>
        <v>0</v>
      </c>
    </row>
    <row r="789" spans="1:45" ht="15" hidden="1" customHeight="1">
      <c r="A789" s="24" t="s">
        <v>45</v>
      </c>
      <c r="B789" s="24" t="s">
        <v>194</v>
      </c>
      <c r="C789" s="24" t="s">
        <v>195</v>
      </c>
      <c r="D789" s="24">
        <v>2024</v>
      </c>
      <c r="E789" s="61">
        <v>45108</v>
      </c>
      <c r="F789" s="61">
        <v>45473</v>
      </c>
      <c r="G789" s="24" t="s">
        <v>646</v>
      </c>
      <c r="H789" s="24" t="s">
        <v>647</v>
      </c>
      <c r="I789" s="24" t="s">
        <v>50</v>
      </c>
      <c r="J789" s="24" t="s">
        <v>648</v>
      </c>
      <c r="K789" s="24" t="s">
        <v>52</v>
      </c>
      <c r="L789" s="24" t="s">
        <v>318</v>
      </c>
      <c r="M789" s="24" t="s">
        <v>448</v>
      </c>
      <c r="N789" s="24" t="s">
        <v>55</v>
      </c>
      <c r="O789" s="24" t="s">
        <v>649</v>
      </c>
      <c r="P789" s="24">
        <v>134</v>
      </c>
      <c r="Q789" s="24">
        <v>64</v>
      </c>
      <c r="R789" s="24" t="s">
        <v>57</v>
      </c>
      <c r="S789" s="62">
        <v>0</v>
      </c>
      <c r="T789" s="24">
        <v>2024</v>
      </c>
      <c r="U789" s="24">
        <f t="shared" si="12"/>
        <v>8</v>
      </c>
      <c r="V789" s="24">
        <v>3.6</v>
      </c>
      <c r="W789" s="24">
        <v>4.2</v>
      </c>
      <c r="X789" s="24">
        <v>4.2</v>
      </c>
      <c r="Y789" s="24">
        <v>3.8</v>
      </c>
      <c r="Z789" s="24">
        <v>4</v>
      </c>
      <c r="AA789" s="24">
        <v>4</v>
      </c>
      <c r="AB789" s="24"/>
      <c r="AC789" s="24"/>
      <c r="AD789" s="24"/>
      <c r="AE789" s="24"/>
      <c r="AF789" s="24"/>
      <c r="AG789" s="24"/>
      <c r="AH789" s="62">
        <f>V789/'Festività&amp;Chiusure'!H$2</f>
        <v>0.2</v>
      </c>
      <c r="AI789" s="62">
        <f>W789/'Festività&amp;Chiusure'!I$2</f>
        <v>0.21000000000000002</v>
      </c>
      <c r="AJ789" s="62">
        <f>X789/'Festività&amp;Chiusure'!J$2</f>
        <v>0.2</v>
      </c>
      <c r="AK789" s="62">
        <f>Y789/'Festività&amp;Chiusure'!K$2</f>
        <v>0.17272727272727273</v>
      </c>
      <c r="AL789" s="62">
        <f>Z789/'Festività&amp;Chiusure'!L$2</f>
        <v>0.2</v>
      </c>
      <c r="AM789" s="62">
        <f>AA789/'Festività&amp;Chiusure'!M$2</f>
        <v>0.2</v>
      </c>
      <c r="AN789" s="62">
        <f>AB789/'Festività&amp;Chiusure'!N$2</f>
        <v>0</v>
      </c>
      <c r="AO789" s="62">
        <f>AC789/'Festività&amp;Chiusure'!O$2</f>
        <v>0</v>
      </c>
      <c r="AP789" s="62">
        <f>AD789/'Festività&amp;Chiusure'!P$2</f>
        <v>0</v>
      </c>
      <c r="AQ789" s="62">
        <f>AE789/'Festività&amp;Chiusure'!Q$2</f>
        <v>0</v>
      </c>
      <c r="AR789" s="62">
        <f>AF789/'Festività&amp;Chiusure'!R$2</f>
        <v>0</v>
      </c>
      <c r="AS789" s="62">
        <f>AG789/'Festività&amp;Chiusure'!S$2</f>
        <v>0</v>
      </c>
    </row>
    <row r="790" spans="1:45" ht="15" hidden="1" customHeight="1">
      <c r="A790" s="24" t="s">
        <v>45</v>
      </c>
      <c r="B790" s="24" t="s">
        <v>194</v>
      </c>
      <c r="C790" s="24" t="s">
        <v>195</v>
      </c>
      <c r="D790" s="24">
        <v>2024</v>
      </c>
      <c r="E790" s="61">
        <v>45108</v>
      </c>
      <c r="F790" s="61">
        <v>45473</v>
      </c>
      <c r="G790" s="24" t="s">
        <v>646</v>
      </c>
      <c r="H790" s="24" t="s">
        <v>647</v>
      </c>
      <c r="I790" s="24" t="s">
        <v>50</v>
      </c>
      <c r="J790" s="24" t="s">
        <v>648</v>
      </c>
      <c r="K790" s="24" t="s">
        <v>52</v>
      </c>
      <c r="L790" s="24" t="s">
        <v>318</v>
      </c>
      <c r="M790" s="24" t="s">
        <v>624</v>
      </c>
      <c r="N790" s="24" t="s">
        <v>55</v>
      </c>
      <c r="O790" s="24" t="s">
        <v>72</v>
      </c>
      <c r="P790" s="24">
        <v>134</v>
      </c>
      <c r="Q790" s="24">
        <v>64</v>
      </c>
      <c r="R790" s="24" t="s">
        <v>57</v>
      </c>
      <c r="S790" s="62">
        <v>0</v>
      </c>
      <c r="T790" s="24">
        <v>2024</v>
      </c>
      <c r="U790" s="24">
        <f t="shared" si="12"/>
        <v>8</v>
      </c>
      <c r="V790" s="24"/>
      <c r="W790" s="24">
        <v>2</v>
      </c>
      <c r="X790" s="24">
        <v>4.2</v>
      </c>
      <c r="Y790" s="24">
        <v>3.8</v>
      </c>
      <c r="Z790" s="24">
        <v>4</v>
      </c>
      <c r="AA790" s="24">
        <v>4</v>
      </c>
      <c r="AB790" s="24"/>
      <c r="AC790" s="24"/>
      <c r="AD790" s="24"/>
      <c r="AE790" s="24"/>
      <c r="AF790" s="24"/>
      <c r="AG790" s="24"/>
      <c r="AH790" s="62">
        <f>V790/'Festività&amp;Chiusure'!H$2</f>
        <v>0</v>
      </c>
      <c r="AI790" s="62">
        <f>W790/'Festività&amp;Chiusure'!I$2</f>
        <v>0.1</v>
      </c>
      <c r="AJ790" s="62">
        <f>X790/'Festività&amp;Chiusure'!J$2</f>
        <v>0.2</v>
      </c>
      <c r="AK790" s="62">
        <f>Y790/'Festività&amp;Chiusure'!K$2</f>
        <v>0.17272727272727273</v>
      </c>
      <c r="AL790" s="62">
        <f>Z790/'Festività&amp;Chiusure'!L$2</f>
        <v>0.2</v>
      </c>
      <c r="AM790" s="62">
        <f>AA790/'Festività&amp;Chiusure'!M$2</f>
        <v>0.2</v>
      </c>
      <c r="AN790" s="62">
        <f>AB790/'Festività&amp;Chiusure'!N$2</f>
        <v>0</v>
      </c>
      <c r="AO790" s="62">
        <f>AC790/'Festività&amp;Chiusure'!O$2</f>
        <v>0</v>
      </c>
      <c r="AP790" s="62">
        <f>AD790/'Festività&amp;Chiusure'!P$2</f>
        <v>0</v>
      </c>
      <c r="AQ790" s="62">
        <f>AE790/'Festività&amp;Chiusure'!Q$2</f>
        <v>0</v>
      </c>
      <c r="AR790" s="62">
        <f>AF790/'Festività&amp;Chiusure'!R$2</f>
        <v>0</v>
      </c>
      <c r="AS790" s="62">
        <f>AG790/'Festività&amp;Chiusure'!S$2</f>
        <v>0</v>
      </c>
    </row>
    <row r="791" spans="1:45" ht="15" hidden="1" customHeight="1">
      <c r="A791" s="24" t="s">
        <v>45</v>
      </c>
      <c r="B791" s="24" t="s">
        <v>194</v>
      </c>
      <c r="C791" s="24" t="s">
        <v>195</v>
      </c>
      <c r="D791" s="24">
        <v>2024</v>
      </c>
      <c r="E791" s="61">
        <v>45108</v>
      </c>
      <c r="F791" s="61">
        <v>45473</v>
      </c>
      <c r="G791" s="24" t="s">
        <v>646</v>
      </c>
      <c r="H791" s="24" t="s">
        <v>647</v>
      </c>
      <c r="I791" s="24" t="s">
        <v>50</v>
      </c>
      <c r="J791" s="24" t="s">
        <v>648</v>
      </c>
      <c r="K791" s="24" t="s">
        <v>52</v>
      </c>
      <c r="L791" s="24" t="s">
        <v>318</v>
      </c>
      <c r="M791" s="24" t="s">
        <v>449</v>
      </c>
      <c r="N791" s="24" t="s">
        <v>55</v>
      </c>
      <c r="O791" s="24" t="s">
        <v>56</v>
      </c>
      <c r="P791" s="24">
        <v>134</v>
      </c>
      <c r="Q791" s="24">
        <v>64</v>
      </c>
      <c r="R791" s="24" t="s">
        <v>57</v>
      </c>
      <c r="S791" s="62">
        <v>0</v>
      </c>
      <c r="T791" s="24">
        <v>2024</v>
      </c>
      <c r="U791" s="24">
        <f t="shared" si="12"/>
        <v>8</v>
      </c>
      <c r="V791" s="24">
        <v>3.6</v>
      </c>
      <c r="W791" s="24">
        <v>4.2</v>
      </c>
      <c r="X791" s="24">
        <v>4.2</v>
      </c>
      <c r="Y791" s="24">
        <v>3.8</v>
      </c>
      <c r="Z791" s="24">
        <v>4</v>
      </c>
      <c r="AA791" s="24">
        <v>4</v>
      </c>
      <c r="AB791" s="24"/>
      <c r="AC791" s="24"/>
      <c r="AD791" s="24"/>
      <c r="AE791" s="24"/>
      <c r="AF791" s="24"/>
      <c r="AG791" s="24"/>
      <c r="AH791" s="62">
        <f>V791/'Festività&amp;Chiusure'!H$2</f>
        <v>0.2</v>
      </c>
      <c r="AI791" s="62">
        <f>W791/'Festività&amp;Chiusure'!I$2</f>
        <v>0.21000000000000002</v>
      </c>
      <c r="AJ791" s="62">
        <f>X791/'Festività&amp;Chiusure'!J$2</f>
        <v>0.2</v>
      </c>
      <c r="AK791" s="62">
        <f>Y791/'Festività&amp;Chiusure'!K$2</f>
        <v>0.17272727272727273</v>
      </c>
      <c r="AL791" s="62">
        <f>Z791/'Festività&amp;Chiusure'!L$2</f>
        <v>0.2</v>
      </c>
      <c r="AM791" s="62">
        <f>AA791/'Festività&amp;Chiusure'!M$2</f>
        <v>0.2</v>
      </c>
      <c r="AN791" s="62">
        <f>AB791/'Festività&amp;Chiusure'!N$2</f>
        <v>0</v>
      </c>
      <c r="AO791" s="62">
        <f>AC791/'Festività&amp;Chiusure'!O$2</f>
        <v>0</v>
      </c>
      <c r="AP791" s="62">
        <f>AD791/'Festività&amp;Chiusure'!P$2</f>
        <v>0</v>
      </c>
      <c r="AQ791" s="62">
        <f>AE791/'Festività&amp;Chiusure'!Q$2</f>
        <v>0</v>
      </c>
      <c r="AR791" s="62">
        <f>AF791/'Festività&amp;Chiusure'!R$2</f>
        <v>0</v>
      </c>
      <c r="AS791" s="62">
        <f>AG791/'Festività&amp;Chiusure'!S$2</f>
        <v>0</v>
      </c>
    </row>
    <row r="792" spans="1:45" ht="15" hidden="1" customHeight="1">
      <c r="A792" s="24" t="s">
        <v>45</v>
      </c>
      <c r="B792" s="24" t="s">
        <v>194</v>
      </c>
      <c r="C792" s="24" t="s">
        <v>195</v>
      </c>
      <c r="D792" s="24">
        <v>2024</v>
      </c>
      <c r="E792" s="61">
        <v>45108</v>
      </c>
      <c r="F792" s="61">
        <v>45473</v>
      </c>
      <c r="G792" s="24" t="s">
        <v>646</v>
      </c>
      <c r="H792" s="24" t="s">
        <v>647</v>
      </c>
      <c r="I792" s="24" t="s">
        <v>50</v>
      </c>
      <c r="J792" s="24" t="s">
        <v>648</v>
      </c>
      <c r="K792" s="24" t="s">
        <v>52</v>
      </c>
      <c r="L792" s="24" t="s">
        <v>318</v>
      </c>
      <c r="M792" s="24" t="s">
        <v>119</v>
      </c>
      <c r="N792" s="24" t="s">
        <v>55</v>
      </c>
      <c r="O792" s="24" t="s">
        <v>56</v>
      </c>
      <c r="P792" s="24">
        <v>134</v>
      </c>
      <c r="Q792" s="24">
        <v>64</v>
      </c>
      <c r="R792" s="24" t="s">
        <v>57</v>
      </c>
      <c r="S792" s="62">
        <v>0</v>
      </c>
      <c r="T792" s="24">
        <v>2024</v>
      </c>
      <c r="U792" s="24">
        <f t="shared" si="12"/>
        <v>9</v>
      </c>
      <c r="V792" s="24">
        <v>2.7</v>
      </c>
      <c r="W792" s="24">
        <v>3.15</v>
      </c>
      <c r="X792" s="24"/>
      <c r="Y792" s="24">
        <v>2.85</v>
      </c>
      <c r="Z792" s="24">
        <v>3</v>
      </c>
      <c r="AA792" s="24">
        <v>2</v>
      </c>
      <c r="AB792" s="24">
        <v>2</v>
      </c>
      <c r="AC792" s="24">
        <v>2</v>
      </c>
      <c r="AD792" s="24"/>
      <c r="AE792" s="24"/>
      <c r="AF792" s="24"/>
      <c r="AG792" s="24"/>
      <c r="AH792" s="62">
        <f>V792/'Festività&amp;Chiusure'!H$2</f>
        <v>0.15000000000000002</v>
      </c>
      <c r="AI792" s="62">
        <f>W792/'Festività&amp;Chiusure'!I$2</f>
        <v>0.1575</v>
      </c>
      <c r="AJ792" s="62">
        <f>X792/'Festività&amp;Chiusure'!J$2</f>
        <v>0</v>
      </c>
      <c r="AK792" s="62">
        <f>Y792/'Festività&amp;Chiusure'!K$2</f>
        <v>0.12954545454545455</v>
      </c>
      <c r="AL792" s="62">
        <f>Z792/'Festività&amp;Chiusure'!L$2</f>
        <v>0.15</v>
      </c>
      <c r="AM792" s="62">
        <f>AA792/'Festività&amp;Chiusure'!M$2</f>
        <v>0.1</v>
      </c>
      <c r="AN792" s="62">
        <f>AB792/'Festività&amp;Chiusure'!N$2</f>
        <v>8.6956521739130432E-2</v>
      </c>
      <c r="AO792" s="62">
        <f>AC792/'Festività&amp;Chiusure'!O$2</f>
        <v>0.16666666666666666</v>
      </c>
      <c r="AP792" s="62">
        <f>AD792/'Festività&amp;Chiusure'!P$2</f>
        <v>0</v>
      </c>
      <c r="AQ792" s="62">
        <f>AE792/'Festività&amp;Chiusure'!Q$2</f>
        <v>0</v>
      </c>
      <c r="AR792" s="62">
        <f>AF792/'Festività&amp;Chiusure'!R$2</f>
        <v>0</v>
      </c>
      <c r="AS792" s="62">
        <f>AG792/'Festività&amp;Chiusure'!S$2</f>
        <v>0</v>
      </c>
    </row>
    <row r="793" spans="1:45" ht="15" hidden="1" customHeight="1">
      <c r="A793" s="24" t="s">
        <v>45</v>
      </c>
      <c r="B793" s="24" t="s">
        <v>194</v>
      </c>
      <c r="C793" s="24" t="s">
        <v>195</v>
      </c>
      <c r="D793" s="24">
        <v>2024</v>
      </c>
      <c r="E793" s="61">
        <v>45108</v>
      </c>
      <c r="F793" s="61">
        <v>45473</v>
      </c>
      <c r="G793" s="24" t="s">
        <v>646</v>
      </c>
      <c r="H793" s="24" t="s">
        <v>647</v>
      </c>
      <c r="I793" s="24" t="s">
        <v>50</v>
      </c>
      <c r="J793" s="24" t="s">
        <v>648</v>
      </c>
      <c r="K793" s="24" t="s">
        <v>52</v>
      </c>
      <c r="L793" s="24" t="s">
        <v>318</v>
      </c>
      <c r="M793" s="24" t="s">
        <v>103</v>
      </c>
      <c r="N793" s="24" t="s">
        <v>59</v>
      </c>
      <c r="O793" s="24" t="s">
        <v>92</v>
      </c>
      <c r="P793" s="24">
        <v>134</v>
      </c>
      <c r="Q793" s="24">
        <v>64</v>
      </c>
      <c r="R793" s="24" t="s">
        <v>57</v>
      </c>
      <c r="S793" s="62">
        <v>0</v>
      </c>
      <c r="T793" s="24">
        <v>2024</v>
      </c>
      <c r="U793" s="24">
        <f t="shared" si="12"/>
        <v>4</v>
      </c>
      <c r="V793" s="24">
        <v>2</v>
      </c>
      <c r="W793" s="24">
        <v>2</v>
      </c>
      <c r="X793" s="24">
        <v>2</v>
      </c>
      <c r="Y793" s="24">
        <v>2</v>
      </c>
      <c r="Z793" s="24">
        <v>2</v>
      </c>
      <c r="AA793" s="24">
        <v>2</v>
      </c>
      <c r="AB793" s="24"/>
      <c r="AC793" s="24"/>
      <c r="AD793" s="24"/>
      <c r="AE793" s="24"/>
      <c r="AF793" s="24"/>
      <c r="AG793" s="24"/>
      <c r="AH793" s="62">
        <f>V793/'Festività&amp;Chiusure'!H$2</f>
        <v>0.1111111111111111</v>
      </c>
      <c r="AI793" s="62">
        <f>W793/'Festività&amp;Chiusure'!I$2</f>
        <v>0.1</v>
      </c>
      <c r="AJ793" s="62">
        <f>X793/'Festività&amp;Chiusure'!J$2</f>
        <v>9.5238095238095233E-2</v>
      </c>
      <c r="AK793" s="62">
        <f>Y793/'Festività&amp;Chiusure'!K$2</f>
        <v>9.0909090909090912E-2</v>
      </c>
      <c r="AL793" s="62">
        <f>Z793/'Festività&amp;Chiusure'!L$2</f>
        <v>0.1</v>
      </c>
      <c r="AM793" s="62">
        <f>AA793/'Festività&amp;Chiusure'!M$2</f>
        <v>0.1</v>
      </c>
      <c r="AN793" s="62">
        <f>AB793/'Festività&amp;Chiusure'!N$2</f>
        <v>0</v>
      </c>
      <c r="AO793" s="62">
        <f>AC793/'Festività&amp;Chiusure'!O$2</f>
        <v>0</v>
      </c>
      <c r="AP793" s="62">
        <f>AD793/'Festività&amp;Chiusure'!P$2</f>
        <v>0</v>
      </c>
      <c r="AQ793" s="62">
        <f>AE793/'Festività&amp;Chiusure'!Q$2</f>
        <v>0</v>
      </c>
      <c r="AR793" s="62">
        <f>AF793/'Festività&amp;Chiusure'!R$2</f>
        <v>0</v>
      </c>
      <c r="AS793" s="62">
        <f>AG793/'Festività&amp;Chiusure'!S$2</f>
        <v>0</v>
      </c>
    </row>
    <row r="794" spans="1:45" ht="14.45" hidden="1">
      <c r="A794" s="24" t="s">
        <v>45</v>
      </c>
      <c r="B794" s="24" t="s">
        <v>194</v>
      </c>
      <c r="C794" s="24" t="s">
        <v>195</v>
      </c>
      <c r="D794" s="24">
        <v>2024</v>
      </c>
      <c r="E794" s="61">
        <v>45108</v>
      </c>
      <c r="F794" s="61">
        <v>45473</v>
      </c>
      <c r="G794" s="24" t="s">
        <v>646</v>
      </c>
      <c r="H794" s="24" t="s">
        <v>647</v>
      </c>
      <c r="I794" s="24" t="s">
        <v>50</v>
      </c>
      <c r="J794" s="24" t="s">
        <v>648</v>
      </c>
      <c r="K794" s="24" t="s">
        <v>52</v>
      </c>
      <c r="L794" s="24" t="s">
        <v>318</v>
      </c>
      <c r="M794" s="24" t="s">
        <v>650</v>
      </c>
      <c r="N794" s="24" t="s">
        <v>55</v>
      </c>
      <c r="O794" s="24" t="s">
        <v>56</v>
      </c>
      <c r="P794" s="24">
        <v>134</v>
      </c>
      <c r="Q794" s="24">
        <v>64</v>
      </c>
      <c r="R794" s="24" t="s">
        <v>57</v>
      </c>
      <c r="S794" s="62">
        <v>0</v>
      </c>
      <c r="T794" s="24">
        <v>2024</v>
      </c>
      <c r="U794" s="24">
        <f t="shared" si="12"/>
        <v>8</v>
      </c>
      <c r="V794" s="24">
        <v>3.6</v>
      </c>
      <c r="W794" s="24">
        <v>4.2</v>
      </c>
      <c r="X794" s="24">
        <v>4.2</v>
      </c>
      <c r="Y794" s="24">
        <v>3.8</v>
      </c>
      <c r="Z794" s="24">
        <v>4</v>
      </c>
      <c r="AA794" s="24">
        <v>4</v>
      </c>
      <c r="AB794" s="24"/>
      <c r="AC794" s="24"/>
      <c r="AD794" s="24"/>
      <c r="AE794" s="24"/>
      <c r="AF794" s="24"/>
      <c r="AG794" s="24"/>
      <c r="AH794" s="62">
        <f>V794/'Festività&amp;Chiusure'!H$2</f>
        <v>0.2</v>
      </c>
      <c r="AI794" s="62">
        <f>W794/'Festività&amp;Chiusure'!I$2</f>
        <v>0.21000000000000002</v>
      </c>
      <c r="AJ794" s="62">
        <f>X794/'Festività&amp;Chiusure'!J$2</f>
        <v>0.2</v>
      </c>
      <c r="AK794" s="62">
        <f>Y794/'Festività&amp;Chiusure'!K$2</f>
        <v>0.17272727272727273</v>
      </c>
      <c r="AL794" s="62">
        <f>Z794/'Festività&amp;Chiusure'!L$2</f>
        <v>0.2</v>
      </c>
      <c r="AM794" s="62">
        <f>AA794/'Festività&amp;Chiusure'!M$2</f>
        <v>0.2</v>
      </c>
      <c r="AN794" s="62">
        <f>AB794/'Festività&amp;Chiusure'!N$2</f>
        <v>0</v>
      </c>
      <c r="AO794" s="62">
        <f>AC794/'Festività&amp;Chiusure'!O$2</f>
        <v>0</v>
      </c>
      <c r="AP794" s="62">
        <f>AD794/'Festività&amp;Chiusure'!P$2</f>
        <v>0</v>
      </c>
      <c r="AQ794" s="62">
        <f>AE794/'Festività&amp;Chiusure'!Q$2</f>
        <v>0</v>
      </c>
      <c r="AR794" s="62">
        <f>AF794/'Festività&amp;Chiusure'!R$2</f>
        <v>0</v>
      </c>
      <c r="AS794" s="62">
        <f>AG794/'Festività&amp;Chiusure'!S$2</f>
        <v>0</v>
      </c>
    </row>
    <row r="795" spans="1:45" ht="14.45" hidden="1">
      <c r="A795" s="24" t="s">
        <v>592</v>
      </c>
      <c r="B795" s="24" t="s">
        <v>194</v>
      </c>
      <c r="C795" s="24" t="s">
        <v>195</v>
      </c>
      <c r="D795" s="24">
        <v>2024</v>
      </c>
      <c r="E795" s="61">
        <v>45474</v>
      </c>
      <c r="F795" s="61">
        <v>45657</v>
      </c>
      <c r="G795" s="24" t="s">
        <v>651</v>
      </c>
      <c r="H795" s="24" t="s">
        <v>651</v>
      </c>
      <c r="I795" s="24" t="s">
        <v>50</v>
      </c>
      <c r="J795" s="24" t="s">
        <v>652</v>
      </c>
      <c r="K795" s="24" t="s">
        <v>52</v>
      </c>
      <c r="L795" s="24" t="s">
        <v>318</v>
      </c>
      <c r="M795" s="24" t="s">
        <v>54</v>
      </c>
      <c r="N795" s="24" t="s">
        <v>55</v>
      </c>
      <c r="O795" s="24" t="s">
        <v>56</v>
      </c>
      <c r="P795" s="24">
        <v>150</v>
      </c>
      <c r="Q795" s="24">
        <v>36</v>
      </c>
      <c r="R795" s="24" t="s">
        <v>57</v>
      </c>
      <c r="S795" s="62">
        <v>0.2</v>
      </c>
      <c r="T795" s="24">
        <v>2024</v>
      </c>
      <c r="U795" s="24">
        <f t="shared" si="12"/>
        <v>14</v>
      </c>
      <c r="V795" s="24"/>
      <c r="W795" s="24"/>
      <c r="X795" s="24"/>
      <c r="Y795" s="24"/>
      <c r="Z795" s="24"/>
      <c r="AA795" s="24"/>
      <c r="AB795" s="24">
        <v>5</v>
      </c>
      <c r="AC795" s="24">
        <v>1</v>
      </c>
      <c r="AD795" s="24">
        <v>5</v>
      </c>
      <c r="AE795" s="24">
        <v>1</v>
      </c>
      <c r="AF795" s="24"/>
      <c r="AG795" s="24">
        <v>2</v>
      </c>
      <c r="AH795" s="62">
        <f>V795/'Festività&amp;Chiusure'!H$2</f>
        <v>0</v>
      </c>
      <c r="AI795" s="62">
        <f>W795/'Festività&amp;Chiusure'!I$2</f>
        <v>0</v>
      </c>
      <c r="AJ795" s="62">
        <f>X795/'Festività&amp;Chiusure'!J$2</f>
        <v>0</v>
      </c>
      <c r="AK795" s="62">
        <f>Y795/'Festività&amp;Chiusure'!K$2</f>
        <v>0</v>
      </c>
      <c r="AL795" s="62">
        <f>Z795/'Festività&amp;Chiusure'!L$2</f>
        <v>0</v>
      </c>
      <c r="AM795" s="62">
        <f>AA795/'Festività&amp;Chiusure'!M$2</f>
        <v>0</v>
      </c>
      <c r="AN795" s="62">
        <f>AB795/'Festività&amp;Chiusure'!N$2</f>
        <v>0.21739130434782608</v>
      </c>
      <c r="AO795" s="62">
        <f>AC795/'Festività&amp;Chiusure'!O$2</f>
        <v>8.3333333333333329E-2</v>
      </c>
      <c r="AP795" s="62">
        <f>AD795/'Festività&amp;Chiusure'!P$2</f>
        <v>0.23809523809523808</v>
      </c>
      <c r="AQ795" s="62">
        <f>AE795/'Festività&amp;Chiusure'!Q$2</f>
        <v>4.3478260869565216E-2</v>
      </c>
      <c r="AR795" s="62">
        <f>AF795/'Festività&amp;Chiusure'!R$2</f>
        <v>0</v>
      </c>
      <c r="AS795" s="62">
        <f>AG795/'Festività&amp;Chiusure'!S$2</f>
        <v>9.0909090909090912E-2</v>
      </c>
    </row>
    <row r="796" spans="1:45" ht="14.45" hidden="1">
      <c r="A796" s="24" t="s">
        <v>592</v>
      </c>
      <c r="B796" s="24" t="s">
        <v>194</v>
      </c>
      <c r="C796" s="24" t="s">
        <v>195</v>
      </c>
      <c r="D796" s="24">
        <v>2024</v>
      </c>
      <c r="E796" s="61">
        <v>45474</v>
      </c>
      <c r="F796" s="61">
        <v>45657</v>
      </c>
      <c r="G796" s="24" t="s">
        <v>651</v>
      </c>
      <c r="H796" s="24" t="s">
        <v>651</v>
      </c>
      <c r="I796" s="24" t="s">
        <v>50</v>
      </c>
      <c r="J796" s="24" t="s">
        <v>652</v>
      </c>
      <c r="K796" s="24" t="s">
        <v>52</v>
      </c>
      <c r="L796" s="24" t="s">
        <v>318</v>
      </c>
      <c r="M796" s="24" t="s">
        <v>58</v>
      </c>
      <c r="N796" s="24" t="s">
        <v>59</v>
      </c>
      <c r="O796" s="24" t="s">
        <v>56</v>
      </c>
      <c r="P796" s="24">
        <v>150</v>
      </c>
      <c r="Q796" s="24">
        <v>36</v>
      </c>
      <c r="R796" s="24" t="s">
        <v>57</v>
      </c>
      <c r="S796" s="62">
        <v>0.2</v>
      </c>
      <c r="T796" s="24">
        <v>2024</v>
      </c>
      <c r="U796" s="24">
        <f t="shared" si="12"/>
        <v>11.5</v>
      </c>
      <c r="V796" s="24"/>
      <c r="W796" s="24"/>
      <c r="X796" s="24"/>
      <c r="Y796" s="24"/>
      <c r="Z796" s="24"/>
      <c r="AA796" s="24"/>
      <c r="AB796" s="24">
        <v>0.5</v>
      </c>
      <c r="AC796" s="24"/>
      <c r="AD796" s="24">
        <v>1</v>
      </c>
      <c r="AE796" s="24">
        <v>1</v>
      </c>
      <c r="AF796" s="24">
        <v>4</v>
      </c>
      <c r="AG796" s="24">
        <v>5</v>
      </c>
      <c r="AH796" s="62">
        <f>V796/'Festività&amp;Chiusure'!H$2</f>
        <v>0</v>
      </c>
      <c r="AI796" s="62">
        <f>W796/'Festività&amp;Chiusure'!I$2</f>
        <v>0</v>
      </c>
      <c r="AJ796" s="62">
        <f>X796/'Festività&amp;Chiusure'!J$2</f>
        <v>0</v>
      </c>
      <c r="AK796" s="62">
        <f>Y796/'Festività&amp;Chiusure'!K$2</f>
        <v>0</v>
      </c>
      <c r="AL796" s="62">
        <f>Z796/'Festività&amp;Chiusure'!L$2</f>
        <v>0</v>
      </c>
      <c r="AM796" s="62">
        <f>AA796/'Festività&amp;Chiusure'!M$2</f>
        <v>0</v>
      </c>
      <c r="AN796" s="62">
        <f>AB796/'Festività&amp;Chiusure'!N$2</f>
        <v>2.1739130434782608E-2</v>
      </c>
      <c r="AO796" s="62">
        <f>AC796/'Festività&amp;Chiusure'!O$2</f>
        <v>0</v>
      </c>
      <c r="AP796" s="62">
        <f>AD796/'Festività&amp;Chiusure'!P$2</f>
        <v>4.7619047619047616E-2</v>
      </c>
      <c r="AQ796" s="62">
        <f>AE796/'Festività&amp;Chiusure'!Q$2</f>
        <v>4.3478260869565216E-2</v>
      </c>
      <c r="AR796" s="62">
        <f>AF796/'Festività&amp;Chiusure'!R$2</f>
        <v>0.19047619047619047</v>
      </c>
      <c r="AS796" s="62">
        <f>AG796/'Festività&amp;Chiusure'!S$2</f>
        <v>0.22727272727272727</v>
      </c>
    </row>
    <row r="797" spans="1:45" ht="14.45" hidden="1">
      <c r="A797" s="24" t="s">
        <v>592</v>
      </c>
      <c r="B797" s="24" t="s">
        <v>194</v>
      </c>
      <c r="C797" s="24" t="s">
        <v>195</v>
      </c>
      <c r="D797" s="24">
        <v>2024</v>
      </c>
      <c r="E797" s="61">
        <v>45474</v>
      </c>
      <c r="F797" s="61">
        <v>45657</v>
      </c>
      <c r="G797" s="24" t="s">
        <v>651</v>
      </c>
      <c r="H797" s="24" t="s">
        <v>651</v>
      </c>
      <c r="I797" s="24" t="s">
        <v>50</v>
      </c>
      <c r="J797" s="24" t="s">
        <v>652</v>
      </c>
      <c r="K797" s="24" t="s">
        <v>52</v>
      </c>
      <c r="L797" s="24" t="s">
        <v>318</v>
      </c>
      <c r="M797" s="24" t="s">
        <v>101</v>
      </c>
      <c r="N797" s="24" t="s">
        <v>55</v>
      </c>
      <c r="O797" s="24" t="s">
        <v>56</v>
      </c>
      <c r="P797" s="24">
        <v>150</v>
      </c>
      <c r="Q797" s="24">
        <v>36</v>
      </c>
      <c r="R797" s="24" t="s">
        <v>57</v>
      </c>
      <c r="S797" s="62">
        <v>0.2</v>
      </c>
      <c r="T797" s="24">
        <v>2024</v>
      </c>
      <c r="U797" s="24">
        <f t="shared" si="12"/>
        <v>0</v>
      </c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62">
        <f>V797/'Festività&amp;Chiusure'!H$2</f>
        <v>0</v>
      </c>
      <c r="AI797" s="62">
        <f>W797/'Festività&amp;Chiusure'!I$2</f>
        <v>0</v>
      </c>
      <c r="AJ797" s="62">
        <f>X797/'Festività&amp;Chiusure'!J$2</f>
        <v>0</v>
      </c>
      <c r="AK797" s="62">
        <f>Y797/'Festività&amp;Chiusure'!K$2</f>
        <v>0</v>
      </c>
      <c r="AL797" s="62">
        <f>Z797/'Festività&amp;Chiusure'!L$2</f>
        <v>0</v>
      </c>
      <c r="AM797" s="62">
        <f>AA797/'Festività&amp;Chiusure'!M$2</f>
        <v>0</v>
      </c>
      <c r="AN797" s="62">
        <f>AB797/'Festività&amp;Chiusure'!N$2</f>
        <v>0</v>
      </c>
      <c r="AO797" s="62">
        <f>AC797/'Festività&amp;Chiusure'!O$2</f>
        <v>0</v>
      </c>
      <c r="AP797" s="62">
        <f>AD797/'Festività&amp;Chiusure'!P$2</f>
        <v>0</v>
      </c>
      <c r="AQ797" s="62">
        <f>AE797/'Festività&amp;Chiusure'!Q$2</f>
        <v>0</v>
      </c>
      <c r="AR797" s="62">
        <f>AF797/'Festività&amp;Chiusure'!R$2</f>
        <v>0</v>
      </c>
      <c r="AS797" s="62">
        <f>AG797/'Festività&amp;Chiusure'!S$2</f>
        <v>0</v>
      </c>
    </row>
    <row r="798" spans="1:45" ht="14.45" hidden="1">
      <c r="A798" s="24" t="s">
        <v>592</v>
      </c>
      <c r="B798" s="24" t="s">
        <v>194</v>
      </c>
      <c r="C798" s="24" t="s">
        <v>195</v>
      </c>
      <c r="D798" s="24">
        <v>2024</v>
      </c>
      <c r="E798" s="61">
        <v>45474</v>
      </c>
      <c r="F798" s="61">
        <v>45657</v>
      </c>
      <c r="G798" s="24" t="s">
        <v>651</v>
      </c>
      <c r="H798" s="24" t="s">
        <v>651</v>
      </c>
      <c r="I798" s="24" t="s">
        <v>50</v>
      </c>
      <c r="J798" s="24" t="s">
        <v>652</v>
      </c>
      <c r="K798" s="24" t="s">
        <v>52</v>
      </c>
      <c r="L798" s="24" t="s">
        <v>318</v>
      </c>
      <c r="M798" s="24" t="s">
        <v>67</v>
      </c>
      <c r="N798" s="24" t="s">
        <v>55</v>
      </c>
      <c r="O798" s="24" t="s">
        <v>56</v>
      </c>
      <c r="P798" s="24">
        <v>150</v>
      </c>
      <c r="Q798" s="24">
        <v>36</v>
      </c>
      <c r="R798" s="24" t="s">
        <v>57</v>
      </c>
      <c r="S798" s="62">
        <v>0.2</v>
      </c>
      <c r="T798" s="24">
        <v>2024</v>
      </c>
      <c r="U798" s="24">
        <f t="shared" si="12"/>
        <v>0</v>
      </c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62">
        <f>V798/'Festività&amp;Chiusure'!H$2</f>
        <v>0</v>
      </c>
      <c r="AI798" s="62">
        <f>W798/'Festività&amp;Chiusure'!I$2</f>
        <v>0</v>
      </c>
      <c r="AJ798" s="62">
        <f>X798/'Festività&amp;Chiusure'!J$2</f>
        <v>0</v>
      </c>
      <c r="AK798" s="62">
        <f>Y798/'Festività&amp;Chiusure'!K$2</f>
        <v>0</v>
      </c>
      <c r="AL798" s="62">
        <f>Z798/'Festività&amp;Chiusure'!L$2</f>
        <v>0</v>
      </c>
      <c r="AM798" s="62">
        <f>AA798/'Festività&amp;Chiusure'!M$2</f>
        <v>0</v>
      </c>
      <c r="AN798" s="62">
        <f>AB798/'Festività&amp;Chiusure'!N$2</f>
        <v>0</v>
      </c>
      <c r="AO798" s="62">
        <f>AC798/'Festività&amp;Chiusure'!O$2</f>
        <v>0</v>
      </c>
      <c r="AP798" s="62">
        <f>AD798/'Festività&amp;Chiusure'!P$2</f>
        <v>0</v>
      </c>
      <c r="AQ798" s="62">
        <f>AE798/'Festività&amp;Chiusure'!Q$2</f>
        <v>0</v>
      </c>
      <c r="AR798" s="62">
        <f>AF798/'Festività&amp;Chiusure'!R$2</f>
        <v>0</v>
      </c>
      <c r="AS798" s="62">
        <f>AG798/'Festività&amp;Chiusure'!S$2</f>
        <v>0</v>
      </c>
    </row>
    <row r="799" spans="1:45" ht="14.45" hidden="1">
      <c r="A799" s="24" t="s">
        <v>592</v>
      </c>
      <c r="B799" s="24" t="s">
        <v>194</v>
      </c>
      <c r="C799" s="24" t="s">
        <v>195</v>
      </c>
      <c r="D799" s="24">
        <v>2024</v>
      </c>
      <c r="E799" s="61">
        <v>45474</v>
      </c>
      <c r="F799" s="61">
        <v>45657</v>
      </c>
      <c r="G799" s="24" t="s">
        <v>651</v>
      </c>
      <c r="H799" s="24" t="s">
        <v>651</v>
      </c>
      <c r="I799" s="24" t="s">
        <v>50</v>
      </c>
      <c r="J799" s="24" t="s">
        <v>652</v>
      </c>
      <c r="K799" s="24" t="s">
        <v>52</v>
      </c>
      <c r="L799" s="24" t="s">
        <v>318</v>
      </c>
      <c r="M799" s="24" t="s">
        <v>102</v>
      </c>
      <c r="N799" s="24" t="s">
        <v>55</v>
      </c>
      <c r="O799" s="24" t="s">
        <v>649</v>
      </c>
      <c r="P799" s="24">
        <v>150</v>
      </c>
      <c r="Q799" s="24">
        <v>36</v>
      </c>
      <c r="R799" s="24" t="s">
        <v>57</v>
      </c>
      <c r="S799" s="62">
        <v>0.2</v>
      </c>
      <c r="T799" s="24">
        <v>2024</v>
      </c>
      <c r="U799" s="24">
        <f t="shared" si="12"/>
        <v>5</v>
      </c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>
        <v>5</v>
      </c>
      <c r="AH799" s="62">
        <f>V799/'Festività&amp;Chiusure'!H$2</f>
        <v>0</v>
      </c>
      <c r="AI799" s="62">
        <f>W799/'Festività&amp;Chiusure'!I$2</f>
        <v>0</v>
      </c>
      <c r="AJ799" s="62">
        <f>X799/'Festività&amp;Chiusure'!J$2</f>
        <v>0</v>
      </c>
      <c r="AK799" s="62">
        <f>Y799/'Festività&amp;Chiusure'!K$2</f>
        <v>0</v>
      </c>
      <c r="AL799" s="62">
        <f>Z799/'Festività&amp;Chiusure'!L$2</f>
        <v>0</v>
      </c>
      <c r="AM799" s="62">
        <f>AA799/'Festività&amp;Chiusure'!M$2</f>
        <v>0</v>
      </c>
      <c r="AN799" s="62">
        <f>AB799/'Festività&amp;Chiusure'!N$2</f>
        <v>0</v>
      </c>
      <c r="AO799" s="62">
        <f>AC799/'Festività&amp;Chiusure'!O$2</f>
        <v>0</v>
      </c>
      <c r="AP799" s="62">
        <f>AD799/'Festività&amp;Chiusure'!P$2</f>
        <v>0</v>
      </c>
      <c r="AQ799" s="62">
        <f>AE799/'Festività&amp;Chiusure'!Q$2</f>
        <v>0</v>
      </c>
      <c r="AR799" s="62">
        <f>AF799/'Festività&amp;Chiusure'!R$2</f>
        <v>0</v>
      </c>
      <c r="AS799" s="62">
        <f>AG799/'Festività&amp;Chiusure'!S$2</f>
        <v>0.22727272727272727</v>
      </c>
    </row>
    <row r="800" spans="1:45" ht="15" hidden="1" customHeight="1">
      <c r="A800" s="24" t="s">
        <v>592</v>
      </c>
      <c r="B800" s="24" t="s">
        <v>194</v>
      </c>
      <c r="C800" s="24" t="s">
        <v>195</v>
      </c>
      <c r="D800" s="24">
        <v>2024</v>
      </c>
      <c r="E800" s="61">
        <v>45474</v>
      </c>
      <c r="F800" s="61">
        <v>45657</v>
      </c>
      <c r="G800" s="24" t="s">
        <v>651</v>
      </c>
      <c r="H800" s="24" t="s">
        <v>651</v>
      </c>
      <c r="I800" s="24" t="s">
        <v>50</v>
      </c>
      <c r="J800" s="24" t="s">
        <v>652</v>
      </c>
      <c r="K800" s="24" t="s">
        <v>52</v>
      </c>
      <c r="L800" s="24" t="s">
        <v>318</v>
      </c>
      <c r="M800" s="24" t="s">
        <v>624</v>
      </c>
      <c r="N800" s="24" t="s">
        <v>55</v>
      </c>
      <c r="O800" s="24" t="s">
        <v>56</v>
      </c>
      <c r="P800" s="24">
        <v>150</v>
      </c>
      <c r="Q800" s="24">
        <v>36</v>
      </c>
      <c r="R800" s="24" t="s">
        <v>57</v>
      </c>
      <c r="S800" s="62">
        <v>0.2</v>
      </c>
      <c r="T800" s="24">
        <v>2024</v>
      </c>
      <c r="U800" s="24">
        <f t="shared" si="12"/>
        <v>16</v>
      </c>
      <c r="V800" s="24"/>
      <c r="W800" s="24"/>
      <c r="X800" s="24"/>
      <c r="Y800" s="24"/>
      <c r="Z800" s="24"/>
      <c r="AA800" s="24"/>
      <c r="AB800" s="24">
        <v>2</v>
      </c>
      <c r="AC800" s="24"/>
      <c r="AD800" s="24">
        <v>2</v>
      </c>
      <c r="AE800" s="24">
        <v>5</v>
      </c>
      <c r="AF800" s="24">
        <v>4</v>
      </c>
      <c r="AG800" s="24">
        <v>3</v>
      </c>
      <c r="AH800" s="62">
        <f>V800/'Festività&amp;Chiusure'!H$2</f>
        <v>0</v>
      </c>
      <c r="AI800" s="62">
        <f>W800/'Festività&amp;Chiusure'!I$2</f>
        <v>0</v>
      </c>
      <c r="AJ800" s="62">
        <f>X800/'Festività&amp;Chiusure'!J$2</f>
        <v>0</v>
      </c>
      <c r="AK800" s="62">
        <f>Y800/'Festività&amp;Chiusure'!K$2</f>
        <v>0</v>
      </c>
      <c r="AL800" s="62">
        <f>Z800/'Festività&amp;Chiusure'!L$2</f>
        <v>0</v>
      </c>
      <c r="AM800" s="62">
        <f>AA800/'Festività&amp;Chiusure'!M$2</f>
        <v>0</v>
      </c>
      <c r="AN800" s="62">
        <f>AB800/'Festività&amp;Chiusure'!N$2</f>
        <v>8.6956521739130432E-2</v>
      </c>
      <c r="AO800" s="62">
        <f>AC800/'Festività&amp;Chiusure'!O$2</f>
        <v>0</v>
      </c>
      <c r="AP800" s="62">
        <f>AD800/'Festività&amp;Chiusure'!P$2</f>
        <v>9.5238095238095233E-2</v>
      </c>
      <c r="AQ800" s="62">
        <f>AE800/'Festività&amp;Chiusure'!Q$2</f>
        <v>0.21739130434782608</v>
      </c>
      <c r="AR800" s="62">
        <f>AF800/'Festività&amp;Chiusure'!R$2</f>
        <v>0.19047619047619047</v>
      </c>
      <c r="AS800" s="62">
        <f>AG800/'Festività&amp;Chiusure'!S$2</f>
        <v>0.13636363636363635</v>
      </c>
    </row>
    <row r="801" spans="1:45" ht="15" hidden="1" customHeight="1">
      <c r="A801" s="24" t="s">
        <v>592</v>
      </c>
      <c r="B801" s="24" t="s">
        <v>194</v>
      </c>
      <c r="C801" s="24" t="s">
        <v>195</v>
      </c>
      <c r="D801" s="24">
        <v>2024</v>
      </c>
      <c r="E801" s="61">
        <v>45474</v>
      </c>
      <c r="F801" s="61">
        <v>45657</v>
      </c>
      <c r="G801" s="24" t="s">
        <v>651</v>
      </c>
      <c r="H801" s="24" t="s">
        <v>651</v>
      </c>
      <c r="I801" s="24" t="s">
        <v>50</v>
      </c>
      <c r="J801" s="24" t="s">
        <v>652</v>
      </c>
      <c r="K801" s="24" t="s">
        <v>52</v>
      </c>
      <c r="L801" s="24" t="s">
        <v>318</v>
      </c>
      <c r="M801" s="24" t="s">
        <v>449</v>
      </c>
      <c r="N801" s="24" t="s">
        <v>55</v>
      </c>
      <c r="O801" s="24" t="s">
        <v>649</v>
      </c>
      <c r="P801" s="24">
        <v>150</v>
      </c>
      <c r="Q801" s="24">
        <v>36</v>
      </c>
      <c r="R801" s="24" t="s">
        <v>57</v>
      </c>
      <c r="S801" s="62">
        <v>0.2</v>
      </c>
      <c r="T801" s="24">
        <v>2024</v>
      </c>
      <c r="U801" s="24">
        <f t="shared" si="12"/>
        <v>29</v>
      </c>
      <c r="V801" s="24"/>
      <c r="W801" s="24"/>
      <c r="X801" s="24"/>
      <c r="Y801" s="24"/>
      <c r="Z801" s="24"/>
      <c r="AA801" s="24"/>
      <c r="AB801" s="24">
        <v>9</v>
      </c>
      <c r="AC801" s="24">
        <v>2</v>
      </c>
      <c r="AD801" s="24">
        <v>9</v>
      </c>
      <c r="AE801" s="24">
        <v>4</v>
      </c>
      <c r="AF801" s="24">
        <v>2</v>
      </c>
      <c r="AG801" s="24">
        <v>3</v>
      </c>
      <c r="AH801" s="62">
        <f>V801/'Festività&amp;Chiusure'!H$2</f>
        <v>0</v>
      </c>
      <c r="AI801" s="62">
        <f>W801/'Festività&amp;Chiusure'!I$2</f>
        <v>0</v>
      </c>
      <c r="AJ801" s="62">
        <f>X801/'Festività&amp;Chiusure'!J$2</f>
        <v>0</v>
      </c>
      <c r="AK801" s="62">
        <f>Y801/'Festività&amp;Chiusure'!K$2</f>
        <v>0</v>
      </c>
      <c r="AL801" s="62">
        <f>Z801/'Festività&amp;Chiusure'!L$2</f>
        <v>0</v>
      </c>
      <c r="AM801" s="62">
        <f>AA801/'Festività&amp;Chiusure'!M$2</f>
        <v>0</v>
      </c>
      <c r="AN801" s="62">
        <f>AB801/'Festività&amp;Chiusure'!N$2</f>
        <v>0.39130434782608697</v>
      </c>
      <c r="AO801" s="62">
        <f>AC801/'Festività&amp;Chiusure'!O$2</f>
        <v>0.16666666666666666</v>
      </c>
      <c r="AP801" s="62">
        <f>AD801/'Festività&amp;Chiusure'!P$2</f>
        <v>0.42857142857142855</v>
      </c>
      <c r="AQ801" s="62">
        <f>AE801/'Festività&amp;Chiusure'!Q$2</f>
        <v>0.17391304347826086</v>
      </c>
      <c r="AR801" s="62">
        <f>AF801/'Festività&amp;Chiusure'!R$2</f>
        <v>9.5238095238095233E-2</v>
      </c>
      <c r="AS801" s="62">
        <f>AG801/'Festività&amp;Chiusure'!S$2</f>
        <v>0.13636363636363635</v>
      </c>
    </row>
    <row r="802" spans="1:45" ht="15" hidden="1" customHeight="1">
      <c r="A802" s="24" t="s">
        <v>592</v>
      </c>
      <c r="B802" s="24" t="s">
        <v>194</v>
      </c>
      <c r="C802" s="24" t="s">
        <v>195</v>
      </c>
      <c r="D802" s="24">
        <v>2024</v>
      </c>
      <c r="E802" s="61">
        <v>45474</v>
      </c>
      <c r="F802" s="61">
        <v>45657</v>
      </c>
      <c r="G802" s="24" t="s">
        <v>651</v>
      </c>
      <c r="H802" s="24" t="s">
        <v>651</v>
      </c>
      <c r="I802" s="24" t="s">
        <v>50</v>
      </c>
      <c r="J802" s="24" t="s">
        <v>652</v>
      </c>
      <c r="K802" s="24" t="s">
        <v>52</v>
      </c>
      <c r="L802" s="24" t="s">
        <v>318</v>
      </c>
      <c r="M802" s="24" t="s">
        <v>119</v>
      </c>
      <c r="N802" s="24" t="s">
        <v>55</v>
      </c>
      <c r="O802" s="24" t="s">
        <v>56</v>
      </c>
      <c r="P802" s="24">
        <v>150</v>
      </c>
      <c r="Q802" s="24">
        <v>36</v>
      </c>
      <c r="R802" s="24" t="s">
        <v>57</v>
      </c>
      <c r="S802" s="62">
        <v>0.2</v>
      </c>
      <c r="T802" s="24">
        <v>2024</v>
      </c>
      <c r="U802" s="24">
        <f t="shared" si="12"/>
        <v>15.05</v>
      </c>
      <c r="V802" s="24"/>
      <c r="W802" s="24"/>
      <c r="X802" s="24"/>
      <c r="Y802" s="24"/>
      <c r="Z802" s="24"/>
      <c r="AA802" s="24"/>
      <c r="AB802" s="24">
        <v>3.45</v>
      </c>
      <c r="AC802" s="24">
        <v>0.5</v>
      </c>
      <c r="AD802" s="24">
        <v>2.1</v>
      </c>
      <c r="AE802" s="24">
        <v>4</v>
      </c>
      <c r="AF802" s="24">
        <v>3</v>
      </c>
      <c r="AG802" s="24">
        <v>2</v>
      </c>
      <c r="AH802" s="62">
        <f>V802/'Festività&amp;Chiusure'!H$2</f>
        <v>0</v>
      </c>
      <c r="AI802" s="62">
        <f>W802/'Festività&amp;Chiusure'!I$2</f>
        <v>0</v>
      </c>
      <c r="AJ802" s="62">
        <f>X802/'Festività&amp;Chiusure'!J$2</f>
        <v>0</v>
      </c>
      <c r="AK802" s="62">
        <f>Y802/'Festività&amp;Chiusure'!K$2</f>
        <v>0</v>
      </c>
      <c r="AL802" s="62">
        <f>Z802/'Festività&amp;Chiusure'!L$2</f>
        <v>0</v>
      </c>
      <c r="AM802" s="62">
        <f>AA802/'Festività&amp;Chiusure'!M$2</f>
        <v>0</v>
      </c>
      <c r="AN802" s="62">
        <f>AB802/'Festività&amp;Chiusure'!N$2</f>
        <v>0.15</v>
      </c>
      <c r="AO802" s="62">
        <f>AC802/'Festività&amp;Chiusure'!O$2</f>
        <v>4.1666666666666664E-2</v>
      </c>
      <c r="AP802" s="62">
        <f>AD802/'Festività&amp;Chiusure'!P$2</f>
        <v>0.1</v>
      </c>
      <c r="AQ802" s="62">
        <f>AE802/'Festività&amp;Chiusure'!Q$2</f>
        <v>0.17391304347826086</v>
      </c>
      <c r="AR802" s="62">
        <f>AF802/'Festività&amp;Chiusure'!R$2</f>
        <v>0.14285714285714285</v>
      </c>
      <c r="AS802" s="62">
        <f>AG802/'Festività&amp;Chiusure'!S$2</f>
        <v>9.0909090909090912E-2</v>
      </c>
    </row>
    <row r="803" spans="1:45" ht="15" hidden="1" customHeight="1">
      <c r="A803" s="24" t="s">
        <v>592</v>
      </c>
      <c r="B803" s="24" t="s">
        <v>194</v>
      </c>
      <c r="C803" s="24" t="s">
        <v>195</v>
      </c>
      <c r="D803" s="24">
        <v>2024</v>
      </c>
      <c r="E803" s="61">
        <v>45474</v>
      </c>
      <c r="F803" s="61">
        <v>45657</v>
      </c>
      <c r="G803" s="24" t="s">
        <v>651</v>
      </c>
      <c r="H803" s="24" t="s">
        <v>651</v>
      </c>
      <c r="I803" s="24" t="s">
        <v>50</v>
      </c>
      <c r="J803" s="24" t="s">
        <v>652</v>
      </c>
      <c r="K803" s="24" t="s">
        <v>52</v>
      </c>
      <c r="L803" s="24" t="s">
        <v>318</v>
      </c>
      <c r="M803" s="24" t="s">
        <v>103</v>
      </c>
      <c r="N803" s="24" t="s">
        <v>59</v>
      </c>
      <c r="O803" s="24" t="s">
        <v>72</v>
      </c>
      <c r="P803" s="24">
        <v>150</v>
      </c>
      <c r="Q803" s="24">
        <v>36</v>
      </c>
      <c r="R803" s="24" t="s">
        <v>57</v>
      </c>
      <c r="S803" s="62">
        <v>0.2</v>
      </c>
      <c r="T803" s="24">
        <v>2024</v>
      </c>
      <c r="U803" s="24">
        <f t="shared" si="12"/>
        <v>14</v>
      </c>
      <c r="V803" s="24"/>
      <c r="W803" s="24"/>
      <c r="X803" s="24"/>
      <c r="Y803" s="24"/>
      <c r="Z803" s="24"/>
      <c r="AA803" s="24"/>
      <c r="AB803" s="24">
        <v>2</v>
      </c>
      <c r="AC803" s="24"/>
      <c r="AD803" s="24">
        <v>2</v>
      </c>
      <c r="AE803" s="24">
        <v>2</v>
      </c>
      <c r="AF803" s="24">
        <v>3</v>
      </c>
      <c r="AG803" s="24">
        <v>5</v>
      </c>
      <c r="AH803" s="62">
        <f>V803/'Festività&amp;Chiusure'!H$2</f>
        <v>0</v>
      </c>
      <c r="AI803" s="62">
        <f>W803/'Festività&amp;Chiusure'!I$2</f>
        <v>0</v>
      </c>
      <c r="AJ803" s="62">
        <f>X803/'Festività&amp;Chiusure'!J$2</f>
        <v>0</v>
      </c>
      <c r="AK803" s="62">
        <f>Y803/'Festività&amp;Chiusure'!K$2</f>
        <v>0</v>
      </c>
      <c r="AL803" s="62">
        <f>Z803/'Festività&amp;Chiusure'!L$2</f>
        <v>0</v>
      </c>
      <c r="AM803" s="62">
        <f>AA803/'Festività&amp;Chiusure'!M$2</f>
        <v>0</v>
      </c>
      <c r="AN803" s="62">
        <f>AB803/'Festività&amp;Chiusure'!N$2</f>
        <v>8.6956521739130432E-2</v>
      </c>
      <c r="AO803" s="62">
        <f>AC803/'Festività&amp;Chiusure'!O$2</f>
        <v>0</v>
      </c>
      <c r="AP803" s="62">
        <f>AD803/'Festività&amp;Chiusure'!P$2</f>
        <v>9.5238095238095233E-2</v>
      </c>
      <c r="AQ803" s="62">
        <f>AE803/'Festività&amp;Chiusure'!Q$2</f>
        <v>8.6956521739130432E-2</v>
      </c>
      <c r="AR803" s="62">
        <f>AF803/'Festività&amp;Chiusure'!R$2</f>
        <v>0.14285714285714285</v>
      </c>
      <c r="AS803" s="62">
        <f>AG803/'Festività&amp;Chiusure'!S$2</f>
        <v>0.22727272727272727</v>
      </c>
    </row>
    <row r="804" spans="1:45" ht="15" hidden="1" customHeight="1">
      <c r="A804" s="24" t="s">
        <v>592</v>
      </c>
      <c r="B804" s="24" t="s">
        <v>194</v>
      </c>
      <c r="C804" s="24" t="s">
        <v>195</v>
      </c>
      <c r="D804" s="24">
        <v>2024</v>
      </c>
      <c r="E804" s="61">
        <v>45474</v>
      </c>
      <c r="F804" s="61">
        <v>45657</v>
      </c>
      <c r="G804" s="24" t="s">
        <v>651</v>
      </c>
      <c r="H804" s="24" t="s">
        <v>651</v>
      </c>
      <c r="I804" s="24" t="s">
        <v>50</v>
      </c>
      <c r="J804" s="24" t="s">
        <v>652</v>
      </c>
      <c r="K804" s="24" t="s">
        <v>52</v>
      </c>
      <c r="L804" s="24" t="s">
        <v>318</v>
      </c>
      <c r="M804" s="24" t="s">
        <v>318</v>
      </c>
      <c r="N804" s="24" t="s">
        <v>176</v>
      </c>
      <c r="O804" s="24" t="s">
        <v>92</v>
      </c>
      <c r="P804" s="24">
        <v>150</v>
      </c>
      <c r="Q804" s="24">
        <v>36</v>
      </c>
      <c r="R804" s="24" t="s">
        <v>57</v>
      </c>
      <c r="S804" s="62">
        <v>0.2</v>
      </c>
      <c r="T804" s="24">
        <v>2024</v>
      </c>
      <c r="U804" s="24">
        <f t="shared" si="12"/>
        <v>5</v>
      </c>
      <c r="V804" s="24"/>
      <c r="W804" s="24"/>
      <c r="X804" s="24"/>
      <c r="Y804" s="24"/>
      <c r="Z804" s="24"/>
      <c r="AA804" s="24"/>
      <c r="AB804" s="24">
        <v>1</v>
      </c>
      <c r="AC804" s="24"/>
      <c r="AD804" s="24">
        <v>1</v>
      </c>
      <c r="AE804" s="24">
        <v>1</v>
      </c>
      <c r="AF804" s="24">
        <v>1</v>
      </c>
      <c r="AG804" s="24">
        <v>1</v>
      </c>
      <c r="AH804" s="62">
        <f>V804/'Festività&amp;Chiusure'!H$2</f>
        <v>0</v>
      </c>
      <c r="AI804" s="62">
        <f>W804/'Festività&amp;Chiusure'!I$2</f>
        <v>0</v>
      </c>
      <c r="AJ804" s="62">
        <f>X804/'Festività&amp;Chiusure'!J$2</f>
        <v>0</v>
      </c>
      <c r="AK804" s="62">
        <f>Y804/'Festività&amp;Chiusure'!K$2</f>
        <v>0</v>
      </c>
      <c r="AL804" s="62">
        <f>Z804/'Festività&amp;Chiusure'!L$2</f>
        <v>0</v>
      </c>
      <c r="AM804" s="62">
        <f>AA804/'Festività&amp;Chiusure'!M$2</f>
        <v>0</v>
      </c>
      <c r="AN804" s="62">
        <f>AB804/'Festività&amp;Chiusure'!N$2</f>
        <v>4.3478260869565216E-2</v>
      </c>
      <c r="AO804" s="62">
        <f>AC804/'Festività&amp;Chiusure'!O$2</f>
        <v>0</v>
      </c>
      <c r="AP804" s="62">
        <f>AD804/'Festività&amp;Chiusure'!P$2</f>
        <v>4.7619047619047616E-2</v>
      </c>
      <c r="AQ804" s="62">
        <f>AE804/'Festività&amp;Chiusure'!Q$2</f>
        <v>4.3478260869565216E-2</v>
      </c>
      <c r="AR804" s="62">
        <f>AF804/'Festività&amp;Chiusure'!R$2</f>
        <v>4.7619047619047616E-2</v>
      </c>
      <c r="AS804" s="62">
        <f>AG804/'Festività&amp;Chiusure'!S$2</f>
        <v>4.5454545454545456E-2</v>
      </c>
    </row>
    <row r="805" spans="1:45" ht="15" hidden="1" customHeight="1">
      <c r="A805" s="24" t="s">
        <v>420</v>
      </c>
      <c r="B805" s="24" t="s">
        <v>194</v>
      </c>
      <c r="C805" s="24" t="s">
        <v>195</v>
      </c>
      <c r="D805" s="24">
        <v>2025</v>
      </c>
      <c r="E805" s="61">
        <v>45658</v>
      </c>
      <c r="F805" s="61">
        <v>45838</v>
      </c>
      <c r="G805" s="24" t="s">
        <v>62</v>
      </c>
      <c r="H805" s="24" t="s">
        <v>62</v>
      </c>
      <c r="I805" s="24" t="s">
        <v>50</v>
      </c>
      <c r="J805" s="24" t="s">
        <v>653</v>
      </c>
      <c r="K805" s="24" t="s">
        <v>52</v>
      </c>
      <c r="L805" s="24" t="s">
        <v>318</v>
      </c>
      <c r="M805" s="24" t="s">
        <v>69</v>
      </c>
      <c r="N805" s="24" t="s">
        <v>70</v>
      </c>
      <c r="O805" s="24" t="s">
        <v>56</v>
      </c>
      <c r="P805" s="24">
        <v>40</v>
      </c>
      <c r="Q805" s="24">
        <v>0</v>
      </c>
      <c r="R805" s="24" t="s">
        <v>654</v>
      </c>
      <c r="S805" s="62">
        <v>0</v>
      </c>
      <c r="T805" s="24">
        <v>2024</v>
      </c>
      <c r="U805" s="24">
        <f t="shared" si="12"/>
        <v>2</v>
      </c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>
        <v>2</v>
      </c>
      <c r="AH805" s="62">
        <f>V805/'Festività&amp;Chiusure'!H$2</f>
        <v>0</v>
      </c>
      <c r="AI805" s="62">
        <f>W805/'Festività&amp;Chiusure'!I$2</f>
        <v>0</v>
      </c>
      <c r="AJ805" s="62">
        <f>X805/'Festività&amp;Chiusure'!J$2</f>
        <v>0</v>
      </c>
      <c r="AK805" s="62">
        <f>Y805/'Festività&amp;Chiusure'!K$2</f>
        <v>0</v>
      </c>
      <c r="AL805" s="62">
        <f>Z805/'Festività&amp;Chiusure'!L$2</f>
        <v>0</v>
      </c>
      <c r="AM805" s="62">
        <f>AA805/'Festività&amp;Chiusure'!M$2</f>
        <v>0</v>
      </c>
      <c r="AN805" s="62">
        <f>AB805/'Festività&amp;Chiusure'!N$2</f>
        <v>0</v>
      </c>
      <c r="AO805" s="62">
        <f>AC805/'Festività&amp;Chiusure'!O$2</f>
        <v>0</v>
      </c>
      <c r="AP805" s="62">
        <f>AD805/'Festività&amp;Chiusure'!P$2</f>
        <v>0</v>
      </c>
      <c r="AQ805" s="62">
        <f>AE805/'Festività&amp;Chiusure'!Q$2</f>
        <v>0</v>
      </c>
      <c r="AR805" s="62">
        <f>AF805/'Festività&amp;Chiusure'!R$2</f>
        <v>0</v>
      </c>
      <c r="AS805" s="62">
        <f>AG805/'Festività&amp;Chiusure'!S$2</f>
        <v>9.0909090909090912E-2</v>
      </c>
    </row>
    <row r="806" spans="1:45" ht="15" hidden="1" customHeight="1">
      <c r="A806" s="24" t="s">
        <v>420</v>
      </c>
      <c r="B806" s="24" t="s">
        <v>194</v>
      </c>
      <c r="C806" s="24" t="s">
        <v>195</v>
      </c>
      <c r="D806" s="24">
        <v>2025</v>
      </c>
      <c r="E806" s="61">
        <v>45658</v>
      </c>
      <c r="F806" s="61">
        <v>45838</v>
      </c>
      <c r="G806" s="24" t="s">
        <v>62</v>
      </c>
      <c r="H806" s="24" t="s">
        <v>62</v>
      </c>
      <c r="I806" s="24" t="s">
        <v>50</v>
      </c>
      <c r="J806" s="24" t="s">
        <v>653</v>
      </c>
      <c r="K806" s="24" t="s">
        <v>52</v>
      </c>
      <c r="L806" s="24" t="s">
        <v>318</v>
      </c>
      <c r="M806" s="24" t="s">
        <v>591</v>
      </c>
      <c r="N806" s="24" t="s">
        <v>70</v>
      </c>
      <c r="O806" s="24" t="s">
        <v>56</v>
      </c>
      <c r="P806" s="24">
        <v>40</v>
      </c>
      <c r="Q806" s="24">
        <v>0</v>
      </c>
      <c r="R806" s="24" t="s">
        <v>654</v>
      </c>
      <c r="S806" s="62">
        <v>0</v>
      </c>
      <c r="T806" s="24">
        <v>2024</v>
      </c>
      <c r="U806" s="24">
        <f t="shared" si="12"/>
        <v>2</v>
      </c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>
        <v>2</v>
      </c>
      <c r="AH806" s="62">
        <f>V806/'Festività&amp;Chiusure'!H$2</f>
        <v>0</v>
      </c>
      <c r="AI806" s="62">
        <f>W806/'Festività&amp;Chiusure'!I$2</f>
        <v>0</v>
      </c>
      <c r="AJ806" s="62">
        <f>X806/'Festività&amp;Chiusure'!J$2</f>
        <v>0</v>
      </c>
      <c r="AK806" s="62">
        <f>Y806/'Festività&amp;Chiusure'!K$2</f>
        <v>0</v>
      </c>
      <c r="AL806" s="62">
        <f>Z806/'Festività&amp;Chiusure'!L$2</f>
        <v>0</v>
      </c>
      <c r="AM806" s="62">
        <f>AA806/'Festività&amp;Chiusure'!M$2</f>
        <v>0</v>
      </c>
      <c r="AN806" s="62">
        <f>AB806/'Festività&amp;Chiusure'!N$2</f>
        <v>0</v>
      </c>
      <c r="AO806" s="62">
        <f>AC806/'Festività&amp;Chiusure'!O$2</f>
        <v>0</v>
      </c>
      <c r="AP806" s="62">
        <f>AD806/'Festività&amp;Chiusure'!P$2</f>
        <v>0</v>
      </c>
      <c r="AQ806" s="62">
        <f>AE806/'Festività&amp;Chiusure'!Q$2</f>
        <v>0</v>
      </c>
      <c r="AR806" s="62">
        <f>AF806/'Festività&amp;Chiusure'!R$2</f>
        <v>0</v>
      </c>
      <c r="AS806" s="62">
        <f>AG806/'Festività&amp;Chiusure'!S$2</f>
        <v>9.0909090909090912E-2</v>
      </c>
    </row>
    <row r="807" spans="1:45" ht="15" hidden="1" customHeight="1">
      <c r="A807" s="24" t="s">
        <v>420</v>
      </c>
      <c r="B807" s="24" t="s">
        <v>194</v>
      </c>
      <c r="C807" s="24" t="s">
        <v>195</v>
      </c>
      <c r="D807" s="24">
        <v>2025</v>
      </c>
      <c r="E807" s="61">
        <v>45658</v>
      </c>
      <c r="F807" s="61">
        <v>45838</v>
      </c>
      <c r="G807" s="24" t="s">
        <v>62</v>
      </c>
      <c r="H807" s="24" t="s">
        <v>62</v>
      </c>
      <c r="I807" s="24" t="s">
        <v>50</v>
      </c>
      <c r="J807" s="24" t="s">
        <v>653</v>
      </c>
      <c r="K807" s="24" t="s">
        <v>52</v>
      </c>
      <c r="L807" s="24" t="s">
        <v>318</v>
      </c>
      <c r="M807" s="24" t="s">
        <v>74</v>
      </c>
      <c r="N807" s="24" t="s">
        <v>70</v>
      </c>
      <c r="O807" s="24" t="s">
        <v>649</v>
      </c>
      <c r="P807" s="24">
        <v>40</v>
      </c>
      <c r="Q807" s="24">
        <v>0</v>
      </c>
      <c r="R807" s="24" t="s">
        <v>654</v>
      </c>
      <c r="S807" s="62">
        <v>0</v>
      </c>
      <c r="T807" s="24">
        <v>2024</v>
      </c>
      <c r="U807" s="24">
        <f t="shared" si="12"/>
        <v>2</v>
      </c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>
        <v>2</v>
      </c>
      <c r="AH807" s="62">
        <f>V807/'Festività&amp;Chiusure'!H$2</f>
        <v>0</v>
      </c>
      <c r="AI807" s="62">
        <f>W807/'Festività&amp;Chiusure'!I$2</f>
        <v>0</v>
      </c>
      <c r="AJ807" s="62">
        <f>X807/'Festività&amp;Chiusure'!J$2</f>
        <v>0</v>
      </c>
      <c r="AK807" s="62">
        <f>Y807/'Festività&amp;Chiusure'!K$2</f>
        <v>0</v>
      </c>
      <c r="AL807" s="62">
        <f>Z807/'Festività&amp;Chiusure'!L$2</f>
        <v>0</v>
      </c>
      <c r="AM807" s="62">
        <f>AA807/'Festività&amp;Chiusure'!M$2</f>
        <v>0</v>
      </c>
      <c r="AN807" s="62">
        <f>AB807/'Festività&amp;Chiusure'!N$2</f>
        <v>0</v>
      </c>
      <c r="AO807" s="62">
        <f>AC807/'Festività&amp;Chiusure'!O$2</f>
        <v>0</v>
      </c>
      <c r="AP807" s="62">
        <f>AD807/'Festività&amp;Chiusure'!P$2</f>
        <v>0</v>
      </c>
      <c r="AQ807" s="62">
        <f>AE807/'Festività&amp;Chiusure'!Q$2</f>
        <v>0</v>
      </c>
      <c r="AR807" s="62">
        <f>AF807/'Festività&amp;Chiusure'!R$2</f>
        <v>0</v>
      </c>
      <c r="AS807" s="62">
        <f>AG807/'Festività&amp;Chiusure'!S$2</f>
        <v>9.0909090909090912E-2</v>
      </c>
    </row>
    <row r="808" spans="1:45" ht="15" hidden="1" customHeight="1">
      <c r="A808" s="24" t="s">
        <v>420</v>
      </c>
      <c r="B808" s="24" t="s">
        <v>194</v>
      </c>
      <c r="C808" s="24" t="s">
        <v>195</v>
      </c>
      <c r="D808" s="24">
        <v>2025</v>
      </c>
      <c r="E808" s="61">
        <v>45658</v>
      </c>
      <c r="F808" s="61">
        <v>45838</v>
      </c>
      <c r="G808" s="24" t="s">
        <v>62</v>
      </c>
      <c r="H808" s="24" t="s">
        <v>62</v>
      </c>
      <c r="I808" s="24" t="s">
        <v>50</v>
      </c>
      <c r="J808" s="24" t="s">
        <v>653</v>
      </c>
      <c r="K808" s="24" t="s">
        <v>52</v>
      </c>
      <c r="L808" s="24" t="s">
        <v>318</v>
      </c>
      <c r="M808" s="24" t="s">
        <v>98</v>
      </c>
      <c r="N808" s="24" t="s">
        <v>70</v>
      </c>
      <c r="O808" s="24" t="s">
        <v>72</v>
      </c>
      <c r="P808" s="24">
        <v>40</v>
      </c>
      <c r="Q808" s="24">
        <v>0</v>
      </c>
      <c r="R808" s="24" t="s">
        <v>654</v>
      </c>
      <c r="S808" s="62">
        <v>0</v>
      </c>
      <c r="T808" s="24">
        <v>2024</v>
      </c>
      <c r="U808" s="24">
        <f t="shared" si="12"/>
        <v>2</v>
      </c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>
        <v>2</v>
      </c>
      <c r="AH808" s="62">
        <f>V808/'Festività&amp;Chiusure'!H$2</f>
        <v>0</v>
      </c>
      <c r="AI808" s="62">
        <f>W808/'Festività&amp;Chiusure'!I$2</f>
        <v>0</v>
      </c>
      <c r="AJ808" s="62">
        <f>X808/'Festività&amp;Chiusure'!J$2</f>
        <v>0</v>
      </c>
      <c r="AK808" s="62">
        <f>Y808/'Festività&amp;Chiusure'!K$2</f>
        <v>0</v>
      </c>
      <c r="AL808" s="62">
        <f>Z808/'Festività&amp;Chiusure'!L$2</f>
        <v>0</v>
      </c>
      <c r="AM808" s="62">
        <f>AA808/'Festività&amp;Chiusure'!M$2</f>
        <v>0</v>
      </c>
      <c r="AN808" s="62">
        <f>AB808/'Festività&amp;Chiusure'!N$2</f>
        <v>0</v>
      </c>
      <c r="AO808" s="62">
        <f>AC808/'Festività&amp;Chiusure'!O$2</f>
        <v>0</v>
      </c>
      <c r="AP808" s="62">
        <f>AD808/'Festività&amp;Chiusure'!P$2</f>
        <v>0</v>
      </c>
      <c r="AQ808" s="62">
        <f>AE808/'Festività&amp;Chiusure'!Q$2</f>
        <v>0</v>
      </c>
      <c r="AR808" s="62">
        <f>AF808/'Festività&amp;Chiusure'!R$2</f>
        <v>0</v>
      </c>
      <c r="AS808" s="62">
        <f>AG808/'Festività&amp;Chiusure'!S$2</f>
        <v>9.0909090909090912E-2</v>
      </c>
    </row>
    <row r="809" spans="1:45" ht="15" hidden="1" customHeight="1">
      <c r="A809" s="24" t="s">
        <v>420</v>
      </c>
      <c r="B809" s="24" t="s">
        <v>194</v>
      </c>
      <c r="C809" s="24" t="s">
        <v>195</v>
      </c>
      <c r="D809" s="24">
        <v>2025</v>
      </c>
      <c r="E809" s="61">
        <v>45658</v>
      </c>
      <c r="F809" s="61">
        <v>45838</v>
      </c>
      <c r="G809" s="24" t="s">
        <v>62</v>
      </c>
      <c r="H809" s="24" t="s">
        <v>62</v>
      </c>
      <c r="I809" s="24" t="s">
        <v>50</v>
      </c>
      <c r="J809" s="24" t="s">
        <v>653</v>
      </c>
      <c r="K809" s="24" t="s">
        <v>52</v>
      </c>
      <c r="L809" s="24" t="s">
        <v>318</v>
      </c>
      <c r="M809" s="24" t="s">
        <v>71</v>
      </c>
      <c r="N809" s="24" t="s">
        <v>70</v>
      </c>
      <c r="O809" s="24" t="s">
        <v>56</v>
      </c>
      <c r="P809" s="24">
        <v>40</v>
      </c>
      <c r="Q809" s="24">
        <v>0</v>
      </c>
      <c r="R809" s="24" t="s">
        <v>654</v>
      </c>
      <c r="S809" s="62">
        <v>0</v>
      </c>
      <c r="T809" s="24">
        <v>2024</v>
      </c>
      <c r="U809" s="24">
        <f t="shared" si="12"/>
        <v>2</v>
      </c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>
        <v>2</v>
      </c>
      <c r="AH809" s="62">
        <f>V809/'Festività&amp;Chiusure'!H$2</f>
        <v>0</v>
      </c>
      <c r="AI809" s="62">
        <f>W809/'Festività&amp;Chiusure'!I$2</f>
        <v>0</v>
      </c>
      <c r="AJ809" s="62">
        <f>X809/'Festività&amp;Chiusure'!J$2</f>
        <v>0</v>
      </c>
      <c r="AK809" s="62">
        <f>Y809/'Festività&amp;Chiusure'!K$2</f>
        <v>0</v>
      </c>
      <c r="AL809" s="62">
        <f>Z809/'Festività&amp;Chiusure'!L$2</f>
        <v>0</v>
      </c>
      <c r="AM809" s="62">
        <f>AA809/'Festività&amp;Chiusure'!M$2</f>
        <v>0</v>
      </c>
      <c r="AN809" s="62">
        <f>AB809/'Festività&amp;Chiusure'!N$2</f>
        <v>0</v>
      </c>
      <c r="AO809" s="62">
        <f>AC809/'Festività&amp;Chiusure'!O$2</f>
        <v>0</v>
      </c>
      <c r="AP809" s="62">
        <f>AD809/'Festività&amp;Chiusure'!P$2</f>
        <v>0</v>
      </c>
      <c r="AQ809" s="62">
        <f>AE809/'Festività&amp;Chiusure'!Q$2</f>
        <v>0</v>
      </c>
      <c r="AR809" s="62">
        <f>AF809/'Festività&amp;Chiusure'!R$2</f>
        <v>0</v>
      </c>
      <c r="AS809" s="62">
        <f>AG809/'Festività&amp;Chiusure'!S$2</f>
        <v>9.0909090909090912E-2</v>
      </c>
    </row>
    <row r="810" spans="1:45" ht="15" hidden="1" customHeight="1">
      <c r="A810" s="24" t="s">
        <v>420</v>
      </c>
      <c r="B810" s="24" t="s">
        <v>194</v>
      </c>
      <c r="C810" s="24" t="s">
        <v>195</v>
      </c>
      <c r="D810" s="24">
        <v>2025</v>
      </c>
      <c r="E810" s="61">
        <v>45658</v>
      </c>
      <c r="F810" s="61">
        <v>45838</v>
      </c>
      <c r="G810" s="24" t="s">
        <v>62</v>
      </c>
      <c r="H810" s="24" t="s">
        <v>62</v>
      </c>
      <c r="I810" s="24" t="s">
        <v>50</v>
      </c>
      <c r="J810" s="24" t="s">
        <v>653</v>
      </c>
      <c r="K810" s="24" t="s">
        <v>52</v>
      </c>
      <c r="L810" s="24" t="s">
        <v>318</v>
      </c>
      <c r="M810" s="24" t="s">
        <v>318</v>
      </c>
      <c r="N810" s="24" t="s">
        <v>176</v>
      </c>
      <c r="O810" s="24" t="s">
        <v>92</v>
      </c>
      <c r="P810" s="24">
        <v>40</v>
      </c>
      <c r="Q810" s="24">
        <v>0</v>
      </c>
      <c r="R810" s="24" t="s">
        <v>654</v>
      </c>
      <c r="S810" s="62">
        <v>0</v>
      </c>
      <c r="T810" s="24">
        <v>2024</v>
      </c>
      <c r="U810" s="24">
        <f t="shared" si="12"/>
        <v>2</v>
      </c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>
        <v>2</v>
      </c>
      <c r="AH810" s="62">
        <f>V810/'Festività&amp;Chiusure'!H$2</f>
        <v>0</v>
      </c>
      <c r="AI810" s="62">
        <f>W810/'Festività&amp;Chiusure'!I$2</f>
        <v>0</v>
      </c>
      <c r="AJ810" s="62">
        <f>X810/'Festività&amp;Chiusure'!J$2</f>
        <v>0</v>
      </c>
      <c r="AK810" s="62">
        <f>Y810/'Festività&amp;Chiusure'!K$2</f>
        <v>0</v>
      </c>
      <c r="AL810" s="62">
        <f>Z810/'Festività&amp;Chiusure'!L$2</f>
        <v>0</v>
      </c>
      <c r="AM810" s="62">
        <f>AA810/'Festività&amp;Chiusure'!M$2</f>
        <v>0</v>
      </c>
      <c r="AN810" s="62">
        <f>AB810/'Festività&amp;Chiusure'!N$2</f>
        <v>0</v>
      </c>
      <c r="AO810" s="62">
        <f>AC810/'Festività&amp;Chiusure'!O$2</f>
        <v>0</v>
      </c>
      <c r="AP810" s="62">
        <f>AD810/'Festività&amp;Chiusure'!P$2</f>
        <v>0</v>
      </c>
      <c r="AQ810" s="62">
        <f>AE810/'Festività&amp;Chiusure'!Q$2</f>
        <v>0</v>
      </c>
      <c r="AR810" s="62">
        <f>AF810/'Festività&amp;Chiusure'!R$2</f>
        <v>0</v>
      </c>
      <c r="AS810" s="62">
        <f>AG810/'Festività&amp;Chiusure'!S$2</f>
        <v>9.0909090909090912E-2</v>
      </c>
    </row>
    <row r="811" spans="1:45" ht="15" hidden="1" customHeight="1">
      <c r="A811" s="24" t="s">
        <v>592</v>
      </c>
      <c r="B811" s="24" t="s">
        <v>194</v>
      </c>
      <c r="C811" s="24" t="s">
        <v>195</v>
      </c>
      <c r="D811" s="24">
        <v>2024</v>
      </c>
      <c r="E811" s="61">
        <v>45474</v>
      </c>
      <c r="F811" s="61">
        <v>45657</v>
      </c>
      <c r="G811" s="24" t="s">
        <v>655</v>
      </c>
      <c r="H811" s="24" t="s">
        <v>655</v>
      </c>
      <c r="I811" s="24" t="s">
        <v>50</v>
      </c>
      <c r="J811" s="24" t="s">
        <v>656</v>
      </c>
      <c r="K811" s="24" t="s">
        <v>581</v>
      </c>
      <c r="L811" s="24" t="s">
        <v>318</v>
      </c>
      <c r="M811" s="24" t="s">
        <v>358</v>
      </c>
      <c r="N811" s="24" t="s">
        <v>176</v>
      </c>
      <c r="O811" s="24" t="s">
        <v>56</v>
      </c>
      <c r="P811" s="24">
        <v>45</v>
      </c>
      <c r="Q811" s="24">
        <v>8.2799999999999994</v>
      </c>
      <c r="R811" s="24" t="s">
        <v>93</v>
      </c>
      <c r="S811" s="62">
        <v>0</v>
      </c>
      <c r="T811" s="24">
        <v>2024</v>
      </c>
      <c r="U811" s="24">
        <f t="shared" si="12"/>
        <v>6</v>
      </c>
      <c r="V811" s="24"/>
      <c r="W811" s="24"/>
      <c r="X811" s="24"/>
      <c r="Y811" s="24"/>
      <c r="Z811" s="24"/>
      <c r="AA811" s="24"/>
      <c r="AB811" s="24">
        <v>1</v>
      </c>
      <c r="AC811" s="24">
        <v>1</v>
      </c>
      <c r="AD811" s="24">
        <v>1</v>
      </c>
      <c r="AE811" s="24">
        <v>1</v>
      </c>
      <c r="AF811" s="24">
        <v>1</v>
      </c>
      <c r="AG811" s="24">
        <v>1</v>
      </c>
      <c r="AH811" s="62">
        <f>V811/'Festività&amp;Chiusure'!H$2</f>
        <v>0</v>
      </c>
      <c r="AI811" s="62">
        <f>W811/'Festività&amp;Chiusure'!I$2</f>
        <v>0</v>
      </c>
      <c r="AJ811" s="62">
        <f>X811/'Festività&amp;Chiusure'!J$2</f>
        <v>0</v>
      </c>
      <c r="AK811" s="62">
        <f>Y811/'Festività&amp;Chiusure'!K$2</f>
        <v>0</v>
      </c>
      <c r="AL811" s="62">
        <f>Z811/'Festività&amp;Chiusure'!L$2</f>
        <v>0</v>
      </c>
      <c r="AM811" s="62">
        <f>AA811/'Festività&amp;Chiusure'!M$2</f>
        <v>0</v>
      </c>
      <c r="AN811" s="62">
        <f>AB811/'Festività&amp;Chiusure'!N$2</f>
        <v>4.3478260869565216E-2</v>
      </c>
      <c r="AO811" s="62">
        <f>AC811/'Festività&amp;Chiusure'!O$2</f>
        <v>8.3333333333333329E-2</v>
      </c>
      <c r="AP811" s="62">
        <f>AD811/'Festività&amp;Chiusure'!P$2</f>
        <v>4.7619047619047616E-2</v>
      </c>
      <c r="AQ811" s="62">
        <f>AE811/'Festività&amp;Chiusure'!Q$2</f>
        <v>4.3478260869565216E-2</v>
      </c>
      <c r="AR811" s="62">
        <f>AF811/'Festività&amp;Chiusure'!R$2</f>
        <v>4.7619047619047616E-2</v>
      </c>
      <c r="AS811" s="62">
        <f>AG811/'Festività&amp;Chiusure'!S$2</f>
        <v>4.5454545454545456E-2</v>
      </c>
    </row>
    <row r="812" spans="1:45" ht="15" hidden="1" customHeight="1">
      <c r="A812" s="24" t="s">
        <v>592</v>
      </c>
      <c r="B812" s="24" t="s">
        <v>194</v>
      </c>
      <c r="C812" s="24" t="s">
        <v>195</v>
      </c>
      <c r="D812" s="24">
        <v>2024</v>
      </c>
      <c r="E812" s="61">
        <v>45474</v>
      </c>
      <c r="F812" s="61">
        <v>45657</v>
      </c>
      <c r="G812" s="24" t="s">
        <v>655</v>
      </c>
      <c r="H812" s="24" t="s">
        <v>655</v>
      </c>
      <c r="I812" s="24" t="s">
        <v>50</v>
      </c>
      <c r="J812" s="24" t="s">
        <v>656</v>
      </c>
      <c r="K812" s="24" t="s">
        <v>581</v>
      </c>
      <c r="L812" s="24" t="s">
        <v>318</v>
      </c>
      <c r="M812" s="24" t="s">
        <v>98</v>
      </c>
      <c r="N812" s="24" t="s">
        <v>70</v>
      </c>
      <c r="O812" s="24" t="s">
        <v>72</v>
      </c>
      <c r="P812" s="24">
        <v>45</v>
      </c>
      <c r="Q812" s="24">
        <v>8.2799999999999994</v>
      </c>
      <c r="R812" s="24" t="s">
        <v>93</v>
      </c>
      <c r="S812" s="62">
        <v>0</v>
      </c>
      <c r="T812" s="24">
        <v>2024</v>
      </c>
      <c r="U812" s="24">
        <f t="shared" si="12"/>
        <v>4.5</v>
      </c>
      <c r="V812" s="24"/>
      <c r="W812" s="24"/>
      <c r="X812" s="24"/>
      <c r="Y812" s="24"/>
      <c r="Z812" s="24"/>
      <c r="AA812" s="24"/>
      <c r="AB812" s="24">
        <v>0.5</v>
      </c>
      <c r="AC812" s="24">
        <v>0.5</v>
      </c>
      <c r="AD812" s="24">
        <v>0.5</v>
      </c>
      <c r="AE812" s="24">
        <v>0.5</v>
      </c>
      <c r="AF812" s="24">
        <v>0.5</v>
      </c>
      <c r="AG812" s="24">
        <v>2</v>
      </c>
      <c r="AH812" s="62">
        <f>V812/'Festività&amp;Chiusure'!H$2</f>
        <v>0</v>
      </c>
      <c r="AI812" s="62">
        <f>W812/'Festività&amp;Chiusure'!I$2</f>
        <v>0</v>
      </c>
      <c r="AJ812" s="62">
        <f>X812/'Festività&amp;Chiusure'!J$2</f>
        <v>0</v>
      </c>
      <c r="AK812" s="62">
        <f>Y812/'Festività&amp;Chiusure'!K$2</f>
        <v>0</v>
      </c>
      <c r="AL812" s="62">
        <f>Z812/'Festività&amp;Chiusure'!L$2</f>
        <v>0</v>
      </c>
      <c r="AM812" s="62">
        <f>AA812/'Festività&amp;Chiusure'!M$2</f>
        <v>0</v>
      </c>
      <c r="AN812" s="62">
        <f>AB812/'Festività&amp;Chiusure'!N$2</f>
        <v>2.1739130434782608E-2</v>
      </c>
      <c r="AO812" s="62">
        <f>AC812/'Festività&amp;Chiusure'!O$2</f>
        <v>4.1666666666666664E-2</v>
      </c>
      <c r="AP812" s="62">
        <f>AD812/'Festività&amp;Chiusure'!P$2</f>
        <v>2.3809523809523808E-2</v>
      </c>
      <c r="AQ812" s="62">
        <f>AE812/'Festività&amp;Chiusure'!Q$2</f>
        <v>2.1739130434782608E-2</v>
      </c>
      <c r="AR812" s="62">
        <f>AF812/'Festività&amp;Chiusure'!R$2</f>
        <v>2.3809523809523808E-2</v>
      </c>
      <c r="AS812" s="62">
        <f>AG812/'Festività&amp;Chiusure'!S$2</f>
        <v>9.0909090909090912E-2</v>
      </c>
    </row>
    <row r="813" spans="1:45" ht="15" hidden="1" customHeight="1">
      <c r="A813" s="24" t="s">
        <v>592</v>
      </c>
      <c r="B813" s="24" t="s">
        <v>194</v>
      </c>
      <c r="C813" s="24" t="s">
        <v>195</v>
      </c>
      <c r="D813" s="24">
        <v>2024</v>
      </c>
      <c r="E813" s="61">
        <v>45474</v>
      </c>
      <c r="F813" s="61">
        <v>45657</v>
      </c>
      <c r="G813" s="24" t="s">
        <v>655</v>
      </c>
      <c r="H813" s="24" t="s">
        <v>655</v>
      </c>
      <c r="I813" s="24" t="s">
        <v>50</v>
      </c>
      <c r="J813" s="24" t="s">
        <v>656</v>
      </c>
      <c r="K813" s="24" t="s">
        <v>581</v>
      </c>
      <c r="L813" s="24" t="s">
        <v>318</v>
      </c>
      <c r="M813" s="24" t="s">
        <v>318</v>
      </c>
      <c r="N813" s="24" t="s">
        <v>176</v>
      </c>
      <c r="O813" s="24" t="s">
        <v>92</v>
      </c>
      <c r="P813" s="24">
        <v>45</v>
      </c>
      <c r="Q813" s="24">
        <v>8.2799999999999994</v>
      </c>
      <c r="R813" s="24" t="s">
        <v>93</v>
      </c>
      <c r="S813" s="62">
        <v>0</v>
      </c>
      <c r="T813" s="24">
        <v>2024</v>
      </c>
      <c r="U813" s="24">
        <f t="shared" si="12"/>
        <v>1</v>
      </c>
      <c r="V813" s="24"/>
      <c r="W813" s="24"/>
      <c r="X813" s="24"/>
      <c r="Y813" s="24"/>
      <c r="Z813" s="24"/>
      <c r="AA813" s="24"/>
      <c r="AB813" s="24">
        <v>0.2</v>
      </c>
      <c r="AC813" s="24"/>
      <c r="AD813" s="24">
        <v>0.2</v>
      </c>
      <c r="AE813" s="24">
        <v>0.2</v>
      </c>
      <c r="AF813" s="24">
        <v>0.2</v>
      </c>
      <c r="AG813" s="24">
        <v>0.2</v>
      </c>
      <c r="AH813" s="62">
        <f>V813/'Festività&amp;Chiusure'!H$2</f>
        <v>0</v>
      </c>
      <c r="AI813" s="62">
        <f>W813/'Festività&amp;Chiusure'!I$2</f>
        <v>0</v>
      </c>
      <c r="AJ813" s="62">
        <f>X813/'Festività&amp;Chiusure'!J$2</f>
        <v>0</v>
      </c>
      <c r="AK813" s="62">
        <f>Y813/'Festività&amp;Chiusure'!K$2</f>
        <v>0</v>
      </c>
      <c r="AL813" s="62">
        <f>Z813/'Festività&amp;Chiusure'!L$2</f>
        <v>0</v>
      </c>
      <c r="AM813" s="62">
        <f>AA813/'Festività&amp;Chiusure'!M$2</f>
        <v>0</v>
      </c>
      <c r="AN813" s="62">
        <f>AB813/'Festività&amp;Chiusure'!N$2</f>
        <v>8.6956521739130436E-3</v>
      </c>
      <c r="AO813" s="62">
        <f>AC813/'Festività&amp;Chiusure'!O$2</f>
        <v>0</v>
      </c>
      <c r="AP813" s="62">
        <f>AD813/'Festività&amp;Chiusure'!P$2</f>
        <v>9.5238095238095247E-3</v>
      </c>
      <c r="AQ813" s="62">
        <f>AE813/'Festività&amp;Chiusure'!Q$2</f>
        <v>8.6956521739130436E-3</v>
      </c>
      <c r="AR813" s="62">
        <f>AF813/'Festività&amp;Chiusure'!R$2</f>
        <v>9.5238095238095247E-3</v>
      </c>
      <c r="AS813" s="62">
        <f>AG813/'Festività&amp;Chiusure'!S$2</f>
        <v>9.0909090909090922E-3</v>
      </c>
    </row>
    <row r="814" spans="1:45" ht="14.45" hidden="1">
      <c r="A814" s="24" t="s">
        <v>45</v>
      </c>
      <c r="B814" s="24" t="s">
        <v>194</v>
      </c>
      <c r="C814" s="24" t="s">
        <v>195</v>
      </c>
      <c r="D814" s="24">
        <v>2024</v>
      </c>
      <c r="E814" s="61">
        <v>45292</v>
      </c>
      <c r="F814" s="61">
        <v>45657</v>
      </c>
      <c r="G814" s="24" t="s">
        <v>657</v>
      </c>
      <c r="H814" s="24" t="s">
        <v>658</v>
      </c>
      <c r="I814" s="24" t="s">
        <v>50</v>
      </c>
      <c r="J814" s="24" t="s">
        <v>659</v>
      </c>
      <c r="K814" s="24" t="s">
        <v>52</v>
      </c>
      <c r="L814" s="24" t="s">
        <v>318</v>
      </c>
      <c r="M814" s="24" t="s">
        <v>54</v>
      </c>
      <c r="N814" s="24" t="s">
        <v>55</v>
      </c>
      <c r="O814" s="24" t="s">
        <v>56</v>
      </c>
      <c r="P814" s="24">
        <v>1812</v>
      </c>
      <c r="Q814" s="80">
        <v>1872</v>
      </c>
      <c r="R814" s="24" t="s">
        <v>57</v>
      </c>
      <c r="S814" s="62">
        <v>0</v>
      </c>
      <c r="T814" s="24">
        <v>2024</v>
      </c>
      <c r="U814" s="24">
        <f t="shared" si="12"/>
        <v>60</v>
      </c>
      <c r="V814" s="24">
        <v>14</v>
      </c>
      <c r="W814" s="24">
        <v>17</v>
      </c>
      <c r="X814" s="24">
        <v>17</v>
      </c>
      <c r="Y814" s="24">
        <v>15</v>
      </c>
      <c r="Z814" s="24">
        <v>16</v>
      </c>
      <c r="AA814" s="24">
        <v>8</v>
      </c>
      <c r="AB814" s="24">
        <v>8</v>
      </c>
      <c r="AC814" s="24">
        <v>6</v>
      </c>
      <c r="AD814" s="24">
        <v>5</v>
      </c>
      <c r="AE814" s="24">
        <v>5</v>
      </c>
      <c r="AF814" s="24">
        <v>5</v>
      </c>
      <c r="AG814" s="24">
        <v>7</v>
      </c>
      <c r="AH814" s="62">
        <f>V814/'Festività&amp;Chiusure'!H$2</f>
        <v>0.77777777777777779</v>
      </c>
      <c r="AI814" s="62">
        <f>W814/'Festività&amp;Chiusure'!I$2</f>
        <v>0.85</v>
      </c>
      <c r="AJ814" s="62">
        <f>X814/'Festività&amp;Chiusure'!J$2</f>
        <v>0.80952380952380953</v>
      </c>
      <c r="AK814" s="62">
        <f>Y814/'Festività&amp;Chiusure'!K$2</f>
        <v>0.68181818181818177</v>
      </c>
      <c r="AL814" s="62">
        <f>Z814/'Festività&amp;Chiusure'!L$2</f>
        <v>0.8</v>
      </c>
      <c r="AM814" s="62">
        <f>AA814/'Festività&amp;Chiusure'!M$2</f>
        <v>0.4</v>
      </c>
      <c r="AN814" s="62">
        <f>AB814/'Festività&amp;Chiusure'!N$2</f>
        <v>0.34782608695652173</v>
      </c>
      <c r="AO814" s="62">
        <f>AC814/'Festività&amp;Chiusure'!O$2</f>
        <v>0.5</v>
      </c>
      <c r="AP814" s="62">
        <f>AD814/'Festività&amp;Chiusure'!P$2</f>
        <v>0.23809523809523808</v>
      </c>
      <c r="AQ814" s="62">
        <f>AE814/'Festività&amp;Chiusure'!Q$2</f>
        <v>0.21739130434782608</v>
      </c>
      <c r="AR814" s="62">
        <f>AF814/'Festività&amp;Chiusure'!R$2</f>
        <v>0.23809523809523808</v>
      </c>
      <c r="AS814" s="62">
        <f>AG814/'Festività&amp;Chiusure'!S$2</f>
        <v>0.31818181818181818</v>
      </c>
    </row>
    <row r="815" spans="1:45" ht="14.45" hidden="1">
      <c r="A815" s="24" t="s">
        <v>45</v>
      </c>
      <c r="B815" s="24" t="s">
        <v>194</v>
      </c>
      <c r="C815" s="24" t="s">
        <v>195</v>
      </c>
      <c r="D815" s="24">
        <v>2024</v>
      </c>
      <c r="E815" s="61">
        <v>45292</v>
      </c>
      <c r="F815" s="61">
        <v>45657</v>
      </c>
      <c r="G815" s="24" t="s">
        <v>657</v>
      </c>
      <c r="H815" s="24" t="s">
        <v>658</v>
      </c>
      <c r="I815" s="24" t="s">
        <v>50</v>
      </c>
      <c r="J815" s="24" t="s">
        <v>659</v>
      </c>
      <c r="K815" s="24" t="s">
        <v>52</v>
      </c>
      <c r="L815" s="24" t="s">
        <v>318</v>
      </c>
      <c r="M815" s="24" t="s">
        <v>69</v>
      </c>
      <c r="N815" s="24" t="s">
        <v>70</v>
      </c>
      <c r="O815" s="24" t="s">
        <v>56</v>
      </c>
      <c r="P815" s="24">
        <v>1812</v>
      </c>
      <c r="Q815" s="80">
        <v>1872</v>
      </c>
      <c r="R815" s="24" t="s">
        <v>57</v>
      </c>
      <c r="S815" s="62">
        <v>0</v>
      </c>
      <c r="T815" s="24">
        <v>2024</v>
      </c>
      <c r="U815" s="24">
        <f t="shared" si="12"/>
        <v>84</v>
      </c>
      <c r="V815" s="24">
        <v>14</v>
      </c>
      <c r="W815" s="24">
        <v>17</v>
      </c>
      <c r="X815" s="24">
        <v>17</v>
      </c>
      <c r="Y815" s="24">
        <v>1</v>
      </c>
      <c r="Z815" s="24">
        <v>1</v>
      </c>
      <c r="AA815" s="24">
        <v>1</v>
      </c>
      <c r="AB815" s="24">
        <v>15</v>
      </c>
      <c r="AC815" s="24">
        <v>4</v>
      </c>
      <c r="AD815" s="24">
        <v>17</v>
      </c>
      <c r="AE815" s="24">
        <v>16</v>
      </c>
      <c r="AF815" s="24">
        <v>15</v>
      </c>
      <c r="AG815" s="24">
        <v>15</v>
      </c>
      <c r="AH815" s="62">
        <f>V815/'Festività&amp;Chiusure'!H$2</f>
        <v>0.77777777777777779</v>
      </c>
      <c r="AI815" s="62">
        <f>W815/'Festività&amp;Chiusure'!I$2</f>
        <v>0.85</v>
      </c>
      <c r="AJ815" s="62">
        <f>X815/'Festività&amp;Chiusure'!J$2</f>
        <v>0.80952380952380953</v>
      </c>
      <c r="AK815" s="62">
        <f>Y815/'Festività&amp;Chiusure'!K$2</f>
        <v>4.5454545454545456E-2</v>
      </c>
      <c r="AL815" s="62">
        <f>Z815/'Festività&amp;Chiusure'!L$2</f>
        <v>0.05</v>
      </c>
      <c r="AM815" s="62">
        <f>AA815/'Festività&amp;Chiusure'!M$2</f>
        <v>0.05</v>
      </c>
      <c r="AN815" s="62">
        <f>AB815/'Festività&amp;Chiusure'!N$2</f>
        <v>0.65217391304347827</v>
      </c>
      <c r="AO815" s="62">
        <f>AC815/'Festività&amp;Chiusure'!O$2</f>
        <v>0.33333333333333331</v>
      </c>
      <c r="AP815" s="62">
        <f>AD815/'Festività&amp;Chiusure'!P$2</f>
        <v>0.80952380952380953</v>
      </c>
      <c r="AQ815" s="62">
        <f>AE815/'Festività&amp;Chiusure'!Q$2</f>
        <v>0.69565217391304346</v>
      </c>
      <c r="AR815" s="62">
        <f>AF815/'Festività&amp;Chiusure'!R$2</f>
        <v>0.7142857142857143</v>
      </c>
      <c r="AS815" s="62">
        <f>AG815/'Festività&amp;Chiusure'!S$2</f>
        <v>0.68181818181818177</v>
      </c>
    </row>
    <row r="816" spans="1:45" ht="14.45" hidden="1">
      <c r="A816" s="24" t="s">
        <v>45</v>
      </c>
      <c r="B816" s="24" t="s">
        <v>194</v>
      </c>
      <c r="C816" s="24" t="s">
        <v>195</v>
      </c>
      <c r="D816" s="24">
        <v>2024</v>
      </c>
      <c r="E816" s="61">
        <v>45292</v>
      </c>
      <c r="F816" s="61">
        <v>45657</v>
      </c>
      <c r="G816" s="24" t="s">
        <v>657</v>
      </c>
      <c r="H816" s="24" t="s">
        <v>658</v>
      </c>
      <c r="I816" s="24" t="s">
        <v>50</v>
      </c>
      <c r="J816" s="24" t="s">
        <v>659</v>
      </c>
      <c r="K816" s="24" t="s">
        <v>52</v>
      </c>
      <c r="L816" s="24" t="s">
        <v>318</v>
      </c>
      <c r="M816" s="24" t="s">
        <v>58</v>
      </c>
      <c r="N816" s="24" t="s">
        <v>59</v>
      </c>
      <c r="O816" s="24" t="s">
        <v>72</v>
      </c>
      <c r="P816" s="24">
        <v>1812</v>
      </c>
      <c r="Q816" s="80">
        <v>1872</v>
      </c>
      <c r="R816" s="24" t="s">
        <v>57</v>
      </c>
      <c r="S816" s="62">
        <v>0</v>
      </c>
      <c r="T816" s="24">
        <v>2024</v>
      </c>
      <c r="U816" s="24">
        <f t="shared" si="12"/>
        <v>8</v>
      </c>
      <c r="V816" s="24">
        <v>14</v>
      </c>
      <c r="W816" s="24">
        <v>16</v>
      </c>
      <c r="X816" s="24">
        <v>16</v>
      </c>
      <c r="Y816" s="24">
        <v>14</v>
      </c>
      <c r="Z816" s="24">
        <v>5</v>
      </c>
      <c r="AA816" s="24">
        <v>3</v>
      </c>
      <c r="AB816" s="24"/>
      <c r="AC816" s="24"/>
      <c r="AD816" s="24"/>
      <c r="AE816" s="24"/>
      <c r="AF816" s="24"/>
      <c r="AG816" s="24"/>
      <c r="AH816" s="62">
        <f>V816/'Festività&amp;Chiusure'!H$2</f>
        <v>0.77777777777777779</v>
      </c>
      <c r="AI816" s="62">
        <f>W816/'Festività&amp;Chiusure'!I$2</f>
        <v>0.8</v>
      </c>
      <c r="AJ816" s="62">
        <f>X816/'Festività&amp;Chiusure'!J$2</f>
        <v>0.76190476190476186</v>
      </c>
      <c r="AK816" s="62">
        <f>Y816/'Festività&amp;Chiusure'!K$2</f>
        <v>0.63636363636363635</v>
      </c>
      <c r="AL816" s="62">
        <f>Z816/'Festività&amp;Chiusure'!L$2</f>
        <v>0.25</v>
      </c>
      <c r="AM816" s="62">
        <f>AA816/'Festività&amp;Chiusure'!M$2</f>
        <v>0.15</v>
      </c>
      <c r="AN816" s="62">
        <f>AB816/'Festività&amp;Chiusure'!N$2</f>
        <v>0</v>
      </c>
      <c r="AO816" s="62">
        <f>AC816/'Festività&amp;Chiusure'!O$2</f>
        <v>0</v>
      </c>
      <c r="AP816" s="62">
        <f>AD816/'Festività&amp;Chiusure'!P$2</f>
        <v>0</v>
      </c>
      <c r="AQ816" s="62">
        <f>AE816/'Festività&amp;Chiusure'!Q$2</f>
        <v>0</v>
      </c>
      <c r="AR816" s="62">
        <f>AF816/'Festività&amp;Chiusure'!R$2</f>
        <v>0</v>
      </c>
      <c r="AS816" s="62">
        <f>AG816/'Festività&amp;Chiusure'!S$2</f>
        <v>0</v>
      </c>
    </row>
    <row r="817" spans="1:45" ht="14.45" hidden="1">
      <c r="A817" s="24" t="s">
        <v>45</v>
      </c>
      <c r="B817" s="24" t="s">
        <v>194</v>
      </c>
      <c r="C817" s="24" t="s">
        <v>195</v>
      </c>
      <c r="D817" s="24">
        <v>2024</v>
      </c>
      <c r="E817" s="61">
        <v>45292</v>
      </c>
      <c r="F817" s="61">
        <v>45657</v>
      </c>
      <c r="G817" s="24" t="s">
        <v>657</v>
      </c>
      <c r="H817" s="24" t="s">
        <v>658</v>
      </c>
      <c r="I817" s="24" t="s">
        <v>50</v>
      </c>
      <c r="J817" s="24" t="s">
        <v>659</v>
      </c>
      <c r="K817" s="24" t="s">
        <v>52</v>
      </c>
      <c r="L817" s="24" t="s">
        <v>318</v>
      </c>
      <c r="M817" s="24" t="s">
        <v>591</v>
      </c>
      <c r="N817" s="24" t="s">
        <v>70</v>
      </c>
      <c r="O817" s="24" t="s">
        <v>56</v>
      </c>
      <c r="P817" s="24">
        <v>1812</v>
      </c>
      <c r="Q817" s="80">
        <v>1872</v>
      </c>
      <c r="R817" s="24" t="s">
        <v>57</v>
      </c>
      <c r="S817" s="62">
        <v>0</v>
      </c>
      <c r="T817" s="24">
        <v>2024</v>
      </c>
      <c r="U817" s="24">
        <f t="shared" si="12"/>
        <v>116</v>
      </c>
      <c r="V817" s="24">
        <v>14</v>
      </c>
      <c r="W817" s="24">
        <v>17</v>
      </c>
      <c r="X817" s="24">
        <v>17</v>
      </c>
      <c r="Y817" s="24">
        <v>15</v>
      </c>
      <c r="Z817" s="24">
        <v>16</v>
      </c>
      <c r="AA817" s="24">
        <v>5</v>
      </c>
      <c r="AB817" s="24">
        <v>18</v>
      </c>
      <c r="AC817" s="24">
        <v>1</v>
      </c>
      <c r="AD817" s="24">
        <v>14</v>
      </c>
      <c r="AE817" s="24">
        <v>23</v>
      </c>
      <c r="AF817" s="24">
        <v>22</v>
      </c>
      <c r="AG817" s="24">
        <v>17</v>
      </c>
      <c r="AH817" s="62">
        <f>V817/'Festività&amp;Chiusure'!H$2</f>
        <v>0.77777777777777779</v>
      </c>
      <c r="AI817" s="62">
        <f>W817/'Festività&amp;Chiusure'!I$2</f>
        <v>0.85</v>
      </c>
      <c r="AJ817" s="62">
        <f>X817/'Festività&amp;Chiusure'!J$2</f>
        <v>0.80952380952380953</v>
      </c>
      <c r="AK817" s="62">
        <f>Y817/'Festività&amp;Chiusure'!K$2</f>
        <v>0.68181818181818177</v>
      </c>
      <c r="AL817" s="62">
        <f>Z817/'Festività&amp;Chiusure'!L$2</f>
        <v>0.8</v>
      </c>
      <c r="AM817" s="62">
        <f>AA817/'Festività&amp;Chiusure'!M$2</f>
        <v>0.25</v>
      </c>
      <c r="AN817" s="62">
        <f>AB817/'Festività&amp;Chiusure'!N$2</f>
        <v>0.78260869565217395</v>
      </c>
      <c r="AO817" s="62">
        <f>AC817/'Festività&amp;Chiusure'!O$2</f>
        <v>8.3333333333333329E-2</v>
      </c>
      <c r="AP817" s="62">
        <f>AD817/'Festività&amp;Chiusure'!P$2</f>
        <v>0.66666666666666663</v>
      </c>
      <c r="AQ817" s="62">
        <f>AE817/'Festività&amp;Chiusure'!Q$2</f>
        <v>1</v>
      </c>
      <c r="AR817" s="62">
        <f>AF817/'Festività&amp;Chiusure'!R$2</f>
        <v>1.0476190476190477</v>
      </c>
      <c r="AS817" s="62">
        <f>AG817/'Festività&amp;Chiusure'!S$2</f>
        <v>0.77272727272727271</v>
      </c>
    </row>
    <row r="818" spans="1:45" ht="14.45" hidden="1">
      <c r="A818" s="24" t="s">
        <v>45</v>
      </c>
      <c r="B818" s="24" t="s">
        <v>194</v>
      </c>
      <c r="C818" s="24" t="s">
        <v>195</v>
      </c>
      <c r="D818" s="24">
        <v>2024</v>
      </c>
      <c r="E818" s="61">
        <v>45292</v>
      </c>
      <c r="F818" s="61">
        <v>45657</v>
      </c>
      <c r="G818" s="24" t="s">
        <v>657</v>
      </c>
      <c r="H818" s="24" t="s">
        <v>658</v>
      </c>
      <c r="I818" s="24" t="s">
        <v>50</v>
      </c>
      <c r="J818" s="24" t="s">
        <v>659</v>
      </c>
      <c r="K818" s="24" t="s">
        <v>52</v>
      </c>
      <c r="L818" s="24" t="s">
        <v>318</v>
      </c>
      <c r="M818" s="24" t="s">
        <v>96</v>
      </c>
      <c r="N818" s="24" t="s">
        <v>55</v>
      </c>
      <c r="O818" s="24" t="s">
        <v>56</v>
      </c>
      <c r="P818" s="24">
        <v>1812</v>
      </c>
      <c r="Q818" s="80">
        <v>1872</v>
      </c>
      <c r="R818" s="24" t="s">
        <v>57</v>
      </c>
      <c r="S818" s="62">
        <v>0</v>
      </c>
      <c r="T818" s="24">
        <v>2024</v>
      </c>
      <c r="U818" s="24">
        <f t="shared" si="12"/>
        <v>7</v>
      </c>
      <c r="V818" s="24">
        <v>1</v>
      </c>
      <c r="W818" s="24">
        <v>1</v>
      </c>
      <c r="X818" s="24">
        <v>1</v>
      </c>
      <c r="Y818" s="24">
        <v>1</v>
      </c>
      <c r="Z818" s="24">
        <v>1</v>
      </c>
      <c r="AA818" s="24">
        <v>1</v>
      </c>
      <c r="AB818" s="24">
        <v>1</v>
      </c>
      <c r="AC818" s="24"/>
      <c r="AD818" s="24">
        <v>1</v>
      </c>
      <c r="AE818" s="24">
        <v>1</v>
      </c>
      <c r="AF818" s="24">
        <v>1</v>
      </c>
      <c r="AG818" s="24">
        <v>1</v>
      </c>
      <c r="AH818" s="62">
        <f>V818/'Festività&amp;Chiusure'!H$2</f>
        <v>5.5555555555555552E-2</v>
      </c>
      <c r="AI818" s="62">
        <f>W818/'Festività&amp;Chiusure'!I$2</f>
        <v>0.05</v>
      </c>
      <c r="AJ818" s="62">
        <f>X818/'Festività&amp;Chiusure'!J$2</f>
        <v>4.7619047619047616E-2</v>
      </c>
      <c r="AK818" s="62">
        <f>Y818/'Festività&amp;Chiusure'!K$2</f>
        <v>4.5454545454545456E-2</v>
      </c>
      <c r="AL818" s="62">
        <f>Z818/'Festività&amp;Chiusure'!L$2</f>
        <v>0.05</v>
      </c>
      <c r="AM818" s="62">
        <f>AA818/'Festività&amp;Chiusure'!M$2</f>
        <v>0.05</v>
      </c>
      <c r="AN818" s="62">
        <f>AB818/'Festività&amp;Chiusure'!N$2</f>
        <v>4.3478260869565216E-2</v>
      </c>
      <c r="AO818" s="62">
        <f>AC818/'Festività&amp;Chiusure'!O$2</f>
        <v>0</v>
      </c>
      <c r="AP818" s="62">
        <f>AD818/'Festività&amp;Chiusure'!P$2</f>
        <v>4.7619047619047616E-2</v>
      </c>
      <c r="AQ818" s="62">
        <f>AE818/'Festività&amp;Chiusure'!Q$2</f>
        <v>4.3478260869565216E-2</v>
      </c>
      <c r="AR818" s="62">
        <f>AF818/'Festività&amp;Chiusure'!R$2</f>
        <v>4.7619047619047616E-2</v>
      </c>
      <c r="AS818" s="62">
        <f>AG818/'Festività&amp;Chiusure'!S$2</f>
        <v>4.5454545454545456E-2</v>
      </c>
    </row>
    <row r="819" spans="1:45" ht="15" hidden="1" customHeight="1">
      <c r="A819" s="24" t="s">
        <v>45</v>
      </c>
      <c r="B819" s="24" t="s">
        <v>194</v>
      </c>
      <c r="C819" s="24" t="s">
        <v>195</v>
      </c>
      <c r="D819" s="24">
        <v>2024</v>
      </c>
      <c r="E819" s="61">
        <v>45292</v>
      </c>
      <c r="F819" s="61">
        <v>45657</v>
      </c>
      <c r="G819" s="24" t="s">
        <v>657</v>
      </c>
      <c r="H819" s="24" t="s">
        <v>658</v>
      </c>
      <c r="I819" s="24" t="s">
        <v>50</v>
      </c>
      <c r="J819" s="24" t="s">
        <v>659</v>
      </c>
      <c r="K819" s="24" t="s">
        <v>52</v>
      </c>
      <c r="L819" s="24" t="s">
        <v>318</v>
      </c>
      <c r="M819" s="24" t="s">
        <v>85</v>
      </c>
      <c r="N819" s="24" t="s">
        <v>70</v>
      </c>
      <c r="O819" s="24" t="s">
        <v>72</v>
      </c>
      <c r="P819" s="24">
        <v>1812</v>
      </c>
      <c r="Q819" s="80">
        <v>1872</v>
      </c>
      <c r="R819" s="24" t="s">
        <v>57</v>
      </c>
      <c r="S819" s="62">
        <v>0</v>
      </c>
      <c r="T819" s="24">
        <v>2024</v>
      </c>
      <c r="U819" s="24">
        <f t="shared" si="12"/>
        <v>7</v>
      </c>
      <c r="V819" s="24">
        <v>1</v>
      </c>
      <c r="W819" s="24">
        <v>1</v>
      </c>
      <c r="X819" s="24">
        <v>1</v>
      </c>
      <c r="Y819" s="24">
        <v>1</v>
      </c>
      <c r="Z819" s="24">
        <v>1</v>
      </c>
      <c r="AA819" s="24">
        <v>1</v>
      </c>
      <c r="AB819" s="24">
        <v>1</v>
      </c>
      <c r="AC819" s="24"/>
      <c r="AD819" s="24">
        <v>1</v>
      </c>
      <c r="AE819" s="24">
        <v>1</v>
      </c>
      <c r="AF819" s="24">
        <v>1</v>
      </c>
      <c r="AG819" s="24">
        <v>1</v>
      </c>
      <c r="AH819" s="62">
        <f>V819/'Festività&amp;Chiusure'!H$2</f>
        <v>5.5555555555555552E-2</v>
      </c>
      <c r="AI819" s="62">
        <f>W819/'Festività&amp;Chiusure'!I$2</f>
        <v>0.05</v>
      </c>
      <c r="AJ819" s="62">
        <f>X819/'Festività&amp;Chiusure'!J$2</f>
        <v>4.7619047619047616E-2</v>
      </c>
      <c r="AK819" s="62">
        <f>Y819/'Festività&amp;Chiusure'!K$2</f>
        <v>4.5454545454545456E-2</v>
      </c>
      <c r="AL819" s="62">
        <f>Z819/'Festività&amp;Chiusure'!L$2</f>
        <v>0.05</v>
      </c>
      <c r="AM819" s="62">
        <f>AA819/'Festività&amp;Chiusure'!M$2</f>
        <v>0.05</v>
      </c>
      <c r="AN819" s="62">
        <f>AB819/'Festività&amp;Chiusure'!N$2</f>
        <v>4.3478260869565216E-2</v>
      </c>
      <c r="AO819" s="62">
        <f>AC819/'Festività&amp;Chiusure'!O$2</f>
        <v>0</v>
      </c>
      <c r="AP819" s="62">
        <f>AD819/'Festività&amp;Chiusure'!P$2</f>
        <v>4.7619047619047616E-2</v>
      </c>
      <c r="AQ819" s="62">
        <f>AE819/'Festività&amp;Chiusure'!Q$2</f>
        <v>4.3478260869565216E-2</v>
      </c>
      <c r="AR819" s="62">
        <f>AF819/'Festività&amp;Chiusure'!R$2</f>
        <v>4.7619047619047616E-2</v>
      </c>
      <c r="AS819" s="62">
        <f>AG819/'Festività&amp;Chiusure'!S$2</f>
        <v>4.5454545454545456E-2</v>
      </c>
    </row>
    <row r="820" spans="1:45" ht="15" hidden="1" customHeight="1">
      <c r="A820" s="24" t="s">
        <v>45</v>
      </c>
      <c r="B820" s="24" t="s">
        <v>194</v>
      </c>
      <c r="C820" s="24" t="s">
        <v>195</v>
      </c>
      <c r="D820" s="24">
        <v>2024</v>
      </c>
      <c r="E820" s="61">
        <v>45292</v>
      </c>
      <c r="F820" s="61">
        <v>45657</v>
      </c>
      <c r="G820" s="24" t="s">
        <v>657</v>
      </c>
      <c r="H820" s="24" t="s">
        <v>658</v>
      </c>
      <c r="I820" s="24" t="s">
        <v>50</v>
      </c>
      <c r="J820" s="24" t="s">
        <v>659</v>
      </c>
      <c r="K820" s="24" t="s">
        <v>52</v>
      </c>
      <c r="L820" s="24" t="s">
        <v>318</v>
      </c>
      <c r="M820" s="24" t="s">
        <v>358</v>
      </c>
      <c r="N820" s="24" t="s">
        <v>176</v>
      </c>
      <c r="O820" s="24" t="s">
        <v>56</v>
      </c>
      <c r="P820" s="24">
        <v>1812</v>
      </c>
      <c r="Q820" s="80">
        <v>1872</v>
      </c>
      <c r="R820" s="24" t="s">
        <v>57</v>
      </c>
      <c r="S820" s="62">
        <v>0</v>
      </c>
      <c r="T820" s="24">
        <v>2024</v>
      </c>
      <c r="U820" s="24">
        <f t="shared" si="12"/>
        <v>7</v>
      </c>
      <c r="V820" s="24">
        <v>3</v>
      </c>
      <c r="W820" s="24">
        <v>3</v>
      </c>
      <c r="X820" s="24">
        <v>1</v>
      </c>
      <c r="Y820" s="24">
        <v>1</v>
      </c>
      <c r="Z820" s="24">
        <v>1</v>
      </c>
      <c r="AA820" s="24">
        <v>1</v>
      </c>
      <c r="AB820" s="24">
        <v>1</v>
      </c>
      <c r="AC820" s="24"/>
      <c r="AD820" s="24">
        <v>1</v>
      </c>
      <c r="AE820" s="24">
        <v>1</v>
      </c>
      <c r="AF820" s="24">
        <v>1</v>
      </c>
      <c r="AG820" s="24">
        <v>1</v>
      </c>
      <c r="AH820" s="62">
        <f>V820/'Festività&amp;Chiusure'!H$2</f>
        <v>0.16666666666666666</v>
      </c>
      <c r="AI820" s="62">
        <f>W820/'Festività&amp;Chiusure'!I$2</f>
        <v>0.15</v>
      </c>
      <c r="AJ820" s="62">
        <f>X820/'Festività&amp;Chiusure'!J$2</f>
        <v>4.7619047619047616E-2</v>
      </c>
      <c r="AK820" s="62">
        <f>Y820/'Festività&amp;Chiusure'!K$2</f>
        <v>4.5454545454545456E-2</v>
      </c>
      <c r="AL820" s="62">
        <f>Z820/'Festività&amp;Chiusure'!L$2</f>
        <v>0.05</v>
      </c>
      <c r="AM820" s="62">
        <f>AA820/'Festività&amp;Chiusure'!M$2</f>
        <v>0.05</v>
      </c>
      <c r="AN820" s="62">
        <f>AB820/'Festività&amp;Chiusure'!N$2</f>
        <v>4.3478260869565216E-2</v>
      </c>
      <c r="AO820" s="62">
        <f>AC820/'Festività&amp;Chiusure'!O$2</f>
        <v>0</v>
      </c>
      <c r="AP820" s="62">
        <f>AD820/'Festività&amp;Chiusure'!P$2</f>
        <v>4.7619047619047616E-2</v>
      </c>
      <c r="AQ820" s="62">
        <f>AE820/'Festività&amp;Chiusure'!Q$2</f>
        <v>4.3478260869565216E-2</v>
      </c>
      <c r="AR820" s="62">
        <f>AF820/'Festività&amp;Chiusure'!R$2</f>
        <v>4.7619047619047616E-2</v>
      </c>
      <c r="AS820" s="62">
        <f>AG820/'Festività&amp;Chiusure'!S$2</f>
        <v>4.5454545454545456E-2</v>
      </c>
    </row>
    <row r="821" spans="1:45" ht="15" hidden="1" customHeight="1">
      <c r="A821" s="24" t="s">
        <v>45</v>
      </c>
      <c r="B821" s="24" t="s">
        <v>194</v>
      </c>
      <c r="C821" s="24" t="s">
        <v>195</v>
      </c>
      <c r="D821" s="24">
        <v>2024</v>
      </c>
      <c r="E821" s="61">
        <v>45292</v>
      </c>
      <c r="F821" s="61">
        <v>45657</v>
      </c>
      <c r="G821" s="24" t="s">
        <v>657</v>
      </c>
      <c r="H821" s="24" t="s">
        <v>658</v>
      </c>
      <c r="I821" s="24" t="s">
        <v>50</v>
      </c>
      <c r="J821" s="24" t="s">
        <v>659</v>
      </c>
      <c r="K821" s="24" t="s">
        <v>52</v>
      </c>
      <c r="L821" s="24" t="s">
        <v>318</v>
      </c>
      <c r="M821" s="24" t="s">
        <v>448</v>
      </c>
      <c r="N821" s="24" t="s">
        <v>55</v>
      </c>
      <c r="O821" s="24" t="s">
        <v>649</v>
      </c>
      <c r="P821" s="24">
        <v>1812</v>
      </c>
      <c r="Q821" s="80">
        <v>1872</v>
      </c>
      <c r="R821" s="24" t="s">
        <v>57</v>
      </c>
      <c r="S821" s="62">
        <v>0</v>
      </c>
      <c r="T821" s="24">
        <v>2024</v>
      </c>
      <c r="U821" s="24">
        <f t="shared" si="12"/>
        <v>115</v>
      </c>
      <c r="V821" s="24">
        <v>14</v>
      </c>
      <c r="W821" s="24">
        <v>17</v>
      </c>
      <c r="X821" s="24">
        <v>17</v>
      </c>
      <c r="Y821" s="24">
        <v>15</v>
      </c>
      <c r="Z821" s="24">
        <v>16</v>
      </c>
      <c r="AA821" s="24">
        <v>16</v>
      </c>
      <c r="AB821" s="24">
        <v>18</v>
      </c>
      <c r="AC821" s="24">
        <v>6</v>
      </c>
      <c r="AD821" s="24">
        <v>17</v>
      </c>
      <c r="AE821" s="24">
        <v>23</v>
      </c>
      <c r="AF821" s="24">
        <v>2</v>
      </c>
      <c r="AG821" s="24">
        <v>17</v>
      </c>
      <c r="AH821" s="62">
        <f>V821/'Festività&amp;Chiusure'!H$2</f>
        <v>0.77777777777777779</v>
      </c>
      <c r="AI821" s="62">
        <f>W821/'Festività&amp;Chiusure'!I$2</f>
        <v>0.85</v>
      </c>
      <c r="AJ821" s="62">
        <f>X821/'Festività&amp;Chiusure'!J$2</f>
        <v>0.80952380952380953</v>
      </c>
      <c r="AK821" s="62">
        <f>Y821/'Festività&amp;Chiusure'!K$2</f>
        <v>0.68181818181818177</v>
      </c>
      <c r="AL821" s="62">
        <f>Z821/'Festività&amp;Chiusure'!L$2</f>
        <v>0.8</v>
      </c>
      <c r="AM821" s="62">
        <f>AA821/'Festività&amp;Chiusure'!M$2</f>
        <v>0.8</v>
      </c>
      <c r="AN821" s="62">
        <f>AB821/'Festività&amp;Chiusure'!N$2</f>
        <v>0.78260869565217395</v>
      </c>
      <c r="AO821" s="62">
        <f>AC821/'Festività&amp;Chiusure'!O$2</f>
        <v>0.5</v>
      </c>
      <c r="AP821" s="62">
        <f>AD821/'Festività&amp;Chiusure'!P$2</f>
        <v>0.80952380952380953</v>
      </c>
      <c r="AQ821" s="62">
        <f>AE821/'Festività&amp;Chiusure'!Q$2</f>
        <v>1</v>
      </c>
      <c r="AR821" s="62">
        <f>AF821/'Festività&amp;Chiusure'!R$2</f>
        <v>9.5238095238095233E-2</v>
      </c>
      <c r="AS821" s="62">
        <f>AG821/'Festività&amp;Chiusure'!S$2</f>
        <v>0.77272727272727271</v>
      </c>
    </row>
    <row r="822" spans="1:45" ht="15" hidden="1" customHeight="1">
      <c r="A822" s="24" t="s">
        <v>45</v>
      </c>
      <c r="B822" s="24" t="s">
        <v>194</v>
      </c>
      <c r="C822" s="24" t="s">
        <v>195</v>
      </c>
      <c r="D822" s="24">
        <v>2024</v>
      </c>
      <c r="E822" s="61">
        <v>45292</v>
      </c>
      <c r="F822" s="61">
        <v>45657</v>
      </c>
      <c r="G822" s="24" t="s">
        <v>657</v>
      </c>
      <c r="H822" s="24" t="s">
        <v>658</v>
      </c>
      <c r="I822" s="24" t="s">
        <v>50</v>
      </c>
      <c r="J822" s="24" t="s">
        <v>659</v>
      </c>
      <c r="K822" s="24" t="s">
        <v>52</v>
      </c>
      <c r="L822" s="24" t="s">
        <v>318</v>
      </c>
      <c r="M822" s="24" t="s">
        <v>101</v>
      </c>
      <c r="N822" s="24" t="s">
        <v>55</v>
      </c>
      <c r="O822" s="24" t="s">
        <v>56</v>
      </c>
      <c r="P822" s="24">
        <v>1812</v>
      </c>
      <c r="Q822" s="80">
        <v>1872</v>
      </c>
      <c r="R822" s="24" t="s">
        <v>57</v>
      </c>
      <c r="S822" s="62">
        <v>0</v>
      </c>
      <c r="T822" s="24">
        <v>2024</v>
      </c>
      <c r="U822" s="24">
        <f t="shared" si="12"/>
        <v>10</v>
      </c>
      <c r="V822" s="24"/>
      <c r="W822" s="24"/>
      <c r="X822" s="24"/>
      <c r="Y822" s="24"/>
      <c r="Z822" s="24"/>
      <c r="AA822" s="24">
        <v>5</v>
      </c>
      <c r="AB822" s="24">
        <v>5</v>
      </c>
      <c r="AC822" s="24"/>
      <c r="AD822" s="24"/>
      <c r="AE822" s="24"/>
      <c r="AF822" s="24"/>
      <c r="AG822" s="24"/>
      <c r="AH822" s="62">
        <f>V822/'Festività&amp;Chiusure'!H$2</f>
        <v>0</v>
      </c>
      <c r="AI822" s="62">
        <f>W822/'Festività&amp;Chiusure'!I$2</f>
        <v>0</v>
      </c>
      <c r="AJ822" s="62">
        <f>X822/'Festività&amp;Chiusure'!J$2</f>
        <v>0</v>
      </c>
      <c r="AK822" s="62">
        <f>Y822/'Festività&amp;Chiusure'!K$2</f>
        <v>0</v>
      </c>
      <c r="AL822" s="62">
        <f>Z822/'Festività&amp;Chiusure'!L$2</f>
        <v>0</v>
      </c>
      <c r="AM822" s="62">
        <f>AA822/'Festività&amp;Chiusure'!M$2</f>
        <v>0.25</v>
      </c>
      <c r="AN822" s="62">
        <f>AB822/'Festività&amp;Chiusure'!N$2</f>
        <v>0.21739130434782608</v>
      </c>
      <c r="AO822" s="62">
        <f>AC822/'Festività&amp;Chiusure'!O$2</f>
        <v>0</v>
      </c>
      <c r="AP822" s="62">
        <f>AD822/'Festività&amp;Chiusure'!P$2</f>
        <v>0</v>
      </c>
      <c r="AQ822" s="62">
        <f>AE822/'Festività&amp;Chiusure'!Q$2</f>
        <v>0</v>
      </c>
      <c r="AR822" s="62">
        <f>AF822/'Festività&amp;Chiusure'!R$2</f>
        <v>0</v>
      </c>
      <c r="AS822" s="62">
        <f>AG822/'Festività&amp;Chiusure'!S$2</f>
        <v>0</v>
      </c>
    </row>
    <row r="823" spans="1:45" ht="15" hidden="1" customHeight="1">
      <c r="A823" s="24" t="s">
        <v>45</v>
      </c>
      <c r="B823" s="24" t="s">
        <v>194</v>
      </c>
      <c r="C823" s="24" t="s">
        <v>195</v>
      </c>
      <c r="D823" s="24">
        <v>2024</v>
      </c>
      <c r="E823" s="61">
        <v>45292</v>
      </c>
      <c r="F823" s="61">
        <v>45657</v>
      </c>
      <c r="G823" s="24" t="s">
        <v>657</v>
      </c>
      <c r="H823" s="24" t="s">
        <v>658</v>
      </c>
      <c r="I823" s="24" t="s">
        <v>50</v>
      </c>
      <c r="J823" s="24" t="s">
        <v>659</v>
      </c>
      <c r="K823" s="24" t="s">
        <v>52</v>
      </c>
      <c r="L823" s="24" t="s">
        <v>318</v>
      </c>
      <c r="M823" s="24" t="s">
        <v>74</v>
      </c>
      <c r="N823" s="24" t="s">
        <v>70</v>
      </c>
      <c r="O823" s="24" t="s">
        <v>649</v>
      </c>
      <c r="P823" s="24">
        <v>1812</v>
      </c>
      <c r="Q823" s="80">
        <v>1872</v>
      </c>
      <c r="R823" s="24" t="s">
        <v>57</v>
      </c>
      <c r="S823" s="62">
        <v>0</v>
      </c>
      <c r="T823" s="24">
        <v>2024</v>
      </c>
      <c r="U823" s="24">
        <f t="shared" si="12"/>
        <v>61</v>
      </c>
      <c r="V823" s="24"/>
      <c r="W823" s="24"/>
      <c r="X823" s="24"/>
      <c r="Y823" s="24"/>
      <c r="Z823" s="24"/>
      <c r="AA823" s="24"/>
      <c r="AB823" s="24"/>
      <c r="AC823" s="24"/>
      <c r="AD823" s="24">
        <v>19</v>
      </c>
      <c r="AE823" s="24">
        <v>23</v>
      </c>
      <c r="AF823" s="24">
        <v>2</v>
      </c>
      <c r="AG823" s="24">
        <v>17</v>
      </c>
      <c r="AH823" s="62">
        <f>V823/'Festività&amp;Chiusure'!H$2</f>
        <v>0</v>
      </c>
      <c r="AI823" s="62">
        <f>W823/'Festività&amp;Chiusure'!I$2</f>
        <v>0</v>
      </c>
      <c r="AJ823" s="62">
        <f>X823/'Festività&amp;Chiusure'!J$2</f>
        <v>0</v>
      </c>
      <c r="AK823" s="62">
        <f>Y823/'Festività&amp;Chiusure'!K$2</f>
        <v>0</v>
      </c>
      <c r="AL823" s="62">
        <f>Z823/'Festività&amp;Chiusure'!L$2</f>
        <v>0</v>
      </c>
      <c r="AM823" s="62">
        <f>AA823/'Festività&amp;Chiusure'!M$2</f>
        <v>0</v>
      </c>
      <c r="AN823" s="62">
        <f>AB823/'Festività&amp;Chiusure'!N$2</f>
        <v>0</v>
      </c>
      <c r="AO823" s="62">
        <f>AC823/'Festività&amp;Chiusure'!O$2</f>
        <v>0</v>
      </c>
      <c r="AP823" s="62">
        <f>AD823/'Festività&amp;Chiusure'!P$2</f>
        <v>0.90476190476190477</v>
      </c>
      <c r="AQ823" s="62">
        <f>AE823/'Festività&amp;Chiusure'!Q$2</f>
        <v>1</v>
      </c>
      <c r="AR823" s="62">
        <f>AF823/'Festività&amp;Chiusure'!R$2</f>
        <v>9.5238095238095233E-2</v>
      </c>
      <c r="AS823" s="62">
        <f>AG823/'Festività&amp;Chiusure'!S$2</f>
        <v>0.77272727272727271</v>
      </c>
    </row>
    <row r="824" spans="1:45" ht="15" hidden="1" customHeight="1">
      <c r="A824" s="24" t="s">
        <v>45</v>
      </c>
      <c r="B824" s="24" t="s">
        <v>194</v>
      </c>
      <c r="C824" s="24" t="s">
        <v>195</v>
      </c>
      <c r="D824" s="24">
        <v>2024</v>
      </c>
      <c r="E824" s="61">
        <v>45292</v>
      </c>
      <c r="F824" s="61">
        <v>45657</v>
      </c>
      <c r="G824" s="24" t="s">
        <v>657</v>
      </c>
      <c r="H824" s="24" t="s">
        <v>658</v>
      </c>
      <c r="I824" s="24" t="s">
        <v>50</v>
      </c>
      <c r="J824" s="24" t="s">
        <v>659</v>
      </c>
      <c r="K824" s="24" t="s">
        <v>52</v>
      </c>
      <c r="L824" s="24" t="s">
        <v>318</v>
      </c>
      <c r="M824" s="24" t="s">
        <v>98</v>
      </c>
      <c r="N824" s="24" t="s">
        <v>70</v>
      </c>
      <c r="O824" s="24" t="s">
        <v>72</v>
      </c>
      <c r="P824" s="24">
        <v>1812</v>
      </c>
      <c r="Q824" s="80">
        <v>1872</v>
      </c>
      <c r="R824" s="24" t="s">
        <v>57</v>
      </c>
      <c r="S824" s="62">
        <v>0</v>
      </c>
      <c r="T824" s="24">
        <v>2024</v>
      </c>
      <c r="U824" s="24">
        <f t="shared" si="12"/>
        <v>41</v>
      </c>
      <c r="V824" s="24">
        <v>12</v>
      </c>
      <c r="W824" s="24">
        <v>15</v>
      </c>
      <c r="X824" s="24">
        <v>15</v>
      </c>
      <c r="Y824" s="24">
        <v>13</v>
      </c>
      <c r="Z824" s="24">
        <v>12</v>
      </c>
      <c r="AA824" s="24">
        <v>8</v>
      </c>
      <c r="AB824" s="24">
        <v>2</v>
      </c>
      <c r="AC824" s="24">
        <v>5</v>
      </c>
      <c r="AD824" s="24">
        <v>3</v>
      </c>
      <c r="AE824" s="24">
        <v>5</v>
      </c>
      <c r="AF824" s="24">
        <v>5</v>
      </c>
      <c r="AG824" s="24">
        <v>1</v>
      </c>
      <c r="AH824" s="62">
        <f>V824/'Festività&amp;Chiusure'!H$2</f>
        <v>0.66666666666666663</v>
      </c>
      <c r="AI824" s="62">
        <f>W824/'Festività&amp;Chiusure'!I$2</f>
        <v>0.75</v>
      </c>
      <c r="AJ824" s="62">
        <f>X824/'Festività&amp;Chiusure'!J$2</f>
        <v>0.7142857142857143</v>
      </c>
      <c r="AK824" s="62">
        <f>Y824/'Festività&amp;Chiusure'!K$2</f>
        <v>0.59090909090909094</v>
      </c>
      <c r="AL824" s="62">
        <f>Z824/'Festività&amp;Chiusure'!L$2</f>
        <v>0.6</v>
      </c>
      <c r="AM824" s="62">
        <f>AA824/'Festività&amp;Chiusure'!M$2</f>
        <v>0.4</v>
      </c>
      <c r="AN824" s="62">
        <f>AB824/'Festività&amp;Chiusure'!N$2</f>
        <v>8.6956521739130432E-2</v>
      </c>
      <c r="AO824" s="62">
        <f>AC824/'Festività&amp;Chiusure'!O$2</f>
        <v>0.41666666666666669</v>
      </c>
      <c r="AP824" s="62">
        <f>AD824/'Festività&amp;Chiusure'!P$2</f>
        <v>0.14285714285714285</v>
      </c>
      <c r="AQ824" s="62">
        <f>AE824/'Festività&amp;Chiusure'!Q$2</f>
        <v>0.21739130434782608</v>
      </c>
      <c r="AR824" s="62">
        <f>AF824/'Festività&amp;Chiusure'!R$2</f>
        <v>0.23809523809523808</v>
      </c>
      <c r="AS824" s="62">
        <f>AG824/'Festività&amp;Chiusure'!S$2</f>
        <v>4.5454545454545456E-2</v>
      </c>
    </row>
    <row r="825" spans="1:45" ht="15" hidden="1" customHeight="1">
      <c r="A825" s="24" t="s">
        <v>45</v>
      </c>
      <c r="B825" s="24" t="s">
        <v>194</v>
      </c>
      <c r="C825" s="24" t="s">
        <v>195</v>
      </c>
      <c r="D825" s="24">
        <v>2024</v>
      </c>
      <c r="E825" s="61">
        <v>45292</v>
      </c>
      <c r="F825" s="61">
        <v>45657</v>
      </c>
      <c r="G825" s="24" t="s">
        <v>657</v>
      </c>
      <c r="H825" s="24" t="s">
        <v>658</v>
      </c>
      <c r="I825" s="24" t="s">
        <v>50</v>
      </c>
      <c r="J825" s="24" t="s">
        <v>659</v>
      </c>
      <c r="K825" s="24" t="s">
        <v>52</v>
      </c>
      <c r="L825" s="24" t="s">
        <v>318</v>
      </c>
      <c r="M825" s="24" t="s">
        <v>71</v>
      </c>
      <c r="N825" s="24" t="s">
        <v>70</v>
      </c>
      <c r="O825" s="24" t="s">
        <v>283</v>
      </c>
      <c r="P825" s="24">
        <v>1812</v>
      </c>
      <c r="Q825" s="80">
        <v>1872</v>
      </c>
      <c r="R825" s="24" t="s">
        <v>57</v>
      </c>
      <c r="S825" s="62">
        <v>0</v>
      </c>
      <c r="T825" s="24">
        <v>2024</v>
      </c>
      <c r="U825" s="24">
        <f t="shared" si="12"/>
        <v>39</v>
      </c>
      <c r="V825" s="24">
        <v>12</v>
      </c>
      <c r="W825" s="24">
        <v>15</v>
      </c>
      <c r="X825" s="24">
        <v>15</v>
      </c>
      <c r="Y825" s="24">
        <v>13</v>
      </c>
      <c r="Z825" s="24">
        <v>12</v>
      </c>
      <c r="AA825" s="24">
        <v>8</v>
      </c>
      <c r="AB825" s="24">
        <v>2</v>
      </c>
      <c r="AC825" s="24">
        <v>6</v>
      </c>
      <c r="AD825" s="24">
        <v>3</v>
      </c>
      <c r="AE825" s="24">
        <v>1</v>
      </c>
      <c r="AF825" s="24">
        <v>6</v>
      </c>
      <c r="AG825" s="24">
        <v>1</v>
      </c>
      <c r="AH825" s="62">
        <f>V825/'Festività&amp;Chiusure'!H$2</f>
        <v>0.66666666666666663</v>
      </c>
      <c r="AI825" s="62">
        <f>W825/'Festività&amp;Chiusure'!I$2</f>
        <v>0.75</v>
      </c>
      <c r="AJ825" s="62">
        <f>X825/'Festività&amp;Chiusure'!J$2</f>
        <v>0.7142857142857143</v>
      </c>
      <c r="AK825" s="62">
        <f>Y825/'Festività&amp;Chiusure'!K$2</f>
        <v>0.59090909090909094</v>
      </c>
      <c r="AL825" s="62">
        <f>Z825/'Festività&amp;Chiusure'!L$2</f>
        <v>0.6</v>
      </c>
      <c r="AM825" s="62">
        <f>AA825/'Festività&amp;Chiusure'!M$2</f>
        <v>0.4</v>
      </c>
      <c r="AN825" s="62">
        <f>AB825/'Festività&amp;Chiusure'!N$2</f>
        <v>8.6956521739130432E-2</v>
      </c>
      <c r="AO825" s="62">
        <f>AC825/'Festività&amp;Chiusure'!O$2</f>
        <v>0.5</v>
      </c>
      <c r="AP825" s="62">
        <f>AD825/'Festività&amp;Chiusure'!P$2</f>
        <v>0.14285714285714285</v>
      </c>
      <c r="AQ825" s="62">
        <f>AE825/'Festività&amp;Chiusure'!Q$2</f>
        <v>4.3478260869565216E-2</v>
      </c>
      <c r="AR825" s="62">
        <f>AF825/'Festività&amp;Chiusure'!R$2</f>
        <v>0.2857142857142857</v>
      </c>
      <c r="AS825" s="62">
        <f>AG825/'Festività&amp;Chiusure'!S$2</f>
        <v>4.5454545454545456E-2</v>
      </c>
    </row>
    <row r="826" spans="1:45" ht="15" hidden="1" customHeight="1">
      <c r="A826" s="24" t="s">
        <v>45</v>
      </c>
      <c r="B826" s="24" t="s">
        <v>194</v>
      </c>
      <c r="C826" s="24" t="s">
        <v>195</v>
      </c>
      <c r="D826" s="24">
        <v>2024</v>
      </c>
      <c r="E826" s="61">
        <v>45292</v>
      </c>
      <c r="F826" s="61">
        <v>45657</v>
      </c>
      <c r="G826" s="24" t="s">
        <v>657</v>
      </c>
      <c r="H826" s="24" t="s">
        <v>658</v>
      </c>
      <c r="I826" s="24" t="s">
        <v>50</v>
      </c>
      <c r="J826" s="24" t="s">
        <v>659</v>
      </c>
      <c r="K826" s="24" t="s">
        <v>52</v>
      </c>
      <c r="L826" s="24" t="s">
        <v>318</v>
      </c>
      <c r="M826" s="24" t="s">
        <v>624</v>
      </c>
      <c r="N826" s="24" t="s">
        <v>55</v>
      </c>
      <c r="O826" s="24" t="s">
        <v>56</v>
      </c>
      <c r="P826" s="24">
        <v>1812</v>
      </c>
      <c r="Q826" s="80">
        <v>1872</v>
      </c>
      <c r="R826" s="24" t="s">
        <v>57</v>
      </c>
      <c r="S826" s="62">
        <v>0</v>
      </c>
      <c r="T826" s="24">
        <v>2024</v>
      </c>
      <c r="U826" s="24">
        <f t="shared" si="12"/>
        <v>121</v>
      </c>
      <c r="V826" s="24">
        <v>14</v>
      </c>
      <c r="W826" s="24">
        <v>17</v>
      </c>
      <c r="X826" s="24">
        <v>17</v>
      </c>
      <c r="Y826" s="24">
        <v>15</v>
      </c>
      <c r="Z826" s="24">
        <v>16</v>
      </c>
      <c r="AA826" s="24">
        <v>16</v>
      </c>
      <c r="AB826" s="24">
        <v>18</v>
      </c>
      <c r="AC826" s="24">
        <v>6</v>
      </c>
      <c r="AD826" s="24">
        <v>17</v>
      </c>
      <c r="AE826" s="24">
        <v>18</v>
      </c>
      <c r="AF826" s="24">
        <v>16</v>
      </c>
      <c r="AG826" s="24">
        <v>14</v>
      </c>
      <c r="AH826" s="62">
        <f>V826/'Festività&amp;Chiusure'!H$2</f>
        <v>0.77777777777777779</v>
      </c>
      <c r="AI826" s="62">
        <f>W826/'Festività&amp;Chiusure'!I$2</f>
        <v>0.85</v>
      </c>
      <c r="AJ826" s="62">
        <f>X826/'Festività&amp;Chiusure'!J$2</f>
        <v>0.80952380952380953</v>
      </c>
      <c r="AK826" s="62">
        <f>Y826/'Festività&amp;Chiusure'!K$2</f>
        <v>0.68181818181818177</v>
      </c>
      <c r="AL826" s="62">
        <f>Z826/'Festività&amp;Chiusure'!L$2</f>
        <v>0.8</v>
      </c>
      <c r="AM826" s="62">
        <f>AA826/'Festività&amp;Chiusure'!M$2</f>
        <v>0.8</v>
      </c>
      <c r="AN826" s="62">
        <f>AB826/'Festività&amp;Chiusure'!N$2</f>
        <v>0.78260869565217395</v>
      </c>
      <c r="AO826" s="62">
        <f>AC826/'Festività&amp;Chiusure'!O$2</f>
        <v>0.5</v>
      </c>
      <c r="AP826" s="62">
        <f>AD826/'Festività&amp;Chiusure'!P$2</f>
        <v>0.80952380952380953</v>
      </c>
      <c r="AQ826" s="62">
        <f>AE826/'Festività&amp;Chiusure'!Q$2</f>
        <v>0.78260869565217395</v>
      </c>
      <c r="AR826" s="62">
        <f>AF826/'Festività&amp;Chiusure'!R$2</f>
        <v>0.76190476190476186</v>
      </c>
      <c r="AS826" s="62">
        <f>AG826/'Festività&amp;Chiusure'!S$2</f>
        <v>0.63636363636363635</v>
      </c>
    </row>
    <row r="827" spans="1:45" ht="15" hidden="1" customHeight="1">
      <c r="A827" s="24" t="s">
        <v>45</v>
      </c>
      <c r="B827" s="24" t="s">
        <v>194</v>
      </c>
      <c r="C827" s="24" t="s">
        <v>195</v>
      </c>
      <c r="D827" s="24">
        <v>2024</v>
      </c>
      <c r="E827" s="61">
        <v>45292</v>
      </c>
      <c r="F827" s="61">
        <v>45657</v>
      </c>
      <c r="G827" s="24" t="s">
        <v>657</v>
      </c>
      <c r="H827" s="24" t="s">
        <v>658</v>
      </c>
      <c r="I827" s="24" t="s">
        <v>50</v>
      </c>
      <c r="J827" s="24" t="s">
        <v>659</v>
      </c>
      <c r="K827" s="24" t="s">
        <v>52</v>
      </c>
      <c r="L827" s="24" t="s">
        <v>318</v>
      </c>
      <c r="M827" s="24" t="s">
        <v>449</v>
      </c>
      <c r="N827" s="24" t="s">
        <v>55</v>
      </c>
      <c r="O827" s="24" t="s">
        <v>649</v>
      </c>
      <c r="P827" s="24">
        <v>1812</v>
      </c>
      <c r="Q827" s="80">
        <v>1872</v>
      </c>
      <c r="R827" s="24" t="s">
        <v>57</v>
      </c>
      <c r="S827" s="62">
        <v>0</v>
      </c>
      <c r="T827" s="24">
        <v>2024</v>
      </c>
      <c r="U827" s="24">
        <f t="shared" si="12"/>
        <v>108</v>
      </c>
      <c r="V827" s="24">
        <v>14</v>
      </c>
      <c r="W827" s="24">
        <v>17</v>
      </c>
      <c r="X827" s="24">
        <v>17</v>
      </c>
      <c r="Y827" s="24">
        <v>15</v>
      </c>
      <c r="Z827" s="24">
        <v>16</v>
      </c>
      <c r="AA827" s="24">
        <v>16</v>
      </c>
      <c r="AB827" s="24">
        <v>18</v>
      </c>
      <c r="AC827" s="24">
        <v>6</v>
      </c>
      <c r="AD827" s="24">
        <v>17</v>
      </c>
      <c r="AE827" s="24">
        <v>19</v>
      </c>
      <c r="AF827" s="24">
        <v>2</v>
      </c>
      <c r="AG827" s="24">
        <v>14</v>
      </c>
      <c r="AH827" s="62">
        <f>V827/'Festività&amp;Chiusure'!H$2</f>
        <v>0.77777777777777779</v>
      </c>
      <c r="AI827" s="62">
        <f>W827/'Festività&amp;Chiusure'!I$2</f>
        <v>0.85</v>
      </c>
      <c r="AJ827" s="62">
        <f>X827/'Festività&amp;Chiusure'!J$2</f>
        <v>0.80952380952380953</v>
      </c>
      <c r="AK827" s="62">
        <f>Y827/'Festività&amp;Chiusure'!K$2</f>
        <v>0.68181818181818177</v>
      </c>
      <c r="AL827" s="62">
        <f>Z827/'Festività&amp;Chiusure'!L$2</f>
        <v>0.8</v>
      </c>
      <c r="AM827" s="62">
        <f>AA827/'Festività&amp;Chiusure'!M$2</f>
        <v>0.8</v>
      </c>
      <c r="AN827" s="62">
        <f>AB827/'Festività&amp;Chiusure'!N$2</f>
        <v>0.78260869565217395</v>
      </c>
      <c r="AO827" s="62">
        <f>AC827/'Festività&amp;Chiusure'!O$2</f>
        <v>0.5</v>
      </c>
      <c r="AP827" s="62">
        <f>AD827/'Festività&amp;Chiusure'!P$2</f>
        <v>0.80952380952380953</v>
      </c>
      <c r="AQ827" s="62">
        <f>AE827/'Festività&amp;Chiusure'!Q$2</f>
        <v>0.82608695652173914</v>
      </c>
      <c r="AR827" s="62">
        <f>AF827/'Festività&amp;Chiusure'!R$2</f>
        <v>9.5238095238095233E-2</v>
      </c>
      <c r="AS827" s="62">
        <f>AG827/'Festività&amp;Chiusure'!S$2</f>
        <v>0.63636363636363635</v>
      </c>
    </row>
    <row r="828" spans="1:45" ht="15" hidden="1" customHeight="1">
      <c r="A828" s="24" t="s">
        <v>45</v>
      </c>
      <c r="B828" s="24" t="s">
        <v>194</v>
      </c>
      <c r="C828" s="24" t="s">
        <v>195</v>
      </c>
      <c r="D828" s="24">
        <v>2024</v>
      </c>
      <c r="E828" s="61">
        <v>45292</v>
      </c>
      <c r="F828" s="61">
        <v>45657</v>
      </c>
      <c r="G828" s="24" t="s">
        <v>657</v>
      </c>
      <c r="H828" s="24" t="s">
        <v>658</v>
      </c>
      <c r="I828" s="24" t="s">
        <v>50</v>
      </c>
      <c r="J828" s="24" t="s">
        <v>659</v>
      </c>
      <c r="K828" s="24" t="s">
        <v>52</v>
      </c>
      <c r="L828" s="24" t="s">
        <v>318</v>
      </c>
      <c r="M828" s="24" t="s">
        <v>110</v>
      </c>
      <c r="N828" s="24" t="s">
        <v>55</v>
      </c>
      <c r="O828" s="24" t="s">
        <v>649</v>
      </c>
      <c r="P828" s="24">
        <v>1812</v>
      </c>
      <c r="Q828" s="80">
        <v>1872</v>
      </c>
      <c r="R828" s="24" t="s">
        <v>57</v>
      </c>
      <c r="S828" s="62">
        <v>0</v>
      </c>
      <c r="T828" s="24">
        <v>2024</v>
      </c>
      <c r="U828" s="24">
        <f t="shared" si="12"/>
        <v>33</v>
      </c>
      <c r="V828" s="24"/>
      <c r="W828" s="24"/>
      <c r="X828" s="24"/>
      <c r="Y828" s="24"/>
      <c r="Z828" s="24"/>
      <c r="AA828" s="24">
        <v>1</v>
      </c>
      <c r="AB828" s="24">
        <v>1</v>
      </c>
      <c r="AC828" s="24">
        <v>5</v>
      </c>
      <c r="AD828" s="24">
        <v>1</v>
      </c>
      <c r="AE828" s="24">
        <v>13</v>
      </c>
      <c r="AF828" s="24">
        <v>11</v>
      </c>
      <c r="AG828" s="24">
        <v>1</v>
      </c>
      <c r="AH828" s="62">
        <f>V828/'Festività&amp;Chiusure'!H$2</f>
        <v>0</v>
      </c>
      <c r="AI828" s="62">
        <f>W828/'Festività&amp;Chiusure'!I$2</f>
        <v>0</v>
      </c>
      <c r="AJ828" s="62">
        <f>X828/'Festività&amp;Chiusure'!J$2</f>
        <v>0</v>
      </c>
      <c r="AK828" s="62">
        <f>Y828/'Festività&amp;Chiusure'!K$2</f>
        <v>0</v>
      </c>
      <c r="AL828" s="62">
        <f>Z828/'Festività&amp;Chiusure'!L$2</f>
        <v>0</v>
      </c>
      <c r="AM828" s="62">
        <f>AA828/'Festività&amp;Chiusure'!M$2</f>
        <v>0.05</v>
      </c>
      <c r="AN828" s="62">
        <f>AB828/'Festività&amp;Chiusure'!N$2</f>
        <v>4.3478260869565216E-2</v>
      </c>
      <c r="AO828" s="62">
        <f>AC828/'Festività&amp;Chiusure'!O$2</f>
        <v>0.41666666666666669</v>
      </c>
      <c r="AP828" s="62">
        <f>AD828/'Festività&amp;Chiusure'!P$2</f>
        <v>4.7619047619047616E-2</v>
      </c>
      <c r="AQ828" s="62">
        <f>AE828/'Festività&amp;Chiusure'!Q$2</f>
        <v>0.56521739130434778</v>
      </c>
      <c r="AR828" s="62">
        <f>AF828/'Festività&amp;Chiusure'!R$2</f>
        <v>0.52380952380952384</v>
      </c>
      <c r="AS828" s="62">
        <f>AG828/'Festività&amp;Chiusure'!S$2</f>
        <v>4.5454545454545456E-2</v>
      </c>
    </row>
    <row r="829" spans="1:45" ht="15" hidden="1" customHeight="1">
      <c r="A829" s="24" t="s">
        <v>45</v>
      </c>
      <c r="B829" s="24" t="s">
        <v>194</v>
      </c>
      <c r="C829" s="24" t="s">
        <v>195</v>
      </c>
      <c r="D829" s="24">
        <v>2024</v>
      </c>
      <c r="E829" s="61">
        <v>45292</v>
      </c>
      <c r="F829" s="61">
        <v>45657</v>
      </c>
      <c r="G829" s="24" t="s">
        <v>657</v>
      </c>
      <c r="H829" s="24" t="s">
        <v>658</v>
      </c>
      <c r="I829" s="24" t="s">
        <v>50</v>
      </c>
      <c r="J829" s="24" t="s">
        <v>659</v>
      </c>
      <c r="K829" s="24" t="s">
        <v>52</v>
      </c>
      <c r="L829" s="24" t="s">
        <v>318</v>
      </c>
      <c r="M829" s="24" t="s">
        <v>119</v>
      </c>
      <c r="N829" s="24" t="s">
        <v>55</v>
      </c>
      <c r="O829" s="24" t="s">
        <v>56</v>
      </c>
      <c r="P829" s="24">
        <v>1812</v>
      </c>
      <c r="Q829" s="80">
        <v>1872</v>
      </c>
      <c r="R829" s="24" t="s">
        <v>57</v>
      </c>
      <c r="S829" s="62">
        <v>0</v>
      </c>
      <c r="T829" s="24">
        <v>2024</v>
      </c>
      <c r="U829" s="24">
        <f t="shared" ref="U829:U850" si="13">SUM(Z829:AG829)</f>
        <v>13</v>
      </c>
      <c r="V829" s="24">
        <v>14</v>
      </c>
      <c r="W829" s="24">
        <v>17</v>
      </c>
      <c r="X829" s="24">
        <v>17</v>
      </c>
      <c r="Y829" s="24">
        <v>15</v>
      </c>
      <c r="Z829" s="24">
        <v>1</v>
      </c>
      <c r="AA829" s="24">
        <v>1</v>
      </c>
      <c r="AB829" s="24">
        <v>1</v>
      </c>
      <c r="AC829" s="24">
        <v>6</v>
      </c>
      <c r="AD829" s="24">
        <v>1</v>
      </c>
      <c r="AE829" s="24">
        <v>1</v>
      </c>
      <c r="AF829" s="24">
        <v>1</v>
      </c>
      <c r="AG829" s="24">
        <v>1</v>
      </c>
      <c r="AH829" s="62">
        <f>V829/'Festività&amp;Chiusure'!H$2</f>
        <v>0.77777777777777779</v>
      </c>
      <c r="AI829" s="62">
        <f>W829/'Festività&amp;Chiusure'!I$2</f>
        <v>0.85</v>
      </c>
      <c r="AJ829" s="62">
        <f>X829/'Festività&amp;Chiusure'!J$2</f>
        <v>0.80952380952380953</v>
      </c>
      <c r="AK829" s="62">
        <f>Y829/'Festività&amp;Chiusure'!K$2</f>
        <v>0.68181818181818177</v>
      </c>
      <c r="AL829" s="62">
        <f>Z829/'Festività&amp;Chiusure'!L$2</f>
        <v>0.05</v>
      </c>
      <c r="AM829" s="62">
        <f>AA829/'Festività&amp;Chiusure'!M$2</f>
        <v>0.05</v>
      </c>
      <c r="AN829" s="62">
        <f>AB829/'Festività&amp;Chiusure'!N$2</f>
        <v>4.3478260869565216E-2</v>
      </c>
      <c r="AO829" s="62">
        <f>AC829/'Festività&amp;Chiusure'!O$2</f>
        <v>0.5</v>
      </c>
      <c r="AP829" s="62">
        <f>AD829/'Festività&amp;Chiusure'!P$2</f>
        <v>4.7619047619047616E-2</v>
      </c>
      <c r="AQ829" s="62">
        <f>AE829/'Festività&amp;Chiusure'!Q$2</f>
        <v>4.3478260869565216E-2</v>
      </c>
      <c r="AR829" s="62">
        <f>AF829/'Festività&amp;Chiusure'!R$2</f>
        <v>4.7619047619047616E-2</v>
      </c>
      <c r="AS829" s="62">
        <f>AG829/'Festività&amp;Chiusure'!S$2</f>
        <v>4.5454545454545456E-2</v>
      </c>
    </row>
    <row r="830" spans="1:45" ht="15" hidden="1" customHeight="1">
      <c r="A830" s="24" t="s">
        <v>45</v>
      </c>
      <c r="B830" s="24" t="s">
        <v>194</v>
      </c>
      <c r="C830" s="24" t="s">
        <v>195</v>
      </c>
      <c r="D830" s="24">
        <v>2024</v>
      </c>
      <c r="E830" s="61">
        <v>45292</v>
      </c>
      <c r="F830" s="61">
        <v>45657</v>
      </c>
      <c r="G830" s="24" t="s">
        <v>657</v>
      </c>
      <c r="H830" s="24" t="s">
        <v>658</v>
      </c>
      <c r="I830" s="24" t="s">
        <v>50</v>
      </c>
      <c r="J830" s="24" t="s">
        <v>659</v>
      </c>
      <c r="K830" s="24" t="s">
        <v>52</v>
      </c>
      <c r="L830" s="24" t="s">
        <v>318</v>
      </c>
      <c r="M830" s="24" t="s">
        <v>582</v>
      </c>
      <c r="N830" s="24" t="s">
        <v>55</v>
      </c>
      <c r="O830" s="24" t="s">
        <v>56</v>
      </c>
      <c r="P830" s="24">
        <v>1812</v>
      </c>
      <c r="Q830" s="80">
        <v>1872</v>
      </c>
      <c r="R830" s="24" t="s">
        <v>57</v>
      </c>
      <c r="S830" s="62">
        <v>0</v>
      </c>
      <c r="T830" s="24">
        <v>2024</v>
      </c>
      <c r="U830" s="24">
        <f t="shared" si="13"/>
        <v>0</v>
      </c>
      <c r="V830" s="24">
        <v>2</v>
      </c>
      <c r="W830" s="24">
        <v>2</v>
      </c>
      <c r="X830" s="24">
        <v>2</v>
      </c>
      <c r="Y830" s="24">
        <v>2</v>
      </c>
      <c r="Z830" s="24"/>
      <c r="AA830" s="24"/>
      <c r="AB830" s="24"/>
      <c r="AC830" s="24"/>
      <c r="AD830" s="24"/>
      <c r="AE830" s="24"/>
      <c r="AF830" s="24"/>
      <c r="AG830" s="24"/>
      <c r="AH830" s="62">
        <f>V830/'Festività&amp;Chiusure'!H$2</f>
        <v>0.1111111111111111</v>
      </c>
      <c r="AI830" s="62">
        <f>W830/'Festività&amp;Chiusure'!I$2</f>
        <v>0.1</v>
      </c>
      <c r="AJ830" s="62">
        <f>X830/'Festività&amp;Chiusure'!J$2</f>
        <v>9.5238095238095233E-2</v>
      </c>
      <c r="AK830" s="62">
        <f>Y830/'Festività&amp;Chiusure'!K$2</f>
        <v>9.0909090909090912E-2</v>
      </c>
      <c r="AL830" s="62">
        <f>Z830/'Festività&amp;Chiusure'!L$2</f>
        <v>0</v>
      </c>
      <c r="AM830" s="62">
        <f>AA830/'Festività&amp;Chiusure'!M$2</f>
        <v>0</v>
      </c>
      <c r="AN830" s="62">
        <f>AB830/'Festività&amp;Chiusure'!N$2</f>
        <v>0</v>
      </c>
      <c r="AO830" s="62">
        <f>AC830/'Festività&amp;Chiusure'!O$2</f>
        <v>0</v>
      </c>
      <c r="AP830" s="62">
        <f>AD830/'Festività&amp;Chiusure'!P$2</f>
        <v>0</v>
      </c>
      <c r="AQ830" s="62">
        <f>AE830/'Festività&amp;Chiusure'!Q$2</f>
        <v>0</v>
      </c>
      <c r="AR830" s="62">
        <f>AF830/'Festività&amp;Chiusure'!R$2</f>
        <v>0</v>
      </c>
      <c r="AS830" s="62">
        <f>AG830/'Festività&amp;Chiusure'!S$2</f>
        <v>0</v>
      </c>
    </row>
    <row r="831" spans="1:45" ht="15" hidden="1" customHeight="1">
      <c r="A831" s="24" t="s">
        <v>45</v>
      </c>
      <c r="B831" s="24" t="s">
        <v>194</v>
      </c>
      <c r="C831" s="24" t="s">
        <v>195</v>
      </c>
      <c r="D831" s="24">
        <v>2024</v>
      </c>
      <c r="E831" s="61">
        <v>45292</v>
      </c>
      <c r="F831" s="61">
        <v>45657</v>
      </c>
      <c r="G831" s="24" t="s">
        <v>657</v>
      </c>
      <c r="H831" s="24" t="s">
        <v>658</v>
      </c>
      <c r="I831" s="24" t="s">
        <v>50</v>
      </c>
      <c r="J831" s="24" t="s">
        <v>659</v>
      </c>
      <c r="K831" s="24" t="s">
        <v>52</v>
      </c>
      <c r="L831" s="24" t="s">
        <v>318</v>
      </c>
      <c r="M831" s="24" t="s">
        <v>103</v>
      </c>
      <c r="N831" s="24" t="s">
        <v>59</v>
      </c>
      <c r="O831" s="24" t="s">
        <v>72</v>
      </c>
      <c r="P831" s="24">
        <v>1812</v>
      </c>
      <c r="Q831" s="80">
        <v>1872</v>
      </c>
      <c r="R831" s="24" t="s">
        <v>57</v>
      </c>
      <c r="S831" s="62">
        <v>0</v>
      </c>
      <c r="T831" s="24">
        <v>2024</v>
      </c>
      <c r="U831" s="24">
        <f t="shared" si="13"/>
        <v>64</v>
      </c>
      <c r="V831" s="24">
        <v>13</v>
      </c>
      <c r="W831" s="24">
        <v>16</v>
      </c>
      <c r="X831" s="24">
        <v>16</v>
      </c>
      <c r="Y831" s="24">
        <v>14</v>
      </c>
      <c r="Z831" s="24">
        <v>9</v>
      </c>
      <c r="AA831" s="24">
        <v>8</v>
      </c>
      <c r="AB831" s="24">
        <v>9</v>
      </c>
      <c r="AC831" s="24">
        <v>6</v>
      </c>
      <c r="AD831" s="24">
        <v>7</v>
      </c>
      <c r="AE831" s="24">
        <v>7</v>
      </c>
      <c r="AF831" s="24">
        <v>9</v>
      </c>
      <c r="AG831" s="24">
        <v>9</v>
      </c>
      <c r="AH831" s="62">
        <f>V831/'Festività&amp;Chiusure'!H$2</f>
        <v>0.72222222222222221</v>
      </c>
      <c r="AI831" s="62">
        <f>W831/'Festività&amp;Chiusure'!I$2</f>
        <v>0.8</v>
      </c>
      <c r="AJ831" s="62">
        <f>X831/'Festività&amp;Chiusure'!J$2</f>
        <v>0.76190476190476186</v>
      </c>
      <c r="AK831" s="62">
        <f>Y831/'Festività&amp;Chiusure'!K$2</f>
        <v>0.63636363636363635</v>
      </c>
      <c r="AL831" s="62">
        <f>Z831/'Festività&amp;Chiusure'!L$2</f>
        <v>0.45</v>
      </c>
      <c r="AM831" s="62">
        <f>AA831/'Festività&amp;Chiusure'!M$2</f>
        <v>0.4</v>
      </c>
      <c r="AN831" s="62">
        <f>AB831/'Festività&amp;Chiusure'!N$2</f>
        <v>0.39130434782608697</v>
      </c>
      <c r="AO831" s="62">
        <f>AC831/'Festività&amp;Chiusure'!O$2</f>
        <v>0.5</v>
      </c>
      <c r="AP831" s="62">
        <f>AD831/'Festività&amp;Chiusure'!P$2</f>
        <v>0.33333333333333331</v>
      </c>
      <c r="AQ831" s="62">
        <f>AE831/'Festività&amp;Chiusure'!Q$2</f>
        <v>0.30434782608695654</v>
      </c>
      <c r="AR831" s="62">
        <f>AF831/'Festività&amp;Chiusure'!R$2</f>
        <v>0.42857142857142855</v>
      </c>
      <c r="AS831" s="62">
        <f>AG831/'Festività&amp;Chiusure'!S$2</f>
        <v>0.40909090909090912</v>
      </c>
    </row>
    <row r="832" spans="1:45" ht="15" hidden="1" customHeight="1">
      <c r="A832" s="24" t="s">
        <v>45</v>
      </c>
      <c r="B832" s="24" t="s">
        <v>194</v>
      </c>
      <c r="C832" s="24" t="s">
        <v>195</v>
      </c>
      <c r="D832" s="24">
        <v>2024</v>
      </c>
      <c r="E832" s="61">
        <v>45292</v>
      </c>
      <c r="F832" s="61">
        <v>45657</v>
      </c>
      <c r="G832" s="24" t="s">
        <v>657</v>
      </c>
      <c r="H832" s="24" t="s">
        <v>658</v>
      </c>
      <c r="I832" s="24" t="s">
        <v>50</v>
      </c>
      <c r="J832" s="24" t="s">
        <v>659</v>
      </c>
      <c r="K832" s="24" t="s">
        <v>52</v>
      </c>
      <c r="L832" s="24" t="s">
        <v>318</v>
      </c>
      <c r="M832" s="24" t="s">
        <v>318</v>
      </c>
      <c r="N832" s="24" t="s">
        <v>176</v>
      </c>
      <c r="O832" s="24" t="s">
        <v>92</v>
      </c>
      <c r="P832" s="24">
        <v>1812</v>
      </c>
      <c r="Q832" s="80">
        <v>1872</v>
      </c>
      <c r="R832" s="24" t="s">
        <v>57</v>
      </c>
      <c r="S832" s="62">
        <v>0</v>
      </c>
      <c r="T832" s="24">
        <v>2024</v>
      </c>
      <c r="U832" s="24">
        <f t="shared" si="13"/>
        <v>30</v>
      </c>
      <c r="V832" s="24"/>
      <c r="W832" s="24"/>
      <c r="X832" s="24"/>
      <c r="Y832" s="24"/>
      <c r="Z832" s="24"/>
      <c r="AA832" s="24"/>
      <c r="AB832" s="24">
        <v>5</v>
      </c>
      <c r="AC832" s="24">
        <v>2</v>
      </c>
      <c r="AD832" s="24">
        <v>1</v>
      </c>
      <c r="AE832" s="24">
        <v>8</v>
      </c>
      <c r="AF832" s="24">
        <v>8</v>
      </c>
      <c r="AG832" s="24">
        <v>6</v>
      </c>
      <c r="AH832" s="62">
        <f>V832/'Festività&amp;Chiusure'!H$2</f>
        <v>0</v>
      </c>
      <c r="AI832" s="62">
        <f>W832/'Festività&amp;Chiusure'!I$2</f>
        <v>0</v>
      </c>
      <c r="AJ832" s="62">
        <f>X832/'Festività&amp;Chiusure'!J$2</f>
        <v>0</v>
      </c>
      <c r="AK832" s="62">
        <f>Y832/'Festività&amp;Chiusure'!K$2</f>
        <v>0</v>
      </c>
      <c r="AL832" s="62">
        <f>Z832/'Festività&amp;Chiusure'!L$2</f>
        <v>0</v>
      </c>
      <c r="AM832" s="62">
        <f>AA832/'Festività&amp;Chiusure'!M$2</f>
        <v>0</v>
      </c>
      <c r="AN832" s="62">
        <f>AB832/'Festività&amp;Chiusure'!N$2</f>
        <v>0.21739130434782608</v>
      </c>
      <c r="AO832" s="62">
        <f>AC832/'Festività&amp;Chiusure'!O$2</f>
        <v>0.16666666666666666</v>
      </c>
      <c r="AP832" s="62">
        <f>AD832/'Festività&amp;Chiusure'!P$2</f>
        <v>4.7619047619047616E-2</v>
      </c>
      <c r="AQ832" s="62">
        <f>AE832/'Festività&amp;Chiusure'!Q$2</f>
        <v>0.34782608695652173</v>
      </c>
      <c r="AR832" s="62">
        <f>AF832/'Festività&amp;Chiusure'!R$2</f>
        <v>0.38095238095238093</v>
      </c>
      <c r="AS832" s="62">
        <f>AG832/'Festività&amp;Chiusure'!S$2</f>
        <v>0.27272727272727271</v>
      </c>
    </row>
    <row r="833" spans="1:45" ht="15" hidden="1" customHeight="1">
      <c r="A833" s="24" t="s">
        <v>45</v>
      </c>
      <c r="B833" s="24" t="s">
        <v>194</v>
      </c>
      <c r="C833" s="24" t="s">
        <v>195</v>
      </c>
      <c r="D833" s="24">
        <v>2024</v>
      </c>
      <c r="E833" s="61">
        <v>45292</v>
      </c>
      <c r="F833" s="61">
        <v>45657</v>
      </c>
      <c r="G833" s="24" t="s">
        <v>657</v>
      </c>
      <c r="H833" s="24" t="s">
        <v>658</v>
      </c>
      <c r="I833" s="24" t="s">
        <v>50</v>
      </c>
      <c r="J833" s="24" t="s">
        <v>659</v>
      </c>
      <c r="K833" s="24" t="s">
        <v>52</v>
      </c>
      <c r="L833" s="24" t="s">
        <v>318</v>
      </c>
      <c r="M833" s="24" t="s">
        <v>650</v>
      </c>
      <c r="N833" s="24" t="s">
        <v>55</v>
      </c>
      <c r="O833" s="24" t="s">
        <v>56</v>
      </c>
      <c r="P833" s="24">
        <v>1812</v>
      </c>
      <c r="Q833" s="80">
        <v>1872</v>
      </c>
      <c r="R833" s="24" t="s">
        <v>57</v>
      </c>
      <c r="S833" s="62">
        <v>0</v>
      </c>
      <c r="T833" s="24">
        <v>2024</v>
      </c>
      <c r="U833" s="24">
        <f t="shared" si="13"/>
        <v>115</v>
      </c>
      <c r="V833" s="24">
        <v>14</v>
      </c>
      <c r="W833" s="24">
        <v>17</v>
      </c>
      <c r="X833" s="24">
        <v>17</v>
      </c>
      <c r="Y833" s="24">
        <v>15</v>
      </c>
      <c r="Z833" s="24">
        <v>16</v>
      </c>
      <c r="AA833" s="24">
        <v>16</v>
      </c>
      <c r="AB833" s="24">
        <v>18</v>
      </c>
      <c r="AC833" s="24">
        <v>6</v>
      </c>
      <c r="AD833" s="24">
        <v>17</v>
      </c>
      <c r="AE833" s="24">
        <v>23</v>
      </c>
      <c r="AF833" s="24">
        <v>2</v>
      </c>
      <c r="AG833" s="24">
        <v>17</v>
      </c>
      <c r="AH833" s="62">
        <f>V833/'Festività&amp;Chiusure'!H$2</f>
        <v>0.77777777777777779</v>
      </c>
      <c r="AI833" s="62">
        <f>W833/'Festività&amp;Chiusure'!I$2</f>
        <v>0.85</v>
      </c>
      <c r="AJ833" s="62">
        <f>X833/'Festività&amp;Chiusure'!J$2</f>
        <v>0.80952380952380953</v>
      </c>
      <c r="AK833" s="62">
        <f>Y833/'Festività&amp;Chiusure'!K$2</f>
        <v>0.68181818181818177</v>
      </c>
      <c r="AL833" s="62">
        <f>Z833/'Festività&amp;Chiusure'!L$2</f>
        <v>0.8</v>
      </c>
      <c r="AM833" s="62">
        <f>AA833/'Festività&amp;Chiusure'!M$2</f>
        <v>0.8</v>
      </c>
      <c r="AN833" s="62">
        <f>AB833/'Festività&amp;Chiusure'!N$2</f>
        <v>0.78260869565217395</v>
      </c>
      <c r="AO833" s="62">
        <f>AC833/'Festività&amp;Chiusure'!O$2</f>
        <v>0.5</v>
      </c>
      <c r="AP833" s="62">
        <f>AD833/'Festività&amp;Chiusure'!P$2</f>
        <v>0.80952380952380953</v>
      </c>
      <c r="AQ833" s="62">
        <f>AE833/'Festività&amp;Chiusure'!Q$2</f>
        <v>1</v>
      </c>
      <c r="AR833" s="62">
        <f>AF833/'Festività&amp;Chiusure'!R$2</f>
        <v>9.5238095238095233E-2</v>
      </c>
      <c r="AS833" s="62">
        <f>AG833/'Festività&amp;Chiusure'!S$2</f>
        <v>0.77272727272727271</v>
      </c>
    </row>
    <row r="834" spans="1:45" ht="15" hidden="1" customHeight="1">
      <c r="A834" s="24" t="s">
        <v>592</v>
      </c>
      <c r="B834" s="24" t="s">
        <v>194</v>
      </c>
      <c r="C834" s="24" t="s">
        <v>195</v>
      </c>
      <c r="D834" s="24">
        <v>2024</v>
      </c>
      <c r="E834" s="61">
        <v>45474</v>
      </c>
      <c r="F834" s="61">
        <v>45657</v>
      </c>
      <c r="G834" s="24" t="s">
        <v>660</v>
      </c>
      <c r="H834" s="24" t="s">
        <v>660</v>
      </c>
      <c r="I834" s="24" t="s">
        <v>50</v>
      </c>
      <c r="J834" s="24" t="s">
        <v>661</v>
      </c>
      <c r="K834" s="24" t="s">
        <v>52</v>
      </c>
      <c r="L834" s="24" t="s">
        <v>318</v>
      </c>
      <c r="M834" s="24" t="s">
        <v>69</v>
      </c>
      <c r="N834" s="24" t="s">
        <v>70</v>
      </c>
      <c r="O834" s="24" t="s">
        <v>56</v>
      </c>
      <c r="P834" s="24">
        <v>40</v>
      </c>
      <c r="Q834" s="24">
        <v>18</v>
      </c>
      <c r="R834" s="24" t="s">
        <v>57</v>
      </c>
      <c r="S834" s="62">
        <v>0</v>
      </c>
      <c r="T834" s="24">
        <v>2024</v>
      </c>
      <c r="U834" s="24">
        <f t="shared" si="13"/>
        <v>7</v>
      </c>
      <c r="V834" s="24"/>
      <c r="W834" s="24"/>
      <c r="X834" s="24"/>
      <c r="Y834" s="24"/>
      <c r="Z834" s="24"/>
      <c r="AA834" s="24"/>
      <c r="AB834" s="24">
        <v>3</v>
      </c>
      <c r="AC834" s="24"/>
      <c r="AD834" s="24"/>
      <c r="AE834" s="24">
        <v>1</v>
      </c>
      <c r="AF834" s="24">
        <v>1</v>
      </c>
      <c r="AG834" s="24">
        <v>2</v>
      </c>
      <c r="AH834" s="62">
        <f>V834/'Festività&amp;Chiusure'!H$2</f>
        <v>0</v>
      </c>
      <c r="AI834" s="62">
        <f>W834/'Festività&amp;Chiusure'!I$2</f>
        <v>0</v>
      </c>
      <c r="AJ834" s="62">
        <f>X834/'Festività&amp;Chiusure'!J$2</f>
        <v>0</v>
      </c>
      <c r="AK834" s="62">
        <f>Y834/'Festività&amp;Chiusure'!K$2</f>
        <v>0</v>
      </c>
      <c r="AL834" s="62">
        <f>Z834/'Festività&amp;Chiusure'!L$2</f>
        <v>0</v>
      </c>
      <c r="AM834" s="62">
        <f>AA834/'Festività&amp;Chiusure'!M$2</f>
        <v>0</v>
      </c>
      <c r="AN834" s="62">
        <f>AB834/'Festività&amp;Chiusure'!N$2</f>
        <v>0.13043478260869565</v>
      </c>
      <c r="AO834" s="62">
        <f>AC834/'Festività&amp;Chiusure'!O$2</f>
        <v>0</v>
      </c>
      <c r="AP834" s="62">
        <f>AD834/'Festività&amp;Chiusure'!P$2</f>
        <v>0</v>
      </c>
      <c r="AQ834" s="62">
        <f>AE834/'Festività&amp;Chiusure'!Q$2</f>
        <v>4.3478260869565216E-2</v>
      </c>
      <c r="AR834" s="62">
        <f>AF834/'Festività&amp;Chiusure'!R$2</f>
        <v>4.7619047619047616E-2</v>
      </c>
      <c r="AS834" s="62">
        <f>AG834/'Festività&amp;Chiusure'!S$2</f>
        <v>9.0909090909090912E-2</v>
      </c>
    </row>
    <row r="835" spans="1:45" ht="15" hidden="1" customHeight="1">
      <c r="A835" s="24" t="s">
        <v>592</v>
      </c>
      <c r="B835" s="24" t="s">
        <v>194</v>
      </c>
      <c r="C835" s="24" t="s">
        <v>195</v>
      </c>
      <c r="D835" s="24">
        <v>2024</v>
      </c>
      <c r="E835" s="61">
        <v>45474</v>
      </c>
      <c r="F835" s="61">
        <v>45657</v>
      </c>
      <c r="G835" s="24" t="s">
        <v>660</v>
      </c>
      <c r="H835" s="24" t="s">
        <v>660</v>
      </c>
      <c r="I835" s="24" t="s">
        <v>50</v>
      </c>
      <c r="J835" s="24" t="s">
        <v>661</v>
      </c>
      <c r="K835" s="24" t="s">
        <v>52</v>
      </c>
      <c r="L835" s="24" t="s">
        <v>318</v>
      </c>
      <c r="M835" s="24" t="s">
        <v>98</v>
      </c>
      <c r="N835" s="24" t="s">
        <v>70</v>
      </c>
      <c r="O835" s="24" t="s">
        <v>72</v>
      </c>
      <c r="P835" s="24">
        <v>40</v>
      </c>
      <c r="Q835" s="24">
        <v>18</v>
      </c>
      <c r="R835" s="24" t="s">
        <v>57</v>
      </c>
      <c r="S835" s="62">
        <v>0</v>
      </c>
      <c r="T835" s="24">
        <v>2024</v>
      </c>
      <c r="U835" s="24">
        <f t="shared" si="13"/>
        <v>9</v>
      </c>
      <c r="V835" s="24"/>
      <c r="W835" s="24"/>
      <c r="X835" s="24"/>
      <c r="Y835" s="24"/>
      <c r="Z835" s="24"/>
      <c r="AA835" s="24"/>
      <c r="AB835" s="24">
        <v>3</v>
      </c>
      <c r="AC835" s="24">
        <v>1</v>
      </c>
      <c r="AD835" s="24"/>
      <c r="AE835" s="24">
        <v>1</v>
      </c>
      <c r="AF835" s="24">
        <v>1</v>
      </c>
      <c r="AG835" s="24">
        <v>3</v>
      </c>
      <c r="AH835" s="62">
        <f>V835/'Festività&amp;Chiusure'!H$2</f>
        <v>0</v>
      </c>
      <c r="AI835" s="62">
        <f>W835/'Festività&amp;Chiusure'!I$2</f>
        <v>0</v>
      </c>
      <c r="AJ835" s="62">
        <f>X835/'Festività&amp;Chiusure'!J$2</f>
        <v>0</v>
      </c>
      <c r="AK835" s="62">
        <f>Y835/'Festività&amp;Chiusure'!K$2</f>
        <v>0</v>
      </c>
      <c r="AL835" s="62">
        <f>Z835/'Festività&amp;Chiusure'!L$2</f>
        <v>0</v>
      </c>
      <c r="AM835" s="62">
        <f>AA835/'Festività&amp;Chiusure'!M$2</f>
        <v>0</v>
      </c>
      <c r="AN835" s="62">
        <f>AB835/'Festività&amp;Chiusure'!N$2</f>
        <v>0.13043478260869565</v>
      </c>
      <c r="AO835" s="62">
        <f>AC835/'Festività&amp;Chiusure'!O$2</f>
        <v>8.3333333333333329E-2</v>
      </c>
      <c r="AP835" s="62">
        <f>AD835/'Festività&amp;Chiusure'!P$2</f>
        <v>0</v>
      </c>
      <c r="AQ835" s="62">
        <f>AE835/'Festività&amp;Chiusure'!Q$2</f>
        <v>4.3478260869565216E-2</v>
      </c>
      <c r="AR835" s="62">
        <f>AF835/'Festività&amp;Chiusure'!R$2</f>
        <v>4.7619047619047616E-2</v>
      </c>
      <c r="AS835" s="62">
        <f>AG835/'Festività&amp;Chiusure'!S$2</f>
        <v>0.13636363636363635</v>
      </c>
    </row>
    <row r="836" spans="1:45" ht="15" hidden="1" customHeight="1">
      <c r="A836" s="24" t="s">
        <v>592</v>
      </c>
      <c r="B836" s="24" t="s">
        <v>194</v>
      </c>
      <c r="C836" s="24" t="s">
        <v>195</v>
      </c>
      <c r="D836" s="24">
        <v>2024</v>
      </c>
      <c r="E836" s="61">
        <v>45474</v>
      </c>
      <c r="F836" s="61">
        <v>45657</v>
      </c>
      <c r="G836" s="24" t="s">
        <v>660</v>
      </c>
      <c r="H836" s="24" t="s">
        <v>660</v>
      </c>
      <c r="I836" s="24" t="s">
        <v>50</v>
      </c>
      <c r="J836" s="24" t="s">
        <v>661</v>
      </c>
      <c r="K836" s="24" t="s">
        <v>52</v>
      </c>
      <c r="L836" s="24" t="s">
        <v>318</v>
      </c>
      <c r="M836" s="24" t="s">
        <v>71</v>
      </c>
      <c r="N836" s="24" t="s">
        <v>70</v>
      </c>
      <c r="O836" s="24" t="s">
        <v>283</v>
      </c>
      <c r="P836" s="24">
        <v>40</v>
      </c>
      <c r="Q836" s="24">
        <v>18</v>
      </c>
      <c r="R836" s="24" t="s">
        <v>57</v>
      </c>
      <c r="S836" s="62">
        <v>0</v>
      </c>
      <c r="T836" s="24">
        <v>2024</v>
      </c>
      <c r="U836" s="24">
        <f t="shared" si="13"/>
        <v>10</v>
      </c>
      <c r="V836" s="24"/>
      <c r="W836" s="24"/>
      <c r="X836" s="24"/>
      <c r="Y836" s="24"/>
      <c r="Z836" s="24"/>
      <c r="AA836" s="24"/>
      <c r="AB836" s="24">
        <v>3</v>
      </c>
      <c r="AC836" s="24"/>
      <c r="AD836" s="24"/>
      <c r="AE836" s="24">
        <v>2</v>
      </c>
      <c r="AF836" s="24">
        <v>2</v>
      </c>
      <c r="AG836" s="24">
        <v>3</v>
      </c>
      <c r="AH836" s="62">
        <f>V836/'Festività&amp;Chiusure'!H$2</f>
        <v>0</v>
      </c>
      <c r="AI836" s="62">
        <f>W836/'Festività&amp;Chiusure'!I$2</f>
        <v>0</v>
      </c>
      <c r="AJ836" s="62">
        <f>X836/'Festività&amp;Chiusure'!J$2</f>
        <v>0</v>
      </c>
      <c r="AK836" s="62">
        <f>Y836/'Festività&amp;Chiusure'!K$2</f>
        <v>0</v>
      </c>
      <c r="AL836" s="62">
        <f>Z836/'Festività&amp;Chiusure'!L$2</f>
        <v>0</v>
      </c>
      <c r="AM836" s="62">
        <f>AA836/'Festività&amp;Chiusure'!M$2</f>
        <v>0</v>
      </c>
      <c r="AN836" s="62">
        <f>AB836/'Festività&amp;Chiusure'!N$2</f>
        <v>0.13043478260869565</v>
      </c>
      <c r="AO836" s="62">
        <f>AC836/'Festività&amp;Chiusure'!O$2</f>
        <v>0</v>
      </c>
      <c r="AP836" s="62">
        <f>AD836/'Festività&amp;Chiusure'!P$2</f>
        <v>0</v>
      </c>
      <c r="AQ836" s="62">
        <f>AE836/'Festività&amp;Chiusure'!Q$2</f>
        <v>8.6956521739130432E-2</v>
      </c>
      <c r="AR836" s="62">
        <f>AF836/'Festività&amp;Chiusure'!R$2</f>
        <v>9.5238095238095233E-2</v>
      </c>
      <c r="AS836" s="62">
        <f>AG836/'Festività&amp;Chiusure'!S$2</f>
        <v>0.13636363636363635</v>
      </c>
    </row>
    <row r="837" spans="1:45" ht="15" hidden="1" customHeight="1">
      <c r="A837" s="24" t="s">
        <v>592</v>
      </c>
      <c r="B837" s="24" t="s">
        <v>194</v>
      </c>
      <c r="C837" s="24" t="s">
        <v>195</v>
      </c>
      <c r="D837" s="24">
        <v>2024</v>
      </c>
      <c r="E837" s="61">
        <v>45474</v>
      </c>
      <c r="F837" s="61">
        <v>45657</v>
      </c>
      <c r="G837" s="24" t="s">
        <v>660</v>
      </c>
      <c r="H837" s="24" t="s">
        <v>660</v>
      </c>
      <c r="I837" s="24" t="s">
        <v>50</v>
      </c>
      <c r="J837" s="24" t="s">
        <v>661</v>
      </c>
      <c r="K837" s="24" t="s">
        <v>52</v>
      </c>
      <c r="L837" s="24" t="s">
        <v>318</v>
      </c>
      <c r="M837" s="24" t="s">
        <v>318</v>
      </c>
      <c r="N837" s="24" t="s">
        <v>176</v>
      </c>
      <c r="O837" s="24" t="s">
        <v>92</v>
      </c>
      <c r="P837" s="24">
        <v>40</v>
      </c>
      <c r="Q837" s="24">
        <v>18</v>
      </c>
      <c r="R837" s="24" t="s">
        <v>57</v>
      </c>
      <c r="S837" s="62">
        <v>0</v>
      </c>
      <c r="T837" s="24">
        <v>2024</v>
      </c>
      <c r="U837" s="24">
        <f t="shared" si="13"/>
        <v>1.5</v>
      </c>
      <c r="V837" s="24"/>
      <c r="W837" s="24"/>
      <c r="X837" s="24"/>
      <c r="Y837" s="24"/>
      <c r="Z837" s="24"/>
      <c r="AA837" s="24"/>
      <c r="AB837" s="24"/>
      <c r="AC837" s="24"/>
      <c r="AD837" s="24"/>
      <c r="AE837" s="24">
        <v>0.5</v>
      </c>
      <c r="AF837" s="24">
        <v>0.5</v>
      </c>
      <c r="AG837" s="24">
        <v>0.5</v>
      </c>
      <c r="AH837" s="62">
        <f>V837/'Festività&amp;Chiusure'!H$2</f>
        <v>0</v>
      </c>
      <c r="AI837" s="62">
        <f>W837/'Festività&amp;Chiusure'!I$2</f>
        <v>0</v>
      </c>
      <c r="AJ837" s="62">
        <f>X837/'Festività&amp;Chiusure'!J$2</f>
        <v>0</v>
      </c>
      <c r="AK837" s="62">
        <f>Y837/'Festività&amp;Chiusure'!K$2</f>
        <v>0</v>
      </c>
      <c r="AL837" s="62">
        <f>Z837/'Festività&amp;Chiusure'!L$2</f>
        <v>0</v>
      </c>
      <c r="AM837" s="62">
        <f>AA837/'Festività&amp;Chiusure'!M$2</f>
        <v>0</v>
      </c>
      <c r="AN837" s="62">
        <f>AB837/'Festività&amp;Chiusure'!N$2</f>
        <v>0</v>
      </c>
      <c r="AO837" s="62">
        <f>AC837/'Festività&amp;Chiusure'!O$2</f>
        <v>0</v>
      </c>
      <c r="AP837" s="62">
        <f>AD837/'Festività&amp;Chiusure'!P$2</f>
        <v>0</v>
      </c>
      <c r="AQ837" s="62">
        <f>AE837/'Festività&amp;Chiusure'!Q$2</f>
        <v>2.1739130434782608E-2</v>
      </c>
      <c r="AR837" s="62">
        <f>AF837/'Festività&amp;Chiusure'!R$2</f>
        <v>2.3809523809523808E-2</v>
      </c>
      <c r="AS837" s="62">
        <f>AG837/'Festività&amp;Chiusure'!S$2</f>
        <v>2.2727272727272728E-2</v>
      </c>
    </row>
    <row r="838" spans="1:45" ht="15" hidden="1" customHeight="1">
      <c r="A838" s="24" t="s">
        <v>45</v>
      </c>
      <c r="B838" s="24" t="s">
        <v>194</v>
      </c>
      <c r="C838" s="24"/>
      <c r="D838" s="24">
        <v>2024</v>
      </c>
      <c r="E838" s="61">
        <v>45474</v>
      </c>
      <c r="F838" s="61">
        <v>45657</v>
      </c>
      <c r="G838" s="24" t="s">
        <v>662</v>
      </c>
      <c r="H838" s="24" t="s">
        <v>662</v>
      </c>
      <c r="I838" s="24" t="s">
        <v>50</v>
      </c>
      <c r="J838" s="24" t="s">
        <v>663</v>
      </c>
      <c r="K838" s="24" t="s">
        <v>586</v>
      </c>
      <c r="L838" s="24" t="s">
        <v>318</v>
      </c>
      <c r="M838" s="24" t="s">
        <v>69</v>
      </c>
      <c r="N838" s="24" t="s">
        <v>70</v>
      </c>
      <c r="O838" s="24" t="s">
        <v>56</v>
      </c>
      <c r="P838" s="24">
        <v>15</v>
      </c>
      <c r="Q838" s="24">
        <v>3.75</v>
      </c>
      <c r="R838" s="24" t="s">
        <v>93</v>
      </c>
      <c r="S838" s="62">
        <v>0</v>
      </c>
      <c r="T838" s="24">
        <v>2024</v>
      </c>
      <c r="U838" s="24">
        <f t="shared" si="13"/>
        <v>9</v>
      </c>
      <c r="V838" s="24"/>
      <c r="W838" s="24"/>
      <c r="X838" s="24"/>
      <c r="Y838" s="24"/>
      <c r="Z838" s="24"/>
      <c r="AA838" s="24"/>
      <c r="AB838" s="24">
        <v>1.5</v>
      </c>
      <c r="AC838" s="24">
        <v>1.5</v>
      </c>
      <c r="AD838" s="24">
        <v>1.5</v>
      </c>
      <c r="AE838" s="24">
        <v>1.5</v>
      </c>
      <c r="AF838" s="24">
        <v>1.5</v>
      </c>
      <c r="AG838" s="24">
        <v>1.5</v>
      </c>
      <c r="AH838" s="62">
        <f>V838/'Festività&amp;Chiusure'!H$2</f>
        <v>0</v>
      </c>
      <c r="AI838" s="62">
        <f>W838/'Festività&amp;Chiusure'!I$2</f>
        <v>0</v>
      </c>
      <c r="AJ838" s="62">
        <f>X838/'Festività&amp;Chiusure'!J$2</f>
        <v>0</v>
      </c>
      <c r="AK838" s="62">
        <f>Y838/'Festività&amp;Chiusure'!K$2</f>
        <v>0</v>
      </c>
      <c r="AL838" s="62">
        <f>Z838/'Festività&amp;Chiusure'!L$2</f>
        <v>0</v>
      </c>
      <c r="AM838" s="62">
        <f>AA838/'Festività&amp;Chiusure'!M$2</f>
        <v>0</v>
      </c>
      <c r="AN838" s="62">
        <f>AB838/'Festività&amp;Chiusure'!N$2</f>
        <v>6.5217391304347824E-2</v>
      </c>
      <c r="AO838" s="62">
        <f>AC838/'Festività&amp;Chiusure'!O$2</f>
        <v>0.125</v>
      </c>
      <c r="AP838" s="62">
        <f>AD838/'Festività&amp;Chiusure'!P$2</f>
        <v>7.1428571428571425E-2</v>
      </c>
      <c r="AQ838" s="62">
        <f>AE838/'Festività&amp;Chiusure'!Q$2</f>
        <v>6.5217391304347824E-2</v>
      </c>
      <c r="AR838" s="62">
        <f>AF838/'Festività&amp;Chiusure'!R$2</f>
        <v>7.1428571428571425E-2</v>
      </c>
      <c r="AS838" s="62">
        <f>AG838/'Festività&amp;Chiusure'!S$2</f>
        <v>6.8181818181818177E-2</v>
      </c>
    </row>
    <row r="839" spans="1:45" ht="15" hidden="1" customHeight="1">
      <c r="A839" s="24" t="s">
        <v>45</v>
      </c>
      <c r="B839" s="24" t="s">
        <v>194</v>
      </c>
      <c r="C839" s="24"/>
      <c r="D839" s="24">
        <v>2024</v>
      </c>
      <c r="E839" s="61">
        <v>45474</v>
      </c>
      <c r="F839" s="61">
        <v>45657</v>
      </c>
      <c r="G839" s="24" t="s">
        <v>662</v>
      </c>
      <c r="H839" s="24" t="s">
        <v>662</v>
      </c>
      <c r="I839" s="24" t="s">
        <v>50</v>
      </c>
      <c r="J839" s="24" t="s">
        <v>663</v>
      </c>
      <c r="K839" s="24" t="s">
        <v>586</v>
      </c>
      <c r="L839" s="24" t="s">
        <v>318</v>
      </c>
      <c r="M839" s="24" t="s">
        <v>71</v>
      </c>
      <c r="N839" s="24" t="s">
        <v>70</v>
      </c>
      <c r="O839" s="24" t="s">
        <v>72</v>
      </c>
      <c r="P839" s="24">
        <v>15</v>
      </c>
      <c r="Q839" s="24">
        <v>3.75</v>
      </c>
      <c r="R839" s="24" t="s">
        <v>93</v>
      </c>
      <c r="S839" s="62">
        <v>0</v>
      </c>
      <c r="T839" s="24">
        <v>2024</v>
      </c>
      <c r="U839" s="24">
        <f t="shared" si="13"/>
        <v>4.5</v>
      </c>
      <c r="V839" s="24"/>
      <c r="W839" s="24"/>
      <c r="X839" s="24"/>
      <c r="Y839" s="24"/>
      <c r="Z839" s="24"/>
      <c r="AA839" s="24"/>
      <c r="AB839" s="24">
        <v>0.5</v>
      </c>
      <c r="AC839" s="24">
        <v>0.5</v>
      </c>
      <c r="AD839" s="24">
        <v>0.5</v>
      </c>
      <c r="AE839" s="24">
        <v>0.5</v>
      </c>
      <c r="AF839" s="24">
        <v>0.5</v>
      </c>
      <c r="AG839" s="24">
        <v>2</v>
      </c>
      <c r="AH839" s="62">
        <f>V839/'Festività&amp;Chiusure'!H$2</f>
        <v>0</v>
      </c>
      <c r="AI839" s="62">
        <f>W839/'Festività&amp;Chiusure'!I$2</f>
        <v>0</v>
      </c>
      <c r="AJ839" s="62">
        <f>X839/'Festività&amp;Chiusure'!J$2</f>
        <v>0</v>
      </c>
      <c r="AK839" s="62">
        <f>Y839/'Festività&amp;Chiusure'!K$2</f>
        <v>0</v>
      </c>
      <c r="AL839" s="62">
        <f>Z839/'Festività&amp;Chiusure'!L$2</f>
        <v>0</v>
      </c>
      <c r="AM839" s="62">
        <f>AA839/'Festività&amp;Chiusure'!M$2</f>
        <v>0</v>
      </c>
      <c r="AN839" s="62">
        <f>AB839/'Festività&amp;Chiusure'!N$2</f>
        <v>2.1739130434782608E-2</v>
      </c>
      <c r="AO839" s="62">
        <f>AC839/'Festività&amp;Chiusure'!O$2</f>
        <v>4.1666666666666664E-2</v>
      </c>
      <c r="AP839" s="62">
        <f>AD839/'Festività&amp;Chiusure'!P$2</f>
        <v>2.3809523809523808E-2</v>
      </c>
      <c r="AQ839" s="62">
        <f>AE839/'Festività&amp;Chiusure'!Q$2</f>
        <v>2.1739130434782608E-2</v>
      </c>
      <c r="AR839" s="62">
        <f>AF839/'Festività&amp;Chiusure'!R$2</f>
        <v>2.3809523809523808E-2</v>
      </c>
      <c r="AS839" s="62">
        <f>AG839/'Festività&amp;Chiusure'!S$2</f>
        <v>9.0909090909090912E-2</v>
      </c>
    </row>
    <row r="840" spans="1:45" ht="15" hidden="1" customHeight="1">
      <c r="A840" s="24" t="s">
        <v>45</v>
      </c>
      <c r="B840" s="24" t="s">
        <v>194</v>
      </c>
      <c r="C840" s="24"/>
      <c r="D840" s="24">
        <v>2024</v>
      </c>
      <c r="E840" s="61">
        <v>45474</v>
      </c>
      <c r="F840" s="61">
        <v>45657</v>
      </c>
      <c r="G840" s="24" t="s">
        <v>662</v>
      </c>
      <c r="H840" s="24" t="s">
        <v>662</v>
      </c>
      <c r="I840" s="24" t="s">
        <v>50</v>
      </c>
      <c r="J840" s="24" t="s">
        <v>663</v>
      </c>
      <c r="K840" s="24" t="s">
        <v>586</v>
      </c>
      <c r="L840" s="24" t="s">
        <v>318</v>
      </c>
      <c r="M840" s="24" t="s">
        <v>318</v>
      </c>
      <c r="N840" s="24" t="s">
        <v>176</v>
      </c>
      <c r="O840" s="24" t="s">
        <v>92</v>
      </c>
      <c r="P840" s="24">
        <v>15</v>
      </c>
      <c r="Q840" s="24">
        <v>3.75</v>
      </c>
      <c r="R840" s="24" t="s">
        <v>93</v>
      </c>
      <c r="S840" s="62">
        <v>0</v>
      </c>
      <c r="T840" s="24">
        <v>2024</v>
      </c>
      <c r="U840" s="24">
        <f t="shared" si="13"/>
        <v>1.2</v>
      </c>
      <c r="V840" s="24"/>
      <c r="W840" s="24"/>
      <c r="X840" s="24"/>
      <c r="Y840" s="24"/>
      <c r="Z840" s="24"/>
      <c r="AA840" s="24"/>
      <c r="AB840" s="24">
        <v>0.2</v>
      </c>
      <c r="AC840" s="24">
        <v>0.2</v>
      </c>
      <c r="AD840" s="24">
        <v>0.2</v>
      </c>
      <c r="AE840" s="24">
        <v>0.2</v>
      </c>
      <c r="AF840" s="24">
        <v>0.2</v>
      </c>
      <c r="AG840" s="24">
        <v>0.2</v>
      </c>
      <c r="AH840" s="62">
        <f>V840/'Festività&amp;Chiusure'!H$2</f>
        <v>0</v>
      </c>
      <c r="AI840" s="62">
        <f>W840/'Festività&amp;Chiusure'!I$2</f>
        <v>0</v>
      </c>
      <c r="AJ840" s="62">
        <f>X840/'Festività&amp;Chiusure'!J$2</f>
        <v>0</v>
      </c>
      <c r="AK840" s="62">
        <f>Y840/'Festività&amp;Chiusure'!K$2</f>
        <v>0</v>
      </c>
      <c r="AL840" s="62">
        <f>Z840/'Festività&amp;Chiusure'!L$2</f>
        <v>0</v>
      </c>
      <c r="AM840" s="62">
        <f>AA840/'Festività&amp;Chiusure'!M$2</f>
        <v>0</v>
      </c>
      <c r="AN840" s="62">
        <f>AB840/'Festività&amp;Chiusure'!N$2</f>
        <v>8.6956521739130436E-3</v>
      </c>
      <c r="AO840" s="62">
        <f>AC840/'Festività&amp;Chiusure'!O$2</f>
        <v>1.6666666666666666E-2</v>
      </c>
      <c r="AP840" s="62">
        <f>AD840/'Festività&amp;Chiusure'!P$2</f>
        <v>9.5238095238095247E-3</v>
      </c>
      <c r="AQ840" s="62">
        <f>AE840/'Festività&amp;Chiusure'!Q$2</f>
        <v>8.6956521739130436E-3</v>
      </c>
      <c r="AR840" s="62">
        <f>AF840/'Festività&amp;Chiusure'!R$2</f>
        <v>9.5238095238095247E-3</v>
      </c>
      <c r="AS840" s="62">
        <f>AG840/'Festività&amp;Chiusure'!S$2</f>
        <v>9.0909090909090922E-3</v>
      </c>
    </row>
    <row r="841" spans="1:45" ht="15" hidden="1" customHeight="1">
      <c r="A841" s="24" t="s">
        <v>45</v>
      </c>
      <c r="B841" s="24" t="s">
        <v>194</v>
      </c>
      <c r="C841" s="24"/>
      <c r="D841" s="24" t="s">
        <v>47</v>
      </c>
      <c r="E841" s="61">
        <v>45200</v>
      </c>
      <c r="F841" s="61">
        <v>45559</v>
      </c>
      <c r="G841" s="24" t="s">
        <v>664</v>
      </c>
      <c r="H841" s="24" t="s">
        <v>665</v>
      </c>
      <c r="I841" s="24" t="s">
        <v>50</v>
      </c>
      <c r="J841" s="24" t="s">
        <v>666</v>
      </c>
      <c r="K841" s="24" t="s">
        <v>572</v>
      </c>
      <c r="L841" s="24" t="s">
        <v>318</v>
      </c>
      <c r="M841" s="24" t="s">
        <v>69</v>
      </c>
      <c r="N841" s="24" t="s">
        <v>70</v>
      </c>
      <c r="O841" s="24" t="s">
        <v>56</v>
      </c>
      <c r="P841" s="24">
        <v>60</v>
      </c>
      <c r="Q841" s="24">
        <v>47</v>
      </c>
      <c r="R841" s="24" t="s">
        <v>57</v>
      </c>
      <c r="S841" s="62">
        <v>0</v>
      </c>
      <c r="T841" s="24">
        <v>2024</v>
      </c>
      <c r="U841" s="24">
        <f t="shared" si="13"/>
        <v>14</v>
      </c>
      <c r="V841" s="24">
        <v>3</v>
      </c>
      <c r="W841" s="24">
        <v>3</v>
      </c>
      <c r="X841" s="24">
        <v>3</v>
      </c>
      <c r="Y841" s="24">
        <v>3</v>
      </c>
      <c r="Z841" s="24">
        <v>3</v>
      </c>
      <c r="AA841" s="24">
        <v>3</v>
      </c>
      <c r="AB841" s="24">
        <v>3</v>
      </c>
      <c r="AC841" s="24">
        <v>2</v>
      </c>
      <c r="AD841" s="24">
        <v>3</v>
      </c>
      <c r="AE841" s="24"/>
      <c r="AF841" s="24"/>
      <c r="AG841" s="24"/>
      <c r="AH841" s="62">
        <f>V841/'Festività&amp;Chiusure'!H$2</f>
        <v>0.16666666666666666</v>
      </c>
      <c r="AI841" s="62">
        <f>W841/'Festività&amp;Chiusure'!I$2</f>
        <v>0.15</v>
      </c>
      <c r="AJ841" s="62">
        <f>X841/'Festività&amp;Chiusure'!J$2</f>
        <v>0.14285714285714285</v>
      </c>
      <c r="AK841" s="62">
        <f>Y841/'Festività&amp;Chiusure'!K$2</f>
        <v>0.13636363636363635</v>
      </c>
      <c r="AL841" s="62">
        <f>Z841/'Festività&amp;Chiusure'!L$2</f>
        <v>0.15</v>
      </c>
      <c r="AM841" s="62">
        <f>AA841/'Festività&amp;Chiusure'!M$2</f>
        <v>0.15</v>
      </c>
      <c r="AN841" s="62">
        <f>AB841/'Festività&amp;Chiusure'!N$2</f>
        <v>0.13043478260869565</v>
      </c>
      <c r="AO841" s="62">
        <f>AC841/'Festività&amp;Chiusure'!O$2</f>
        <v>0.16666666666666666</v>
      </c>
      <c r="AP841" s="62">
        <f>AD841/'Festività&amp;Chiusure'!P$2</f>
        <v>0.14285714285714285</v>
      </c>
      <c r="AQ841" s="62">
        <f>AE841/'Festività&amp;Chiusure'!Q$2</f>
        <v>0</v>
      </c>
      <c r="AR841" s="62">
        <f>AF841/'Festività&amp;Chiusure'!R$2</f>
        <v>0</v>
      </c>
      <c r="AS841" s="62">
        <f>AG841/'Festività&amp;Chiusure'!S$2</f>
        <v>0</v>
      </c>
    </row>
    <row r="842" spans="1:45" ht="15" hidden="1" customHeight="1">
      <c r="A842" s="24" t="s">
        <v>45</v>
      </c>
      <c r="B842" s="24" t="s">
        <v>194</v>
      </c>
      <c r="C842" s="24"/>
      <c r="D842" s="24" t="s">
        <v>47</v>
      </c>
      <c r="E842" s="61">
        <v>45200</v>
      </c>
      <c r="F842" s="61">
        <v>45559</v>
      </c>
      <c r="G842" s="24" t="s">
        <v>664</v>
      </c>
      <c r="H842" s="24" t="s">
        <v>665</v>
      </c>
      <c r="I842" s="24" t="s">
        <v>50</v>
      </c>
      <c r="J842" s="24" t="s">
        <v>666</v>
      </c>
      <c r="K842" s="24" t="s">
        <v>572</v>
      </c>
      <c r="L842" s="24" t="s">
        <v>318</v>
      </c>
      <c r="M842" s="24" t="s">
        <v>98</v>
      </c>
      <c r="N842" s="24" t="s">
        <v>70</v>
      </c>
      <c r="O842" s="24" t="s">
        <v>72</v>
      </c>
      <c r="P842" s="24">
        <v>60</v>
      </c>
      <c r="Q842" s="24">
        <v>47</v>
      </c>
      <c r="R842" s="24" t="s">
        <v>57</v>
      </c>
      <c r="S842" s="62">
        <v>0</v>
      </c>
      <c r="T842" s="24">
        <v>2024</v>
      </c>
      <c r="U842" s="24">
        <f t="shared" si="13"/>
        <v>5</v>
      </c>
      <c r="V842" s="24">
        <v>3</v>
      </c>
      <c r="W842" s="24">
        <v>3</v>
      </c>
      <c r="X842" s="24">
        <v>3</v>
      </c>
      <c r="Y842" s="24">
        <v>3</v>
      </c>
      <c r="Z842" s="24">
        <v>1</v>
      </c>
      <c r="AA842" s="24">
        <v>1</v>
      </c>
      <c r="AB842" s="24">
        <v>1</v>
      </c>
      <c r="AC842" s="24">
        <v>1</v>
      </c>
      <c r="AD842" s="24">
        <v>1</v>
      </c>
      <c r="AE842" s="24"/>
      <c r="AF842" s="24"/>
      <c r="AG842" s="24"/>
      <c r="AH842" s="62">
        <f>V842/'Festività&amp;Chiusure'!H$2</f>
        <v>0.16666666666666666</v>
      </c>
      <c r="AI842" s="62">
        <f>W842/'Festività&amp;Chiusure'!I$2</f>
        <v>0.15</v>
      </c>
      <c r="AJ842" s="62">
        <f>X842/'Festività&amp;Chiusure'!J$2</f>
        <v>0.14285714285714285</v>
      </c>
      <c r="AK842" s="62">
        <f>Y842/'Festività&amp;Chiusure'!K$2</f>
        <v>0.13636363636363635</v>
      </c>
      <c r="AL842" s="62">
        <f>Z842/'Festività&amp;Chiusure'!L$2</f>
        <v>0.05</v>
      </c>
      <c r="AM842" s="62">
        <f>AA842/'Festività&amp;Chiusure'!M$2</f>
        <v>0.05</v>
      </c>
      <c r="AN842" s="62">
        <f>AB842/'Festività&amp;Chiusure'!N$2</f>
        <v>4.3478260869565216E-2</v>
      </c>
      <c r="AO842" s="62">
        <f>AC842/'Festività&amp;Chiusure'!O$2</f>
        <v>8.3333333333333329E-2</v>
      </c>
      <c r="AP842" s="62">
        <f>AD842/'Festività&amp;Chiusure'!P$2</f>
        <v>4.7619047619047616E-2</v>
      </c>
      <c r="AQ842" s="62">
        <f>AE842/'Festività&amp;Chiusure'!Q$2</f>
        <v>0</v>
      </c>
      <c r="AR842" s="62">
        <f>AF842/'Festività&amp;Chiusure'!R$2</f>
        <v>0</v>
      </c>
      <c r="AS842" s="62">
        <f>AG842/'Festività&amp;Chiusure'!S$2</f>
        <v>0</v>
      </c>
    </row>
    <row r="843" spans="1:45" ht="15" hidden="1" customHeight="1">
      <c r="A843" s="24" t="s">
        <v>45</v>
      </c>
      <c r="B843" s="24" t="s">
        <v>194</v>
      </c>
      <c r="C843" s="24"/>
      <c r="D843" s="24" t="s">
        <v>47</v>
      </c>
      <c r="E843" s="61">
        <v>45200</v>
      </c>
      <c r="F843" s="61">
        <v>45559</v>
      </c>
      <c r="G843" s="24" t="s">
        <v>664</v>
      </c>
      <c r="H843" s="24" t="s">
        <v>665</v>
      </c>
      <c r="I843" s="24" t="s">
        <v>50</v>
      </c>
      <c r="J843" s="24" t="s">
        <v>666</v>
      </c>
      <c r="K843" s="24" t="s">
        <v>572</v>
      </c>
      <c r="L843" s="24" t="s">
        <v>318</v>
      </c>
      <c r="M843" s="24" t="s">
        <v>71</v>
      </c>
      <c r="N843" s="24" t="s">
        <v>70</v>
      </c>
      <c r="O843" s="24" t="s">
        <v>233</v>
      </c>
      <c r="P843" s="24">
        <v>60</v>
      </c>
      <c r="Q843" s="24">
        <v>47</v>
      </c>
      <c r="R843" s="24" t="s">
        <v>57</v>
      </c>
      <c r="S843" s="62">
        <v>0</v>
      </c>
      <c r="T843" s="24">
        <v>2024</v>
      </c>
      <c r="U843" s="24">
        <f t="shared" si="13"/>
        <v>8</v>
      </c>
      <c r="V843" s="24">
        <v>2</v>
      </c>
      <c r="W843" s="24">
        <v>2</v>
      </c>
      <c r="X843" s="24">
        <v>2</v>
      </c>
      <c r="Y843" s="24">
        <v>2</v>
      </c>
      <c r="Z843" s="24">
        <v>2</v>
      </c>
      <c r="AA843" s="24">
        <v>3</v>
      </c>
      <c r="AB843" s="24">
        <v>1</v>
      </c>
      <c r="AC843" s="24">
        <v>1</v>
      </c>
      <c r="AD843" s="24">
        <v>1</v>
      </c>
      <c r="AE843" s="24"/>
      <c r="AF843" s="24"/>
      <c r="AG843" s="24"/>
      <c r="AH843" s="62">
        <f>V843/'Festività&amp;Chiusure'!H$2</f>
        <v>0.1111111111111111</v>
      </c>
      <c r="AI843" s="62">
        <f>W843/'Festività&amp;Chiusure'!I$2</f>
        <v>0.1</v>
      </c>
      <c r="AJ843" s="62">
        <f>X843/'Festività&amp;Chiusure'!J$2</f>
        <v>9.5238095238095233E-2</v>
      </c>
      <c r="AK843" s="62">
        <f>Y843/'Festività&amp;Chiusure'!K$2</f>
        <v>9.0909090909090912E-2</v>
      </c>
      <c r="AL843" s="62">
        <f>Z843/'Festività&amp;Chiusure'!L$2</f>
        <v>0.1</v>
      </c>
      <c r="AM843" s="62">
        <f>AA843/'Festività&amp;Chiusure'!M$2</f>
        <v>0.15</v>
      </c>
      <c r="AN843" s="62">
        <f>AB843/'Festività&amp;Chiusure'!N$2</f>
        <v>4.3478260869565216E-2</v>
      </c>
      <c r="AO843" s="62">
        <f>AC843/'Festività&amp;Chiusure'!O$2</f>
        <v>8.3333333333333329E-2</v>
      </c>
      <c r="AP843" s="62">
        <f>AD843/'Festività&amp;Chiusure'!P$2</f>
        <v>4.7619047619047616E-2</v>
      </c>
      <c r="AQ843" s="62">
        <f>AE843/'Festività&amp;Chiusure'!Q$2</f>
        <v>0</v>
      </c>
      <c r="AR843" s="62">
        <f>AF843/'Festività&amp;Chiusure'!R$2</f>
        <v>0</v>
      </c>
      <c r="AS843" s="62">
        <f>AG843/'Festività&amp;Chiusure'!S$2</f>
        <v>0</v>
      </c>
    </row>
    <row r="844" spans="1:45" ht="15" hidden="1" customHeight="1">
      <c r="A844" s="24" t="s">
        <v>45</v>
      </c>
      <c r="B844" s="24" t="s">
        <v>194</v>
      </c>
      <c r="C844" s="24"/>
      <c r="D844" s="24" t="s">
        <v>143</v>
      </c>
      <c r="E844" s="61">
        <v>45566</v>
      </c>
      <c r="F844" s="61">
        <v>45930</v>
      </c>
      <c r="G844" s="24" t="s">
        <v>667</v>
      </c>
      <c r="H844" s="24" t="s">
        <v>667</v>
      </c>
      <c r="I844" s="24" t="s">
        <v>50</v>
      </c>
      <c r="J844" s="24" t="s">
        <v>668</v>
      </c>
      <c r="K844" s="24" t="s">
        <v>572</v>
      </c>
      <c r="L844" s="24" t="s">
        <v>318</v>
      </c>
      <c r="M844" s="24" t="s">
        <v>69</v>
      </c>
      <c r="N844" s="24" t="s">
        <v>70</v>
      </c>
      <c r="O844" s="24" t="s">
        <v>56</v>
      </c>
      <c r="P844" s="24">
        <v>15</v>
      </c>
      <c r="Q844" s="24">
        <v>0</v>
      </c>
      <c r="R844" s="24" t="s">
        <v>93</v>
      </c>
      <c r="S844" s="62">
        <v>0</v>
      </c>
      <c r="T844" s="24">
        <v>2024</v>
      </c>
      <c r="U844" s="24">
        <f t="shared" si="13"/>
        <v>9</v>
      </c>
      <c r="V844" s="24"/>
      <c r="W844" s="24"/>
      <c r="X844" s="24"/>
      <c r="Y844" s="24"/>
      <c r="Z844" s="24"/>
      <c r="AA844" s="24"/>
      <c r="AB844" s="24"/>
      <c r="AC844" s="24"/>
      <c r="AD844" s="24"/>
      <c r="AE844" s="24">
        <v>3</v>
      </c>
      <c r="AF844" s="24">
        <v>3</v>
      </c>
      <c r="AG844" s="24">
        <v>3</v>
      </c>
      <c r="AH844" s="62">
        <f>V844/'Festività&amp;Chiusure'!H$2</f>
        <v>0</v>
      </c>
      <c r="AI844" s="62">
        <f>W844/'Festività&amp;Chiusure'!I$2</f>
        <v>0</v>
      </c>
      <c r="AJ844" s="62">
        <f>X844/'Festività&amp;Chiusure'!J$2</f>
        <v>0</v>
      </c>
      <c r="AK844" s="62">
        <f>Y844/'Festività&amp;Chiusure'!K$2</f>
        <v>0</v>
      </c>
      <c r="AL844" s="62">
        <f>Z844/'Festività&amp;Chiusure'!L$2</f>
        <v>0</v>
      </c>
      <c r="AM844" s="62">
        <f>AA844/'Festività&amp;Chiusure'!M$2</f>
        <v>0</v>
      </c>
      <c r="AN844" s="62">
        <f>AB844/'Festività&amp;Chiusure'!N$2</f>
        <v>0</v>
      </c>
      <c r="AO844" s="62">
        <f>AC844/'Festività&amp;Chiusure'!O$2</f>
        <v>0</v>
      </c>
      <c r="AP844" s="62">
        <f>AD844/'Festività&amp;Chiusure'!P$2</f>
        <v>0</v>
      </c>
      <c r="AQ844" s="62">
        <f>AE844/'Festività&amp;Chiusure'!Q$2</f>
        <v>0.13043478260869565</v>
      </c>
      <c r="AR844" s="62">
        <f>AF844/'Festività&amp;Chiusure'!R$2</f>
        <v>0.14285714285714285</v>
      </c>
      <c r="AS844" s="62">
        <f>AG844/'Festività&amp;Chiusure'!S$2</f>
        <v>0.13636363636363635</v>
      </c>
    </row>
    <row r="845" spans="1:45" ht="15" hidden="1" customHeight="1">
      <c r="A845" s="24" t="s">
        <v>45</v>
      </c>
      <c r="B845" s="24" t="s">
        <v>194</v>
      </c>
      <c r="C845" s="24"/>
      <c r="D845" s="24" t="s">
        <v>143</v>
      </c>
      <c r="E845" s="61">
        <v>45566</v>
      </c>
      <c r="F845" s="61">
        <v>45930</v>
      </c>
      <c r="G845" s="24" t="s">
        <v>667</v>
      </c>
      <c r="H845" s="24" t="s">
        <v>667</v>
      </c>
      <c r="I845" s="24" t="s">
        <v>50</v>
      </c>
      <c r="J845" s="24" t="s">
        <v>668</v>
      </c>
      <c r="K845" s="24" t="s">
        <v>572</v>
      </c>
      <c r="L845" s="24" t="s">
        <v>318</v>
      </c>
      <c r="M845" s="24" t="s">
        <v>98</v>
      </c>
      <c r="N845" s="24" t="s">
        <v>70</v>
      </c>
      <c r="O845" s="24" t="s">
        <v>72</v>
      </c>
      <c r="P845" s="24">
        <v>15</v>
      </c>
      <c r="Q845" s="24">
        <v>0</v>
      </c>
      <c r="R845" s="24" t="s">
        <v>93</v>
      </c>
      <c r="S845" s="62">
        <v>0</v>
      </c>
      <c r="T845" s="24">
        <v>2024</v>
      </c>
      <c r="U845" s="24">
        <f t="shared" si="13"/>
        <v>3</v>
      </c>
      <c r="V845" s="24"/>
      <c r="W845" s="24"/>
      <c r="X845" s="24"/>
      <c r="Y845" s="24"/>
      <c r="Z845" s="24"/>
      <c r="AA845" s="24"/>
      <c r="AB845" s="24"/>
      <c r="AC845" s="24"/>
      <c r="AD845" s="24"/>
      <c r="AE845" s="24">
        <v>0.5</v>
      </c>
      <c r="AF845" s="24">
        <v>0.5</v>
      </c>
      <c r="AG845" s="24">
        <v>2</v>
      </c>
      <c r="AH845" s="62">
        <f>V845/'Festività&amp;Chiusure'!H$2</f>
        <v>0</v>
      </c>
      <c r="AI845" s="62">
        <f>W845/'Festività&amp;Chiusure'!I$2</f>
        <v>0</v>
      </c>
      <c r="AJ845" s="62">
        <f>X845/'Festività&amp;Chiusure'!J$2</f>
        <v>0</v>
      </c>
      <c r="AK845" s="62">
        <f>Y845/'Festività&amp;Chiusure'!K$2</f>
        <v>0</v>
      </c>
      <c r="AL845" s="62">
        <f>Z845/'Festività&amp;Chiusure'!L$2</f>
        <v>0</v>
      </c>
      <c r="AM845" s="62">
        <f>AA845/'Festività&amp;Chiusure'!M$2</f>
        <v>0</v>
      </c>
      <c r="AN845" s="62">
        <f>AB845/'Festività&amp;Chiusure'!N$2</f>
        <v>0</v>
      </c>
      <c r="AO845" s="62">
        <f>AC845/'Festività&amp;Chiusure'!O$2</f>
        <v>0</v>
      </c>
      <c r="AP845" s="62">
        <f>AD845/'Festività&amp;Chiusure'!P$2</f>
        <v>0</v>
      </c>
      <c r="AQ845" s="62">
        <f>AE845/'Festività&amp;Chiusure'!Q$2</f>
        <v>2.1739130434782608E-2</v>
      </c>
      <c r="AR845" s="62">
        <f>AF845/'Festività&amp;Chiusure'!R$2</f>
        <v>2.3809523809523808E-2</v>
      </c>
      <c r="AS845" s="62">
        <f>AG845/'Festività&amp;Chiusure'!S$2</f>
        <v>9.0909090909090912E-2</v>
      </c>
    </row>
    <row r="846" spans="1:45" ht="15" hidden="1" customHeight="1">
      <c r="A846" s="24" t="s">
        <v>45</v>
      </c>
      <c r="B846" s="24" t="s">
        <v>194</v>
      </c>
      <c r="C846" s="24"/>
      <c r="D846" s="24" t="s">
        <v>143</v>
      </c>
      <c r="E846" s="61">
        <v>45566</v>
      </c>
      <c r="F846" s="61">
        <v>45930</v>
      </c>
      <c r="G846" s="24" t="s">
        <v>667</v>
      </c>
      <c r="H846" s="24" t="s">
        <v>667</v>
      </c>
      <c r="I846" s="24" t="s">
        <v>50</v>
      </c>
      <c r="J846" s="24" t="s">
        <v>668</v>
      </c>
      <c r="K846" s="24" t="s">
        <v>572</v>
      </c>
      <c r="L846" s="24" t="s">
        <v>318</v>
      </c>
      <c r="M846" s="24" t="s">
        <v>71</v>
      </c>
      <c r="N846" s="24" t="s">
        <v>70</v>
      </c>
      <c r="O846" s="24" t="s">
        <v>233</v>
      </c>
      <c r="P846" s="24">
        <v>15</v>
      </c>
      <c r="Q846" s="24">
        <v>0</v>
      </c>
      <c r="R846" s="24" t="s">
        <v>93</v>
      </c>
      <c r="S846" s="62">
        <v>0</v>
      </c>
      <c r="T846" s="24">
        <v>2024</v>
      </c>
      <c r="U846" s="24">
        <f t="shared" si="13"/>
        <v>3</v>
      </c>
      <c r="V846" s="24"/>
      <c r="W846" s="24"/>
      <c r="X846" s="24"/>
      <c r="Y846" s="24"/>
      <c r="Z846" s="24"/>
      <c r="AA846" s="24"/>
      <c r="AB846" s="24"/>
      <c r="AC846" s="24"/>
      <c r="AD846" s="24"/>
      <c r="AE846" s="24">
        <v>1</v>
      </c>
      <c r="AF846" s="24">
        <v>1</v>
      </c>
      <c r="AG846" s="24">
        <v>1</v>
      </c>
      <c r="AH846" s="62">
        <f>V846/'Festività&amp;Chiusure'!H$2</f>
        <v>0</v>
      </c>
      <c r="AI846" s="62">
        <f>W846/'Festività&amp;Chiusure'!I$2</f>
        <v>0</v>
      </c>
      <c r="AJ846" s="62">
        <f>X846/'Festività&amp;Chiusure'!J$2</f>
        <v>0</v>
      </c>
      <c r="AK846" s="62">
        <f>Y846/'Festività&amp;Chiusure'!K$2</f>
        <v>0</v>
      </c>
      <c r="AL846" s="62">
        <f>Z846/'Festività&amp;Chiusure'!L$2</f>
        <v>0</v>
      </c>
      <c r="AM846" s="62">
        <f>AA846/'Festività&amp;Chiusure'!M$2</f>
        <v>0</v>
      </c>
      <c r="AN846" s="62">
        <f>AB846/'Festività&amp;Chiusure'!N$2</f>
        <v>0</v>
      </c>
      <c r="AO846" s="62">
        <f>AC846/'Festività&amp;Chiusure'!O$2</f>
        <v>0</v>
      </c>
      <c r="AP846" s="62">
        <f>AD846/'Festività&amp;Chiusure'!P$2</f>
        <v>0</v>
      </c>
      <c r="AQ846" s="62">
        <f>AE846/'Festività&amp;Chiusure'!Q$2</f>
        <v>4.3478260869565216E-2</v>
      </c>
      <c r="AR846" s="62">
        <f>AF846/'Festività&amp;Chiusure'!R$2</f>
        <v>4.7619047619047616E-2</v>
      </c>
      <c r="AS846" s="62">
        <f>AG846/'Festività&amp;Chiusure'!S$2</f>
        <v>4.5454545454545456E-2</v>
      </c>
    </row>
    <row r="847" spans="1:45" ht="15" hidden="1" customHeight="1">
      <c r="A847" s="24" t="s">
        <v>45</v>
      </c>
      <c r="B847" s="24" t="s">
        <v>194</v>
      </c>
      <c r="C847" s="24"/>
      <c r="D847" s="24" t="s">
        <v>143</v>
      </c>
      <c r="E847" s="61">
        <v>45566</v>
      </c>
      <c r="F847" s="61">
        <v>45930</v>
      </c>
      <c r="G847" s="24" t="s">
        <v>667</v>
      </c>
      <c r="H847" s="24" t="s">
        <v>667</v>
      </c>
      <c r="I847" s="24" t="s">
        <v>50</v>
      </c>
      <c r="J847" s="24" t="s">
        <v>668</v>
      </c>
      <c r="K847" s="24" t="s">
        <v>572</v>
      </c>
      <c r="L847" s="24" t="s">
        <v>318</v>
      </c>
      <c r="M847" s="24" t="s">
        <v>318</v>
      </c>
      <c r="N847" s="24" t="s">
        <v>176</v>
      </c>
      <c r="O847" s="24" t="s">
        <v>92</v>
      </c>
      <c r="P847" s="24">
        <v>15</v>
      </c>
      <c r="Q847" s="24">
        <v>0</v>
      </c>
      <c r="R847" s="24" t="s">
        <v>93</v>
      </c>
      <c r="S847" s="62">
        <v>0</v>
      </c>
      <c r="T847" s="24">
        <v>2024</v>
      </c>
      <c r="U847" s="24">
        <f t="shared" si="13"/>
        <v>0.60000000000000009</v>
      </c>
      <c r="V847" s="24"/>
      <c r="W847" s="24"/>
      <c r="X847" s="24"/>
      <c r="Y847" s="24"/>
      <c r="Z847" s="24"/>
      <c r="AA847" s="24"/>
      <c r="AB847" s="24"/>
      <c r="AC847" s="24"/>
      <c r="AD847" s="24"/>
      <c r="AE847" s="24">
        <v>0.2</v>
      </c>
      <c r="AF847" s="24">
        <v>0.2</v>
      </c>
      <c r="AG847" s="24">
        <v>0.2</v>
      </c>
      <c r="AH847" s="62">
        <f>V847/'Festività&amp;Chiusure'!H$2</f>
        <v>0</v>
      </c>
      <c r="AI847" s="62">
        <f>W847/'Festività&amp;Chiusure'!I$2</f>
        <v>0</v>
      </c>
      <c r="AJ847" s="62">
        <f>X847/'Festività&amp;Chiusure'!J$2</f>
        <v>0</v>
      </c>
      <c r="AK847" s="62">
        <f>Y847/'Festività&amp;Chiusure'!K$2</f>
        <v>0</v>
      </c>
      <c r="AL847" s="62">
        <f>Z847/'Festività&amp;Chiusure'!L$2</f>
        <v>0</v>
      </c>
      <c r="AM847" s="62">
        <f>AA847/'Festività&amp;Chiusure'!M$2</f>
        <v>0</v>
      </c>
      <c r="AN847" s="62">
        <f>AB847/'Festività&amp;Chiusure'!N$2</f>
        <v>0</v>
      </c>
      <c r="AO847" s="62">
        <f>AC847/'Festività&amp;Chiusure'!O$2</f>
        <v>0</v>
      </c>
      <c r="AP847" s="62">
        <f>AD847/'Festività&amp;Chiusure'!P$2</f>
        <v>0</v>
      </c>
      <c r="AQ847" s="62">
        <f>AE847/'Festività&amp;Chiusure'!Q$2</f>
        <v>8.6956521739130436E-3</v>
      </c>
      <c r="AR847" s="62">
        <f>AF847/'Festività&amp;Chiusure'!R$2</f>
        <v>9.5238095238095247E-3</v>
      </c>
      <c r="AS847" s="62">
        <f>AG847/'Festività&amp;Chiusure'!S$2</f>
        <v>9.0909090909090922E-3</v>
      </c>
    </row>
    <row r="848" spans="1:45" ht="15" hidden="1" customHeight="1">
      <c r="A848" s="24" t="s">
        <v>45</v>
      </c>
      <c r="B848" s="24" t="s">
        <v>46</v>
      </c>
      <c r="C848" s="24"/>
      <c r="D848" s="24">
        <v>2024</v>
      </c>
      <c r="E848" s="61">
        <v>45383</v>
      </c>
      <c r="F848" s="61">
        <v>45412</v>
      </c>
      <c r="G848" s="24" t="s">
        <v>62</v>
      </c>
      <c r="H848" s="24" t="s">
        <v>669</v>
      </c>
      <c r="I848" s="24" t="s">
        <v>64</v>
      </c>
      <c r="J848" s="24" t="s">
        <v>670</v>
      </c>
      <c r="K848" s="24" t="s">
        <v>52</v>
      </c>
      <c r="L848" s="24" t="s">
        <v>671</v>
      </c>
      <c r="M848" s="24" t="s">
        <v>133</v>
      </c>
      <c r="N848" s="24" t="s">
        <v>55</v>
      </c>
      <c r="O848" s="24" t="s">
        <v>134</v>
      </c>
      <c r="P848" s="24">
        <v>0</v>
      </c>
      <c r="Q848" s="24">
        <v>0</v>
      </c>
      <c r="R848" s="24" t="s">
        <v>57</v>
      </c>
      <c r="S848" s="62">
        <v>1</v>
      </c>
      <c r="T848" s="24">
        <v>2024</v>
      </c>
      <c r="U848" s="24">
        <f t="shared" si="13"/>
        <v>0</v>
      </c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62">
        <f>V848/'Festività&amp;Chiusure'!H$2</f>
        <v>0</v>
      </c>
      <c r="AI848" s="62">
        <f>W848/'Festività&amp;Chiusure'!I$2</f>
        <v>0</v>
      </c>
      <c r="AJ848" s="62">
        <f>X848/'Festività&amp;Chiusure'!J$2</f>
        <v>0</v>
      </c>
      <c r="AK848" s="62">
        <f>Y848/'Festività&amp;Chiusure'!K$2</f>
        <v>0</v>
      </c>
      <c r="AL848" s="62">
        <f>Z848/'Festività&amp;Chiusure'!L$2</f>
        <v>0</v>
      </c>
      <c r="AM848" s="62">
        <f>AA848/'Festività&amp;Chiusure'!M$2</f>
        <v>0</v>
      </c>
      <c r="AN848" s="62">
        <f>AB848/'Festività&amp;Chiusure'!N$2</f>
        <v>0</v>
      </c>
      <c r="AO848" s="62">
        <f>AC848/'Festività&amp;Chiusure'!O$2</f>
        <v>0</v>
      </c>
      <c r="AP848" s="62">
        <f>AD848/'Festività&amp;Chiusure'!P$2</f>
        <v>0</v>
      </c>
      <c r="AQ848" s="62">
        <f>AE848/'Festività&amp;Chiusure'!Q$2</f>
        <v>0</v>
      </c>
      <c r="AR848" s="62">
        <f>AF848/'Festività&amp;Chiusure'!R$2</f>
        <v>0</v>
      </c>
      <c r="AS848" s="62">
        <f>AG848/'Festività&amp;Chiusure'!S$2</f>
        <v>0</v>
      </c>
    </row>
    <row r="849" spans="1:45" ht="15" hidden="1" customHeight="1">
      <c r="A849" s="24" t="s">
        <v>45</v>
      </c>
      <c r="B849" s="24" t="s">
        <v>46</v>
      </c>
      <c r="C849" s="24"/>
      <c r="D849" s="24">
        <v>2024</v>
      </c>
      <c r="E849" s="61">
        <v>45383</v>
      </c>
      <c r="F849" s="61">
        <v>45412</v>
      </c>
      <c r="G849" s="24" t="s">
        <v>62</v>
      </c>
      <c r="H849" s="24" t="s">
        <v>669</v>
      </c>
      <c r="I849" s="24" t="s">
        <v>64</v>
      </c>
      <c r="J849" s="24" t="s">
        <v>672</v>
      </c>
      <c r="K849" s="24" t="s">
        <v>52</v>
      </c>
      <c r="L849" s="24" t="s">
        <v>671</v>
      </c>
      <c r="M849" s="24" t="s">
        <v>174</v>
      </c>
      <c r="N849" s="24" t="s">
        <v>55</v>
      </c>
      <c r="O849" s="24" t="s">
        <v>56</v>
      </c>
      <c r="P849" s="24">
        <v>0</v>
      </c>
      <c r="Q849" s="24">
        <v>0</v>
      </c>
      <c r="R849" s="24" t="s">
        <v>381</v>
      </c>
      <c r="S849" s="62">
        <v>0</v>
      </c>
      <c r="T849" s="24">
        <v>2024</v>
      </c>
      <c r="U849" s="24">
        <f t="shared" si="13"/>
        <v>0</v>
      </c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62">
        <f>V849/'Festività&amp;Chiusure'!H$2</f>
        <v>0</v>
      </c>
      <c r="AI849" s="62">
        <f>W849/'Festività&amp;Chiusure'!I$2</f>
        <v>0</v>
      </c>
      <c r="AJ849" s="62">
        <f>X849/'Festività&amp;Chiusure'!J$2</f>
        <v>0</v>
      </c>
      <c r="AK849" s="62">
        <f>Y849/'Festività&amp;Chiusure'!K$2</f>
        <v>0</v>
      </c>
      <c r="AL849" s="62">
        <f>Z849/'Festività&amp;Chiusure'!L$2</f>
        <v>0</v>
      </c>
      <c r="AM849" s="62">
        <f>AA849/'Festività&amp;Chiusure'!M$2</f>
        <v>0</v>
      </c>
      <c r="AN849" s="62">
        <f>AB849/'Festività&amp;Chiusure'!N$2</f>
        <v>0</v>
      </c>
      <c r="AO849" s="62">
        <f>AC849/'Festività&amp;Chiusure'!O$2</f>
        <v>0</v>
      </c>
      <c r="AP849" s="62">
        <f>AD849/'Festività&amp;Chiusure'!P$2</f>
        <v>0</v>
      </c>
      <c r="AQ849" s="62">
        <f>AE849/'Festività&amp;Chiusure'!Q$2</f>
        <v>0</v>
      </c>
      <c r="AR849" s="62">
        <f>AF849/'Festività&amp;Chiusure'!R$2</f>
        <v>0</v>
      </c>
      <c r="AS849" s="62">
        <f>AG849/'Festività&amp;Chiusure'!S$2</f>
        <v>0</v>
      </c>
    </row>
    <row r="850" spans="1:45" ht="15" hidden="1" customHeight="1">
      <c r="A850" s="24" t="s">
        <v>45</v>
      </c>
      <c r="B850" s="24" t="s">
        <v>46</v>
      </c>
      <c r="C850" s="24"/>
      <c r="D850" s="24">
        <v>2024</v>
      </c>
      <c r="E850" s="61">
        <v>45383</v>
      </c>
      <c r="F850" s="61">
        <v>45412</v>
      </c>
      <c r="G850" s="24" t="s">
        <v>62</v>
      </c>
      <c r="H850" s="24" t="s">
        <v>669</v>
      </c>
      <c r="I850" s="24" t="s">
        <v>64</v>
      </c>
      <c r="J850" s="24" t="s">
        <v>672</v>
      </c>
      <c r="K850" s="24" t="s">
        <v>52</v>
      </c>
      <c r="L850" s="24" t="s">
        <v>671</v>
      </c>
      <c r="M850" s="24" t="s">
        <v>133</v>
      </c>
      <c r="N850" s="24" t="s">
        <v>55</v>
      </c>
      <c r="O850" s="24" t="s">
        <v>134</v>
      </c>
      <c r="P850" s="24">
        <v>0</v>
      </c>
      <c r="Q850" s="24">
        <v>0</v>
      </c>
      <c r="R850" s="24" t="s">
        <v>93</v>
      </c>
      <c r="S850" s="62">
        <v>0</v>
      </c>
      <c r="T850" s="24">
        <v>2024</v>
      </c>
      <c r="U850" s="24">
        <f t="shared" si="13"/>
        <v>4</v>
      </c>
      <c r="V850" s="24"/>
      <c r="W850" s="24"/>
      <c r="X850" s="24"/>
      <c r="Y850" s="24"/>
      <c r="Z850" s="24">
        <v>4</v>
      </c>
      <c r="AA850" s="24"/>
      <c r="AB850" s="24"/>
      <c r="AC850" s="24"/>
      <c r="AD850" s="24"/>
      <c r="AE850" s="24"/>
      <c r="AF850" s="24"/>
      <c r="AG850" s="24"/>
      <c r="AH850" s="62">
        <f>V850/'Festività&amp;Chiusure'!H$2</f>
        <v>0</v>
      </c>
      <c r="AI850" s="62">
        <f>W850/'Festività&amp;Chiusure'!I$2</f>
        <v>0</v>
      </c>
      <c r="AJ850" s="62">
        <f>X850/'Festività&amp;Chiusure'!J$2</f>
        <v>0</v>
      </c>
      <c r="AK850" s="62">
        <f>Y850/'Festività&amp;Chiusure'!K$2</f>
        <v>0</v>
      </c>
      <c r="AL850" s="62">
        <f>Z850/'Festività&amp;Chiusure'!L$2</f>
        <v>0.2</v>
      </c>
      <c r="AM850" s="62">
        <f>AA850/'Festività&amp;Chiusure'!M$2</f>
        <v>0</v>
      </c>
      <c r="AN850" s="62">
        <f>AB850/'Festività&amp;Chiusure'!N$2</f>
        <v>0</v>
      </c>
      <c r="AO850" s="62">
        <f>AC850/'Festività&amp;Chiusure'!O$2</f>
        <v>0</v>
      </c>
      <c r="AP850" s="62">
        <f>AD850/'Festività&amp;Chiusure'!P$2</f>
        <v>0</v>
      </c>
      <c r="AQ850" s="62">
        <f>AE850/'Festività&amp;Chiusure'!Q$2</f>
        <v>0</v>
      </c>
      <c r="AR850" s="62">
        <f>AF850/'Festività&amp;Chiusure'!R$2</f>
        <v>0</v>
      </c>
      <c r="AS850" s="62">
        <f>AG850/'Festività&amp;Chiusure'!S$2</f>
        <v>0</v>
      </c>
    </row>
    <row r="851" spans="1:45" ht="15" customHeight="1">
      <c r="A851" s="24" t="s">
        <v>45</v>
      </c>
      <c r="B851" s="24" t="s">
        <v>46</v>
      </c>
      <c r="C851" s="24" t="s">
        <v>121</v>
      </c>
      <c r="D851" s="24">
        <v>2025</v>
      </c>
      <c r="E851" s="61">
        <v>45658</v>
      </c>
      <c r="F851" s="61">
        <v>46022</v>
      </c>
      <c r="G851" s="24" t="s">
        <v>122</v>
      </c>
      <c r="H851" s="24" t="s">
        <v>122</v>
      </c>
      <c r="I851" s="24" t="s">
        <v>123</v>
      </c>
      <c r="J851" s="24" t="s">
        <v>124</v>
      </c>
      <c r="K851" s="24" t="s">
        <v>125</v>
      </c>
      <c r="L851" s="24" t="s">
        <v>126</v>
      </c>
      <c r="M851" s="24" t="s">
        <v>506</v>
      </c>
      <c r="N851" s="24" t="s">
        <v>673</v>
      </c>
      <c r="O851" s="24" t="s">
        <v>674</v>
      </c>
      <c r="P851" s="24">
        <v>100</v>
      </c>
      <c r="Q851" s="24">
        <v>258</v>
      </c>
      <c r="R851" s="24" t="s">
        <v>93</v>
      </c>
      <c r="S851" s="62">
        <v>0.9</v>
      </c>
      <c r="T851" s="24">
        <v>2025</v>
      </c>
      <c r="U851" s="24">
        <f>SUM(Z851:AG851)</f>
        <v>0</v>
      </c>
      <c r="V851" s="24"/>
      <c r="W851" s="24"/>
      <c r="X851" s="24">
        <v>15</v>
      </c>
      <c r="Y851" s="24">
        <v>15</v>
      </c>
      <c r="Z851" s="24"/>
      <c r="AA851" s="24"/>
      <c r="AB851" s="24"/>
      <c r="AC851" s="24"/>
      <c r="AD851" s="24"/>
      <c r="AE851" s="24"/>
      <c r="AF851" s="24"/>
      <c r="AG851" s="24"/>
      <c r="AH851" s="62">
        <f>V851/'Festività&amp;Chiusure'!H$2</f>
        <v>0</v>
      </c>
      <c r="AI851" s="62">
        <f>W851/'Festività&amp;Chiusure'!I$2</f>
        <v>0</v>
      </c>
      <c r="AJ851" s="62">
        <f>X851/'Festività&amp;Chiusure'!J$2</f>
        <v>0.7142857142857143</v>
      </c>
      <c r="AK851" s="62">
        <f>Y851/'Festività&amp;Chiusure'!K$2</f>
        <v>0.68181818181818177</v>
      </c>
      <c r="AL851" s="62">
        <f>Z851/'Festività&amp;Chiusure'!L$2</f>
        <v>0</v>
      </c>
      <c r="AM851" s="62">
        <f>AA851/'Festività&amp;Chiusure'!M$2</f>
        <v>0</v>
      </c>
      <c r="AN851" s="62">
        <f>AB851/'Festività&amp;Chiusure'!N$2</f>
        <v>0</v>
      </c>
      <c r="AO851" s="62">
        <f>AC851/'Festività&amp;Chiusure'!O$2</f>
        <v>0</v>
      </c>
      <c r="AP851" s="62">
        <f>AD851/'Festività&amp;Chiusure'!P$2</f>
        <v>0</v>
      </c>
      <c r="AQ851" s="62">
        <f>AE851/'Festività&amp;Chiusure'!Q$2</f>
        <v>0</v>
      </c>
      <c r="AR851" s="62">
        <f>AF851/'Festività&amp;Chiusure'!R$2</f>
        <v>0</v>
      </c>
      <c r="AS851" s="62">
        <f>AG851/'Festività&amp;Chiusure'!S$2</f>
        <v>0</v>
      </c>
    </row>
    <row r="852" spans="1:45" ht="15" customHeight="1">
      <c r="A852" s="24" t="s">
        <v>45</v>
      </c>
      <c r="B852" s="24" t="s">
        <v>46</v>
      </c>
      <c r="C852" s="24" t="s">
        <v>121</v>
      </c>
      <c r="D852" s="24">
        <v>2025</v>
      </c>
      <c r="E852" s="61">
        <v>45658</v>
      </c>
      <c r="F852" s="61">
        <v>46022</v>
      </c>
      <c r="G852" s="24" t="s">
        <v>122</v>
      </c>
      <c r="H852" s="24" t="s">
        <v>122</v>
      </c>
      <c r="I852" s="24" t="s">
        <v>123</v>
      </c>
      <c r="J852" s="24" t="s">
        <v>124</v>
      </c>
      <c r="K852" s="24" t="s">
        <v>125</v>
      </c>
      <c r="L852" s="24" t="s">
        <v>126</v>
      </c>
      <c r="M852" s="24" t="s">
        <v>127</v>
      </c>
      <c r="N852" s="24" t="s">
        <v>128</v>
      </c>
      <c r="O852" s="24" t="s">
        <v>129</v>
      </c>
      <c r="P852" s="24">
        <v>100</v>
      </c>
      <c r="Q852" s="24">
        <v>258</v>
      </c>
      <c r="R852" s="24" t="s">
        <v>93</v>
      </c>
      <c r="S852" s="62">
        <v>0.9</v>
      </c>
      <c r="T852" s="24">
        <v>2025</v>
      </c>
      <c r="U852" s="24">
        <f t="shared" ref="U852:U915" si="14">SUM(Z852:AG852)</f>
        <v>0</v>
      </c>
      <c r="V852" s="24"/>
      <c r="W852" s="24"/>
      <c r="X852" s="24">
        <v>2</v>
      </c>
      <c r="Y852" s="24">
        <v>2</v>
      </c>
      <c r="Z852" s="24"/>
      <c r="AA852" s="24"/>
      <c r="AB852" s="24"/>
      <c r="AC852" s="24"/>
      <c r="AD852" s="24"/>
      <c r="AE852" s="24"/>
      <c r="AF852" s="24"/>
      <c r="AG852" s="24"/>
      <c r="AH852" s="62">
        <f>V852/'Festività&amp;Chiusure'!H$2</f>
        <v>0</v>
      </c>
      <c r="AI852" s="62">
        <f>W852/'Festività&amp;Chiusure'!I$2</f>
        <v>0</v>
      </c>
      <c r="AJ852" s="62">
        <f>X852/'Festività&amp;Chiusure'!J$2</f>
        <v>9.5238095238095233E-2</v>
      </c>
      <c r="AK852" s="62">
        <f>Y852/'Festività&amp;Chiusure'!K$2</f>
        <v>9.0909090909090912E-2</v>
      </c>
      <c r="AL852" s="62">
        <f>Z852/'Festività&amp;Chiusure'!L$2</f>
        <v>0</v>
      </c>
      <c r="AM852" s="62">
        <f>AA852/'Festività&amp;Chiusure'!M$2</f>
        <v>0</v>
      </c>
      <c r="AN852" s="62">
        <f>AB852/'Festività&amp;Chiusure'!N$2</f>
        <v>0</v>
      </c>
      <c r="AO852" s="62">
        <f>AC852/'Festività&amp;Chiusure'!O$2</f>
        <v>0</v>
      </c>
      <c r="AP852" s="62">
        <f>AD852/'Festività&amp;Chiusure'!P$2</f>
        <v>0</v>
      </c>
      <c r="AQ852" s="62">
        <f>AE852/'Festività&amp;Chiusure'!Q$2</f>
        <v>0</v>
      </c>
      <c r="AR852" s="62">
        <f>AF852/'Festività&amp;Chiusure'!R$2</f>
        <v>0</v>
      </c>
      <c r="AS852" s="62">
        <f>AG852/'Festività&amp;Chiusure'!S$2</f>
        <v>0</v>
      </c>
    </row>
    <row r="853" spans="1:45" ht="15" customHeight="1">
      <c r="A853" s="24" t="s">
        <v>45</v>
      </c>
      <c r="B853" s="24" t="s">
        <v>46</v>
      </c>
      <c r="C853" s="24" t="s">
        <v>121</v>
      </c>
      <c r="D853" s="24">
        <v>2025</v>
      </c>
      <c r="E853" s="61">
        <v>45658</v>
      </c>
      <c r="F853" s="61">
        <v>46022</v>
      </c>
      <c r="G853" s="24" t="s">
        <v>122</v>
      </c>
      <c r="H853" s="24" t="s">
        <v>122</v>
      </c>
      <c r="I853" s="24" t="s">
        <v>123</v>
      </c>
      <c r="J853" s="24" t="s">
        <v>124</v>
      </c>
      <c r="K853" s="24" t="s">
        <v>125</v>
      </c>
      <c r="L853" s="24" t="s">
        <v>126</v>
      </c>
      <c r="M853" s="24" t="s">
        <v>130</v>
      </c>
      <c r="N853" s="24" t="s">
        <v>59</v>
      </c>
      <c r="O853" s="24" t="s">
        <v>92</v>
      </c>
      <c r="P853" s="24">
        <v>100</v>
      </c>
      <c r="Q853" s="24">
        <v>258</v>
      </c>
      <c r="R853" s="24" t="s">
        <v>93</v>
      </c>
      <c r="S853" s="62">
        <v>0.9</v>
      </c>
      <c r="T853" s="24">
        <v>2025</v>
      </c>
      <c r="U853" s="24">
        <f t="shared" si="14"/>
        <v>2</v>
      </c>
      <c r="V853" s="24">
        <v>5</v>
      </c>
      <c r="W853" s="24">
        <v>5</v>
      </c>
      <c r="X853" s="24">
        <v>5</v>
      </c>
      <c r="Y853" s="24">
        <v>5</v>
      </c>
      <c r="Z853" s="24">
        <v>2</v>
      </c>
      <c r="AA853" s="24"/>
      <c r="AB853" s="24"/>
      <c r="AC853" s="24"/>
      <c r="AD853" s="24"/>
      <c r="AE853" s="24"/>
      <c r="AF853" s="24"/>
      <c r="AG853" s="24"/>
      <c r="AH853" s="62">
        <f>V853/'Festività&amp;Chiusure'!H$2</f>
        <v>0.27777777777777779</v>
      </c>
      <c r="AI853" s="62">
        <f>W853/'Festività&amp;Chiusure'!I$2</f>
        <v>0.25</v>
      </c>
      <c r="AJ853" s="62">
        <f>X853/'Festività&amp;Chiusure'!J$2</f>
        <v>0.23809523809523808</v>
      </c>
      <c r="AK853" s="62">
        <f>Y853/'Festività&amp;Chiusure'!K$2</f>
        <v>0.22727272727272727</v>
      </c>
      <c r="AL853" s="62">
        <f>Z853/'Festività&amp;Chiusure'!L$2</f>
        <v>0.1</v>
      </c>
      <c r="AM853" s="62">
        <f>AA853/'Festività&amp;Chiusure'!M$2</f>
        <v>0</v>
      </c>
      <c r="AN853" s="62">
        <f>AB853/'Festività&amp;Chiusure'!N$2</f>
        <v>0</v>
      </c>
      <c r="AO853" s="62">
        <f>AC853/'Festività&amp;Chiusure'!O$2</f>
        <v>0</v>
      </c>
      <c r="AP853" s="62">
        <f>AD853/'Festività&amp;Chiusure'!P$2</f>
        <v>0</v>
      </c>
      <c r="AQ853" s="62">
        <f>AE853/'Festività&amp;Chiusure'!Q$2</f>
        <v>0</v>
      </c>
      <c r="AR853" s="62">
        <f>AF853/'Festività&amp;Chiusure'!R$2</f>
        <v>0</v>
      </c>
      <c r="AS853" s="62">
        <f>AG853/'Festività&amp;Chiusure'!S$2</f>
        <v>0</v>
      </c>
    </row>
    <row r="854" spans="1:45" ht="15" customHeight="1">
      <c r="A854" s="24" t="s">
        <v>45</v>
      </c>
      <c r="B854" s="24" t="s">
        <v>46</v>
      </c>
      <c r="C854" s="24" t="s">
        <v>121</v>
      </c>
      <c r="D854" s="24">
        <v>2025</v>
      </c>
      <c r="E854" s="61">
        <v>45658</v>
      </c>
      <c r="F854" s="61">
        <v>46022</v>
      </c>
      <c r="G854" s="24" t="s">
        <v>122</v>
      </c>
      <c r="H854" s="24" t="s">
        <v>122</v>
      </c>
      <c r="I854" s="24" t="s">
        <v>123</v>
      </c>
      <c r="J854" s="24" t="s">
        <v>124</v>
      </c>
      <c r="K854" s="24" t="s">
        <v>125</v>
      </c>
      <c r="L854" s="24" t="s">
        <v>126</v>
      </c>
      <c r="M854" s="24" t="s">
        <v>135</v>
      </c>
      <c r="N854" s="24" t="s">
        <v>55</v>
      </c>
      <c r="O854" s="24" t="s">
        <v>674</v>
      </c>
      <c r="P854" s="24">
        <v>100</v>
      </c>
      <c r="Q854" s="24">
        <v>258</v>
      </c>
      <c r="R854" s="24" t="s">
        <v>93</v>
      </c>
      <c r="S854" s="62">
        <v>0.9</v>
      </c>
      <c r="T854" s="24">
        <v>2025</v>
      </c>
      <c r="U854" s="24">
        <f t="shared" si="14"/>
        <v>0</v>
      </c>
      <c r="V854" s="24"/>
      <c r="W854" s="24"/>
      <c r="X854" s="24">
        <v>1</v>
      </c>
      <c r="Y854" s="24">
        <v>1</v>
      </c>
      <c r="Z854" s="24"/>
      <c r="AA854" s="24"/>
      <c r="AB854" s="24"/>
      <c r="AC854" s="24"/>
      <c r="AD854" s="24"/>
      <c r="AE854" s="24"/>
      <c r="AF854" s="24"/>
      <c r="AG854" s="24"/>
      <c r="AH854" s="62">
        <f>V854/'Festività&amp;Chiusure'!H$2</f>
        <v>0</v>
      </c>
      <c r="AI854" s="62">
        <f>W854/'Festività&amp;Chiusure'!I$2</f>
        <v>0</v>
      </c>
      <c r="AJ854" s="62">
        <f>X854/'Festività&amp;Chiusure'!J$2</f>
        <v>4.7619047619047616E-2</v>
      </c>
      <c r="AK854" s="62">
        <f>Y854/'Festività&amp;Chiusure'!K$2</f>
        <v>4.5454545454545456E-2</v>
      </c>
      <c r="AL854" s="62">
        <f>Z854/'Festività&amp;Chiusure'!L$2</f>
        <v>0</v>
      </c>
      <c r="AM854" s="62">
        <f>AA854/'Festività&amp;Chiusure'!M$2</f>
        <v>0</v>
      </c>
      <c r="AN854" s="62">
        <f>AB854/'Festività&amp;Chiusure'!N$2</f>
        <v>0</v>
      </c>
      <c r="AO854" s="62">
        <f>AC854/'Festività&amp;Chiusure'!O$2</f>
        <v>0</v>
      </c>
      <c r="AP854" s="62">
        <f>AD854/'Festività&amp;Chiusure'!P$2</f>
        <v>0</v>
      </c>
      <c r="AQ854" s="62">
        <f>AE854/'Festività&amp;Chiusure'!Q$2</f>
        <v>0</v>
      </c>
      <c r="AR854" s="62">
        <f>AF854/'Festività&amp;Chiusure'!R$2</f>
        <v>0</v>
      </c>
      <c r="AS854" s="62">
        <f>AG854/'Festività&amp;Chiusure'!S$2</f>
        <v>0</v>
      </c>
    </row>
    <row r="855" spans="1:45" ht="15" customHeight="1">
      <c r="A855" s="24" t="s">
        <v>45</v>
      </c>
      <c r="B855" s="24" t="s">
        <v>46</v>
      </c>
      <c r="C855" s="24"/>
      <c r="D855" s="24" t="s">
        <v>143</v>
      </c>
      <c r="E855" s="61">
        <v>45627</v>
      </c>
      <c r="F855" s="61">
        <v>45650</v>
      </c>
      <c r="G855" s="24" t="s">
        <v>144</v>
      </c>
      <c r="H855" s="24" t="s">
        <v>144</v>
      </c>
      <c r="I855" s="24" t="s">
        <v>139</v>
      </c>
      <c r="J855" s="24" t="s">
        <v>145</v>
      </c>
      <c r="K855" s="24" t="s">
        <v>52</v>
      </c>
      <c r="L855" s="24" t="s">
        <v>141</v>
      </c>
      <c r="M855" s="24" t="s">
        <v>141</v>
      </c>
      <c r="N855" s="24" t="s">
        <v>55</v>
      </c>
      <c r="O855" s="24" t="s">
        <v>146</v>
      </c>
      <c r="P855" s="24">
        <v>30</v>
      </c>
      <c r="Q855" s="24">
        <v>29</v>
      </c>
      <c r="R855" s="24" t="s">
        <v>57</v>
      </c>
      <c r="S855" s="62">
        <v>1</v>
      </c>
      <c r="T855" s="24">
        <v>2025</v>
      </c>
      <c r="U855" s="24">
        <f t="shared" si="14"/>
        <v>0</v>
      </c>
      <c r="V855" s="24">
        <v>8</v>
      </c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62">
        <f>V855/'Festività&amp;Chiusure'!H$2</f>
        <v>0.44444444444444442</v>
      </c>
      <c r="AI855" s="62">
        <f>W855/'Festività&amp;Chiusure'!I$2</f>
        <v>0</v>
      </c>
      <c r="AJ855" s="62">
        <f>X855/'Festività&amp;Chiusure'!J$2</f>
        <v>0</v>
      </c>
      <c r="AK855" s="62">
        <f>Y855/'Festività&amp;Chiusure'!K$2</f>
        <v>0</v>
      </c>
      <c r="AL855" s="62">
        <f>Z855/'Festività&amp;Chiusure'!L$2</f>
        <v>0</v>
      </c>
      <c r="AM855" s="62">
        <f>AA855/'Festività&amp;Chiusure'!M$2</f>
        <v>0</v>
      </c>
      <c r="AN855" s="62">
        <f>AB855/'Festività&amp;Chiusure'!N$2</f>
        <v>0</v>
      </c>
      <c r="AO855" s="62">
        <f>AC855/'Festività&amp;Chiusure'!O$2</f>
        <v>0</v>
      </c>
      <c r="AP855" s="62">
        <f>AD855/'Festività&amp;Chiusure'!P$2</f>
        <v>0</v>
      </c>
      <c r="AQ855" s="62">
        <f>AE855/'Festività&amp;Chiusure'!Q$2</f>
        <v>0</v>
      </c>
      <c r="AR855" s="62">
        <f>AF855/'Festività&amp;Chiusure'!R$2</f>
        <v>0</v>
      </c>
      <c r="AS855" s="62">
        <f>AG855/'Festività&amp;Chiusure'!S$2</f>
        <v>0</v>
      </c>
    </row>
    <row r="856" spans="1:45" ht="15" customHeight="1">
      <c r="A856" s="24" t="s">
        <v>45</v>
      </c>
      <c r="B856" s="24" t="s">
        <v>46</v>
      </c>
      <c r="C856" s="24"/>
      <c r="D856" s="24" t="s">
        <v>143</v>
      </c>
      <c r="E856" s="61">
        <v>45627</v>
      </c>
      <c r="F856" s="61">
        <v>45650</v>
      </c>
      <c r="G856" s="24" t="s">
        <v>144</v>
      </c>
      <c r="H856" s="24" t="s">
        <v>144</v>
      </c>
      <c r="I856" s="24" t="s">
        <v>139</v>
      </c>
      <c r="J856" s="24" t="s">
        <v>145</v>
      </c>
      <c r="K856" s="24" t="s">
        <v>52</v>
      </c>
      <c r="L856" s="24" t="s">
        <v>141</v>
      </c>
      <c r="M856" s="24" t="s">
        <v>147</v>
      </c>
      <c r="N856" s="24" t="s">
        <v>55</v>
      </c>
      <c r="O856" s="24" t="s">
        <v>56</v>
      </c>
      <c r="P856" s="24">
        <v>30</v>
      </c>
      <c r="Q856" s="24">
        <v>29</v>
      </c>
      <c r="R856" s="24" t="s">
        <v>57</v>
      </c>
      <c r="S856" s="62">
        <v>1</v>
      </c>
      <c r="T856" s="24">
        <v>2025</v>
      </c>
      <c r="U856" s="24">
        <f t="shared" si="14"/>
        <v>0</v>
      </c>
      <c r="V856" s="24">
        <v>8</v>
      </c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62">
        <f>V856/'Festività&amp;Chiusure'!H$2</f>
        <v>0.44444444444444442</v>
      </c>
      <c r="AI856" s="62">
        <f>W856/'Festività&amp;Chiusure'!I$2</f>
        <v>0</v>
      </c>
      <c r="AJ856" s="62">
        <f>X856/'Festività&amp;Chiusure'!J$2</f>
        <v>0</v>
      </c>
      <c r="AK856" s="62">
        <f>Y856/'Festività&amp;Chiusure'!K$2</f>
        <v>0</v>
      </c>
      <c r="AL856" s="62">
        <f>Z856/'Festività&amp;Chiusure'!L$2</f>
        <v>0</v>
      </c>
      <c r="AM856" s="62">
        <f>AA856/'Festività&amp;Chiusure'!M$2</f>
        <v>0</v>
      </c>
      <c r="AN856" s="62">
        <f>AB856/'Festività&amp;Chiusure'!N$2</f>
        <v>0</v>
      </c>
      <c r="AO856" s="62">
        <f>AC856/'Festività&amp;Chiusure'!O$2</f>
        <v>0</v>
      </c>
      <c r="AP856" s="62">
        <f>AD856/'Festività&amp;Chiusure'!P$2</f>
        <v>0</v>
      </c>
      <c r="AQ856" s="62">
        <f>AE856/'Festività&amp;Chiusure'!Q$2</f>
        <v>0</v>
      </c>
      <c r="AR856" s="62">
        <f>AF856/'Festività&amp;Chiusure'!R$2</f>
        <v>0</v>
      </c>
      <c r="AS856" s="62">
        <f>AG856/'Festività&amp;Chiusure'!S$2</f>
        <v>0</v>
      </c>
    </row>
    <row r="857" spans="1:45" ht="15" customHeight="1">
      <c r="A857" s="24" t="s">
        <v>45</v>
      </c>
      <c r="B857" s="24" t="s">
        <v>46</v>
      </c>
      <c r="C857" s="24"/>
      <c r="D857" s="24" t="s">
        <v>143</v>
      </c>
      <c r="E857" s="61">
        <v>45627</v>
      </c>
      <c r="F857" s="61">
        <v>45650</v>
      </c>
      <c r="G857" s="24" t="s">
        <v>144</v>
      </c>
      <c r="H857" s="24" t="s">
        <v>144</v>
      </c>
      <c r="I857" s="24" t="s">
        <v>139</v>
      </c>
      <c r="J857" s="24" t="s">
        <v>145</v>
      </c>
      <c r="K857" s="24" t="s">
        <v>52</v>
      </c>
      <c r="L857" s="24" t="s">
        <v>141</v>
      </c>
      <c r="M857" s="24" t="s">
        <v>148</v>
      </c>
      <c r="N857" s="24" t="s">
        <v>128</v>
      </c>
      <c r="O857" s="24" t="s">
        <v>149</v>
      </c>
      <c r="P857" s="24">
        <v>30</v>
      </c>
      <c r="Q857" s="24">
        <v>29</v>
      </c>
      <c r="R857" s="24" t="s">
        <v>57</v>
      </c>
      <c r="S857" s="62">
        <v>1</v>
      </c>
      <c r="T857" s="24">
        <v>2025</v>
      </c>
      <c r="U857" s="24">
        <f t="shared" si="14"/>
        <v>0</v>
      </c>
      <c r="V857" s="24">
        <v>4</v>
      </c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62">
        <f>V857/'Festività&amp;Chiusure'!H$2</f>
        <v>0.22222222222222221</v>
      </c>
      <c r="AI857" s="62">
        <f>W857/'Festività&amp;Chiusure'!I$2</f>
        <v>0</v>
      </c>
      <c r="AJ857" s="62">
        <f>X857/'Festività&amp;Chiusure'!J$2</f>
        <v>0</v>
      </c>
      <c r="AK857" s="62">
        <f>Y857/'Festività&amp;Chiusure'!K$2</f>
        <v>0</v>
      </c>
      <c r="AL857" s="62">
        <f>Z857/'Festività&amp;Chiusure'!L$2</f>
        <v>0</v>
      </c>
      <c r="AM857" s="62">
        <f>AA857/'Festività&amp;Chiusure'!M$2</f>
        <v>0</v>
      </c>
      <c r="AN857" s="62">
        <f>AB857/'Festività&amp;Chiusure'!N$2</f>
        <v>0</v>
      </c>
      <c r="AO857" s="62">
        <f>AC857/'Festività&amp;Chiusure'!O$2</f>
        <v>0</v>
      </c>
      <c r="AP857" s="62">
        <f>AD857/'Festività&amp;Chiusure'!P$2</f>
        <v>0</v>
      </c>
      <c r="AQ857" s="62">
        <f>AE857/'Festività&amp;Chiusure'!Q$2</f>
        <v>0</v>
      </c>
      <c r="AR857" s="62">
        <f>AF857/'Festività&amp;Chiusure'!R$2</f>
        <v>0</v>
      </c>
      <c r="AS857" s="62">
        <f>AG857/'Festività&amp;Chiusure'!S$2</f>
        <v>0</v>
      </c>
    </row>
    <row r="858" spans="1:45" ht="16.5" customHeight="1">
      <c r="A858" s="24" t="s">
        <v>45</v>
      </c>
      <c r="B858" s="24" t="s">
        <v>46</v>
      </c>
      <c r="C858" s="24"/>
      <c r="D858" s="24">
        <v>2025</v>
      </c>
      <c r="E858" s="61">
        <v>45677</v>
      </c>
      <c r="F858" s="61">
        <v>45724</v>
      </c>
      <c r="G858" s="24" t="s">
        <v>675</v>
      </c>
      <c r="H858" s="24" t="s">
        <v>675</v>
      </c>
      <c r="I858" s="24" t="s">
        <v>139</v>
      </c>
      <c r="J858" s="24" t="s">
        <v>676</v>
      </c>
      <c r="K858" s="24" t="s">
        <v>52</v>
      </c>
      <c r="L858" s="24" t="s">
        <v>141</v>
      </c>
      <c r="M858" s="24" t="s">
        <v>141</v>
      </c>
      <c r="N858" s="24" t="s">
        <v>55</v>
      </c>
      <c r="O858" s="24" t="s">
        <v>146</v>
      </c>
      <c r="P858" s="24">
        <v>32</v>
      </c>
      <c r="Q858" s="24">
        <v>30</v>
      </c>
      <c r="R858" s="24" t="s">
        <v>57</v>
      </c>
      <c r="S858" s="62">
        <v>1</v>
      </c>
      <c r="T858" s="24">
        <v>2025</v>
      </c>
      <c r="U858" s="24">
        <f t="shared" si="14"/>
        <v>0</v>
      </c>
      <c r="V858" s="24">
        <v>3</v>
      </c>
      <c r="W858" s="24">
        <v>15</v>
      </c>
      <c r="X858" s="24">
        <v>1</v>
      </c>
      <c r="Y858" s="24"/>
      <c r="Z858" s="24"/>
      <c r="AA858" s="24"/>
      <c r="AB858" s="24"/>
      <c r="AC858" s="24"/>
      <c r="AD858" s="24"/>
      <c r="AE858" s="24"/>
      <c r="AF858" s="24"/>
      <c r="AG858" s="24"/>
      <c r="AH858" s="62">
        <f>V858/'Festività&amp;Chiusure'!H$2</f>
        <v>0.16666666666666666</v>
      </c>
      <c r="AI858" s="62">
        <f>W858/'Festività&amp;Chiusure'!I$2</f>
        <v>0.75</v>
      </c>
      <c r="AJ858" s="62">
        <f>X858/'Festività&amp;Chiusure'!J$2</f>
        <v>4.7619047619047616E-2</v>
      </c>
      <c r="AK858" s="62">
        <f>Y858/'Festività&amp;Chiusure'!K$2</f>
        <v>0</v>
      </c>
      <c r="AL858" s="62">
        <f>Z858/'Festività&amp;Chiusure'!L$2</f>
        <v>0</v>
      </c>
      <c r="AM858" s="62">
        <f>AA858/'Festività&amp;Chiusure'!M$2</f>
        <v>0</v>
      </c>
      <c r="AN858" s="62">
        <f>AB858/'Festività&amp;Chiusure'!N$2</f>
        <v>0</v>
      </c>
      <c r="AO858" s="62">
        <f>AC858/'Festività&amp;Chiusure'!O$2</f>
        <v>0</v>
      </c>
      <c r="AP858" s="62">
        <f>AD858/'Festività&amp;Chiusure'!P$2</f>
        <v>0</v>
      </c>
      <c r="AQ858" s="62">
        <f>AE858/'Festività&amp;Chiusure'!Q$2</f>
        <v>0</v>
      </c>
      <c r="AR858" s="62">
        <f>AF858/'Festività&amp;Chiusure'!R$2</f>
        <v>0</v>
      </c>
      <c r="AS858" s="62">
        <f>AG858/'Festività&amp;Chiusure'!S$2</f>
        <v>0</v>
      </c>
    </row>
    <row r="859" spans="1:45" ht="15" customHeight="1">
      <c r="A859" s="24" t="s">
        <v>45</v>
      </c>
      <c r="B859" s="24" t="s">
        <v>46</v>
      </c>
      <c r="C859" s="24"/>
      <c r="D859" s="24">
        <v>2025</v>
      </c>
      <c r="E859" s="61">
        <v>45677</v>
      </c>
      <c r="F859" s="61">
        <v>45724</v>
      </c>
      <c r="G859" s="24" t="s">
        <v>675</v>
      </c>
      <c r="H859" s="24" t="s">
        <v>675</v>
      </c>
      <c r="I859" s="24" t="s">
        <v>139</v>
      </c>
      <c r="J859" s="24" t="s">
        <v>676</v>
      </c>
      <c r="K859" s="24" t="s">
        <v>52</v>
      </c>
      <c r="L859" s="24" t="s">
        <v>141</v>
      </c>
      <c r="M859" s="24" t="s">
        <v>148</v>
      </c>
      <c r="N859" s="24" t="s">
        <v>128</v>
      </c>
      <c r="O859" s="24" t="s">
        <v>149</v>
      </c>
      <c r="P859" s="24">
        <v>32</v>
      </c>
      <c r="Q859" s="24">
        <v>30</v>
      </c>
      <c r="R859" s="24" t="s">
        <v>57</v>
      </c>
      <c r="S859" s="62">
        <v>1</v>
      </c>
      <c r="T859" s="24">
        <v>2025</v>
      </c>
      <c r="U859" s="24">
        <f t="shared" si="14"/>
        <v>0</v>
      </c>
      <c r="V859" s="24">
        <v>5</v>
      </c>
      <c r="W859" s="24">
        <v>15</v>
      </c>
      <c r="X859" s="24">
        <v>3</v>
      </c>
      <c r="Y859" s="24"/>
      <c r="Z859" s="24"/>
      <c r="AA859" s="24"/>
      <c r="AB859" s="24"/>
      <c r="AC859" s="24"/>
      <c r="AD859" s="24"/>
      <c r="AE859" s="24"/>
      <c r="AF859" s="24"/>
      <c r="AG859" s="24"/>
      <c r="AH859" s="62">
        <f>V859/'Festività&amp;Chiusure'!H$2</f>
        <v>0.27777777777777779</v>
      </c>
      <c r="AI859" s="62">
        <f>W859/'Festività&amp;Chiusure'!I$2</f>
        <v>0.75</v>
      </c>
      <c r="AJ859" s="62">
        <f>X859/'Festività&amp;Chiusure'!J$2</f>
        <v>0.14285714285714285</v>
      </c>
      <c r="AK859" s="62">
        <f>Y859/'Festività&amp;Chiusure'!K$2</f>
        <v>0</v>
      </c>
      <c r="AL859" s="62">
        <f>Z859/'Festività&amp;Chiusure'!L$2</f>
        <v>0</v>
      </c>
      <c r="AM859" s="62">
        <f>AA859/'Festività&amp;Chiusure'!M$2</f>
        <v>0</v>
      </c>
      <c r="AN859" s="62">
        <f>AB859/'Festività&amp;Chiusure'!N$2</f>
        <v>0</v>
      </c>
      <c r="AO859" s="62">
        <f>AC859/'Festività&amp;Chiusure'!O$2</f>
        <v>0</v>
      </c>
      <c r="AP859" s="62">
        <f>AD859/'Festività&amp;Chiusure'!P$2</f>
        <v>0</v>
      </c>
      <c r="AQ859" s="62">
        <f>AE859/'Festività&amp;Chiusure'!Q$2</f>
        <v>0</v>
      </c>
      <c r="AR859" s="62">
        <f>AF859/'Festività&amp;Chiusure'!R$2</f>
        <v>0</v>
      </c>
      <c r="AS859" s="62">
        <f>AG859/'Festività&amp;Chiusure'!S$2</f>
        <v>0</v>
      </c>
    </row>
    <row r="860" spans="1:45" ht="15" customHeight="1">
      <c r="A860" s="24" t="s">
        <v>45</v>
      </c>
      <c r="B860" s="24" t="s">
        <v>46</v>
      </c>
      <c r="C860" s="24"/>
      <c r="D860" s="24">
        <v>2025</v>
      </c>
      <c r="E860" s="61">
        <v>45664</v>
      </c>
      <c r="F860" s="61">
        <v>45724</v>
      </c>
      <c r="G860" s="24" t="s">
        <v>677</v>
      </c>
      <c r="H860" s="24" t="s">
        <v>677</v>
      </c>
      <c r="I860" s="24" t="s">
        <v>139</v>
      </c>
      <c r="J860" s="24" t="s">
        <v>678</v>
      </c>
      <c r="K860" s="24" t="s">
        <v>52</v>
      </c>
      <c r="L860" s="24" t="s">
        <v>141</v>
      </c>
      <c r="M860" s="24" t="s">
        <v>141</v>
      </c>
      <c r="N860" s="24" t="s">
        <v>55</v>
      </c>
      <c r="O860" s="24" t="s">
        <v>146</v>
      </c>
      <c r="P860" s="24">
        <v>105</v>
      </c>
      <c r="Q860" s="24">
        <v>97</v>
      </c>
      <c r="R860" s="24" t="s">
        <v>57</v>
      </c>
      <c r="S860" s="62">
        <v>1</v>
      </c>
      <c r="T860" s="24">
        <v>2025</v>
      </c>
      <c r="U860" s="24">
        <f t="shared" si="14"/>
        <v>0</v>
      </c>
      <c r="V860" s="24">
        <v>16</v>
      </c>
      <c r="W860" s="24">
        <v>5</v>
      </c>
      <c r="X860" s="24">
        <v>5</v>
      </c>
      <c r="Y860" s="24"/>
      <c r="Z860" s="24"/>
      <c r="AA860" s="24"/>
      <c r="AB860" s="24"/>
      <c r="AC860" s="24"/>
      <c r="AD860" s="24"/>
      <c r="AE860" s="24"/>
      <c r="AF860" s="24"/>
      <c r="AG860" s="24"/>
      <c r="AH860" s="62">
        <f>V860/'Festività&amp;Chiusure'!H$2</f>
        <v>0.88888888888888884</v>
      </c>
      <c r="AI860" s="62">
        <f>W860/'Festività&amp;Chiusure'!I$2</f>
        <v>0.25</v>
      </c>
      <c r="AJ860" s="62">
        <f>X860/'Festività&amp;Chiusure'!J$2</f>
        <v>0.23809523809523808</v>
      </c>
      <c r="AK860" s="62">
        <f>Y860/'Festività&amp;Chiusure'!K$2</f>
        <v>0</v>
      </c>
      <c r="AL860" s="62">
        <f>Z860/'Festività&amp;Chiusure'!L$2</f>
        <v>0</v>
      </c>
      <c r="AM860" s="62">
        <f>AA860/'Festività&amp;Chiusure'!M$2</f>
        <v>0</v>
      </c>
      <c r="AN860" s="62">
        <f>AB860/'Festività&amp;Chiusure'!N$2</f>
        <v>0</v>
      </c>
      <c r="AO860" s="62">
        <f>AC860/'Festività&amp;Chiusure'!O$2</f>
        <v>0</v>
      </c>
      <c r="AP860" s="62">
        <f>AD860/'Festività&amp;Chiusure'!P$2</f>
        <v>0</v>
      </c>
      <c r="AQ860" s="62">
        <f>AE860/'Festività&amp;Chiusure'!Q$2</f>
        <v>0</v>
      </c>
      <c r="AR860" s="62">
        <f>AF860/'Festività&amp;Chiusure'!R$2</f>
        <v>0</v>
      </c>
      <c r="AS860" s="62">
        <f>AG860/'Festività&amp;Chiusure'!S$2</f>
        <v>0</v>
      </c>
    </row>
    <row r="861" spans="1:45" ht="15" customHeight="1">
      <c r="A861" s="24" t="s">
        <v>45</v>
      </c>
      <c r="B861" s="24" t="s">
        <v>46</v>
      </c>
      <c r="C861" s="24"/>
      <c r="D861" s="24">
        <v>2025</v>
      </c>
      <c r="E861" s="61">
        <v>45664</v>
      </c>
      <c r="F861" s="61">
        <v>45724</v>
      </c>
      <c r="G861" s="24" t="s">
        <v>677</v>
      </c>
      <c r="H861" s="24" t="s">
        <v>677</v>
      </c>
      <c r="I861" s="24" t="s">
        <v>139</v>
      </c>
      <c r="J861" s="24" t="s">
        <v>678</v>
      </c>
      <c r="K861" s="24" t="s">
        <v>52</v>
      </c>
      <c r="L861" s="24" t="s">
        <v>141</v>
      </c>
      <c r="M861" s="24" t="s">
        <v>158</v>
      </c>
      <c r="N861" s="24" t="s">
        <v>128</v>
      </c>
      <c r="O861" s="24" t="s">
        <v>159</v>
      </c>
      <c r="P861" s="24">
        <v>105</v>
      </c>
      <c r="Q861" s="24">
        <v>97</v>
      </c>
      <c r="R861" s="24" t="s">
        <v>57</v>
      </c>
      <c r="S861" s="62">
        <v>1</v>
      </c>
      <c r="T861" s="24">
        <v>2025</v>
      </c>
      <c r="U861" s="24">
        <f t="shared" si="14"/>
        <v>0</v>
      </c>
      <c r="V861" s="24">
        <v>2</v>
      </c>
      <c r="W861" s="24">
        <v>15</v>
      </c>
      <c r="X861" s="24">
        <v>5</v>
      </c>
      <c r="Y861" s="24"/>
      <c r="Z861" s="24"/>
      <c r="AA861" s="24"/>
      <c r="AB861" s="24"/>
      <c r="AC861" s="24"/>
      <c r="AD861" s="24"/>
      <c r="AE861" s="24"/>
      <c r="AF861" s="24"/>
      <c r="AG861" s="24"/>
      <c r="AH861" s="62">
        <f>V861/'Festività&amp;Chiusure'!H$2</f>
        <v>0.1111111111111111</v>
      </c>
      <c r="AI861" s="62">
        <f>W861/'Festività&amp;Chiusure'!I$2</f>
        <v>0.75</v>
      </c>
      <c r="AJ861" s="62">
        <f>X861/'Festività&amp;Chiusure'!J$2</f>
        <v>0.23809523809523808</v>
      </c>
      <c r="AK861" s="62">
        <f>Y861/'Festività&amp;Chiusure'!K$2</f>
        <v>0</v>
      </c>
      <c r="AL861" s="62">
        <f>Z861/'Festività&amp;Chiusure'!L$2</f>
        <v>0</v>
      </c>
      <c r="AM861" s="62">
        <f>AA861/'Festività&amp;Chiusure'!M$2</f>
        <v>0</v>
      </c>
      <c r="AN861" s="62">
        <f>AB861/'Festività&amp;Chiusure'!N$2</f>
        <v>0</v>
      </c>
      <c r="AO861" s="62">
        <f>AC861/'Festività&amp;Chiusure'!O$2</f>
        <v>0</v>
      </c>
      <c r="AP861" s="62">
        <f>AD861/'Festività&amp;Chiusure'!P$2</f>
        <v>0</v>
      </c>
      <c r="AQ861" s="62">
        <f>AE861/'Festività&amp;Chiusure'!Q$2</f>
        <v>0</v>
      </c>
      <c r="AR861" s="62">
        <f>AF861/'Festività&amp;Chiusure'!R$2</f>
        <v>0</v>
      </c>
      <c r="AS861" s="62">
        <f>AG861/'Festività&amp;Chiusure'!S$2</f>
        <v>0</v>
      </c>
    </row>
    <row r="862" spans="1:45" ht="15" customHeight="1">
      <c r="A862" s="24" t="s">
        <v>45</v>
      </c>
      <c r="B862" s="24" t="s">
        <v>46</v>
      </c>
      <c r="C862" s="24"/>
      <c r="D862" s="24">
        <v>2025</v>
      </c>
      <c r="E862" s="61">
        <v>45664</v>
      </c>
      <c r="F862" s="61">
        <v>45724</v>
      </c>
      <c r="G862" s="24" t="s">
        <v>677</v>
      </c>
      <c r="H862" s="24" t="s">
        <v>677</v>
      </c>
      <c r="I862" s="24" t="s">
        <v>139</v>
      </c>
      <c r="J862" s="24" t="s">
        <v>678</v>
      </c>
      <c r="K862" s="24" t="s">
        <v>52</v>
      </c>
      <c r="L862" s="24" t="s">
        <v>141</v>
      </c>
      <c r="M862" s="24" t="s">
        <v>147</v>
      </c>
      <c r="N862" s="24" t="s">
        <v>55</v>
      </c>
      <c r="O862" s="24" t="s">
        <v>56</v>
      </c>
      <c r="P862" s="24">
        <v>105</v>
      </c>
      <c r="Q862" s="24">
        <v>97</v>
      </c>
      <c r="R862" s="24" t="s">
        <v>57</v>
      </c>
      <c r="S862" s="62">
        <v>1</v>
      </c>
      <c r="T862" s="24">
        <v>2025</v>
      </c>
      <c r="U862" s="24">
        <f t="shared" si="14"/>
        <v>0</v>
      </c>
      <c r="V862" s="24">
        <v>16</v>
      </c>
      <c r="W862" s="24">
        <v>2</v>
      </c>
      <c r="X862" s="24">
        <v>5</v>
      </c>
      <c r="Y862" s="24"/>
      <c r="Z862" s="24"/>
      <c r="AA862" s="24"/>
      <c r="AB862" s="24"/>
      <c r="AC862" s="24"/>
      <c r="AD862" s="24"/>
      <c r="AE862" s="24"/>
      <c r="AF862" s="24"/>
      <c r="AG862" s="24"/>
      <c r="AH862" s="62">
        <f>V862/'Festività&amp;Chiusure'!H$2</f>
        <v>0.88888888888888884</v>
      </c>
      <c r="AI862" s="62">
        <f>W862/'Festività&amp;Chiusure'!I$2</f>
        <v>0.1</v>
      </c>
      <c r="AJ862" s="62">
        <f>X862/'Festività&amp;Chiusure'!J$2</f>
        <v>0.23809523809523808</v>
      </c>
      <c r="AK862" s="62">
        <f>Y862/'Festività&amp;Chiusure'!K$2</f>
        <v>0</v>
      </c>
      <c r="AL862" s="62">
        <f>Z862/'Festività&amp;Chiusure'!L$2</f>
        <v>0</v>
      </c>
      <c r="AM862" s="62">
        <f>AA862/'Festività&amp;Chiusure'!M$2</f>
        <v>0</v>
      </c>
      <c r="AN862" s="62">
        <f>AB862/'Festività&amp;Chiusure'!N$2</f>
        <v>0</v>
      </c>
      <c r="AO862" s="62">
        <f>AC862/'Festività&amp;Chiusure'!O$2</f>
        <v>0</v>
      </c>
      <c r="AP862" s="62">
        <f>AD862/'Festività&amp;Chiusure'!P$2</f>
        <v>0</v>
      </c>
      <c r="AQ862" s="62">
        <f>AE862/'Festività&amp;Chiusure'!Q$2</f>
        <v>0</v>
      </c>
      <c r="AR862" s="62">
        <f>AF862/'Festività&amp;Chiusure'!R$2</f>
        <v>0</v>
      </c>
      <c r="AS862" s="62">
        <f>AG862/'Festività&amp;Chiusure'!S$2</f>
        <v>0</v>
      </c>
    </row>
    <row r="863" spans="1:45" ht="15" customHeight="1">
      <c r="A863" s="24" t="s">
        <v>45</v>
      </c>
      <c r="B863" s="24" t="s">
        <v>46</v>
      </c>
      <c r="C863" s="24"/>
      <c r="D863" s="24">
        <v>2025</v>
      </c>
      <c r="E863" s="61">
        <v>45664</v>
      </c>
      <c r="F863" s="61">
        <v>45724</v>
      </c>
      <c r="G863" s="24" t="s">
        <v>677</v>
      </c>
      <c r="H863" s="24" t="s">
        <v>677</v>
      </c>
      <c r="I863" s="24" t="s">
        <v>139</v>
      </c>
      <c r="J863" s="24" t="s">
        <v>678</v>
      </c>
      <c r="K863" s="24" t="s">
        <v>52</v>
      </c>
      <c r="L863" s="24" t="s">
        <v>141</v>
      </c>
      <c r="M863" s="24" t="s">
        <v>148</v>
      </c>
      <c r="N863" s="24" t="s">
        <v>128</v>
      </c>
      <c r="O863" s="24" t="s">
        <v>149</v>
      </c>
      <c r="P863" s="24">
        <v>105</v>
      </c>
      <c r="Q863" s="24">
        <v>97</v>
      </c>
      <c r="R863" s="24" t="s">
        <v>57</v>
      </c>
      <c r="S863" s="62">
        <v>1</v>
      </c>
      <c r="T863" s="24">
        <v>2025</v>
      </c>
      <c r="U863" s="24">
        <f t="shared" si="14"/>
        <v>0</v>
      </c>
      <c r="V863" s="24">
        <v>11</v>
      </c>
      <c r="W863" s="24">
        <v>5</v>
      </c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62">
        <f>V863/'Festività&amp;Chiusure'!H$2</f>
        <v>0.61111111111111116</v>
      </c>
      <c r="AI863" s="62">
        <f>W863/'Festività&amp;Chiusure'!I$2</f>
        <v>0.25</v>
      </c>
      <c r="AJ863" s="62">
        <f>X863/'Festività&amp;Chiusure'!J$2</f>
        <v>0</v>
      </c>
      <c r="AK863" s="62">
        <f>Y863/'Festività&amp;Chiusure'!K$2</f>
        <v>0</v>
      </c>
      <c r="AL863" s="62">
        <f>Z863/'Festività&amp;Chiusure'!L$2</f>
        <v>0</v>
      </c>
      <c r="AM863" s="62">
        <f>AA863/'Festività&amp;Chiusure'!M$2</f>
        <v>0</v>
      </c>
      <c r="AN863" s="62">
        <f>AB863/'Festività&amp;Chiusure'!N$2</f>
        <v>0</v>
      </c>
      <c r="AO863" s="62">
        <f>AC863/'Festività&amp;Chiusure'!O$2</f>
        <v>0</v>
      </c>
      <c r="AP863" s="62">
        <f>AD863/'Festività&amp;Chiusure'!P$2</f>
        <v>0</v>
      </c>
      <c r="AQ863" s="62">
        <f>AE863/'Festività&amp;Chiusure'!Q$2</f>
        <v>0</v>
      </c>
      <c r="AR863" s="62">
        <f>AF863/'Festività&amp;Chiusure'!R$2</f>
        <v>0</v>
      </c>
      <c r="AS863" s="62">
        <f>AG863/'Festività&amp;Chiusure'!S$2</f>
        <v>0</v>
      </c>
    </row>
    <row r="864" spans="1:45" ht="15" customHeight="1">
      <c r="A864" s="24" t="s">
        <v>45</v>
      </c>
      <c r="B864" s="75" t="s">
        <v>46</v>
      </c>
      <c r="C864" s="24" t="s">
        <v>472</v>
      </c>
      <c r="D864" s="24">
        <v>2025</v>
      </c>
      <c r="E864" s="61">
        <v>45726</v>
      </c>
      <c r="F864" s="61">
        <v>45912</v>
      </c>
      <c r="G864" s="24" t="s">
        <v>679</v>
      </c>
      <c r="H864" s="24" t="s">
        <v>679</v>
      </c>
      <c r="I864" s="24" t="s">
        <v>139</v>
      </c>
      <c r="J864" s="24" t="s">
        <v>680</v>
      </c>
      <c r="K864" s="24" t="s">
        <v>52</v>
      </c>
      <c r="L864" s="24" t="s">
        <v>141</v>
      </c>
      <c r="M864" s="24" t="s">
        <v>165</v>
      </c>
      <c r="N864" s="24" t="s">
        <v>128</v>
      </c>
      <c r="O864" s="24" t="s">
        <v>159</v>
      </c>
      <c r="P864" s="24">
        <v>475</v>
      </c>
      <c r="Q864" s="24">
        <v>111</v>
      </c>
      <c r="R864" s="24" t="s">
        <v>93</v>
      </c>
      <c r="S864" s="62">
        <v>0.2</v>
      </c>
      <c r="T864" s="24">
        <v>2025</v>
      </c>
      <c r="U864" s="24">
        <f t="shared" si="14"/>
        <v>38</v>
      </c>
      <c r="V864" s="24"/>
      <c r="W864" s="24"/>
      <c r="X864" s="24">
        <v>8</v>
      </c>
      <c r="Y864" s="24">
        <v>8</v>
      </c>
      <c r="Z864" s="24">
        <v>10</v>
      </c>
      <c r="AA864" s="24">
        <v>10</v>
      </c>
      <c r="AB864" s="24">
        <v>7</v>
      </c>
      <c r="AC864" s="24">
        <v>6</v>
      </c>
      <c r="AD864" s="24">
        <v>5</v>
      </c>
      <c r="AE864" s="24"/>
      <c r="AF864" s="24"/>
      <c r="AG864" s="24"/>
      <c r="AH864" s="62">
        <f>V864/'Festività&amp;Chiusure'!H$2</f>
        <v>0</v>
      </c>
      <c r="AI864" s="62">
        <f>W864/'Festività&amp;Chiusure'!I$2</f>
        <v>0</v>
      </c>
      <c r="AJ864" s="62">
        <f>X864/'Festività&amp;Chiusure'!J$2</f>
        <v>0.38095238095238093</v>
      </c>
      <c r="AK864" s="62">
        <f>Y864/'Festività&amp;Chiusure'!K$2</f>
        <v>0.36363636363636365</v>
      </c>
      <c r="AL864" s="62">
        <f>Z864/'Festività&amp;Chiusure'!L$2</f>
        <v>0.5</v>
      </c>
      <c r="AM864" s="62">
        <f>AA864/'Festività&amp;Chiusure'!M$2</f>
        <v>0.5</v>
      </c>
      <c r="AN864" s="62">
        <f>AB864/'Festività&amp;Chiusure'!N$2</f>
        <v>0.30434782608695654</v>
      </c>
      <c r="AO864" s="62">
        <f>AC864/'Festività&amp;Chiusure'!O$2</f>
        <v>0.5</v>
      </c>
      <c r="AP864" s="62">
        <f>AD864/'Festività&amp;Chiusure'!P$2</f>
        <v>0.23809523809523808</v>
      </c>
      <c r="AQ864" s="62">
        <f>AE864/'Festività&amp;Chiusure'!Q$2</f>
        <v>0</v>
      </c>
      <c r="AR864" s="62">
        <f>AF864/'Festività&amp;Chiusure'!R$2</f>
        <v>0</v>
      </c>
      <c r="AS864" s="62">
        <f>AG864/'Festività&amp;Chiusure'!S$2</f>
        <v>0</v>
      </c>
    </row>
    <row r="865" spans="1:46" ht="15" customHeight="1">
      <c r="A865" s="24" t="s">
        <v>45</v>
      </c>
      <c r="B865" s="77" t="s">
        <v>46</v>
      </c>
      <c r="C865" s="24" t="s">
        <v>472</v>
      </c>
      <c r="D865" s="24">
        <v>2025</v>
      </c>
      <c r="E865" s="61">
        <v>45726</v>
      </c>
      <c r="F865" s="61">
        <v>45912</v>
      </c>
      <c r="G865" s="24" t="s">
        <v>679</v>
      </c>
      <c r="H865" s="24" t="s">
        <v>679</v>
      </c>
      <c r="I865" s="24" t="s">
        <v>139</v>
      </c>
      <c r="J865" s="24" t="s">
        <v>680</v>
      </c>
      <c r="K865" s="24" t="s">
        <v>52</v>
      </c>
      <c r="L865" s="24" t="s">
        <v>141</v>
      </c>
      <c r="M865" s="24" t="s">
        <v>141</v>
      </c>
      <c r="N865" s="24" t="s">
        <v>55</v>
      </c>
      <c r="O865" s="24" t="s">
        <v>146</v>
      </c>
      <c r="P865" s="24">
        <v>475</v>
      </c>
      <c r="Q865" s="24">
        <v>111</v>
      </c>
      <c r="R865" s="24" t="s">
        <v>93</v>
      </c>
      <c r="S865" s="62">
        <v>0.2</v>
      </c>
      <c r="T865" s="24">
        <v>2025</v>
      </c>
      <c r="U865" s="24">
        <f t="shared" si="14"/>
        <v>79</v>
      </c>
      <c r="V865" s="24"/>
      <c r="W865" s="24"/>
      <c r="X865" s="24">
        <v>15</v>
      </c>
      <c r="Y865" s="24">
        <v>17</v>
      </c>
      <c r="Z865" s="24">
        <v>19</v>
      </c>
      <c r="AA865" s="24">
        <v>21</v>
      </c>
      <c r="AB865" s="24">
        <v>18</v>
      </c>
      <c r="AC865" s="24">
        <v>11</v>
      </c>
      <c r="AD865" s="24">
        <v>10</v>
      </c>
      <c r="AE865" s="24"/>
      <c r="AF865" s="24"/>
      <c r="AG865" s="24"/>
      <c r="AH865" s="62">
        <f>V865/'Festività&amp;Chiusure'!H$2</f>
        <v>0</v>
      </c>
      <c r="AI865" s="62">
        <f>W865/'Festività&amp;Chiusure'!I$2</f>
        <v>0</v>
      </c>
      <c r="AJ865" s="62">
        <f>X865/'Festività&amp;Chiusure'!J$2</f>
        <v>0.7142857142857143</v>
      </c>
      <c r="AK865" s="62">
        <f>Y865/'Festività&amp;Chiusure'!K$2</f>
        <v>0.77272727272727271</v>
      </c>
      <c r="AL865" s="62">
        <f>Z865/'Festività&amp;Chiusure'!L$2</f>
        <v>0.95</v>
      </c>
      <c r="AM865" s="62">
        <f>AA865/'Festività&amp;Chiusure'!M$2</f>
        <v>1.05</v>
      </c>
      <c r="AN865" s="62">
        <f>AB865/'Festività&amp;Chiusure'!N$2</f>
        <v>0.78260869565217395</v>
      </c>
      <c r="AO865" s="62">
        <f>AC865/'Festività&amp;Chiusure'!O$2</f>
        <v>0.91666666666666663</v>
      </c>
      <c r="AP865" s="62">
        <f>AD865/'Festività&amp;Chiusure'!P$2</f>
        <v>0.47619047619047616</v>
      </c>
      <c r="AQ865" s="62">
        <f>AE865/'Festività&amp;Chiusure'!Q$2</f>
        <v>0</v>
      </c>
      <c r="AR865" s="62">
        <f>AF865/'Festività&amp;Chiusure'!R$2</f>
        <v>0</v>
      </c>
      <c r="AS865" s="62">
        <f>AG865/'Festività&amp;Chiusure'!S$2</f>
        <v>0</v>
      </c>
    </row>
    <row r="866" spans="1:46" ht="15" customHeight="1">
      <c r="A866" s="24" t="s">
        <v>45</v>
      </c>
      <c r="B866" s="77" t="s">
        <v>46</v>
      </c>
      <c r="C866" s="24" t="s">
        <v>472</v>
      </c>
      <c r="D866" s="24">
        <v>2025</v>
      </c>
      <c r="E866" s="61">
        <v>45726</v>
      </c>
      <c r="F866" s="61">
        <v>45912</v>
      </c>
      <c r="G866" s="24" t="s">
        <v>679</v>
      </c>
      <c r="H866" s="24" t="s">
        <v>679</v>
      </c>
      <c r="I866" s="24" t="s">
        <v>139</v>
      </c>
      <c r="J866" s="24" t="s">
        <v>680</v>
      </c>
      <c r="K866" s="24" t="s">
        <v>52</v>
      </c>
      <c r="L866" s="24" t="s">
        <v>141</v>
      </c>
      <c r="M866" s="24" t="s">
        <v>156</v>
      </c>
      <c r="N866" s="24" t="s">
        <v>157</v>
      </c>
      <c r="O866" s="24" t="s">
        <v>674</v>
      </c>
      <c r="P866" s="24">
        <v>475</v>
      </c>
      <c r="Q866" s="24">
        <v>111</v>
      </c>
      <c r="R866" s="24" t="s">
        <v>93</v>
      </c>
      <c r="S866" s="62">
        <v>0.2</v>
      </c>
      <c r="T866" s="24">
        <v>2025</v>
      </c>
      <c r="U866" s="24">
        <f t="shared" si="14"/>
        <v>19</v>
      </c>
      <c r="V866" s="24"/>
      <c r="W866" s="24"/>
      <c r="X866" s="24">
        <v>0</v>
      </c>
      <c r="Y866" s="24">
        <v>0</v>
      </c>
      <c r="Z866" s="24">
        <v>0</v>
      </c>
      <c r="AA866" s="24">
        <v>0</v>
      </c>
      <c r="AB866" s="24">
        <v>5</v>
      </c>
      <c r="AC866" s="24">
        <v>4</v>
      </c>
      <c r="AD866" s="24">
        <v>10</v>
      </c>
      <c r="AE866" s="24"/>
      <c r="AF866" s="24"/>
      <c r="AG866" s="24"/>
      <c r="AH866" s="62">
        <f>V866/'Festività&amp;Chiusure'!H$2</f>
        <v>0</v>
      </c>
      <c r="AI866" s="62">
        <f>W866/'Festività&amp;Chiusure'!I$2</f>
        <v>0</v>
      </c>
      <c r="AJ866" s="62">
        <f>X866/'Festività&amp;Chiusure'!J$2</f>
        <v>0</v>
      </c>
      <c r="AK866" s="62">
        <f>Y866/'Festività&amp;Chiusure'!K$2</f>
        <v>0</v>
      </c>
      <c r="AL866" s="62">
        <f>Z866/'Festività&amp;Chiusure'!L$2</f>
        <v>0</v>
      </c>
      <c r="AM866" s="62">
        <f>AA866/'Festività&amp;Chiusure'!M$2</f>
        <v>0</v>
      </c>
      <c r="AN866" s="62">
        <f>AB866/'Festività&amp;Chiusure'!N$2</f>
        <v>0.21739130434782608</v>
      </c>
      <c r="AO866" s="62">
        <f>AC866/'Festività&amp;Chiusure'!O$2</f>
        <v>0.33333333333333331</v>
      </c>
      <c r="AP866" s="62">
        <f>AD866/'Festività&amp;Chiusure'!P$2</f>
        <v>0.47619047619047616</v>
      </c>
      <c r="AQ866" s="62">
        <f>AE866/'Festività&amp;Chiusure'!Q$2</f>
        <v>0</v>
      </c>
      <c r="AR866" s="62">
        <f>AF866/'Festività&amp;Chiusure'!R$2</f>
        <v>0</v>
      </c>
      <c r="AS866" s="62">
        <f>AG866/'Festività&amp;Chiusure'!S$2</f>
        <v>0</v>
      </c>
    </row>
    <row r="867" spans="1:46" ht="15" customHeight="1">
      <c r="A867" s="24" t="s">
        <v>45</v>
      </c>
      <c r="B867" s="77" t="s">
        <v>46</v>
      </c>
      <c r="C867" s="24" t="s">
        <v>472</v>
      </c>
      <c r="D867" s="24">
        <v>2025</v>
      </c>
      <c r="E867" s="61">
        <v>45726</v>
      </c>
      <c r="F867" s="61">
        <v>45912</v>
      </c>
      <c r="G867" s="24" t="s">
        <v>679</v>
      </c>
      <c r="H867" s="24" t="s">
        <v>679</v>
      </c>
      <c r="I867" s="24" t="s">
        <v>139</v>
      </c>
      <c r="J867" s="24" t="s">
        <v>680</v>
      </c>
      <c r="K867" s="24" t="s">
        <v>52</v>
      </c>
      <c r="L867" s="24" t="s">
        <v>141</v>
      </c>
      <c r="M867" s="24" t="s">
        <v>272</v>
      </c>
      <c r="N867" s="24" t="s">
        <v>59</v>
      </c>
      <c r="O867" s="24" t="s">
        <v>92</v>
      </c>
      <c r="P867" s="24">
        <v>475</v>
      </c>
      <c r="Q867" s="24">
        <v>111</v>
      </c>
      <c r="R867" s="24" t="s">
        <v>93</v>
      </c>
      <c r="S867" s="62">
        <v>0.2</v>
      </c>
      <c r="T867" s="24">
        <v>2025</v>
      </c>
      <c r="U867" s="24">
        <f t="shared" si="14"/>
        <v>15</v>
      </c>
      <c r="V867" s="24"/>
      <c r="W867" s="24"/>
      <c r="X867" s="24">
        <v>0</v>
      </c>
      <c r="Y867" s="24">
        <v>0</v>
      </c>
      <c r="Z867" s="24">
        <v>0</v>
      </c>
      <c r="AA867" s="24">
        <v>0</v>
      </c>
      <c r="AB867" s="24">
        <v>5</v>
      </c>
      <c r="AC867" s="24">
        <v>5</v>
      </c>
      <c r="AD867" s="24">
        <v>5</v>
      </c>
      <c r="AE867" s="24"/>
      <c r="AF867" s="24"/>
      <c r="AG867" s="24"/>
      <c r="AH867" s="62">
        <f>V867/'Festività&amp;Chiusure'!H$2</f>
        <v>0</v>
      </c>
      <c r="AI867" s="62">
        <f>W867/'Festività&amp;Chiusure'!I$2</f>
        <v>0</v>
      </c>
      <c r="AJ867" s="62">
        <f>X867/'Festività&amp;Chiusure'!J$2</f>
        <v>0</v>
      </c>
      <c r="AK867" s="62">
        <f>Y867/'Festività&amp;Chiusure'!K$2</f>
        <v>0</v>
      </c>
      <c r="AL867" s="62">
        <f>Z867/'Festività&amp;Chiusure'!L$2</f>
        <v>0</v>
      </c>
      <c r="AM867" s="62">
        <f>AA867/'Festività&amp;Chiusure'!M$2</f>
        <v>0</v>
      </c>
      <c r="AN867" s="62">
        <f>AB867/'Festività&amp;Chiusure'!N$2</f>
        <v>0.21739130434782608</v>
      </c>
      <c r="AO867" s="62">
        <f>AC867/'Festività&amp;Chiusure'!O$2</f>
        <v>0.41666666666666669</v>
      </c>
      <c r="AP867" s="62">
        <f>AD867/'Festività&amp;Chiusure'!P$2</f>
        <v>0.23809523809523808</v>
      </c>
      <c r="AQ867" s="62">
        <f>AE867/'Festività&amp;Chiusure'!Q$2</f>
        <v>0</v>
      </c>
      <c r="AR867" s="62">
        <f>AF867/'Festività&amp;Chiusure'!R$2</f>
        <v>0</v>
      </c>
      <c r="AS867" s="62">
        <f>AG867/'Festività&amp;Chiusure'!S$2</f>
        <v>0</v>
      </c>
    </row>
    <row r="868" spans="1:46" ht="15" customHeight="1">
      <c r="A868" s="24" t="s">
        <v>45</v>
      </c>
      <c r="B868" s="77" t="s">
        <v>46</v>
      </c>
      <c r="C868" s="24" t="s">
        <v>472</v>
      </c>
      <c r="D868" s="24">
        <v>2025</v>
      </c>
      <c r="E868" s="61">
        <v>45726</v>
      </c>
      <c r="F868" s="61">
        <v>45912</v>
      </c>
      <c r="G868" s="24" t="s">
        <v>679</v>
      </c>
      <c r="H868" s="24" t="s">
        <v>679</v>
      </c>
      <c r="I868" s="24" t="s">
        <v>139</v>
      </c>
      <c r="J868" s="24" t="s">
        <v>680</v>
      </c>
      <c r="K868" s="24" t="s">
        <v>52</v>
      </c>
      <c r="L868" s="24" t="s">
        <v>141</v>
      </c>
      <c r="M868" s="24" t="s">
        <v>158</v>
      </c>
      <c r="N868" s="24" t="s">
        <v>128</v>
      </c>
      <c r="O868" s="24" t="s">
        <v>159</v>
      </c>
      <c r="P868" s="24">
        <v>475</v>
      </c>
      <c r="Q868" s="24">
        <v>111</v>
      </c>
      <c r="R868" s="24" t="s">
        <v>93</v>
      </c>
      <c r="S868" s="62">
        <v>0.2</v>
      </c>
      <c r="T868" s="24">
        <v>2025</v>
      </c>
      <c r="U868" s="24">
        <f t="shared" si="14"/>
        <v>38</v>
      </c>
      <c r="V868" s="24"/>
      <c r="W868" s="24"/>
      <c r="X868" s="24">
        <v>3</v>
      </c>
      <c r="Y868" s="24">
        <v>8</v>
      </c>
      <c r="Z868" s="24">
        <v>10</v>
      </c>
      <c r="AA868" s="24">
        <v>10</v>
      </c>
      <c r="AB868" s="24">
        <v>7</v>
      </c>
      <c r="AC868" s="24">
        <v>6</v>
      </c>
      <c r="AD868" s="24">
        <v>5</v>
      </c>
      <c r="AE868" s="24"/>
      <c r="AF868" s="24"/>
      <c r="AG868" s="24"/>
      <c r="AH868" s="62">
        <f>V868/'Festività&amp;Chiusure'!H$2</f>
        <v>0</v>
      </c>
      <c r="AI868" s="62">
        <f>W868/'Festività&amp;Chiusure'!I$2</f>
        <v>0</v>
      </c>
      <c r="AJ868" s="62">
        <f>X868/'Festività&amp;Chiusure'!J$2</f>
        <v>0.14285714285714285</v>
      </c>
      <c r="AK868" s="62">
        <f>Y868/'Festività&amp;Chiusure'!K$2</f>
        <v>0.36363636363636365</v>
      </c>
      <c r="AL868" s="62">
        <f>Z868/'Festività&amp;Chiusure'!L$2</f>
        <v>0.5</v>
      </c>
      <c r="AM868" s="62">
        <f>AA868/'Festività&amp;Chiusure'!M$2</f>
        <v>0.5</v>
      </c>
      <c r="AN868" s="62">
        <f>AB868/'Festività&amp;Chiusure'!N$2</f>
        <v>0.30434782608695654</v>
      </c>
      <c r="AO868" s="62">
        <f>AC868/'Festività&amp;Chiusure'!O$2</f>
        <v>0.5</v>
      </c>
      <c r="AP868" s="62">
        <f>AD868/'Festività&amp;Chiusure'!P$2</f>
        <v>0.23809523809523808</v>
      </c>
      <c r="AQ868" s="62">
        <f>AE868/'Festività&amp;Chiusure'!Q$2</f>
        <v>0</v>
      </c>
      <c r="AR868" s="62">
        <f>AF868/'Festività&amp;Chiusure'!R$2</f>
        <v>0</v>
      </c>
      <c r="AS868" s="62">
        <f>AG868/'Festività&amp;Chiusure'!S$2</f>
        <v>0</v>
      </c>
    </row>
    <row r="869" spans="1:46" ht="15" customHeight="1">
      <c r="A869" s="24" t="s">
        <v>45</v>
      </c>
      <c r="B869" s="77" t="s">
        <v>46</v>
      </c>
      <c r="C869" s="24" t="s">
        <v>472</v>
      </c>
      <c r="D869" s="24">
        <v>2025</v>
      </c>
      <c r="E869" s="61">
        <v>45726</v>
      </c>
      <c r="F869" s="61">
        <v>45912</v>
      </c>
      <c r="G869" s="24" t="s">
        <v>679</v>
      </c>
      <c r="H869" s="24" t="s">
        <v>679</v>
      </c>
      <c r="I869" s="24" t="s">
        <v>139</v>
      </c>
      <c r="J869" s="24" t="s">
        <v>680</v>
      </c>
      <c r="K869" s="24" t="s">
        <v>52</v>
      </c>
      <c r="L869" s="24" t="s">
        <v>141</v>
      </c>
      <c r="M869" s="24" t="s">
        <v>147</v>
      </c>
      <c r="N869" s="24" t="s">
        <v>55</v>
      </c>
      <c r="O869" s="24" t="s">
        <v>142</v>
      </c>
      <c r="P869" s="24">
        <v>475</v>
      </c>
      <c r="Q869" s="24">
        <v>111</v>
      </c>
      <c r="R869" s="24" t="s">
        <v>93</v>
      </c>
      <c r="S869" s="62">
        <v>0.2</v>
      </c>
      <c r="T869" s="24">
        <v>2025</v>
      </c>
      <c r="U869" s="24">
        <f t="shared" si="14"/>
        <v>69</v>
      </c>
      <c r="V869" s="24"/>
      <c r="W869" s="24"/>
      <c r="X869" s="24">
        <v>16</v>
      </c>
      <c r="Y869" s="24">
        <v>17</v>
      </c>
      <c r="Z869" s="24">
        <v>4</v>
      </c>
      <c r="AA869" s="24">
        <v>21</v>
      </c>
      <c r="AB869" s="24">
        <v>23</v>
      </c>
      <c r="AC869" s="24">
        <v>11</v>
      </c>
      <c r="AD869" s="24">
        <v>10</v>
      </c>
      <c r="AE869" s="24"/>
      <c r="AF869" s="24"/>
      <c r="AG869" s="24"/>
      <c r="AH869" s="62">
        <f>V869/'Festività&amp;Chiusure'!H$2</f>
        <v>0</v>
      </c>
      <c r="AI869" s="62">
        <f>W869/'Festività&amp;Chiusure'!I$2</f>
        <v>0</v>
      </c>
      <c r="AJ869" s="62">
        <f>X869/'Festività&amp;Chiusure'!J$2</f>
        <v>0.76190476190476186</v>
      </c>
      <c r="AK869" s="62">
        <f>Y869/'Festività&amp;Chiusure'!K$2</f>
        <v>0.77272727272727271</v>
      </c>
      <c r="AL869" s="62">
        <f>Z869/'Festività&amp;Chiusure'!L$2</f>
        <v>0.2</v>
      </c>
      <c r="AM869" s="62">
        <f>AA869/'Festività&amp;Chiusure'!M$2</f>
        <v>1.05</v>
      </c>
      <c r="AN869" s="62">
        <f>AB869/'Festività&amp;Chiusure'!N$2</f>
        <v>1</v>
      </c>
      <c r="AO869" s="62">
        <f>AC869/'Festività&amp;Chiusure'!O$2</f>
        <v>0.91666666666666663</v>
      </c>
      <c r="AP869" s="62">
        <f>AD869/'Festività&amp;Chiusure'!P$2</f>
        <v>0.47619047619047616</v>
      </c>
      <c r="AQ869" s="62">
        <f>AE869/'Festività&amp;Chiusure'!Q$2</f>
        <v>0</v>
      </c>
      <c r="AR869" s="62">
        <f>AF869/'Festività&amp;Chiusure'!R$2</f>
        <v>0</v>
      </c>
      <c r="AS869" s="62">
        <f>AG869/'Festività&amp;Chiusure'!S$2</f>
        <v>0</v>
      </c>
    </row>
    <row r="870" spans="1:46" ht="15" customHeight="1">
      <c r="A870" s="24" t="s">
        <v>45</v>
      </c>
      <c r="B870" s="77" t="s">
        <v>46</v>
      </c>
      <c r="C870" s="24" t="s">
        <v>472</v>
      </c>
      <c r="D870" s="24">
        <v>2025</v>
      </c>
      <c r="E870" s="61">
        <v>45726</v>
      </c>
      <c r="F870" s="61">
        <v>45912</v>
      </c>
      <c r="G870" s="24" t="s">
        <v>679</v>
      </c>
      <c r="H870" s="24" t="s">
        <v>679</v>
      </c>
      <c r="I870" s="24" t="s">
        <v>139</v>
      </c>
      <c r="J870" s="24" t="s">
        <v>680</v>
      </c>
      <c r="K870" s="24" t="s">
        <v>52</v>
      </c>
      <c r="L870" s="24" t="s">
        <v>141</v>
      </c>
      <c r="M870" s="24" t="s">
        <v>161</v>
      </c>
      <c r="N870" s="24" t="s">
        <v>157</v>
      </c>
      <c r="O870" s="24" t="s">
        <v>674</v>
      </c>
      <c r="P870" s="24">
        <v>475</v>
      </c>
      <c r="Q870" s="24">
        <v>111</v>
      </c>
      <c r="R870" s="24" t="s">
        <v>93</v>
      </c>
      <c r="S870" s="62">
        <v>0.2</v>
      </c>
      <c r="T870" s="24">
        <v>2025</v>
      </c>
      <c r="U870" s="24">
        <f t="shared" si="14"/>
        <v>19</v>
      </c>
      <c r="V870" s="24"/>
      <c r="W870" s="24"/>
      <c r="X870" s="24">
        <v>0</v>
      </c>
      <c r="Y870" s="24">
        <v>0</v>
      </c>
      <c r="Z870" s="24">
        <v>0</v>
      </c>
      <c r="AA870" s="24">
        <v>0</v>
      </c>
      <c r="AB870" s="24">
        <v>5</v>
      </c>
      <c r="AC870" s="24">
        <v>4</v>
      </c>
      <c r="AD870" s="24">
        <v>10</v>
      </c>
      <c r="AE870" s="24"/>
      <c r="AF870" s="24"/>
      <c r="AG870" s="24"/>
      <c r="AH870" s="62">
        <f>V870/'Festività&amp;Chiusure'!H$2</f>
        <v>0</v>
      </c>
      <c r="AI870" s="62">
        <f>W870/'Festività&amp;Chiusure'!I$2</f>
        <v>0</v>
      </c>
      <c r="AJ870" s="62">
        <f>X870/'Festività&amp;Chiusure'!J$2</f>
        <v>0</v>
      </c>
      <c r="AK870" s="62">
        <f>Y870/'Festività&amp;Chiusure'!K$2</f>
        <v>0</v>
      </c>
      <c r="AL870" s="62">
        <f>Z870/'Festività&amp;Chiusure'!L$2</f>
        <v>0</v>
      </c>
      <c r="AM870" s="62">
        <f>AA870/'Festività&amp;Chiusure'!M$2</f>
        <v>0</v>
      </c>
      <c r="AN870" s="62">
        <f>AB870/'Festività&amp;Chiusure'!N$2</f>
        <v>0.21739130434782608</v>
      </c>
      <c r="AO870" s="62">
        <f>AC870/'Festività&amp;Chiusure'!O$2</f>
        <v>0.33333333333333331</v>
      </c>
      <c r="AP870" s="62">
        <f>AD870/'Festività&amp;Chiusure'!P$2</f>
        <v>0.47619047619047616</v>
      </c>
      <c r="AQ870" s="62">
        <f>AE870/'Festività&amp;Chiusure'!Q$2</f>
        <v>0</v>
      </c>
      <c r="AR870" s="62">
        <f>AF870/'Festività&amp;Chiusure'!R$2</f>
        <v>0</v>
      </c>
      <c r="AS870" s="62">
        <f>AG870/'Festività&amp;Chiusure'!S$2</f>
        <v>0</v>
      </c>
    </row>
    <row r="871" spans="1:46" ht="15" customHeight="1">
      <c r="A871" s="24" t="s">
        <v>45</v>
      </c>
      <c r="B871" s="77" t="s">
        <v>46</v>
      </c>
      <c r="C871" s="24" t="s">
        <v>472</v>
      </c>
      <c r="D871" s="24">
        <v>2025</v>
      </c>
      <c r="E871" s="61">
        <v>45726</v>
      </c>
      <c r="F871" s="61">
        <v>45912</v>
      </c>
      <c r="G871" s="24" t="s">
        <v>679</v>
      </c>
      <c r="H871" s="24" t="s">
        <v>679</v>
      </c>
      <c r="I871" s="24" t="s">
        <v>139</v>
      </c>
      <c r="J871" s="24" t="s">
        <v>680</v>
      </c>
      <c r="K871" s="24" t="s">
        <v>52</v>
      </c>
      <c r="L871" s="24" t="s">
        <v>141</v>
      </c>
      <c r="M871" s="24" t="s">
        <v>681</v>
      </c>
      <c r="N871" s="24" t="s">
        <v>128</v>
      </c>
      <c r="O871" s="24" t="s">
        <v>682</v>
      </c>
      <c r="P871" s="24">
        <v>475</v>
      </c>
      <c r="Q871" s="24">
        <v>111</v>
      </c>
      <c r="R871" s="24" t="s">
        <v>93</v>
      </c>
      <c r="S871" s="62">
        <v>0.2</v>
      </c>
      <c r="T871" s="24">
        <v>2025</v>
      </c>
      <c r="U871" s="24">
        <f t="shared" si="14"/>
        <v>38</v>
      </c>
      <c r="V871" s="24"/>
      <c r="W871" s="24"/>
      <c r="X871" s="24">
        <v>5</v>
      </c>
      <c r="Y871" s="24">
        <v>8</v>
      </c>
      <c r="Z871" s="24">
        <v>10</v>
      </c>
      <c r="AA871" s="24">
        <v>10</v>
      </c>
      <c r="AB871" s="24">
        <v>7</v>
      </c>
      <c r="AC871" s="24">
        <v>6</v>
      </c>
      <c r="AD871" s="24">
        <v>5</v>
      </c>
      <c r="AE871" s="24"/>
      <c r="AF871" s="24"/>
      <c r="AG871" s="24"/>
      <c r="AH871" s="62">
        <f>V871/'Festività&amp;Chiusure'!H$2</f>
        <v>0</v>
      </c>
      <c r="AI871" s="62">
        <f>W871/'Festività&amp;Chiusure'!I$2</f>
        <v>0</v>
      </c>
      <c r="AJ871" s="62">
        <f>X871/'Festività&amp;Chiusure'!J$2</f>
        <v>0.23809523809523808</v>
      </c>
      <c r="AK871" s="62">
        <f>Y871/'Festività&amp;Chiusure'!K$2</f>
        <v>0.36363636363636365</v>
      </c>
      <c r="AL871" s="62">
        <f>Z871/'Festività&amp;Chiusure'!L$2</f>
        <v>0.5</v>
      </c>
      <c r="AM871" s="62">
        <f>AA871/'Festività&amp;Chiusure'!M$2</f>
        <v>0.5</v>
      </c>
      <c r="AN871" s="62">
        <f>AB871/'Festività&amp;Chiusure'!N$2</f>
        <v>0.30434782608695654</v>
      </c>
      <c r="AO871" s="62">
        <f>AC871/'Festività&amp;Chiusure'!O$2</f>
        <v>0.5</v>
      </c>
      <c r="AP871" s="62">
        <f>AD871/'Festività&amp;Chiusure'!P$2</f>
        <v>0.23809523809523808</v>
      </c>
      <c r="AQ871" s="62">
        <f>AE871/'Festività&amp;Chiusure'!Q$2</f>
        <v>0</v>
      </c>
      <c r="AR871" s="62">
        <f>AF871/'Festività&amp;Chiusure'!R$2</f>
        <v>0</v>
      </c>
      <c r="AS871" s="62">
        <f>AG871/'Festività&amp;Chiusure'!S$2</f>
        <v>0</v>
      </c>
    </row>
    <row r="872" spans="1:46" ht="15" customHeight="1">
      <c r="A872" s="24" t="s">
        <v>45</v>
      </c>
      <c r="B872" s="24" t="s">
        <v>46</v>
      </c>
      <c r="C872" s="24" t="s">
        <v>472</v>
      </c>
      <c r="D872" s="24">
        <v>2025</v>
      </c>
      <c r="E872" s="61">
        <v>45726</v>
      </c>
      <c r="F872" s="61">
        <v>45912</v>
      </c>
      <c r="G872" s="24" t="s">
        <v>679</v>
      </c>
      <c r="H872" s="24" t="s">
        <v>679</v>
      </c>
      <c r="I872" s="24" t="s">
        <v>139</v>
      </c>
      <c r="J872" s="24" t="s">
        <v>680</v>
      </c>
      <c r="K872" s="24" t="s">
        <v>52</v>
      </c>
      <c r="L872" s="24" t="s">
        <v>141</v>
      </c>
      <c r="M872" s="24" t="s">
        <v>148</v>
      </c>
      <c r="N872" s="24" t="s">
        <v>128</v>
      </c>
      <c r="O872" s="24" t="s">
        <v>149</v>
      </c>
      <c r="P872" s="24">
        <v>475</v>
      </c>
      <c r="Q872" s="24">
        <v>111</v>
      </c>
      <c r="R872" s="24" t="s">
        <v>93</v>
      </c>
      <c r="S872" s="62">
        <v>0.2</v>
      </c>
      <c r="T872" s="24">
        <v>2025</v>
      </c>
      <c r="U872" s="24">
        <f t="shared" si="14"/>
        <v>25</v>
      </c>
      <c r="V872" s="24"/>
      <c r="W872" s="24"/>
      <c r="X872" s="24">
        <v>2</v>
      </c>
      <c r="Y872" s="24">
        <v>1</v>
      </c>
      <c r="Z872" s="24">
        <v>1</v>
      </c>
      <c r="AA872" s="24">
        <v>3</v>
      </c>
      <c r="AB872" s="24">
        <v>5</v>
      </c>
      <c r="AC872" s="24">
        <v>6</v>
      </c>
      <c r="AD872" s="24">
        <v>10</v>
      </c>
      <c r="AE872" s="24"/>
      <c r="AF872" s="24"/>
      <c r="AG872" s="24"/>
      <c r="AH872" s="62">
        <f>V872/'Festività&amp;Chiusure'!H$2</f>
        <v>0</v>
      </c>
      <c r="AI872" s="62">
        <f>W872/'Festività&amp;Chiusure'!I$2</f>
        <v>0</v>
      </c>
      <c r="AJ872" s="62">
        <f>X872/'Festività&amp;Chiusure'!J$2</f>
        <v>9.5238095238095233E-2</v>
      </c>
      <c r="AK872" s="62">
        <f>Y872/'Festività&amp;Chiusure'!K$2</f>
        <v>4.5454545454545456E-2</v>
      </c>
      <c r="AL872" s="62">
        <f>Z872/'Festività&amp;Chiusure'!L$2</f>
        <v>0.05</v>
      </c>
      <c r="AM872" s="62">
        <f>AA872/'Festività&amp;Chiusure'!M$2</f>
        <v>0.15</v>
      </c>
      <c r="AN872" s="62">
        <f>AB872/'Festività&amp;Chiusure'!N$2</f>
        <v>0.21739130434782608</v>
      </c>
      <c r="AO872" s="62">
        <f>AC872/'Festività&amp;Chiusure'!O$2</f>
        <v>0.5</v>
      </c>
      <c r="AP872" s="62">
        <f>AD872/'Festività&amp;Chiusure'!P$2</f>
        <v>0.47619047619047616</v>
      </c>
      <c r="AQ872" s="62">
        <f>AE872/'Festività&amp;Chiusure'!Q$2</f>
        <v>0</v>
      </c>
      <c r="AR872" s="62">
        <f>AF872/'Festività&amp;Chiusure'!R$2</f>
        <v>0</v>
      </c>
      <c r="AS872" s="62">
        <f>AG872/'Festività&amp;Chiusure'!S$2</f>
        <v>0</v>
      </c>
    </row>
    <row r="873" spans="1:46" ht="15" customHeight="1">
      <c r="A873" s="24" t="s">
        <v>45</v>
      </c>
      <c r="B873" s="24" t="s">
        <v>46</v>
      </c>
      <c r="C873" s="24"/>
      <c r="D873" s="24">
        <v>2025</v>
      </c>
      <c r="E873" s="61">
        <v>45658</v>
      </c>
      <c r="F873" s="61">
        <v>45688</v>
      </c>
      <c r="G873" s="24" t="s">
        <v>169</v>
      </c>
      <c r="H873" s="24" t="s">
        <v>170</v>
      </c>
      <c r="I873" s="24" t="s">
        <v>171</v>
      </c>
      <c r="J873" s="24" t="s">
        <v>172</v>
      </c>
      <c r="K873" s="24" t="s">
        <v>52</v>
      </c>
      <c r="L873" s="24" t="s">
        <v>141</v>
      </c>
      <c r="M873" s="24" t="s">
        <v>141</v>
      </c>
      <c r="N873" s="24" t="s">
        <v>55</v>
      </c>
      <c r="O873" s="24" t="s">
        <v>146</v>
      </c>
      <c r="P873" s="24">
        <v>190</v>
      </c>
      <c r="Q873" s="24">
        <v>177</v>
      </c>
      <c r="R873" s="24" t="s">
        <v>57</v>
      </c>
      <c r="S873" s="62">
        <v>1</v>
      </c>
      <c r="T873" s="24">
        <v>2025</v>
      </c>
      <c r="U873" s="24">
        <f t="shared" si="14"/>
        <v>0</v>
      </c>
      <c r="V873" s="24">
        <v>3.5</v>
      </c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62">
        <f>V873/'Festività&amp;Chiusure'!H$2</f>
        <v>0.19444444444444445</v>
      </c>
      <c r="AI873" s="62">
        <f>W873/'Festività&amp;Chiusure'!I$2</f>
        <v>0</v>
      </c>
      <c r="AJ873" s="62">
        <f>X873/'Festività&amp;Chiusure'!J$2</f>
        <v>0</v>
      </c>
      <c r="AK873" s="62">
        <f>Y873/'Festività&amp;Chiusure'!K$2</f>
        <v>0</v>
      </c>
      <c r="AL873" s="62">
        <f>Z873/'Festività&amp;Chiusure'!L$2</f>
        <v>0</v>
      </c>
      <c r="AM873" s="62">
        <f>AA873/'Festività&amp;Chiusure'!M$2</f>
        <v>0</v>
      </c>
      <c r="AN873" s="62">
        <f>AB873/'Festività&amp;Chiusure'!N$2</f>
        <v>0</v>
      </c>
      <c r="AO873" s="62">
        <f>AC873/'Festività&amp;Chiusure'!O$2</f>
        <v>0</v>
      </c>
      <c r="AP873" s="62">
        <f>AD873/'Festività&amp;Chiusure'!P$2</f>
        <v>0</v>
      </c>
      <c r="AQ873" s="62">
        <f>AE873/'Festività&amp;Chiusure'!Q$2</f>
        <v>0</v>
      </c>
      <c r="AR873" s="62">
        <f>AF873/'Festività&amp;Chiusure'!R$2</f>
        <v>0</v>
      </c>
      <c r="AS873" s="62">
        <f>AG873/'Festività&amp;Chiusure'!S$2</f>
        <v>0</v>
      </c>
    </row>
    <row r="874" spans="1:46" ht="15" customHeight="1">
      <c r="A874" s="24" t="s">
        <v>45</v>
      </c>
      <c r="B874" s="24" t="s">
        <v>46</v>
      </c>
      <c r="C874" s="24"/>
      <c r="D874" s="24">
        <v>2025</v>
      </c>
      <c r="E874" s="61">
        <v>45658</v>
      </c>
      <c r="F874" s="61">
        <v>45688</v>
      </c>
      <c r="G874" s="24" t="s">
        <v>169</v>
      </c>
      <c r="H874" s="24" t="s">
        <v>170</v>
      </c>
      <c r="I874" s="24" t="s">
        <v>171</v>
      </c>
      <c r="J874" s="24" t="s">
        <v>172</v>
      </c>
      <c r="K874" s="24" t="s">
        <v>52</v>
      </c>
      <c r="L874" s="24" t="s">
        <v>141</v>
      </c>
      <c r="M874" s="24" t="s">
        <v>174</v>
      </c>
      <c r="N874" s="24" t="s">
        <v>55</v>
      </c>
      <c r="O874" s="24" t="s">
        <v>56</v>
      </c>
      <c r="P874" s="24">
        <v>190</v>
      </c>
      <c r="Q874" s="24">
        <v>177</v>
      </c>
      <c r="R874" s="24" t="s">
        <v>57</v>
      </c>
      <c r="S874" s="62">
        <v>1</v>
      </c>
      <c r="T874" s="24">
        <v>2025</v>
      </c>
      <c r="U874" s="24">
        <f t="shared" si="14"/>
        <v>0</v>
      </c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62">
        <f>V874/'Festività&amp;Chiusure'!H$2</f>
        <v>0</v>
      </c>
      <c r="AI874" s="62">
        <f>W874/'Festività&amp;Chiusure'!I$2</f>
        <v>0</v>
      </c>
      <c r="AJ874" s="62">
        <f>X874/'Festività&amp;Chiusure'!J$2</f>
        <v>0</v>
      </c>
      <c r="AK874" s="62">
        <f>Y874/'Festività&amp;Chiusure'!K$2</f>
        <v>0</v>
      </c>
      <c r="AL874" s="62">
        <f>Z874/'Festività&amp;Chiusure'!L$2</f>
        <v>0</v>
      </c>
      <c r="AM874" s="62">
        <f>AA874/'Festività&amp;Chiusure'!M$2</f>
        <v>0</v>
      </c>
      <c r="AN874" s="62">
        <f>AB874/'Festività&amp;Chiusure'!N$2</f>
        <v>0</v>
      </c>
      <c r="AO874" s="62">
        <f>AC874/'Festività&amp;Chiusure'!O$2</f>
        <v>0</v>
      </c>
      <c r="AP874" s="62">
        <f>AD874/'Festività&amp;Chiusure'!P$2</f>
        <v>0</v>
      </c>
      <c r="AQ874" s="62">
        <f>AE874/'Festività&amp;Chiusure'!Q$2</f>
        <v>0</v>
      </c>
      <c r="AR874" s="62">
        <f>AF874/'Festività&amp;Chiusure'!R$2</f>
        <v>0</v>
      </c>
      <c r="AS874" s="62">
        <f>AG874/'Festività&amp;Chiusure'!S$2</f>
        <v>0</v>
      </c>
    </row>
    <row r="875" spans="1:46" ht="15" customHeight="1">
      <c r="A875" s="24" t="s">
        <v>45</v>
      </c>
      <c r="B875" s="24" t="s">
        <v>46</v>
      </c>
      <c r="C875" s="24"/>
      <c r="D875" s="24">
        <v>2025</v>
      </c>
      <c r="E875" s="61">
        <v>45658</v>
      </c>
      <c r="F875" s="61">
        <v>45688</v>
      </c>
      <c r="G875" s="24" t="s">
        <v>169</v>
      </c>
      <c r="H875" s="24" t="s">
        <v>170</v>
      </c>
      <c r="I875" s="24" t="s">
        <v>171</v>
      </c>
      <c r="J875" s="24" t="s">
        <v>172</v>
      </c>
      <c r="K875" s="24" t="s">
        <v>52</v>
      </c>
      <c r="L875" s="24" t="s">
        <v>141</v>
      </c>
      <c r="M875" s="24" t="s">
        <v>175</v>
      </c>
      <c r="N875" s="24" t="s">
        <v>176</v>
      </c>
      <c r="O875" s="24" t="s">
        <v>142</v>
      </c>
      <c r="P875" s="24">
        <v>190</v>
      </c>
      <c r="Q875" s="24">
        <v>177</v>
      </c>
      <c r="R875" s="24" t="s">
        <v>57</v>
      </c>
      <c r="S875" s="62">
        <v>1</v>
      </c>
      <c r="T875" s="24">
        <v>2025</v>
      </c>
      <c r="U875" s="24">
        <f t="shared" si="14"/>
        <v>0</v>
      </c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62">
        <f>V875/'Festività&amp;Chiusure'!H$2</f>
        <v>0</v>
      </c>
      <c r="AI875" s="62">
        <f>W875/'Festività&amp;Chiusure'!I$2</f>
        <v>0</v>
      </c>
      <c r="AJ875" s="62">
        <f>X875/'Festività&amp;Chiusure'!J$2</f>
        <v>0</v>
      </c>
      <c r="AK875" s="62">
        <f>Y875/'Festività&amp;Chiusure'!K$2</f>
        <v>0</v>
      </c>
      <c r="AL875" s="62">
        <f>Z875/'Festività&amp;Chiusure'!L$2</f>
        <v>0</v>
      </c>
      <c r="AM875" s="62">
        <f>AA875/'Festività&amp;Chiusure'!M$2</f>
        <v>0</v>
      </c>
      <c r="AN875" s="62">
        <f>AB875/'Festività&amp;Chiusure'!N$2</f>
        <v>0</v>
      </c>
      <c r="AO875" s="62">
        <f>AC875/'Festività&amp;Chiusure'!O$2</f>
        <v>0</v>
      </c>
      <c r="AP875" s="62">
        <f>AD875/'Festività&amp;Chiusure'!P$2</f>
        <v>0</v>
      </c>
      <c r="AQ875" s="62">
        <f>AE875/'Festività&amp;Chiusure'!Q$2</f>
        <v>0</v>
      </c>
      <c r="AR875" s="62">
        <f>AF875/'Festività&amp;Chiusure'!R$2</f>
        <v>0</v>
      </c>
      <c r="AS875" s="62">
        <f>AG875/'Festività&amp;Chiusure'!S$2</f>
        <v>0</v>
      </c>
    </row>
    <row r="876" spans="1:46" ht="15" customHeight="1">
      <c r="A876" s="24" t="s">
        <v>45</v>
      </c>
      <c r="B876" s="24" t="s">
        <v>46</v>
      </c>
      <c r="C876" s="24"/>
      <c r="D876" s="24">
        <v>2025</v>
      </c>
      <c r="E876" s="61">
        <v>45658</v>
      </c>
      <c r="F876" s="61">
        <v>45688</v>
      </c>
      <c r="G876" s="24" t="s">
        <v>169</v>
      </c>
      <c r="H876" s="24" t="s">
        <v>170</v>
      </c>
      <c r="I876" s="24" t="s">
        <v>171</v>
      </c>
      <c r="J876" s="24" t="s">
        <v>172</v>
      </c>
      <c r="K876" s="24" t="s">
        <v>52</v>
      </c>
      <c r="L876" s="24" t="s">
        <v>141</v>
      </c>
      <c r="M876" s="24" t="s">
        <v>177</v>
      </c>
      <c r="N876" s="24" t="s">
        <v>59</v>
      </c>
      <c r="O876" s="24" t="s">
        <v>178</v>
      </c>
      <c r="P876" s="24">
        <v>190</v>
      </c>
      <c r="Q876" s="24">
        <v>177</v>
      </c>
      <c r="R876" s="24" t="s">
        <v>57</v>
      </c>
      <c r="S876" s="62">
        <v>1</v>
      </c>
      <c r="T876" s="24">
        <v>2025</v>
      </c>
      <c r="U876" s="24">
        <f t="shared" si="14"/>
        <v>0</v>
      </c>
      <c r="V876" s="24">
        <v>0.5</v>
      </c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62">
        <f>V876/'Festività&amp;Chiusure'!H$2</f>
        <v>2.7777777777777776E-2</v>
      </c>
      <c r="AI876" s="62">
        <f>W876/'Festività&amp;Chiusure'!I$2</f>
        <v>0</v>
      </c>
      <c r="AJ876" s="62">
        <f>X876/'Festività&amp;Chiusure'!J$2</f>
        <v>0</v>
      </c>
      <c r="AK876" s="62">
        <f>Y876/'Festività&amp;Chiusure'!K$2</f>
        <v>0</v>
      </c>
      <c r="AL876" s="62">
        <f>Z876/'Festività&amp;Chiusure'!L$2</f>
        <v>0</v>
      </c>
      <c r="AM876" s="62">
        <f>AA876/'Festività&amp;Chiusure'!M$2</f>
        <v>0</v>
      </c>
      <c r="AN876" s="62">
        <f>AB876/'Festività&amp;Chiusure'!N$2</f>
        <v>0</v>
      </c>
      <c r="AO876" s="62">
        <f>AC876/'Festività&amp;Chiusure'!O$2</f>
        <v>0</v>
      </c>
      <c r="AP876" s="62">
        <f>AD876/'Festività&amp;Chiusure'!P$2</f>
        <v>0</v>
      </c>
      <c r="AQ876" s="62">
        <f>AE876/'Festività&amp;Chiusure'!Q$2</f>
        <v>0</v>
      </c>
      <c r="AR876" s="62">
        <f>AF876/'Festività&amp;Chiusure'!R$2</f>
        <v>0</v>
      </c>
      <c r="AS876" s="62">
        <f>AG876/'Festività&amp;Chiusure'!S$2</f>
        <v>0</v>
      </c>
    </row>
    <row r="877" spans="1:46" ht="15" customHeight="1">
      <c r="A877" s="24" t="s">
        <v>45</v>
      </c>
      <c r="B877" s="24" t="s">
        <v>46</v>
      </c>
      <c r="C877" s="24"/>
      <c r="D877" s="24">
        <v>2025</v>
      </c>
      <c r="E877" s="61">
        <v>45658</v>
      </c>
      <c r="F877" s="61">
        <v>45688</v>
      </c>
      <c r="G877" s="24" t="s">
        <v>169</v>
      </c>
      <c r="H877" s="24" t="s">
        <v>170</v>
      </c>
      <c r="I877" s="24" t="s">
        <v>171</v>
      </c>
      <c r="J877" s="24" t="s">
        <v>172</v>
      </c>
      <c r="K877" s="24" t="s">
        <v>52</v>
      </c>
      <c r="L877" s="24" t="s">
        <v>141</v>
      </c>
      <c r="M877" s="24" t="s">
        <v>179</v>
      </c>
      <c r="N877" s="24" t="s">
        <v>55</v>
      </c>
      <c r="O877" s="24" t="s">
        <v>134</v>
      </c>
      <c r="P877" s="24">
        <v>190</v>
      </c>
      <c r="Q877" s="24">
        <v>177</v>
      </c>
      <c r="R877" s="24" t="s">
        <v>57</v>
      </c>
      <c r="S877" s="62">
        <v>1</v>
      </c>
      <c r="T877" s="24">
        <v>2025</v>
      </c>
      <c r="U877" s="24">
        <f t="shared" si="14"/>
        <v>0</v>
      </c>
      <c r="V877" s="24">
        <v>2</v>
      </c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62">
        <f>V877/'Festività&amp;Chiusure'!H$2</f>
        <v>0.1111111111111111</v>
      </c>
      <c r="AI877" s="62">
        <f>W877/'Festività&amp;Chiusure'!I$2</f>
        <v>0</v>
      </c>
      <c r="AJ877" s="62">
        <f>X877/'Festività&amp;Chiusure'!J$2</f>
        <v>0</v>
      </c>
      <c r="AK877" s="62">
        <f>Y877/'Festività&amp;Chiusure'!K$2</f>
        <v>0</v>
      </c>
      <c r="AL877" s="62">
        <f>Z877/'Festività&amp;Chiusure'!L$2</f>
        <v>0</v>
      </c>
      <c r="AM877" s="62">
        <f>AA877/'Festività&amp;Chiusure'!M$2</f>
        <v>0</v>
      </c>
      <c r="AN877" s="62">
        <f>AB877/'Festività&amp;Chiusure'!N$2</f>
        <v>0</v>
      </c>
      <c r="AO877" s="62">
        <f>AC877/'Festività&amp;Chiusure'!O$2</f>
        <v>0</v>
      </c>
      <c r="AP877" s="62">
        <f>AD877/'Festività&amp;Chiusure'!P$2</f>
        <v>0</v>
      </c>
      <c r="AQ877" s="62">
        <f>AE877/'Festività&amp;Chiusure'!Q$2</f>
        <v>0</v>
      </c>
      <c r="AR877" s="62">
        <f>AF877/'Festività&amp;Chiusure'!R$2</f>
        <v>0</v>
      </c>
      <c r="AS877" s="62">
        <f>AG877/'Festività&amp;Chiusure'!S$2</f>
        <v>0</v>
      </c>
    </row>
    <row r="878" spans="1:46" ht="15" customHeight="1">
      <c r="A878" s="24" t="s">
        <v>209</v>
      </c>
      <c r="B878" s="24" t="s">
        <v>46</v>
      </c>
      <c r="C878" s="24" t="s">
        <v>195</v>
      </c>
      <c r="D878" s="24">
        <v>2025</v>
      </c>
      <c r="E878" s="61">
        <v>45658</v>
      </c>
      <c r="F878" s="61">
        <v>46022</v>
      </c>
      <c r="G878" s="24" t="s">
        <v>62</v>
      </c>
      <c r="H878" s="24" t="s">
        <v>62</v>
      </c>
      <c r="I878" s="24" t="s">
        <v>182</v>
      </c>
      <c r="J878" s="24" t="s">
        <v>683</v>
      </c>
      <c r="K878" s="24" t="s">
        <v>52</v>
      </c>
      <c r="L878" s="24" t="s">
        <v>184</v>
      </c>
      <c r="M878" s="24" t="s">
        <v>185</v>
      </c>
      <c r="N878" s="24" t="s">
        <v>684</v>
      </c>
      <c r="O878" s="24" t="s">
        <v>186</v>
      </c>
      <c r="P878" s="24">
        <v>15</v>
      </c>
      <c r="Q878" s="24">
        <v>0</v>
      </c>
      <c r="R878" s="24" t="s">
        <v>84</v>
      </c>
      <c r="S878" s="24">
        <v>0</v>
      </c>
      <c r="T878" s="24">
        <v>2025</v>
      </c>
      <c r="U878" s="24">
        <f t="shared" si="14"/>
        <v>0</v>
      </c>
      <c r="V878" s="24">
        <v>1</v>
      </c>
      <c r="W878" s="24">
        <v>1</v>
      </c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62">
        <f>V878/'Festività&amp;Chiusure'!H$2</f>
        <v>5.5555555555555552E-2</v>
      </c>
      <c r="AI878" s="62">
        <f>W878/'Festività&amp;Chiusure'!I$2</f>
        <v>0.05</v>
      </c>
      <c r="AJ878" s="62">
        <f>X878/'Festività&amp;Chiusure'!J$2</f>
        <v>0</v>
      </c>
      <c r="AK878" s="62">
        <f>Y878/'Festività&amp;Chiusure'!K$2</f>
        <v>0</v>
      </c>
      <c r="AL878" s="62">
        <f>Z878/'Festività&amp;Chiusure'!L$2</f>
        <v>0</v>
      </c>
      <c r="AM878" s="62">
        <f>AA878/'Festività&amp;Chiusure'!M$2</f>
        <v>0</v>
      </c>
      <c r="AN878" s="62">
        <f>AB878/'Festività&amp;Chiusure'!N$2</f>
        <v>0</v>
      </c>
      <c r="AO878" s="62">
        <f>AC878/'Festività&amp;Chiusure'!O$2</f>
        <v>0</v>
      </c>
      <c r="AP878" s="62">
        <f>AD878/'Festività&amp;Chiusure'!P$2</f>
        <v>0</v>
      </c>
      <c r="AQ878" s="62">
        <f>AE878/'Festività&amp;Chiusure'!Q$2</f>
        <v>0</v>
      </c>
      <c r="AR878" s="62">
        <f>AF878/'Festività&amp;Chiusure'!R$2</f>
        <v>0</v>
      </c>
      <c r="AS878" s="62">
        <f>AG878/'Festività&amp;Chiusure'!S$2</f>
        <v>0</v>
      </c>
      <c r="AT878" s="50"/>
    </row>
    <row r="879" spans="1:46" ht="15" customHeight="1">
      <c r="A879" s="24" t="s">
        <v>209</v>
      </c>
      <c r="B879" s="24" t="s">
        <v>46</v>
      </c>
      <c r="C879" s="24" t="s">
        <v>195</v>
      </c>
      <c r="D879" s="24">
        <v>2025</v>
      </c>
      <c r="E879" s="61">
        <v>45658</v>
      </c>
      <c r="F879" s="61">
        <v>46022</v>
      </c>
      <c r="G879" s="24" t="s">
        <v>62</v>
      </c>
      <c r="H879" s="24" t="s">
        <v>62</v>
      </c>
      <c r="I879" s="24" t="s">
        <v>182</v>
      </c>
      <c r="J879" s="24" t="s">
        <v>683</v>
      </c>
      <c r="K879" s="24" t="s">
        <v>52</v>
      </c>
      <c r="L879" s="24" t="s">
        <v>184</v>
      </c>
      <c r="M879" s="24" t="s">
        <v>187</v>
      </c>
      <c r="N879" s="24" t="s">
        <v>684</v>
      </c>
      <c r="O879" s="24" t="s">
        <v>186</v>
      </c>
      <c r="P879" s="24">
        <v>15</v>
      </c>
      <c r="Q879" s="24">
        <v>0</v>
      </c>
      <c r="R879" s="24" t="s">
        <v>84</v>
      </c>
      <c r="S879" s="24">
        <v>0</v>
      </c>
      <c r="T879" s="24">
        <v>2025</v>
      </c>
      <c r="U879" s="24">
        <f t="shared" si="14"/>
        <v>0</v>
      </c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62">
        <f>V879/'Festività&amp;Chiusure'!H$2</f>
        <v>0</v>
      </c>
      <c r="AI879" s="62">
        <f>W879/'Festività&amp;Chiusure'!I$2</f>
        <v>0</v>
      </c>
      <c r="AJ879" s="62">
        <f>X879/'Festività&amp;Chiusure'!J$2</f>
        <v>0</v>
      </c>
      <c r="AK879" s="62">
        <f>Y879/'Festività&amp;Chiusure'!K$2</f>
        <v>0</v>
      </c>
      <c r="AL879" s="62">
        <f>Z879/'Festività&amp;Chiusure'!L$2</f>
        <v>0</v>
      </c>
      <c r="AM879" s="62">
        <f>AA879/'Festività&amp;Chiusure'!M$2</f>
        <v>0</v>
      </c>
      <c r="AN879" s="62">
        <f>AB879/'Festività&amp;Chiusure'!N$2</f>
        <v>0</v>
      </c>
      <c r="AO879" s="62">
        <f>AC879/'Festività&amp;Chiusure'!O$2</f>
        <v>0</v>
      </c>
      <c r="AP879" s="62">
        <f>AD879/'Festività&amp;Chiusure'!P$2</f>
        <v>0</v>
      </c>
      <c r="AQ879" s="62">
        <f>AE879/'Festività&amp;Chiusure'!Q$2</f>
        <v>0</v>
      </c>
      <c r="AR879" s="62">
        <f>AF879/'Festività&amp;Chiusure'!R$2</f>
        <v>0</v>
      </c>
      <c r="AS879" s="62">
        <f>AG879/'Festività&amp;Chiusure'!S$2</f>
        <v>0</v>
      </c>
    </row>
    <row r="880" spans="1:46" ht="15" customHeight="1">
      <c r="A880" s="24" t="s">
        <v>209</v>
      </c>
      <c r="B880" s="24" t="s">
        <v>46</v>
      </c>
      <c r="C880" s="24" t="s">
        <v>195</v>
      </c>
      <c r="D880" s="24">
        <v>2025</v>
      </c>
      <c r="E880" s="61">
        <v>45658</v>
      </c>
      <c r="F880" s="61">
        <v>46022</v>
      </c>
      <c r="G880" s="24" t="s">
        <v>62</v>
      </c>
      <c r="H880" s="24" t="s">
        <v>62</v>
      </c>
      <c r="I880" s="24" t="s">
        <v>182</v>
      </c>
      <c r="J880" s="24" t="s">
        <v>683</v>
      </c>
      <c r="K880" s="24" t="s">
        <v>52</v>
      </c>
      <c r="L880" s="24" t="s">
        <v>184</v>
      </c>
      <c r="M880" s="24" t="s">
        <v>189</v>
      </c>
      <c r="N880" s="24" t="s">
        <v>684</v>
      </c>
      <c r="O880" s="24" t="s">
        <v>92</v>
      </c>
      <c r="P880" s="24">
        <v>15</v>
      </c>
      <c r="Q880" s="24">
        <v>0</v>
      </c>
      <c r="R880" s="24" t="s">
        <v>84</v>
      </c>
      <c r="S880" s="24">
        <v>0</v>
      </c>
      <c r="T880" s="24">
        <v>2025</v>
      </c>
      <c r="U880" s="24">
        <f t="shared" si="14"/>
        <v>0</v>
      </c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62">
        <f>V880/'Festività&amp;Chiusure'!H$2</f>
        <v>0</v>
      </c>
      <c r="AI880" s="62">
        <f>W880/'Festività&amp;Chiusure'!I$2</f>
        <v>0</v>
      </c>
      <c r="AJ880" s="62">
        <f>X880/'Festività&amp;Chiusure'!J$2</f>
        <v>0</v>
      </c>
      <c r="AK880" s="62">
        <f>Y880/'Festività&amp;Chiusure'!K$2</f>
        <v>0</v>
      </c>
      <c r="AL880" s="62">
        <f>Z880/'Festività&amp;Chiusure'!L$2</f>
        <v>0</v>
      </c>
      <c r="AM880" s="62">
        <f>AA880/'Festività&amp;Chiusure'!M$2</f>
        <v>0</v>
      </c>
      <c r="AN880" s="62">
        <f>AB880/'Festività&amp;Chiusure'!N$2</f>
        <v>0</v>
      </c>
      <c r="AO880" s="62">
        <f>AC880/'Festività&amp;Chiusure'!O$2</f>
        <v>0</v>
      </c>
      <c r="AP880" s="62">
        <f>AD880/'Festività&amp;Chiusure'!P$2</f>
        <v>0</v>
      </c>
      <c r="AQ880" s="62">
        <f>AE880/'Festività&amp;Chiusure'!Q$2</f>
        <v>0</v>
      </c>
      <c r="AR880" s="62">
        <f>AF880/'Festività&amp;Chiusure'!R$2</f>
        <v>0</v>
      </c>
      <c r="AS880" s="62">
        <f>AG880/'Festività&amp;Chiusure'!S$2</f>
        <v>0</v>
      </c>
    </row>
    <row r="881" spans="1:46" ht="15" customHeight="1">
      <c r="A881" s="24" t="s">
        <v>209</v>
      </c>
      <c r="B881" s="24" t="s">
        <v>46</v>
      </c>
      <c r="C881" s="24" t="s">
        <v>195</v>
      </c>
      <c r="D881" s="24">
        <v>2025</v>
      </c>
      <c r="E881" s="61">
        <v>45658</v>
      </c>
      <c r="F881" s="61">
        <v>46022</v>
      </c>
      <c r="G881" s="24" t="s">
        <v>62</v>
      </c>
      <c r="H881" s="24" t="s">
        <v>62</v>
      </c>
      <c r="I881" s="24" t="s">
        <v>182</v>
      </c>
      <c r="J881" s="24" t="s">
        <v>683</v>
      </c>
      <c r="K881" s="24" t="s">
        <v>52</v>
      </c>
      <c r="L881" s="24" t="s">
        <v>184</v>
      </c>
      <c r="M881" s="24" t="s">
        <v>191</v>
      </c>
      <c r="N881" s="24" t="s">
        <v>684</v>
      </c>
      <c r="O881" s="24" t="s">
        <v>233</v>
      </c>
      <c r="P881" s="24">
        <v>15</v>
      </c>
      <c r="Q881" s="24">
        <v>0</v>
      </c>
      <c r="R881" s="24" t="s">
        <v>84</v>
      </c>
      <c r="S881" s="24">
        <v>0</v>
      </c>
      <c r="T881" s="24">
        <v>2025</v>
      </c>
      <c r="U881" s="24">
        <f t="shared" si="14"/>
        <v>0</v>
      </c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62">
        <f>V881/'Festività&amp;Chiusure'!H$2</f>
        <v>0</v>
      </c>
      <c r="AI881" s="62">
        <f>W881/'Festività&amp;Chiusure'!I$2</f>
        <v>0</v>
      </c>
      <c r="AJ881" s="62">
        <f>X881/'Festività&amp;Chiusure'!J$2</f>
        <v>0</v>
      </c>
      <c r="AK881" s="62">
        <f>Y881/'Festività&amp;Chiusure'!K$2</f>
        <v>0</v>
      </c>
      <c r="AL881" s="62">
        <f>Z881/'Festività&amp;Chiusure'!L$2</f>
        <v>0</v>
      </c>
      <c r="AM881" s="62">
        <f>AA881/'Festività&amp;Chiusure'!M$2</f>
        <v>0</v>
      </c>
      <c r="AN881" s="62">
        <f>AB881/'Festività&amp;Chiusure'!N$2</f>
        <v>0</v>
      </c>
      <c r="AO881" s="62">
        <f>AC881/'Festività&amp;Chiusure'!O$2</f>
        <v>0</v>
      </c>
      <c r="AP881" s="62">
        <f>AD881/'Festività&amp;Chiusure'!P$2</f>
        <v>0</v>
      </c>
      <c r="AQ881" s="62">
        <f>AE881/'Festività&amp;Chiusure'!Q$2</f>
        <v>0</v>
      </c>
      <c r="AR881" s="62">
        <f>AF881/'Festività&amp;Chiusure'!R$2</f>
        <v>0</v>
      </c>
      <c r="AS881" s="62">
        <f>AG881/'Festività&amp;Chiusure'!S$2</f>
        <v>0</v>
      </c>
    </row>
    <row r="882" spans="1:46" ht="15" customHeight="1">
      <c r="A882" s="24" t="s">
        <v>209</v>
      </c>
      <c r="B882" s="24" t="s">
        <v>46</v>
      </c>
      <c r="C882" s="24" t="s">
        <v>195</v>
      </c>
      <c r="D882" s="24">
        <v>2025</v>
      </c>
      <c r="E882" s="61">
        <v>45658</v>
      </c>
      <c r="F882" s="61">
        <v>46022</v>
      </c>
      <c r="G882" s="24" t="s">
        <v>62</v>
      </c>
      <c r="H882" s="24" t="s">
        <v>62</v>
      </c>
      <c r="I882" s="24" t="s">
        <v>182</v>
      </c>
      <c r="J882" s="24" t="s">
        <v>683</v>
      </c>
      <c r="K882" s="24" t="s">
        <v>52</v>
      </c>
      <c r="L882" s="24" t="s">
        <v>184</v>
      </c>
      <c r="M882" s="24" t="s">
        <v>192</v>
      </c>
      <c r="N882" s="24" t="s">
        <v>684</v>
      </c>
      <c r="O882" s="24" t="s">
        <v>186</v>
      </c>
      <c r="P882" s="24">
        <v>15</v>
      </c>
      <c r="Q882" s="24">
        <v>0</v>
      </c>
      <c r="R882" s="24" t="s">
        <v>84</v>
      </c>
      <c r="S882" s="24">
        <v>0</v>
      </c>
      <c r="T882" s="24">
        <v>2025</v>
      </c>
      <c r="U882" s="24">
        <f t="shared" si="14"/>
        <v>0</v>
      </c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62">
        <f>V882/'Festività&amp;Chiusure'!H$2</f>
        <v>0</v>
      </c>
      <c r="AI882" s="62">
        <f>W882/'Festività&amp;Chiusure'!I$2</f>
        <v>0</v>
      </c>
      <c r="AJ882" s="62">
        <f>X882/'Festività&amp;Chiusure'!J$2</f>
        <v>0</v>
      </c>
      <c r="AK882" s="62">
        <f>Y882/'Festività&amp;Chiusure'!K$2</f>
        <v>0</v>
      </c>
      <c r="AL882" s="62">
        <f>Z882/'Festività&amp;Chiusure'!L$2</f>
        <v>0</v>
      </c>
      <c r="AM882" s="62">
        <f>AA882/'Festività&amp;Chiusure'!M$2</f>
        <v>0</v>
      </c>
      <c r="AN882" s="62">
        <f>AB882/'Festività&amp;Chiusure'!N$2</f>
        <v>0</v>
      </c>
      <c r="AO882" s="62">
        <f>AC882/'Festività&amp;Chiusure'!O$2</f>
        <v>0</v>
      </c>
      <c r="AP882" s="62">
        <f>AD882/'Festività&amp;Chiusure'!P$2</f>
        <v>0</v>
      </c>
      <c r="AQ882" s="62">
        <f>AE882/'Festività&amp;Chiusure'!Q$2</f>
        <v>0</v>
      </c>
      <c r="AR882" s="62">
        <f>AF882/'Festività&amp;Chiusure'!R$2</f>
        <v>0</v>
      </c>
      <c r="AS882" s="62">
        <f>AG882/'Festività&amp;Chiusure'!S$2</f>
        <v>0</v>
      </c>
      <c r="AT882" s="51"/>
    </row>
    <row r="883" spans="1:46" ht="15" customHeight="1">
      <c r="A883" s="24" t="s">
        <v>45</v>
      </c>
      <c r="B883" s="24" t="s">
        <v>46</v>
      </c>
      <c r="C883" s="24" t="s">
        <v>195</v>
      </c>
      <c r="D883" s="24">
        <v>2025</v>
      </c>
      <c r="E883" s="61">
        <v>45658</v>
      </c>
      <c r="F883" s="61">
        <v>46022</v>
      </c>
      <c r="G883" s="24" t="s">
        <v>62</v>
      </c>
      <c r="H883" s="24" t="s">
        <v>181</v>
      </c>
      <c r="I883" s="24" t="s">
        <v>182</v>
      </c>
      <c r="J883" s="24" t="s">
        <v>685</v>
      </c>
      <c r="K883" s="24" t="s">
        <v>52</v>
      </c>
      <c r="L883" s="24" t="s">
        <v>184</v>
      </c>
      <c r="M883" s="24" t="s">
        <v>185</v>
      </c>
      <c r="N883" s="24" t="s">
        <v>684</v>
      </c>
      <c r="O883" s="24" t="s">
        <v>186</v>
      </c>
      <c r="P883" s="24">
        <v>150</v>
      </c>
      <c r="Q883" s="24">
        <v>0</v>
      </c>
      <c r="R883" s="24" t="s">
        <v>84</v>
      </c>
      <c r="S883" s="24">
        <v>0</v>
      </c>
      <c r="T883" s="24">
        <v>2025</v>
      </c>
      <c r="U883" s="24">
        <f t="shared" si="14"/>
        <v>15</v>
      </c>
      <c r="V883" s="24">
        <v>5</v>
      </c>
      <c r="W883" s="24">
        <v>5</v>
      </c>
      <c r="X883" s="24">
        <v>5</v>
      </c>
      <c r="Y883" s="24">
        <v>5</v>
      </c>
      <c r="Z883" s="24">
        <v>5</v>
      </c>
      <c r="AA883" s="24">
        <v>5</v>
      </c>
      <c r="AB883" s="24">
        <v>5</v>
      </c>
      <c r="AC883" s="24"/>
      <c r="AD883" s="24"/>
      <c r="AE883" s="24"/>
      <c r="AF883" s="24"/>
      <c r="AG883" s="24"/>
      <c r="AH883" s="62">
        <f>V883/'Festività&amp;Chiusure'!H$2</f>
        <v>0.27777777777777779</v>
      </c>
      <c r="AI883" s="62">
        <f>W883/'Festività&amp;Chiusure'!I$2</f>
        <v>0.25</v>
      </c>
      <c r="AJ883" s="62">
        <f>X883/'Festività&amp;Chiusure'!J$2</f>
        <v>0.23809523809523808</v>
      </c>
      <c r="AK883" s="62">
        <f>Y883/'Festività&amp;Chiusure'!K$2</f>
        <v>0.22727272727272727</v>
      </c>
      <c r="AL883" s="62">
        <f>Z883/'Festività&amp;Chiusure'!L$2</f>
        <v>0.25</v>
      </c>
      <c r="AM883" s="62">
        <f>AA883/'Festività&amp;Chiusure'!M$2</f>
        <v>0.25</v>
      </c>
      <c r="AN883" s="62">
        <f>AB883/'Festività&amp;Chiusure'!N$2</f>
        <v>0.21739130434782608</v>
      </c>
      <c r="AO883" s="62">
        <f>AC883/'Festività&amp;Chiusure'!O$2</f>
        <v>0</v>
      </c>
      <c r="AP883" s="62">
        <f>AD883/'Festività&amp;Chiusure'!P$2</f>
        <v>0</v>
      </c>
      <c r="AQ883" s="62">
        <f>AE883/'Festività&amp;Chiusure'!Q$2</f>
        <v>0</v>
      </c>
      <c r="AR883" s="62">
        <f>AF883/'Festività&amp;Chiusure'!R$2</f>
        <v>0</v>
      </c>
      <c r="AS883" s="62">
        <f>AG883/'Festività&amp;Chiusure'!S$2</f>
        <v>0</v>
      </c>
    </row>
    <row r="884" spans="1:46" ht="15" customHeight="1">
      <c r="A884" s="24" t="s">
        <v>45</v>
      </c>
      <c r="B884" s="24" t="s">
        <v>46</v>
      </c>
      <c r="C884" s="24" t="s">
        <v>195</v>
      </c>
      <c r="D884" s="24">
        <v>2025</v>
      </c>
      <c r="E884" s="61">
        <v>45658</v>
      </c>
      <c r="F884" s="61">
        <v>46022</v>
      </c>
      <c r="G884" s="24" t="s">
        <v>62</v>
      </c>
      <c r="H884" s="24" t="s">
        <v>181</v>
      </c>
      <c r="I884" s="24" t="s">
        <v>182</v>
      </c>
      <c r="J884" s="24" t="s">
        <v>685</v>
      </c>
      <c r="K884" s="24" t="s">
        <v>52</v>
      </c>
      <c r="L884" s="24" t="s">
        <v>184</v>
      </c>
      <c r="M884" s="24" t="s">
        <v>187</v>
      </c>
      <c r="N884" s="24" t="s">
        <v>684</v>
      </c>
      <c r="O884" s="24" t="s">
        <v>186</v>
      </c>
      <c r="P884" s="24">
        <v>60</v>
      </c>
      <c r="Q884" s="24">
        <v>0</v>
      </c>
      <c r="R884" s="24" t="s">
        <v>84</v>
      </c>
      <c r="S884" s="24">
        <v>0</v>
      </c>
      <c r="T884" s="24">
        <v>2025</v>
      </c>
      <c r="U884" s="24">
        <f t="shared" si="14"/>
        <v>0</v>
      </c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62">
        <f>V884/'Festività&amp;Chiusure'!H$2</f>
        <v>0</v>
      </c>
      <c r="AI884" s="62">
        <f>W884/'Festività&amp;Chiusure'!I$2</f>
        <v>0</v>
      </c>
      <c r="AJ884" s="62">
        <f>X884/'Festività&amp;Chiusure'!J$2</f>
        <v>0</v>
      </c>
      <c r="AK884" s="62">
        <f>Y884/'Festività&amp;Chiusure'!K$2</f>
        <v>0</v>
      </c>
      <c r="AL884" s="62">
        <f>Z884/'Festività&amp;Chiusure'!L$2</f>
        <v>0</v>
      </c>
      <c r="AM884" s="62">
        <f>AA884/'Festività&amp;Chiusure'!M$2</f>
        <v>0</v>
      </c>
      <c r="AN884" s="62">
        <f>AB884/'Festività&amp;Chiusure'!N$2</f>
        <v>0</v>
      </c>
      <c r="AO884" s="62">
        <f>AC884/'Festività&amp;Chiusure'!O$2</f>
        <v>0</v>
      </c>
      <c r="AP884" s="62">
        <f>AD884/'Festività&amp;Chiusure'!P$2</f>
        <v>0</v>
      </c>
      <c r="AQ884" s="62">
        <f>AE884/'Festività&amp;Chiusure'!Q$2</f>
        <v>0</v>
      </c>
      <c r="AR884" s="62">
        <f>AF884/'Festività&amp;Chiusure'!R$2</f>
        <v>0</v>
      </c>
      <c r="AS884" s="62">
        <f>AG884/'Festività&amp;Chiusure'!S$2</f>
        <v>0</v>
      </c>
    </row>
    <row r="885" spans="1:46" ht="15" customHeight="1">
      <c r="A885" s="24" t="s">
        <v>45</v>
      </c>
      <c r="B885" s="24" t="s">
        <v>46</v>
      </c>
      <c r="C885" s="24" t="s">
        <v>195</v>
      </c>
      <c r="D885" s="24">
        <v>2025</v>
      </c>
      <c r="E885" s="61">
        <v>45658</v>
      </c>
      <c r="F885" s="61">
        <v>46022</v>
      </c>
      <c r="G885" s="24" t="s">
        <v>62</v>
      </c>
      <c r="H885" s="24" t="s">
        <v>181</v>
      </c>
      <c r="I885" s="24" t="s">
        <v>182</v>
      </c>
      <c r="J885" s="24" t="s">
        <v>685</v>
      </c>
      <c r="K885" s="24" t="s">
        <v>52</v>
      </c>
      <c r="L885" s="24" t="s">
        <v>184</v>
      </c>
      <c r="M885" s="24" t="s">
        <v>189</v>
      </c>
      <c r="N885" s="24" t="s">
        <v>684</v>
      </c>
      <c r="O885" s="24" t="s">
        <v>92</v>
      </c>
      <c r="P885" s="24">
        <v>60</v>
      </c>
      <c r="Q885" s="24">
        <v>0</v>
      </c>
      <c r="R885" s="24" t="s">
        <v>84</v>
      </c>
      <c r="S885" s="24">
        <v>0</v>
      </c>
      <c r="T885" s="24">
        <v>2025</v>
      </c>
      <c r="U885" s="24">
        <f t="shared" si="14"/>
        <v>3</v>
      </c>
      <c r="V885" s="24">
        <v>1</v>
      </c>
      <c r="W885" s="24">
        <v>1</v>
      </c>
      <c r="X885" s="24">
        <v>1</v>
      </c>
      <c r="Y885" s="24">
        <v>1</v>
      </c>
      <c r="Z885" s="24">
        <v>1</v>
      </c>
      <c r="AA885" s="24">
        <v>1</v>
      </c>
      <c r="AB885" s="24">
        <v>1</v>
      </c>
      <c r="AC885" s="24"/>
      <c r="AD885" s="24"/>
      <c r="AE885" s="24"/>
      <c r="AF885" s="24"/>
      <c r="AG885" s="24"/>
      <c r="AH885" s="62">
        <f>V885/'Festività&amp;Chiusure'!H$2</f>
        <v>5.5555555555555552E-2</v>
      </c>
      <c r="AI885" s="62">
        <f>W885/'Festività&amp;Chiusure'!I$2</f>
        <v>0.05</v>
      </c>
      <c r="AJ885" s="62">
        <f>X885/'Festività&amp;Chiusure'!J$2</f>
        <v>4.7619047619047616E-2</v>
      </c>
      <c r="AK885" s="62">
        <f>Y885/'Festività&amp;Chiusure'!K$2</f>
        <v>4.5454545454545456E-2</v>
      </c>
      <c r="AL885" s="62">
        <f>Z885/'Festività&amp;Chiusure'!L$2</f>
        <v>0.05</v>
      </c>
      <c r="AM885" s="62">
        <f>AA885/'Festività&amp;Chiusure'!M$2</f>
        <v>0.05</v>
      </c>
      <c r="AN885" s="62">
        <f>AB885/'Festività&amp;Chiusure'!N$2</f>
        <v>4.3478260869565216E-2</v>
      </c>
      <c r="AO885" s="62">
        <f>AC885/'Festività&amp;Chiusure'!O$2</f>
        <v>0</v>
      </c>
      <c r="AP885" s="62">
        <f>AD885/'Festività&amp;Chiusure'!P$2</f>
        <v>0</v>
      </c>
      <c r="AQ885" s="62">
        <f>AE885/'Festività&amp;Chiusure'!Q$2</f>
        <v>0</v>
      </c>
      <c r="AR885" s="62">
        <f>AF885/'Festività&amp;Chiusure'!R$2</f>
        <v>0</v>
      </c>
      <c r="AS885" s="62">
        <f>AG885/'Festività&amp;Chiusure'!S$2</f>
        <v>0</v>
      </c>
    </row>
    <row r="886" spans="1:46" ht="15" customHeight="1">
      <c r="A886" s="24" t="s">
        <v>45</v>
      </c>
      <c r="B886" s="24" t="s">
        <v>46</v>
      </c>
      <c r="C886" s="24" t="s">
        <v>195</v>
      </c>
      <c r="D886" s="24">
        <v>2025</v>
      </c>
      <c r="E886" s="61">
        <v>45658</v>
      </c>
      <c r="F886" s="61">
        <v>46022</v>
      </c>
      <c r="G886" s="24" t="s">
        <v>62</v>
      </c>
      <c r="H886" s="24" t="s">
        <v>181</v>
      </c>
      <c r="I886" s="24" t="s">
        <v>182</v>
      </c>
      <c r="J886" s="24" t="s">
        <v>685</v>
      </c>
      <c r="K886" s="24" t="s">
        <v>52</v>
      </c>
      <c r="L886" s="24" t="s">
        <v>184</v>
      </c>
      <c r="M886" s="24" t="s">
        <v>191</v>
      </c>
      <c r="N886" s="24" t="s">
        <v>684</v>
      </c>
      <c r="O886" s="24" t="s">
        <v>233</v>
      </c>
      <c r="P886" s="24">
        <v>60</v>
      </c>
      <c r="Q886" s="24">
        <v>0</v>
      </c>
      <c r="R886" s="24" t="s">
        <v>84</v>
      </c>
      <c r="S886" s="24">
        <v>0</v>
      </c>
      <c r="T886" s="24">
        <v>2025</v>
      </c>
      <c r="U886" s="24">
        <f t="shared" si="14"/>
        <v>3</v>
      </c>
      <c r="V886" s="24">
        <v>1</v>
      </c>
      <c r="W886" s="24">
        <v>1</v>
      </c>
      <c r="X886" s="24">
        <v>1</v>
      </c>
      <c r="Y886" s="24">
        <v>1</v>
      </c>
      <c r="Z886" s="24">
        <v>1</v>
      </c>
      <c r="AA886" s="24">
        <v>1</v>
      </c>
      <c r="AB886" s="24">
        <v>1</v>
      </c>
      <c r="AC886" s="24"/>
      <c r="AD886" s="24"/>
      <c r="AE886" s="24"/>
      <c r="AF886" s="24"/>
      <c r="AG886" s="24"/>
      <c r="AH886" s="62">
        <f>V886/'Festività&amp;Chiusure'!H$2</f>
        <v>5.5555555555555552E-2</v>
      </c>
      <c r="AI886" s="62">
        <f>W886/'Festività&amp;Chiusure'!I$2</f>
        <v>0.05</v>
      </c>
      <c r="AJ886" s="62">
        <f>X886/'Festività&amp;Chiusure'!J$2</f>
        <v>4.7619047619047616E-2</v>
      </c>
      <c r="AK886" s="62">
        <f>Y886/'Festività&amp;Chiusure'!K$2</f>
        <v>4.5454545454545456E-2</v>
      </c>
      <c r="AL886" s="62">
        <f>Z886/'Festività&amp;Chiusure'!L$2</f>
        <v>0.05</v>
      </c>
      <c r="AM886" s="62">
        <f>AA886/'Festività&amp;Chiusure'!M$2</f>
        <v>0.05</v>
      </c>
      <c r="AN886" s="62">
        <f>AB886/'Festività&amp;Chiusure'!N$2</f>
        <v>4.3478260869565216E-2</v>
      </c>
      <c r="AO886" s="62">
        <f>AC886/'Festività&amp;Chiusure'!O$2</f>
        <v>0</v>
      </c>
      <c r="AP886" s="62">
        <f>AD886/'Festività&amp;Chiusure'!P$2</f>
        <v>0</v>
      </c>
      <c r="AQ886" s="62">
        <f>AE886/'Festività&amp;Chiusure'!Q$2</f>
        <v>0</v>
      </c>
      <c r="AR886" s="62">
        <f>AF886/'Festività&amp;Chiusure'!R$2</f>
        <v>0</v>
      </c>
      <c r="AS886" s="62">
        <f>AG886/'Festività&amp;Chiusure'!S$2</f>
        <v>0</v>
      </c>
    </row>
    <row r="887" spans="1:46" ht="15" customHeight="1">
      <c r="A887" s="24" t="s">
        <v>45</v>
      </c>
      <c r="B887" s="24" t="s">
        <v>46</v>
      </c>
      <c r="C887" s="24" t="s">
        <v>195</v>
      </c>
      <c r="D887" s="24">
        <v>2025</v>
      </c>
      <c r="E887" s="61">
        <v>45658</v>
      </c>
      <c r="F887" s="61">
        <v>46022</v>
      </c>
      <c r="G887" s="24" t="s">
        <v>62</v>
      </c>
      <c r="H887" s="24" t="s">
        <v>181</v>
      </c>
      <c r="I887" s="24" t="s">
        <v>182</v>
      </c>
      <c r="J887" s="24" t="s">
        <v>685</v>
      </c>
      <c r="K887" s="24" t="s">
        <v>52</v>
      </c>
      <c r="L887" s="24" t="s">
        <v>184</v>
      </c>
      <c r="M887" s="24" t="s">
        <v>192</v>
      </c>
      <c r="N887" s="24" t="s">
        <v>684</v>
      </c>
      <c r="O887" s="24" t="s">
        <v>186</v>
      </c>
      <c r="P887" s="24">
        <v>60</v>
      </c>
      <c r="Q887" s="24">
        <v>0</v>
      </c>
      <c r="R887" s="24" t="s">
        <v>84</v>
      </c>
      <c r="S887" s="24">
        <v>0</v>
      </c>
      <c r="T887" s="24">
        <v>2025</v>
      </c>
      <c r="U887" s="24">
        <f t="shared" si="14"/>
        <v>0</v>
      </c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62">
        <f>V887/'Festività&amp;Chiusure'!H$2</f>
        <v>0</v>
      </c>
      <c r="AI887" s="62">
        <f>W887/'Festività&amp;Chiusure'!I$2</f>
        <v>0</v>
      </c>
      <c r="AJ887" s="62">
        <f>X887/'Festività&amp;Chiusure'!J$2</f>
        <v>0</v>
      </c>
      <c r="AK887" s="62">
        <f>Y887/'Festività&amp;Chiusure'!K$2</f>
        <v>0</v>
      </c>
      <c r="AL887" s="62">
        <f>Z887/'Festività&amp;Chiusure'!L$2</f>
        <v>0</v>
      </c>
      <c r="AM887" s="62">
        <f>AA887/'Festività&amp;Chiusure'!M$2</f>
        <v>0</v>
      </c>
      <c r="AN887" s="62">
        <f>AB887/'Festività&amp;Chiusure'!N$2</f>
        <v>0</v>
      </c>
      <c r="AO887" s="62">
        <f>AC887/'Festività&amp;Chiusure'!O$2</f>
        <v>0</v>
      </c>
      <c r="AP887" s="62">
        <f>AD887/'Festività&amp;Chiusure'!P$2</f>
        <v>0</v>
      </c>
      <c r="AQ887" s="62">
        <f>AE887/'Festività&amp;Chiusure'!Q$2</f>
        <v>0</v>
      </c>
      <c r="AR887" s="62">
        <f>AF887/'Festività&amp;Chiusure'!R$2</f>
        <v>0</v>
      </c>
      <c r="AS887" s="62">
        <f>AG887/'Festività&amp;Chiusure'!S$2</f>
        <v>0</v>
      </c>
      <c r="AT887" s="50"/>
    </row>
    <row r="888" spans="1:46" ht="15" customHeight="1">
      <c r="A888" s="24" t="s">
        <v>45</v>
      </c>
      <c r="B888" s="24" t="s">
        <v>46</v>
      </c>
      <c r="C888" s="24" t="s">
        <v>195</v>
      </c>
      <c r="D888" s="24">
        <v>2025</v>
      </c>
      <c r="E888" s="61">
        <v>45658</v>
      </c>
      <c r="F888" s="61">
        <v>46022</v>
      </c>
      <c r="G888" s="24" t="s">
        <v>62</v>
      </c>
      <c r="H888" s="24" t="s">
        <v>181</v>
      </c>
      <c r="I888" s="24" t="s">
        <v>182</v>
      </c>
      <c r="J888" s="24" t="s">
        <v>686</v>
      </c>
      <c r="K888" s="24" t="s">
        <v>52</v>
      </c>
      <c r="L888" s="24" t="s">
        <v>184</v>
      </c>
      <c r="M888" s="24" t="s">
        <v>185</v>
      </c>
      <c r="N888" s="24" t="s">
        <v>684</v>
      </c>
      <c r="O888" s="24" t="s">
        <v>186</v>
      </c>
      <c r="P888" s="24">
        <v>30</v>
      </c>
      <c r="Q888" s="24">
        <v>0</v>
      </c>
      <c r="R888" s="24" t="s">
        <v>84</v>
      </c>
      <c r="S888" s="24">
        <v>0</v>
      </c>
      <c r="T888" s="24">
        <v>2025</v>
      </c>
      <c r="U888" s="24">
        <f t="shared" si="14"/>
        <v>0</v>
      </c>
      <c r="V888" s="24">
        <v>2</v>
      </c>
      <c r="W888" s="24">
        <v>2</v>
      </c>
      <c r="X888" s="24">
        <v>2</v>
      </c>
      <c r="Y888" s="24"/>
      <c r="Z888" s="24"/>
      <c r="AA888" s="24"/>
      <c r="AB888" s="24"/>
      <c r="AC888" s="24"/>
      <c r="AD888" s="24"/>
      <c r="AE888" s="24"/>
      <c r="AF888" s="24"/>
      <c r="AG888" s="24"/>
      <c r="AH888" s="62">
        <f>V888/'Festività&amp;Chiusure'!H$2</f>
        <v>0.1111111111111111</v>
      </c>
      <c r="AI888" s="62">
        <f>W888/'Festività&amp;Chiusure'!I$2</f>
        <v>0.1</v>
      </c>
      <c r="AJ888" s="62">
        <f>X888/'Festività&amp;Chiusure'!J$2</f>
        <v>9.5238095238095233E-2</v>
      </c>
      <c r="AK888" s="62">
        <f>Y888/'Festività&amp;Chiusure'!K$2</f>
        <v>0</v>
      </c>
      <c r="AL888" s="62">
        <f>Z888/'Festività&amp;Chiusure'!L$2</f>
        <v>0</v>
      </c>
      <c r="AM888" s="62">
        <f>AA888/'Festività&amp;Chiusure'!M$2</f>
        <v>0</v>
      </c>
      <c r="AN888" s="62">
        <f>AB888/'Festività&amp;Chiusure'!N$2</f>
        <v>0</v>
      </c>
      <c r="AO888" s="62">
        <f>AC888/'Festività&amp;Chiusure'!O$2</f>
        <v>0</v>
      </c>
      <c r="AP888" s="62">
        <f>AD888/'Festività&amp;Chiusure'!P$2</f>
        <v>0</v>
      </c>
      <c r="AQ888" s="62">
        <f>AE888/'Festività&amp;Chiusure'!Q$2</f>
        <v>0</v>
      </c>
      <c r="AR888" s="62">
        <f>AF888/'Festività&amp;Chiusure'!R$2</f>
        <v>0</v>
      </c>
      <c r="AS888" s="62">
        <f>AG888/'Festività&amp;Chiusure'!S$2</f>
        <v>0</v>
      </c>
    </row>
    <row r="889" spans="1:46" ht="15" customHeight="1">
      <c r="A889" s="24" t="s">
        <v>45</v>
      </c>
      <c r="B889" s="24" t="s">
        <v>46</v>
      </c>
      <c r="C889" s="24" t="s">
        <v>195</v>
      </c>
      <c r="D889" s="24">
        <v>2025</v>
      </c>
      <c r="E889" s="61">
        <v>45658</v>
      </c>
      <c r="F889" s="61">
        <v>46022</v>
      </c>
      <c r="G889" s="24" t="s">
        <v>62</v>
      </c>
      <c r="H889" s="24" t="s">
        <v>181</v>
      </c>
      <c r="I889" s="24" t="s">
        <v>182</v>
      </c>
      <c r="J889" s="24" t="s">
        <v>686</v>
      </c>
      <c r="K889" s="24" t="s">
        <v>52</v>
      </c>
      <c r="L889" s="24" t="s">
        <v>184</v>
      </c>
      <c r="M889" s="24" t="s">
        <v>187</v>
      </c>
      <c r="N889" s="24" t="s">
        <v>684</v>
      </c>
      <c r="O889" s="24" t="s">
        <v>186</v>
      </c>
      <c r="P889" s="86">
        <v>30</v>
      </c>
      <c r="Q889" s="24">
        <v>0</v>
      </c>
      <c r="R889" s="24" t="s">
        <v>84</v>
      </c>
      <c r="S889" s="24">
        <v>0</v>
      </c>
      <c r="T889" s="24">
        <v>2025</v>
      </c>
      <c r="U889" s="24">
        <f t="shared" si="14"/>
        <v>0</v>
      </c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62">
        <f>V889/'Festività&amp;Chiusure'!H$2</f>
        <v>0</v>
      </c>
      <c r="AI889" s="62">
        <f>W889/'Festività&amp;Chiusure'!I$2</f>
        <v>0</v>
      </c>
      <c r="AJ889" s="62">
        <f>X889/'Festività&amp;Chiusure'!J$2</f>
        <v>0</v>
      </c>
      <c r="AK889" s="62">
        <f>Y889/'Festività&amp;Chiusure'!K$2</f>
        <v>0</v>
      </c>
      <c r="AL889" s="62">
        <f>Z889/'Festività&amp;Chiusure'!L$2</f>
        <v>0</v>
      </c>
      <c r="AM889" s="62">
        <f>AA889/'Festività&amp;Chiusure'!M$2</f>
        <v>0</v>
      </c>
      <c r="AN889" s="62">
        <f>AB889/'Festività&amp;Chiusure'!N$2</f>
        <v>0</v>
      </c>
      <c r="AO889" s="62">
        <f>AC889/'Festività&amp;Chiusure'!O$2</f>
        <v>0</v>
      </c>
      <c r="AP889" s="62">
        <f>AD889/'Festività&amp;Chiusure'!P$2</f>
        <v>0</v>
      </c>
      <c r="AQ889" s="62">
        <f>AE889/'Festività&amp;Chiusure'!Q$2</f>
        <v>0</v>
      </c>
      <c r="AR889" s="62">
        <f>AF889/'Festività&amp;Chiusure'!R$2</f>
        <v>0</v>
      </c>
      <c r="AS889" s="62">
        <f>AG889/'Festività&amp;Chiusure'!S$2</f>
        <v>0</v>
      </c>
    </row>
    <row r="890" spans="1:46" ht="15" customHeight="1">
      <c r="A890" s="24" t="s">
        <v>45</v>
      </c>
      <c r="B890" s="24" t="s">
        <v>46</v>
      </c>
      <c r="C890" s="24" t="s">
        <v>195</v>
      </c>
      <c r="D890" s="24">
        <v>2025</v>
      </c>
      <c r="E890" s="61">
        <v>45658</v>
      </c>
      <c r="F890" s="61">
        <v>46022</v>
      </c>
      <c r="G890" s="24" t="s">
        <v>62</v>
      </c>
      <c r="H890" s="24" t="s">
        <v>181</v>
      </c>
      <c r="I890" s="24" t="s">
        <v>182</v>
      </c>
      <c r="J890" s="24" t="s">
        <v>686</v>
      </c>
      <c r="K890" s="24" t="s">
        <v>52</v>
      </c>
      <c r="L890" s="24" t="s">
        <v>184</v>
      </c>
      <c r="M890" s="24" t="s">
        <v>189</v>
      </c>
      <c r="N890" s="24" t="s">
        <v>684</v>
      </c>
      <c r="O890" s="24" t="s">
        <v>92</v>
      </c>
      <c r="P890" s="86">
        <v>30</v>
      </c>
      <c r="Q890" s="24">
        <v>0</v>
      </c>
      <c r="R890" s="24" t="s">
        <v>84</v>
      </c>
      <c r="S890" s="24">
        <v>0</v>
      </c>
      <c r="T890" s="24">
        <v>2025</v>
      </c>
      <c r="U890" s="24">
        <f t="shared" si="14"/>
        <v>0</v>
      </c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62">
        <f>V890/'Festività&amp;Chiusure'!H$2</f>
        <v>0</v>
      </c>
      <c r="AI890" s="62">
        <f>W890/'Festività&amp;Chiusure'!I$2</f>
        <v>0</v>
      </c>
      <c r="AJ890" s="62">
        <f>X890/'Festività&amp;Chiusure'!J$2</f>
        <v>0</v>
      </c>
      <c r="AK890" s="62">
        <f>Y890/'Festività&amp;Chiusure'!K$2</f>
        <v>0</v>
      </c>
      <c r="AL890" s="62">
        <f>Z890/'Festività&amp;Chiusure'!L$2</f>
        <v>0</v>
      </c>
      <c r="AM890" s="62">
        <f>AA890/'Festività&amp;Chiusure'!M$2</f>
        <v>0</v>
      </c>
      <c r="AN890" s="62">
        <f>AB890/'Festività&amp;Chiusure'!N$2</f>
        <v>0</v>
      </c>
      <c r="AO890" s="62">
        <f>AC890/'Festività&amp;Chiusure'!O$2</f>
        <v>0</v>
      </c>
      <c r="AP890" s="62">
        <f>AD890/'Festività&amp;Chiusure'!P$2</f>
        <v>0</v>
      </c>
      <c r="AQ890" s="62">
        <f>AE890/'Festività&amp;Chiusure'!Q$2</f>
        <v>0</v>
      </c>
      <c r="AR890" s="62">
        <f>AF890/'Festività&amp;Chiusure'!R$2</f>
        <v>0</v>
      </c>
      <c r="AS890" s="62">
        <f>AG890/'Festività&amp;Chiusure'!S$2</f>
        <v>0</v>
      </c>
      <c r="AT890" s="51"/>
    </row>
    <row r="891" spans="1:46" ht="15" customHeight="1">
      <c r="A891" s="24" t="s">
        <v>45</v>
      </c>
      <c r="B891" s="24" t="s">
        <v>46</v>
      </c>
      <c r="C891" s="24" t="s">
        <v>195</v>
      </c>
      <c r="D891" s="24">
        <v>2025</v>
      </c>
      <c r="E891" s="61">
        <v>45658</v>
      </c>
      <c r="F891" s="61">
        <v>46022</v>
      </c>
      <c r="G891" s="24" t="s">
        <v>62</v>
      </c>
      <c r="H891" s="24" t="s">
        <v>181</v>
      </c>
      <c r="I891" s="24" t="s">
        <v>182</v>
      </c>
      <c r="J891" s="24" t="s">
        <v>686</v>
      </c>
      <c r="K891" s="24" t="s">
        <v>52</v>
      </c>
      <c r="L891" s="24" t="s">
        <v>184</v>
      </c>
      <c r="M891" s="24" t="s">
        <v>191</v>
      </c>
      <c r="N891" s="24" t="s">
        <v>684</v>
      </c>
      <c r="O891" s="24" t="s">
        <v>233</v>
      </c>
      <c r="P891" s="86">
        <v>30</v>
      </c>
      <c r="Q891" s="24">
        <v>0</v>
      </c>
      <c r="R891" s="24" t="s">
        <v>84</v>
      </c>
      <c r="S891" s="24">
        <v>0</v>
      </c>
      <c r="T891" s="24">
        <v>2025</v>
      </c>
      <c r="U891" s="24">
        <f t="shared" si="14"/>
        <v>0</v>
      </c>
      <c r="V891" s="24">
        <v>1</v>
      </c>
      <c r="W891" s="24">
        <v>1</v>
      </c>
      <c r="X891" s="24">
        <v>1</v>
      </c>
      <c r="Y891" s="24"/>
      <c r="Z891" s="24"/>
      <c r="AA891" s="24"/>
      <c r="AB891" s="24"/>
      <c r="AC891" s="24"/>
      <c r="AD891" s="24"/>
      <c r="AE891" s="24"/>
      <c r="AF891" s="24"/>
      <c r="AG891" s="24"/>
      <c r="AH891" s="62">
        <f>V891/'Festività&amp;Chiusure'!H$2</f>
        <v>5.5555555555555552E-2</v>
      </c>
      <c r="AI891" s="62">
        <f>W891/'Festività&amp;Chiusure'!I$2</f>
        <v>0.05</v>
      </c>
      <c r="AJ891" s="62">
        <f>X891/'Festività&amp;Chiusure'!J$2</f>
        <v>4.7619047619047616E-2</v>
      </c>
      <c r="AK891" s="62">
        <f>Y891/'Festività&amp;Chiusure'!K$2</f>
        <v>0</v>
      </c>
      <c r="AL891" s="62">
        <f>Z891/'Festività&amp;Chiusure'!L$2</f>
        <v>0</v>
      </c>
      <c r="AM891" s="62">
        <f>AA891/'Festività&amp;Chiusure'!M$2</f>
        <v>0</v>
      </c>
      <c r="AN891" s="62">
        <f>AB891/'Festività&amp;Chiusure'!N$2</f>
        <v>0</v>
      </c>
      <c r="AO891" s="62">
        <f>AC891/'Festività&amp;Chiusure'!O$2</f>
        <v>0</v>
      </c>
      <c r="AP891" s="62">
        <f>AD891/'Festività&amp;Chiusure'!P$2</f>
        <v>0</v>
      </c>
      <c r="AQ891" s="62">
        <f>AE891/'Festività&amp;Chiusure'!Q$2</f>
        <v>0</v>
      </c>
      <c r="AR891" s="62">
        <f>AF891/'Festività&amp;Chiusure'!R$2</f>
        <v>0</v>
      </c>
      <c r="AS891" s="62">
        <f>AG891/'Festività&amp;Chiusure'!S$2</f>
        <v>0</v>
      </c>
    </row>
    <row r="892" spans="1:46" ht="15" customHeight="1">
      <c r="A892" s="24" t="s">
        <v>45</v>
      </c>
      <c r="B892" s="24" t="s">
        <v>46</v>
      </c>
      <c r="C892" s="24" t="s">
        <v>195</v>
      </c>
      <c r="D892" s="24">
        <v>2025</v>
      </c>
      <c r="E892" s="61">
        <v>45658</v>
      </c>
      <c r="F892" s="61">
        <v>46022</v>
      </c>
      <c r="G892" s="24" t="s">
        <v>62</v>
      </c>
      <c r="H892" s="24" t="s">
        <v>181</v>
      </c>
      <c r="I892" s="24" t="s">
        <v>182</v>
      </c>
      <c r="J892" s="24" t="s">
        <v>686</v>
      </c>
      <c r="K892" s="24" t="s">
        <v>52</v>
      </c>
      <c r="L892" s="24" t="s">
        <v>184</v>
      </c>
      <c r="M892" s="24" t="s">
        <v>192</v>
      </c>
      <c r="N892" s="24" t="s">
        <v>684</v>
      </c>
      <c r="O892" s="24" t="s">
        <v>186</v>
      </c>
      <c r="P892" s="86">
        <v>30</v>
      </c>
      <c r="Q892" s="24">
        <v>0</v>
      </c>
      <c r="R892" s="24" t="s">
        <v>84</v>
      </c>
      <c r="S892" s="24">
        <v>0</v>
      </c>
      <c r="T892" s="24">
        <v>2025</v>
      </c>
      <c r="U892" s="24">
        <f t="shared" si="14"/>
        <v>0</v>
      </c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62">
        <f>V892/'Festività&amp;Chiusure'!H$2</f>
        <v>0</v>
      </c>
      <c r="AI892" s="62">
        <f>W892/'Festività&amp;Chiusure'!I$2</f>
        <v>0</v>
      </c>
      <c r="AJ892" s="62">
        <f>X892/'Festività&amp;Chiusure'!J$2</f>
        <v>0</v>
      </c>
      <c r="AK892" s="62">
        <f>Y892/'Festività&amp;Chiusure'!K$2</f>
        <v>0</v>
      </c>
      <c r="AL892" s="62">
        <f>Z892/'Festività&amp;Chiusure'!L$2</f>
        <v>0</v>
      </c>
      <c r="AM892" s="62">
        <f>AA892/'Festività&amp;Chiusure'!M$2</f>
        <v>0</v>
      </c>
      <c r="AN892" s="62">
        <f>AB892/'Festività&amp;Chiusure'!N$2</f>
        <v>0</v>
      </c>
      <c r="AO892" s="62">
        <f>AC892/'Festività&amp;Chiusure'!O$2</f>
        <v>0</v>
      </c>
      <c r="AP892" s="62">
        <f>AD892/'Festività&amp;Chiusure'!P$2</f>
        <v>0</v>
      </c>
      <c r="AQ892" s="62">
        <f>AE892/'Festività&amp;Chiusure'!Q$2</f>
        <v>0</v>
      </c>
      <c r="AR892" s="62">
        <f>AF892/'Festività&amp;Chiusure'!R$2</f>
        <v>0</v>
      </c>
      <c r="AS892" s="62">
        <f>AG892/'Festività&amp;Chiusure'!S$2</f>
        <v>0</v>
      </c>
    </row>
    <row r="893" spans="1:46" ht="15" customHeight="1">
      <c r="A893" s="24" t="s">
        <v>209</v>
      </c>
      <c r="B893" s="24" t="s">
        <v>46</v>
      </c>
      <c r="C893" s="24" t="s">
        <v>195</v>
      </c>
      <c r="D893" s="24">
        <v>2025</v>
      </c>
      <c r="E893" s="61">
        <v>45658</v>
      </c>
      <c r="F893" s="61">
        <v>46022</v>
      </c>
      <c r="G893" s="24" t="s">
        <v>62</v>
      </c>
      <c r="H893" s="24" t="s">
        <v>62</v>
      </c>
      <c r="I893" s="24" t="s">
        <v>64</v>
      </c>
      <c r="J893" s="24" t="s">
        <v>687</v>
      </c>
      <c r="K893" s="24" t="s">
        <v>52</v>
      </c>
      <c r="L893" s="24" t="s">
        <v>200</v>
      </c>
      <c r="M893" s="24" t="s">
        <v>185</v>
      </c>
      <c r="N893" s="24" t="s">
        <v>684</v>
      </c>
      <c r="O893" s="24" t="s">
        <v>186</v>
      </c>
      <c r="P893" s="24">
        <v>200</v>
      </c>
      <c r="Q893" s="24">
        <v>0</v>
      </c>
      <c r="R893" s="24" t="s">
        <v>84</v>
      </c>
      <c r="S893" s="62">
        <v>0</v>
      </c>
      <c r="T893" s="24">
        <v>2025</v>
      </c>
      <c r="U893" s="24">
        <f t="shared" si="14"/>
        <v>25</v>
      </c>
      <c r="V893" s="24">
        <v>5</v>
      </c>
      <c r="W893" s="24">
        <v>5</v>
      </c>
      <c r="X893" s="24">
        <v>4</v>
      </c>
      <c r="Y893" s="24">
        <v>5</v>
      </c>
      <c r="Z893" s="24">
        <v>5</v>
      </c>
      <c r="AA893" s="24">
        <v>5</v>
      </c>
      <c r="AB893" s="24">
        <v>5</v>
      </c>
      <c r="AC893" s="24">
        <v>5</v>
      </c>
      <c r="AD893" s="24">
        <v>5</v>
      </c>
      <c r="AE893" s="24"/>
      <c r="AF893" s="24"/>
      <c r="AG893" s="24"/>
      <c r="AH893" s="62">
        <f>V893/'Festività&amp;Chiusure'!H$2</f>
        <v>0.27777777777777779</v>
      </c>
      <c r="AI893" s="62">
        <f>W893/'Festività&amp;Chiusure'!I$2</f>
        <v>0.25</v>
      </c>
      <c r="AJ893" s="62">
        <f>X893/'Festività&amp;Chiusure'!J$2</f>
        <v>0.19047619047619047</v>
      </c>
      <c r="AK893" s="62">
        <f>Y893/'Festività&amp;Chiusure'!K$2</f>
        <v>0.22727272727272727</v>
      </c>
      <c r="AL893" s="62">
        <f>Z893/'Festività&amp;Chiusure'!L$2</f>
        <v>0.25</v>
      </c>
      <c r="AM893" s="62">
        <f>AA893/'Festività&amp;Chiusure'!M$2</f>
        <v>0.25</v>
      </c>
      <c r="AN893" s="62">
        <f>AB893/'Festività&amp;Chiusure'!N$2</f>
        <v>0.21739130434782608</v>
      </c>
      <c r="AO893" s="62">
        <f>AC893/'Festività&amp;Chiusure'!O$2</f>
        <v>0.41666666666666669</v>
      </c>
      <c r="AP893" s="62">
        <f>AD893/'Festività&amp;Chiusure'!P$2</f>
        <v>0.23809523809523808</v>
      </c>
      <c r="AQ893" s="62">
        <f>AE893/'Festività&amp;Chiusure'!Q$2</f>
        <v>0</v>
      </c>
      <c r="AR893" s="62">
        <f>AF893/'Festività&amp;Chiusure'!R$2</f>
        <v>0</v>
      </c>
      <c r="AS893" s="62">
        <f>AG893/'Festività&amp;Chiusure'!S$2</f>
        <v>0</v>
      </c>
    </row>
    <row r="894" spans="1:46" ht="15" customHeight="1">
      <c r="A894" s="24" t="s">
        <v>209</v>
      </c>
      <c r="B894" s="24" t="s">
        <v>46</v>
      </c>
      <c r="C894" s="24" t="s">
        <v>195</v>
      </c>
      <c r="D894" s="24">
        <v>2025</v>
      </c>
      <c r="E894" s="61">
        <v>45658</v>
      </c>
      <c r="F894" s="61">
        <v>46022</v>
      </c>
      <c r="G894" s="24" t="s">
        <v>62</v>
      </c>
      <c r="H894" s="24" t="s">
        <v>62</v>
      </c>
      <c r="I894" s="24" t="s">
        <v>64</v>
      </c>
      <c r="J894" s="24" t="s">
        <v>687</v>
      </c>
      <c r="K894" s="24" t="s">
        <v>52</v>
      </c>
      <c r="L894" s="24" t="s">
        <v>200</v>
      </c>
      <c r="M894" s="24" t="s">
        <v>187</v>
      </c>
      <c r="N894" s="24" t="s">
        <v>684</v>
      </c>
      <c r="O894" s="24" t="s">
        <v>186</v>
      </c>
      <c r="P894" s="24">
        <v>200</v>
      </c>
      <c r="Q894" s="24">
        <v>0</v>
      </c>
      <c r="R894" s="24" t="s">
        <v>84</v>
      </c>
      <c r="S894" s="62">
        <v>0</v>
      </c>
      <c r="T894" s="24">
        <v>2025</v>
      </c>
      <c r="U894" s="24">
        <f t="shared" si="14"/>
        <v>40</v>
      </c>
      <c r="V894" s="24">
        <v>1</v>
      </c>
      <c r="W894" s="24">
        <v>1</v>
      </c>
      <c r="X894" s="24">
        <v>5</v>
      </c>
      <c r="Y894" s="24">
        <v>8</v>
      </c>
      <c r="Z894" s="24">
        <v>10</v>
      </c>
      <c r="AA894" s="24">
        <v>10</v>
      </c>
      <c r="AB894" s="24">
        <v>10</v>
      </c>
      <c r="AC894" s="24">
        <v>5</v>
      </c>
      <c r="AD894" s="24">
        <v>5</v>
      </c>
      <c r="AE894" s="24"/>
      <c r="AF894" s="24"/>
      <c r="AG894" s="24"/>
      <c r="AH894" s="62">
        <f>V894/'Festività&amp;Chiusure'!H$2</f>
        <v>5.5555555555555552E-2</v>
      </c>
      <c r="AI894" s="62">
        <f>W894/'Festività&amp;Chiusure'!I$2</f>
        <v>0.05</v>
      </c>
      <c r="AJ894" s="62">
        <f>X894/'Festività&amp;Chiusure'!J$2</f>
        <v>0.23809523809523808</v>
      </c>
      <c r="AK894" s="62">
        <f>Y894/'Festività&amp;Chiusure'!K$2</f>
        <v>0.36363636363636365</v>
      </c>
      <c r="AL894" s="62">
        <f>Z894/'Festività&amp;Chiusure'!L$2</f>
        <v>0.5</v>
      </c>
      <c r="AM894" s="62">
        <f>AA894/'Festività&amp;Chiusure'!M$2</f>
        <v>0.5</v>
      </c>
      <c r="AN894" s="62">
        <f>AB894/'Festività&amp;Chiusure'!N$2</f>
        <v>0.43478260869565216</v>
      </c>
      <c r="AO894" s="62">
        <f>AC894/'Festività&amp;Chiusure'!O$2</f>
        <v>0.41666666666666669</v>
      </c>
      <c r="AP894" s="62">
        <f>AD894/'Festività&amp;Chiusure'!P$2</f>
        <v>0.23809523809523808</v>
      </c>
      <c r="AQ894" s="62">
        <f>AE894/'Festività&amp;Chiusure'!Q$2</f>
        <v>0</v>
      </c>
      <c r="AR894" s="62">
        <f>AF894/'Festività&amp;Chiusure'!R$2</f>
        <v>0</v>
      </c>
      <c r="AS894" s="62">
        <f>AG894/'Festività&amp;Chiusure'!S$2</f>
        <v>0</v>
      </c>
    </row>
    <row r="895" spans="1:46" ht="15" customHeight="1">
      <c r="A895" s="24" t="s">
        <v>209</v>
      </c>
      <c r="B895" s="24" t="s">
        <v>46</v>
      </c>
      <c r="C895" s="24" t="s">
        <v>195</v>
      </c>
      <c r="D895" s="24">
        <v>2025</v>
      </c>
      <c r="E895" s="61">
        <v>45658</v>
      </c>
      <c r="F895" s="61">
        <v>46022</v>
      </c>
      <c r="G895" s="24" t="s">
        <v>62</v>
      </c>
      <c r="H895" s="24" t="s">
        <v>62</v>
      </c>
      <c r="I895" s="24" t="s">
        <v>64</v>
      </c>
      <c r="J895" s="24" t="s">
        <v>687</v>
      </c>
      <c r="K895" s="24" t="s">
        <v>52</v>
      </c>
      <c r="L895" s="24" t="s">
        <v>200</v>
      </c>
      <c r="M895" s="24" t="s">
        <v>189</v>
      </c>
      <c r="N895" s="24" t="s">
        <v>684</v>
      </c>
      <c r="O895" s="24" t="s">
        <v>92</v>
      </c>
      <c r="P895" s="24">
        <v>200</v>
      </c>
      <c r="Q895" s="24">
        <v>0</v>
      </c>
      <c r="R895" s="24" t="s">
        <v>84</v>
      </c>
      <c r="S895" s="62">
        <v>0</v>
      </c>
      <c r="T895" s="24">
        <v>2025</v>
      </c>
      <c r="U895" s="24">
        <f t="shared" si="14"/>
        <v>12</v>
      </c>
      <c r="V895" s="24">
        <v>3</v>
      </c>
      <c r="W895" s="24">
        <v>3</v>
      </c>
      <c r="X895" s="24">
        <v>2</v>
      </c>
      <c r="Y895" s="24">
        <v>2</v>
      </c>
      <c r="Z895" s="24">
        <v>2</v>
      </c>
      <c r="AA895" s="24">
        <v>2</v>
      </c>
      <c r="AB895" s="24">
        <v>2</v>
      </c>
      <c r="AC895" s="24">
        <v>2</v>
      </c>
      <c r="AD895" s="24">
        <v>2</v>
      </c>
      <c r="AE895" s="24">
        <v>2</v>
      </c>
      <c r="AF895" s="24"/>
      <c r="AG895" s="24"/>
      <c r="AH895" s="62">
        <f>V895/'Festività&amp;Chiusure'!H$2</f>
        <v>0.16666666666666666</v>
      </c>
      <c r="AI895" s="62">
        <f>W895/'Festività&amp;Chiusure'!I$2</f>
        <v>0.15</v>
      </c>
      <c r="AJ895" s="62">
        <f>X895/'Festività&amp;Chiusure'!J$2</f>
        <v>9.5238095238095233E-2</v>
      </c>
      <c r="AK895" s="62">
        <f>Y895/'Festività&amp;Chiusure'!K$2</f>
        <v>9.0909090909090912E-2</v>
      </c>
      <c r="AL895" s="62">
        <f>Z895/'Festività&amp;Chiusure'!L$2</f>
        <v>0.1</v>
      </c>
      <c r="AM895" s="62">
        <f>AA895/'Festività&amp;Chiusure'!M$2</f>
        <v>0.1</v>
      </c>
      <c r="AN895" s="62">
        <f>AB895/'Festività&amp;Chiusure'!N$2</f>
        <v>8.6956521739130432E-2</v>
      </c>
      <c r="AO895" s="62">
        <f>AC895/'Festività&amp;Chiusure'!O$2</f>
        <v>0.16666666666666666</v>
      </c>
      <c r="AP895" s="62">
        <f>AD895/'Festività&amp;Chiusure'!P$2</f>
        <v>9.5238095238095233E-2</v>
      </c>
      <c r="AQ895" s="62">
        <f>AE895/'Festività&amp;Chiusure'!Q$2</f>
        <v>8.6956521739130432E-2</v>
      </c>
      <c r="AR895" s="62">
        <f>AF895/'Festività&amp;Chiusure'!R$2</f>
        <v>0</v>
      </c>
      <c r="AS895" s="62">
        <f>AG895/'Festività&amp;Chiusure'!S$2</f>
        <v>0</v>
      </c>
    </row>
    <row r="896" spans="1:46" ht="15" customHeight="1">
      <c r="A896" s="24" t="s">
        <v>209</v>
      </c>
      <c r="B896" s="24" t="s">
        <v>46</v>
      </c>
      <c r="C896" s="24" t="s">
        <v>195</v>
      </c>
      <c r="D896" s="24">
        <v>2025</v>
      </c>
      <c r="E896" s="61">
        <v>45658</v>
      </c>
      <c r="F896" s="61">
        <v>46022</v>
      </c>
      <c r="G896" s="24" t="s">
        <v>62</v>
      </c>
      <c r="H896" s="24" t="s">
        <v>62</v>
      </c>
      <c r="I896" s="24" t="s">
        <v>64</v>
      </c>
      <c r="J896" s="24" t="s">
        <v>687</v>
      </c>
      <c r="K896" s="24" t="s">
        <v>52</v>
      </c>
      <c r="L896" s="24" t="s">
        <v>200</v>
      </c>
      <c r="M896" s="24" t="s">
        <v>160</v>
      </c>
      <c r="N896" s="24" t="s">
        <v>684</v>
      </c>
      <c r="O896" s="24" t="s">
        <v>142</v>
      </c>
      <c r="P896" s="24">
        <v>200</v>
      </c>
      <c r="Q896" s="24">
        <v>0</v>
      </c>
      <c r="R896" s="24" t="s">
        <v>84</v>
      </c>
      <c r="S896" s="62">
        <v>0</v>
      </c>
      <c r="T896" s="24">
        <v>2025</v>
      </c>
      <c r="U896" s="24">
        <f t="shared" si="14"/>
        <v>14</v>
      </c>
      <c r="V896" s="24">
        <v>2</v>
      </c>
      <c r="W896" s="24">
        <v>2</v>
      </c>
      <c r="X896" s="24">
        <v>2</v>
      </c>
      <c r="Y896" s="24">
        <v>2</v>
      </c>
      <c r="Z896" s="24">
        <v>2</v>
      </c>
      <c r="AA896" s="24">
        <v>2</v>
      </c>
      <c r="AB896" s="24">
        <v>2</v>
      </c>
      <c r="AC896" s="24">
        <v>1</v>
      </c>
      <c r="AD896" s="24">
        <v>2</v>
      </c>
      <c r="AE896" s="24">
        <v>2</v>
      </c>
      <c r="AF896" s="24">
        <v>1</v>
      </c>
      <c r="AG896" s="24">
        <v>2</v>
      </c>
      <c r="AH896" s="62">
        <f>V896/'Festività&amp;Chiusure'!H$2</f>
        <v>0.1111111111111111</v>
      </c>
      <c r="AI896" s="62">
        <f>W896/'Festività&amp;Chiusure'!I$2</f>
        <v>0.1</v>
      </c>
      <c r="AJ896" s="62">
        <f>X896/'Festività&amp;Chiusure'!J$2</f>
        <v>9.5238095238095233E-2</v>
      </c>
      <c r="AK896" s="62">
        <f>Y896/'Festività&amp;Chiusure'!K$2</f>
        <v>9.0909090909090912E-2</v>
      </c>
      <c r="AL896" s="62">
        <f>Z896/'Festività&amp;Chiusure'!L$2</f>
        <v>0.1</v>
      </c>
      <c r="AM896" s="62">
        <f>AA896/'Festività&amp;Chiusure'!M$2</f>
        <v>0.1</v>
      </c>
      <c r="AN896" s="62">
        <f>AB896/'Festività&amp;Chiusure'!N$2</f>
        <v>8.6956521739130432E-2</v>
      </c>
      <c r="AO896" s="62">
        <f>AC896/'Festività&amp;Chiusure'!O$2</f>
        <v>8.3333333333333329E-2</v>
      </c>
      <c r="AP896" s="62">
        <f>AD896/'Festività&amp;Chiusure'!P$2</f>
        <v>9.5238095238095233E-2</v>
      </c>
      <c r="AQ896" s="62">
        <f>AE896/'Festività&amp;Chiusure'!Q$2</f>
        <v>8.6956521739130432E-2</v>
      </c>
      <c r="AR896" s="62">
        <f>AF896/'Festività&amp;Chiusure'!R$2</f>
        <v>4.7619047619047616E-2</v>
      </c>
      <c r="AS896" s="62">
        <f>AG896/'Festività&amp;Chiusure'!S$2</f>
        <v>9.0909090909090912E-2</v>
      </c>
      <c r="AT896" s="50"/>
    </row>
    <row r="897" spans="1:46" ht="15" customHeight="1">
      <c r="A897" s="24" t="s">
        <v>209</v>
      </c>
      <c r="B897" s="24" t="s">
        <v>46</v>
      </c>
      <c r="C897" s="24" t="s">
        <v>195</v>
      </c>
      <c r="D897" s="24">
        <v>2025</v>
      </c>
      <c r="E897" s="61">
        <v>45658</v>
      </c>
      <c r="F897" s="61">
        <v>46022</v>
      </c>
      <c r="G897" s="24" t="s">
        <v>62</v>
      </c>
      <c r="H897" s="24" t="s">
        <v>62</v>
      </c>
      <c r="I897" s="24" t="s">
        <v>64</v>
      </c>
      <c r="J897" s="24" t="s">
        <v>687</v>
      </c>
      <c r="K897" s="24" t="s">
        <v>52</v>
      </c>
      <c r="L897" s="24" t="s">
        <v>200</v>
      </c>
      <c r="M897" s="24" t="s">
        <v>191</v>
      </c>
      <c r="N897" s="24" t="s">
        <v>684</v>
      </c>
      <c r="O897" s="24" t="s">
        <v>233</v>
      </c>
      <c r="P897" s="24">
        <v>200</v>
      </c>
      <c r="Q897" s="24">
        <v>0</v>
      </c>
      <c r="R897" s="24" t="s">
        <v>84</v>
      </c>
      <c r="S897" s="62">
        <v>0</v>
      </c>
      <c r="T897" s="24">
        <v>2025</v>
      </c>
      <c r="U897" s="24">
        <f t="shared" si="14"/>
        <v>19</v>
      </c>
      <c r="V897" s="24">
        <v>4</v>
      </c>
      <c r="W897" s="24">
        <v>4</v>
      </c>
      <c r="X897" s="24">
        <v>4</v>
      </c>
      <c r="Y897" s="24">
        <v>5</v>
      </c>
      <c r="Z897" s="24">
        <v>5</v>
      </c>
      <c r="AA897" s="24">
        <v>5</v>
      </c>
      <c r="AB897" s="24">
        <v>3</v>
      </c>
      <c r="AC897" s="24">
        <v>3</v>
      </c>
      <c r="AD897" s="24">
        <v>3</v>
      </c>
      <c r="AE897" s="24"/>
      <c r="AF897" s="24"/>
      <c r="AG897" s="24"/>
      <c r="AH897" s="62">
        <f>V897/'Festività&amp;Chiusure'!H$2</f>
        <v>0.22222222222222221</v>
      </c>
      <c r="AI897" s="62">
        <f>W897/'Festività&amp;Chiusure'!I$2</f>
        <v>0.2</v>
      </c>
      <c r="AJ897" s="62">
        <f>X897/'Festività&amp;Chiusure'!J$2</f>
        <v>0.19047619047619047</v>
      </c>
      <c r="AK897" s="62">
        <f>Y897/'Festività&amp;Chiusure'!K$2</f>
        <v>0.22727272727272727</v>
      </c>
      <c r="AL897" s="62">
        <f>Z897/'Festività&amp;Chiusure'!L$2</f>
        <v>0.25</v>
      </c>
      <c r="AM897" s="62">
        <f>AA897/'Festività&amp;Chiusure'!M$2</f>
        <v>0.25</v>
      </c>
      <c r="AN897" s="62">
        <f>AB897/'Festività&amp;Chiusure'!N$2</f>
        <v>0.13043478260869565</v>
      </c>
      <c r="AO897" s="62">
        <f>AC897/'Festività&amp;Chiusure'!O$2</f>
        <v>0.25</v>
      </c>
      <c r="AP897" s="62">
        <f>AD897/'Festività&amp;Chiusure'!P$2</f>
        <v>0.14285714285714285</v>
      </c>
      <c r="AQ897" s="62">
        <f>AE897/'Festività&amp;Chiusure'!Q$2</f>
        <v>0</v>
      </c>
      <c r="AR897" s="62">
        <f>AF897/'Festività&amp;Chiusure'!R$2</f>
        <v>0</v>
      </c>
      <c r="AS897" s="62">
        <f>AG897/'Festività&amp;Chiusure'!S$2</f>
        <v>0</v>
      </c>
    </row>
    <row r="898" spans="1:46" ht="15" customHeight="1">
      <c r="A898" s="24" t="s">
        <v>209</v>
      </c>
      <c r="B898" s="24" t="s">
        <v>46</v>
      </c>
      <c r="C898" s="24" t="s">
        <v>195</v>
      </c>
      <c r="D898" s="24">
        <v>2025</v>
      </c>
      <c r="E898" s="61">
        <v>45658</v>
      </c>
      <c r="F898" s="61">
        <v>46022</v>
      </c>
      <c r="G898" s="24" t="s">
        <v>62</v>
      </c>
      <c r="H898" s="24" t="s">
        <v>62</v>
      </c>
      <c r="I898" s="24" t="s">
        <v>64</v>
      </c>
      <c r="J898" s="24" t="s">
        <v>687</v>
      </c>
      <c r="K898" s="24" t="s">
        <v>52</v>
      </c>
      <c r="L898" s="24" t="s">
        <v>200</v>
      </c>
      <c r="M898" s="24" t="s">
        <v>192</v>
      </c>
      <c r="N898" s="24" t="s">
        <v>684</v>
      </c>
      <c r="O898" s="24" t="s">
        <v>186</v>
      </c>
      <c r="P898" s="24">
        <v>200</v>
      </c>
      <c r="Q898" s="24">
        <v>0</v>
      </c>
      <c r="R898" s="24" t="s">
        <v>84</v>
      </c>
      <c r="S898" s="62">
        <v>0</v>
      </c>
      <c r="T898" s="24">
        <v>2025</v>
      </c>
      <c r="U898" s="24">
        <f t="shared" si="14"/>
        <v>17</v>
      </c>
      <c r="V898" s="24">
        <v>5</v>
      </c>
      <c r="W898" s="24">
        <v>5</v>
      </c>
      <c r="X898" s="24">
        <v>5</v>
      </c>
      <c r="Y898" s="24">
        <v>1</v>
      </c>
      <c r="Z898" s="24">
        <v>1</v>
      </c>
      <c r="AA898" s="24">
        <v>1</v>
      </c>
      <c r="AB898" s="24">
        <v>5</v>
      </c>
      <c r="AC898" s="24">
        <v>5</v>
      </c>
      <c r="AD898" s="24">
        <v>5</v>
      </c>
      <c r="AE898" s="24"/>
      <c r="AF898" s="24"/>
      <c r="AG898" s="24"/>
      <c r="AH898" s="62">
        <f>V898/'Festività&amp;Chiusure'!H$2</f>
        <v>0.27777777777777779</v>
      </c>
      <c r="AI898" s="62">
        <f>W898/'Festività&amp;Chiusure'!I$2</f>
        <v>0.25</v>
      </c>
      <c r="AJ898" s="62">
        <f>X898/'Festività&amp;Chiusure'!J$2</f>
        <v>0.23809523809523808</v>
      </c>
      <c r="AK898" s="62">
        <f>Y898/'Festività&amp;Chiusure'!K$2</f>
        <v>4.5454545454545456E-2</v>
      </c>
      <c r="AL898" s="62">
        <f>Z898/'Festività&amp;Chiusure'!L$2</f>
        <v>0.05</v>
      </c>
      <c r="AM898" s="62">
        <f>AA898/'Festività&amp;Chiusure'!M$2</f>
        <v>0.05</v>
      </c>
      <c r="AN898" s="62">
        <f>AB898/'Festività&amp;Chiusure'!N$2</f>
        <v>0.21739130434782608</v>
      </c>
      <c r="AO898" s="62">
        <f>AC898/'Festività&amp;Chiusure'!O$2</f>
        <v>0.41666666666666669</v>
      </c>
      <c r="AP898" s="62">
        <f>AD898/'Festività&amp;Chiusure'!P$2</f>
        <v>0.23809523809523808</v>
      </c>
      <c r="AQ898" s="62">
        <f>AE898/'Festività&amp;Chiusure'!Q$2</f>
        <v>0</v>
      </c>
      <c r="AR898" s="62">
        <f>AF898/'Festività&amp;Chiusure'!R$2</f>
        <v>0</v>
      </c>
      <c r="AS898" s="62">
        <f>AG898/'Festività&amp;Chiusure'!S$2</f>
        <v>0</v>
      </c>
    </row>
    <row r="899" spans="1:46" ht="15" customHeight="1">
      <c r="A899" s="24" t="s">
        <v>45</v>
      </c>
      <c r="B899" s="24" t="s">
        <v>194</v>
      </c>
      <c r="C899" s="24" t="s">
        <v>195</v>
      </c>
      <c r="D899" s="24">
        <v>2025</v>
      </c>
      <c r="E899" s="61">
        <v>45658</v>
      </c>
      <c r="F899" s="61">
        <v>46022</v>
      </c>
      <c r="G899" s="24" t="s">
        <v>688</v>
      </c>
      <c r="H899" s="24" t="s">
        <v>688</v>
      </c>
      <c r="I899" s="24" t="s">
        <v>307</v>
      </c>
      <c r="J899" s="24" t="s">
        <v>689</v>
      </c>
      <c r="K899" s="24" t="s">
        <v>52</v>
      </c>
      <c r="L899" s="24" t="s">
        <v>175</v>
      </c>
      <c r="M899" s="24" t="s">
        <v>175</v>
      </c>
      <c r="N899" s="24" t="s">
        <v>690</v>
      </c>
      <c r="O899" s="24" t="s">
        <v>92</v>
      </c>
      <c r="P899" s="24">
        <v>75</v>
      </c>
      <c r="Q899" s="24">
        <v>0</v>
      </c>
      <c r="R899" s="24" t="s">
        <v>654</v>
      </c>
      <c r="S899" s="62">
        <v>0</v>
      </c>
      <c r="T899" s="24">
        <v>2025</v>
      </c>
      <c r="U899" s="24">
        <f t="shared" si="14"/>
        <v>30</v>
      </c>
      <c r="V899" s="24">
        <v>4</v>
      </c>
      <c r="W899" s="24">
        <v>4</v>
      </c>
      <c r="X899" s="24">
        <v>4</v>
      </c>
      <c r="Y899" s="24">
        <v>4</v>
      </c>
      <c r="Z899" s="24">
        <v>4</v>
      </c>
      <c r="AA899" s="24">
        <v>4</v>
      </c>
      <c r="AB899" s="24">
        <v>4</v>
      </c>
      <c r="AC899" s="24">
        <v>2</v>
      </c>
      <c r="AD899" s="24">
        <v>4</v>
      </c>
      <c r="AE899" s="24">
        <v>4</v>
      </c>
      <c r="AF899" s="24">
        <v>4</v>
      </c>
      <c r="AG899" s="24">
        <v>4</v>
      </c>
      <c r="AH899" s="62">
        <f>V899/'Festività&amp;Chiusure'!H$2</f>
        <v>0.22222222222222221</v>
      </c>
      <c r="AI899" s="62">
        <f>W899/'Festività&amp;Chiusure'!I$2</f>
        <v>0.2</v>
      </c>
      <c r="AJ899" s="62">
        <f>X899/'Festività&amp;Chiusure'!J$2</f>
        <v>0.19047619047619047</v>
      </c>
      <c r="AK899" s="62">
        <f>Y899/'Festività&amp;Chiusure'!K$2</f>
        <v>0.18181818181818182</v>
      </c>
      <c r="AL899" s="62">
        <f>Z899/'Festività&amp;Chiusure'!L$2</f>
        <v>0.2</v>
      </c>
      <c r="AM899" s="62">
        <f>AA899/'Festività&amp;Chiusure'!M$2</f>
        <v>0.2</v>
      </c>
      <c r="AN899" s="62">
        <f>AB899/'Festività&amp;Chiusure'!N$2</f>
        <v>0.17391304347826086</v>
      </c>
      <c r="AO899" s="62">
        <f>AC899/'Festività&amp;Chiusure'!O$2</f>
        <v>0.16666666666666666</v>
      </c>
      <c r="AP899" s="62">
        <f>AD899/'Festività&amp;Chiusure'!P$2</f>
        <v>0.19047619047619047</v>
      </c>
      <c r="AQ899" s="62">
        <f>AE899/'Festività&amp;Chiusure'!Q$2</f>
        <v>0.17391304347826086</v>
      </c>
      <c r="AR899" s="62">
        <f>AF899/'Festività&amp;Chiusure'!R$2</f>
        <v>0.19047619047619047</v>
      </c>
      <c r="AS899" s="62">
        <f>AG899/'Festività&amp;Chiusure'!S$2</f>
        <v>0.18181818181818182</v>
      </c>
    </row>
    <row r="900" spans="1:46" ht="15" customHeight="1">
      <c r="A900" s="24" t="s">
        <v>45</v>
      </c>
      <c r="B900" s="24" t="s">
        <v>194</v>
      </c>
      <c r="C900" s="24" t="s">
        <v>195</v>
      </c>
      <c r="D900" s="24">
        <v>2025</v>
      </c>
      <c r="E900" s="61">
        <v>45658</v>
      </c>
      <c r="F900" s="61">
        <v>46022</v>
      </c>
      <c r="G900" s="24" t="s">
        <v>688</v>
      </c>
      <c r="H900" s="24" t="s">
        <v>688</v>
      </c>
      <c r="I900" s="24" t="s">
        <v>307</v>
      </c>
      <c r="J900" s="24" t="s">
        <v>689</v>
      </c>
      <c r="K900" s="24" t="s">
        <v>52</v>
      </c>
      <c r="L900" s="24" t="s">
        <v>175</v>
      </c>
      <c r="M900" s="24" t="s">
        <v>179</v>
      </c>
      <c r="N900" s="24" t="s">
        <v>55</v>
      </c>
      <c r="O900" s="24" t="s">
        <v>142</v>
      </c>
      <c r="P900" s="24">
        <v>75</v>
      </c>
      <c r="Q900" s="24">
        <v>0</v>
      </c>
      <c r="R900" s="24" t="s">
        <v>654</v>
      </c>
      <c r="S900" s="62">
        <v>0</v>
      </c>
      <c r="T900" s="24">
        <v>2025</v>
      </c>
      <c r="U900" s="24">
        <f t="shared" si="14"/>
        <v>38</v>
      </c>
      <c r="V900" s="24">
        <v>5</v>
      </c>
      <c r="W900" s="24">
        <v>5</v>
      </c>
      <c r="X900" s="24">
        <v>5</v>
      </c>
      <c r="Y900" s="24">
        <v>5</v>
      </c>
      <c r="Z900" s="24">
        <v>5</v>
      </c>
      <c r="AA900" s="24">
        <v>5</v>
      </c>
      <c r="AB900" s="24">
        <v>5</v>
      </c>
      <c r="AC900" s="24">
        <v>3</v>
      </c>
      <c r="AD900" s="24">
        <v>5</v>
      </c>
      <c r="AE900" s="24">
        <v>5</v>
      </c>
      <c r="AF900" s="24">
        <v>5</v>
      </c>
      <c r="AG900" s="24">
        <v>5</v>
      </c>
      <c r="AH900" s="62">
        <f>V900/'Festività&amp;Chiusure'!H$2</f>
        <v>0.27777777777777779</v>
      </c>
      <c r="AI900" s="62">
        <f>W900/'Festività&amp;Chiusure'!I$2</f>
        <v>0.25</v>
      </c>
      <c r="AJ900" s="62">
        <f>X900/'Festività&amp;Chiusure'!J$2</f>
        <v>0.23809523809523808</v>
      </c>
      <c r="AK900" s="62">
        <f>Y900/'Festività&amp;Chiusure'!K$2</f>
        <v>0.22727272727272727</v>
      </c>
      <c r="AL900" s="62">
        <f>Z900/'Festività&amp;Chiusure'!L$2</f>
        <v>0.25</v>
      </c>
      <c r="AM900" s="62">
        <f>AA900/'Festività&amp;Chiusure'!M$2</f>
        <v>0.25</v>
      </c>
      <c r="AN900" s="62">
        <f>AB900/'Festività&amp;Chiusure'!N$2</f>
        <v>0.21739130434782608</v>
      </c>
      <c r="AO900" s="62">
        <f>AC900/'Festività&amp;Chiusure'!O$2</f>
        <v>0.25</v>
      </c>
      <c r="AP900" s="62">
        <f>AD900/'Festività&amp;Chiusure'!P$2</f>
        <v>0.23809523809523808</v>
      </c>
      <c r="AQ900" s="62">
        <f>AE900/'Festività&amp;Chiusure'!Q$2</f>
        <v>0.21739130434782608</v>
      </c>
      <c r="AR900" s="62">
        <f>AF900/'Festività&amp;Chiusure'!R$2</f>
        <v>0.23809523809523808</v>
      </c>
      <c r="AS900" s="62">
        <f>AG900/'Festività&amp;Chiusure'!S$2</f>
        <v>0.22727272727272727</v>
      </c>
    </row>
    <row r="901" spans="1:46" ht="15" customHeight="1">
      <c r="A901" s="24" t="s">
        <v>45</v>
      </c>
      <c r="B901" s="24" t="s">
        <v>46</v>
      </c>
      <c r="C901" s="24" t="s">
        <v>195</v>
      </c>
      <c r="D901" s="24">
        <v>2025</v>
      </c>
      <c r="E901" s="61">
        <v>45658</v>
      </c>
      <c r="F901" s="61">
        <v>46022</v>
      </c>
      <c r="G901" s="24" t="s">
        <v>62</v>
      </c>
      <c r="H901" s="24" t="s">
        <v>62</v>
      </c>
      <c r="I901" s="24" t="s">
        <v>379</v>
      </c>
      <c r="J901" s="24" t="s">
        <v>691</v>
      </c>
      <c r="K901" s="24" t="s">
        <v>52</v>
      </c>
      <c r="L901" s="24" t="s">
        <v>175</v>
      </c>
      <c r="M901" s="24" t="s">
        <v>471</v>
      </c>
      <c r="N901" s="24" t="s">
        <v>55</v>
      </c>
      <c r="O901" s="24" t="s">
        <v>142</v>
      </c>
      <c r="P901" s="24">
        <v>100</v>
      </c>
      <c r="Q901" s="24">
        <v>0</v>
      </c>
      <c r="R901" s="24" t="s">
        <v>93</v>
      </c>
      <c r="S901" s="62">
        <v>0.05</v>
      </c>
      <c r="T901" s="24">
        <v>2025</v>
      </c>
      <c r="U901" s="24">
        <f t="shared" si="14"/>
        <v>30</v>
      </c>
      <c r="V901" s="24"/>
      <c r="W901" s="24">
        <v>4</v>
      </c>
      <c r="X901" s="24">
        <v>4</v>
      </c>
      <c r="Y901" s="24">
        <v>4</v>
      </c>
      <c r="Z901" s="24">
        <v>4</v>
      </c>
      <c r="AA901" s="24">
        <v>4</v>
      </c>
      <c r="AB901" s="24">
        <v>4</v>
      </c>
      <c r="AC901" s="24">
        <v>2</v>
      </c>
      <c r="AD901" s="24">
        <v>4</v>
      </c>
      <c r="AE901" s="24">
        <v>4</v>
      </c>
      <c r="AF901" s="24">
        <v>4</v>
      </c>
      <c r="AG901" s="24">
        <v>4</v>
      </c>
      <c r="AH901" s="62">
        <f>V901/'Festività&amp;Chiusure'!H$2</f>
        <v>0</v>
      </c>
      <c r="AI901" s="62">
        <f>W901/'Festività&amp;Chiusure'!I$2</f>
        <v>0.2</v>
      </c>
      <c r="AJ901" s="62">
        <f>X901/'Festività&amp;Chiusure'!J$2</f>
        <v>0.19047619047619047</v>
      </c>
      <c r="AK901" s="62">
        <f>Y901/'Festività&amp;Chiusure'!K$2</f>
        <v>0.18181818181818182</v>
      </c>
      <c r="AL901" s="62">
        <f>Z901/'Festività&amp;Chiusure'!L$2</f>
        <v>0.2</v>
      </c>
      <c r="AM901" s="62">
        <f>AA901/'Festività&amp;Chiusure'!M$2</f>
        <v>0.2</v>
      </c>
      <c r="AN901" s="62">
        <f>AB901/'Festività&amp;Chiusure'!N$2</f>
        <v>0.17391304347826086</v>
      </c>
      <c r="AO901" s="62">
        <f>AC901/'Festività&amp;Chiusure'!O$2</f>
        <v>0.16666666666666666</v>
      </c>
      <c r="AP901" s="62">
        <f>AD901/'Festività&amp;Chiusure'!P$2</f>
        <v>0.19047619047619047</v>
      </c>
      <c r="AQ901" s="62">
        <f>AE901/'Festività&amp;Chiusure'!Q$2</f>
        <v>0.17391304347826086</v>
      </c>
      <c r="AR901" s="62">
        <f>AF901/'Festività&amp;Chiusure'!R$2</f>
        <v>0.19047619047619047</v>
      </c>
      <c r="AS901" s="62">
        <f>AG901/'Festività&amp;Chiusure'!S$2</f>
        <v>0.18181818181818182</v>
      </c>
    </row>
    <row r="902" spans="1:46" ht="15" customHeight="1">
      <c r="A902" s="24" t="s">
        <v>262</v>
      </c>
      <c r="B902" s="24" t="s">
        <v>194</v>
      </c>
      <c r="C902" s="24" t="s">
        <v>195</v>
      </c>
      <c r="D902" s="24">
        <v>2025</v>
      </c>
      <c r="E902" s="61">
        <v>45658</v>
      </c>
      <c r="F902" s="61">
        <v>46022</v>
      </c>
      <c r="G902" s="24" t="s">
        <v>62</v>
      </c>
      <c r="H902" s="24" t="s">
        <v>692</v>
      </c>
      <c r="I902" s="24" t="s">
        <v>264</v>
      </c>
      <c r="J902" s="24" t="s">
        <v>693</v>
      </c>
      <c r="K902" s="24" t="s">
        <v>66</v>
      </c>
      <c r="L902" s="24" t="s">
        <v>175</v>
      </c>
      <c r="M902" s="24" t="s">
        <v>175</v>
      </c>
      <c r="N902" s="24" t="s">
        <v>690</v>
      </c>
      <c r="O902" s="24" t="s">
        <v>92</v>
      </c>
      <c r="P902" s="24">
        <v>0</v>
      </c>
      <c r="Q902" s="24">
        <v>0</v>
      </c>
      <c r="R902" s="24" t="s">
        <v>93</v>
      </c>
      <c r="S902" s="62">
        <v>0</v>
      </c>
      <c r="T902" s="24">
        <v>2025</v>
      </c>
      <c r="U902" s="24">
        <f t="shared" si="14"/>
        <v>120</v>
      </c>
      <c r="V902" s="24">
        <v>15</v>
      </c>
      <c r="W902" s="24">
        <v>15</v>
      </c>
      <c r="X902" s="24">
        <v>15</v>
      </c>
      <c r="Y902" s="24">
        <v>15</v>
      </c>
      <c r="Z902" s="24">
        <v>15</v>
      </c>
      <c r="AA902" s="24">
        <v>15</v>
      </c>
      <c r="AB902" s="24">
        <v>15</v>
      </c>
      <c r="AC902" s="24">
        <v>15</v>
      </c>
      <c r="AD902" s="24">
        <v>15</v>
      </c>
      <c r="AE902" s="24">
        <v>15</v>
      </c>
      <c r="AF902" s="24">
        <v>15</v>
      </c>
      <c r="AG902" s="24">
        <v>15</v>
      </c>
      <c r="AH902" s="62">
        <f>V902/'Festività&amp;Chiusure'!H$2</f>
        <v>0.83333333333333337</v>
      </c>
      <c r="AI902" s="62">
        <f>W902/'Festività&amp;Chiusure'!I$2</f>
        <v>0.75</v>
      </c>
      <c r="AJ902" s="62">
        <f>X902/'Festività&amp;Chiusure'!J$2</f>
        <v>0.7142857142857143</v>
      </c>
      <c r="AK902" s="62">
        <f>Y902/'Festività&amp;Chiusure'!K$2</f>
        <v>0.68181818181818177</v>
      </c>
      <c r="AL902" s="62">
        <f>Z902/'Festività&amp;Chiusure'!L$2</f>
        <v>0.75</v>
      </c>
      <c r="AM902" s="62">
        <f>AA902/'Festività&amp;Chiusure'!M$2</f>
        <v>0.75</v>
      </c>
      <c r="AN902" s="62">
        <f>AB902/'Festività&amp;Chiusure'!N$2</f>
        <v>0.65217391304347827</v>
      </c>
      <c r="AO902" s="62">
        <f>AC902/'Festività&amp;Chiusure'!O$2</f>
        <v>1.25</v>
      </c>
      <c r="AP902" s="62">
        <f>AD902/'Festività&amp;Chiusure'!P$2</f>
        <v>0.7142857142857143</v>
      </c>
      <c r="AQ902" s="62">
        <f>AE902/'Festività&amp;Chiusure'!Q$2</f>
        <v>0.65217391304347827</v>
      </c>
      <c r="AR902" s="62">
        <f>AF902/'Festività&amp;Chiusure'!R$2</f>
        <v>0.7142857142857143</v>
      </c>
      <c r="AS902" s="62">
        <f>AG902/'Festività&amp;Chiusure'!S$2</f>
        <v>0.68181818181818177</v>
      </c>
    </row>
    <row r="903" spans="1:46" ht="15" customHeight="1">
      <c r="A903" s="24" t="s">
        <v>262</v>
      </c>
      <c r="B903" s="24" t="s">
        <v>194</v>
      </c>
      <c r="C903" s="24" t="s">
        <v>195</v>
      </c>
      <c r="D903" s="24">
        <v>2025</v>
      </c>
      <c r="E903" s="61">
        <v>45658</v>
      </c>
      <c r="F903" s="61">
        <v>46022</v>
      </c>
      <c r="G903" s="24" t="s">
        <v>62</v>
      </c>
      <c r="H903" s="24" t="s">
        <v>692</v>
      </c>
      <c r="I903" s="24" t="s">
        <v>264</v>
      </c>
      <c r="J903" s="24" t="s">
        <v>693</v>
      </c>
      <c r="K903" s="24" t="s">
        <v>66</v>
      </c>
      <c r="L903" s="24" t="s">
        <v>175</v>
      </c>
      <c r="M903" s="24" t="s">
        <v>694</v>
      </c>
      <c r="N903" s="24" t="s">
        <v>176</v>
      </c>
      <c r="O903" s="24" t="s">
        <v>268</v>
      </c>
      <c r="P903" s="24">
        <v>0</v>
      </c>
      <c r="Q903" s="24">
        <v>0</v>
      </c>
      <c r="R903" s="24" t="s">
        <v>93</v>
      </c>
      <c r="S903" s="62">
        <v>0</v>
      </c>
      <c r="T903" s="24">
        <v>2025</v>
      </c>
      <c r="U903" s="24">
        <f t="shared" si="14"/>
        <v>16</v>
      </c>
      <c r="V903" s="24">
        <v>18</v>
      </c>
      <c r="W903" s="24">
        <v>22</v>
      </c>
      <c r="X903" s="24">
        <v>2</v>
      </c>
      <c r="Y903" s="24">
        <v>2</v>
      </c>
      <c r="Z903" s="24">
        <v>2</v>
      </c>
      <c r="AA903" s="24">
        <v>2</v>
      </c>
      <c r="AB903" s="24">
        <v>2</v>
      </c>
      <c r="AC903" s="24">
        <v>2</v>
      </c>
      <c r="AD903" s="24">
        <v>2</v>
      </c>
      <c r="AE903" s="24">
        <v>2</v>
      </c>
      <c r="AF903" s="24">
        <v>2</v>
      </c>
      <c r="AG903" s="24">
        <v>2</v>
      </c>
      <c r="AH903" s="62">
        <f>V903/'Festività&amp;Chiusure'!H$2</f>
        <v>1</v>
      </c>
      <c r="AI903" s="62">
        <f>W903/'Festività&amp;Chiusure'!I$2</f>
        <v>1.1000000000000001</v>
      </c>
      <c r="AJ903" s="62">
        <f>X903/'Festività&amp;Chiusure'!J$2</f>
        <v>9.5238095238095233E-2</v>
      </c>
      <c r="AK903" s="62">
        <f>Y903/'Festività&amp;Chiusure'!K$2</f>
        <v>9.0909090909090912E-2</v>
      </c>
      <c r="AL903" s="62">
        <f>Z903/'Festività&amp;Chiusure'!L$2</f>
        <v>0.1</v>
      </c>
      <c r="AM903" s="62">
        <f>AA903/'Festività&amp;Chiusure'!M$2</f>
        <v>0.1</v>
      </c>
      <c r="AN903" s="62">
        <f>AB903/'Festività&amp;Chiusure'!N$2</f>
        <v>8.6956521739130432E-2</v>
      </c>
      <c r="AO903" s="62">
        <f>AC903/'Festività&amp;Chiusure'!O$2</f>
        <v>0.16666666666666666</v>
      </c>
      <c r="AP903" s="62">
        <f>AD903/'Festività&amp;Chiusure'!P$2</f>
        <v>9.5238095238095233E-2</v>
      </c>
      <c r="AQ903" s="62">
        <f>AE903/'Festività&amp;Chiusure'!Q$2</f>
        <v>8.6956521739130432E-2</v>
      </c>
      <c r="AR903" s="62">
        <f>AF903/'Festività&amp;Chiusure'!R$2</f>
        <v>9.5238095238095233E-2</v>
      </c>
      <c r="AS903" s="62">
        <f>AG903/'Festività&amp;Chiusure'!S$2</f>
        <v>9.0909090909090912E-2</v>
      </c>
    </row>
    <row r="904" spans="1:46" ht="15" customHeight="1">
      <c r="A904" s="24" t="s">
        <v>262</v>
      </c>
      <c r="B904" s="24" t="s">
        <v>194</v>
      </c>
      <c r="C904" s="24" t="s">
        <v>195</v>
      </c>
      <c r="D904" s="24">
        <v>2025</v>
      </c>
      <c r="E904" s="61">
        <v>45658</v>
      </c>
      <c r="F904" s="61">
        <v>46022</v>
      </c>
      <c r="G904" s="24" t="s">
        <v>62</v>
      </c>
      <c r="H904" s="24" t="s">
        <v>692</v>
      </c>
      <c r="I904" s="24" t="s">
        <v>264</v>
      </c>
      <c r="J904" s="24" t="s">
        <v>693</v>
      </c>
      <c r="K904" s="24" t="s">
        <v>66</v>
      </c>
      <c r="L904" s="24" t="s">
        <v>175</v>
      </c>
      <c r="M904" s="24" t="s">
        <v>695</v>
      </c>
      <c r="N904" s="24" t="s">
        <v>176</v>
      </c>
      <c r="O904" s="24" t="s">
        <v>268</v>
      </c>
      <c r="P904" s="24">
        <v>0</v>
      </c>
      <c r="Q904" s="24">
        <v>0</v>
      </c>
      <c r="R904" s="24" t="s">
        <v>93</v>
      </c>
      <c r="S904" s="62">
        <v>0</v>
      </c>
      <c r="T904" s="24">
        <v>2025</v>
      </c>
      <c r="U904" s="24">
        <f t="shared" si="14"/>
        <v>16</v>
      </c>
      <c r="V904" s="24">
        <v>18</v>
      </c>
      <c r="W904" s="24">
        <v>22</v>
      </c>
      <c r="X904" s="24">
        <v>2</v>
      </c>
      <c r="Y904" s="24">
        <v>2</v>
      </c>
      <c r="Z904" s="24">
        <v>2</v>
      </c>
      <c r="AA904" s="24">
        <v>2</v>
      </c>
      <c r="AB904" s="24">
        <v>2</v>
      </c>
      <c r="AC904" s="24">
        <v>2</v>
      </c>
      <c r="AD904" s="24">
        <v>2</v>
      </c>
      <c r="AE904" s="24">
        <v>2</v>
      </c>
      <c r="AF904" s="24">
        <v>2</v>
      </c>
      <c r="AG904" s="24">
        <v>2</v>
      </c>
      <c r="AH904" s="62">
        <f>V904/'Festività&amp;Chiusure'!H$2</f>
        <v>1</v>
      </c>
      <c r="AI904" s="62">
        <f>W904/'Festività&amp;Chiusure'!I$2</f>
        <v>1.1000000000000001</v>
      </c>
      <c r="AJ904" s="62">
        <f>X904/'Festività&amp;Chiusure'!J$2</f>
        <v>9.5238095238095233E-2</v>
      </c>
      <c r="AK904" s="62">
        <f>Y904/'Festività&amp;Chiusure'!K$2</f>
        <v>9.0909090909090912E-2</v>
      </c>
      <c r="AL904" s="62">
        <f>Z904/'Festività&amp;Chiusure'!L$2</f>
        <v>0.1</v>
      </c>
      <c r="AM904" s="62">
        <f>AA904/'Festività&amp;Chiusure'!M$2</f>
        <v>0.1</v>
      </c>
      <c r="AN904" s="62">
        <f>AB904/'Festività&amp;Chiusure'!N$2</f>
        <v>8.6956521739130432E-2</v>
      </c>
      <c r="AO904" s="62">
        <f>AC904/'Festività&amp;Chiusure'!O$2</f>
        <v>0.16666666666666666</v>
      </c>
      <c r="AP904" s="62">
        <f>AD904/'Festività&amp;Chiusure'!P$2</f>
        <v>9.5238095238095233E-2</v>
      </c>
      <c r="AQ904" s="62">
        <f>AE904/'Festività&amp;Chiusure'!Q$2</f>
        <v>8.6956521739130432E-2</v>
      </c>
      <c r="AR904" s="62">
        <f>AF904/'Festività&amp;Chiusure'!R$2</f>
        <v>9.5238095238095233E-2</v>
      </c>
      <c r="AS904" s="62">
        <f>AG904/'Festività&amp;Chiusure'!S$2</f>
        <v>9.0909090909090912E-2</v>
      </c>
    </row>
    <row r="905" spans="1:46" ht="15" customHeight="1">
      <c r="A905" s="24" t="s">
        <v>45</v>
      </c>
      <c r="B905" s="24" t="s">
        <v>194</v>
      </c>
      <c r="C905" s="24"/>
      <c r="D905" s="24">
        <v>2024</v>
      </c>
      <c r="E905" s="61">
        <v>45658</v>
      </c>
      <c r="F905" s="61">
        <v>45838</v>
      </c>
      <c r="G905" s="24" t="s">
        <v>249</v>
      </c>
      <c r="H905" s="24" t="s">
        <v>249</v>
      </c>
      <c r="I905" s="24" t="s">
        <v>50</v>
      </c>
      <c r="J905" s="24" t="s">
        <v>250</v>
      </c>
      <c r="K905" s="24" t="s">
        <v>251</v>
      </c>
      <c r="L905" s="24" t="s">
        <v>85</v>
      </c>
      <c r="M905" s="24" t="s">
        <v>85</v>
      </c>
      <c r="N905" s="24" t="s">
        <v>70</v>
      </c>
      <c r="O905" s="24" t="s">
        <v>92</v>
      </c>
      <c r="P905" s="24">
        <v>40</v>
      </c>
      <c r="Q905" s="24">
        <v>8</v>
      </c>
      <c r="R905" s="24" t="s">
        <v>93</v>
      </c>
      <c r="S905" s="62">
        <v>0.2</v>
      </c>
      <c r="T905" s="24">
        <v>2025</v>
      </c>
      <c r="U905" s="24">
        <f t="shared" si="14"/>
        <v>2</v>
      </c>
      <c r="V905" s="24">
        <v>3</v>
      </c>
      <c r="W905" s="24">
        <v>1</v>
      </c>
      <c r="X905" s="24">
        <v>1</v>
      </c>
      <c r="Y905" s="24">
        <v>2</v>
      </c>
      <c r="Z905" s="24">
        <v>1</v>
      </c>
      <c r="AA905" s="24">
        <v>1</v>
      </c>
      <c r="AB905" s="24"/>
      <c r="AC905" s="24"/>
      <c r="AD905" s="24"/>
      <c r="AE905" s="24"/>
      <c r="AF905" s="24"/>
      <c r="AG905" s="24"/>
      <c r="AH905" s="62">
        <f>V905/'Festività&amp;Chiusure'!H$2</f>
        <v>0.16666666666666666</v>
      </c>
      <c r="AI905" s="62">
        <f>W905/'Festività&amp;Chiusure'!I$2</f>
        <v>0.05</v>
      </c>
      <c r="AJ905" s="62">
        <f>X905/'Festività&amp;Chiusure'!J$2</f>
        <v>4.7619047619047616E-2</v>
      </c>
      <c r="AK905" s="62">
        <f>Y905/'Festività&amp;Chiusure'!K$2</f>
        <v>9.0909090909090912E-2</v>
      </c>
      <c r="AL905" s="62">
        <f>Z905/'Festività&amp;Chiusure'!L$2</f>
        <v>0.05</v>
      </c>
      <c r="AM905" s="62">
        <f>AA905/'Festività&amp;Chiusure'!M$2</f>
        <v>0.05</v>
      </c>
      <c r="AN905" s="62">
        <f>AB905/'Festività&amp;Chiusure'!N$2</f>
        <v>0</v>
      </c>
      <c r="AO905" s="62">
        <f>AC905/'Festività&amp;Chiusure'!O$2</f>
        <v>0</v>
      </c>
      <c r="AP905" s="62">
        <f>AD905/'Festività&amp;Chiusure'!P$2</f>
        <v>0</v>
      </c>
      <c r="AQ905" s="62">
        <f>AE905/'Festività&amp;Chiusure'!Q$2</f>
        <v>0</v>
      </c>
      <c r="AR905" s="62">
        <f>AF905/'Festività&amp;Chiusure'!R$2</f>
        <v>0</v>
      </c>
      <c r="AS905" s="62">
        <f>AG905/'Festività&amp;Chiusure'!S$2</f>
        <v>0</v>
      </c>
      <c r="AT905" s="50"/>
    </row>
    <row r="906" spans="1:46" ht="15" customHeight="1">
      <c r="A906" s="24" t="s">
        <v>45</v>
      </c>
      <c r="B906" s="24" t="s">
        <v>194</v>
      </c>
      <c r="C906" s="24"/>
      <c r="D906" s="24">
        <v>2024</v>
      </c>
      <c r="E906" s="61">
        <v>45658</v>
      </c>
      <c r="F906" s="61">
        <v>45838</v>
      </c>
      <c r="G906" s="24" t="s">
        <v>249</v>
      </c>
      <c r="H906" s="24" t="s">
        <v>249</v>
      </c>
      <c r="I906" s="24" t="s">
        <v>50</v>
      </c>
      <c r="J906" s="24" t="s">
        <v>250</v>
      </c>
      <c r="K906" s="24" t="s">
        <v>251</v>
      </c>
      <c r="L906" s="24" t="s">
        <v>85</v>
      </c>
      <c r="M906" s="24" t="s">
        <v>252</v>
      </c>
      <c r="N906" s="24" t="s">
        <v>70</v>
      </c>
      <c r="O906" s="24" t="s">
        <v>696</v>
      </c>
      <c r="P906" s="24">
        <v>40</v>
      </c>
      <c r="Q906" s="24">
        <v>8</v>
      </c>
      <c r="R906" s="24" t="s">
        <v>93</v>
      </c>
      <c r="S906" s="62">
        <v>0.2</v>
      </c>
      <c r="T906" s="24">
        <v>2025</v>
      </c>
      <c r="U906" s="24">
        <f t="shared" si="14"/>
        <v>2</v>
      </c>
      <c r="V906" s="24">
        <v>3</v>
      </c>
      <c r="W906" s="24">
        <v>1</v>
      </c>
      <c r="X906" s="24">
        <v>1</v>
      </c>
      <c r="Y906" s="24">
        <v>2</v>
      </c>
      <c r="Z906" s="24">
        <v>1</v>
      </c>
      <c r="AA906" s="24">
        <v>1</v>
      </c>
      <c r="AB906" s="24"/>
      <c r="AC906" s="24"/>
      <c r="AD906" s="24"/>
      <c r="AE906" s="24"/>
      <c r="AF906" s="24"/>
      <c r="AG906" s="24"/>
      <c r="AH906" s="62">
        <f>V906/'Festività&amp;Chiusure'!H$2</f>
        <v>0.16666666666666666</v>
      </c>
      <c r="AI906" s="62">
        <f>W906/'Festività&amp;Chiusure'!I$2</f>
        <v>0.05</v>
      </c>
      <c r="AJ906" s="62">
        <f>X906/'Festività&amp;Chiusure'!J$2</f>
        <v>4.7619047619047616E-2</v>
      </c>
      <c r="AK906" s="62">
        <f>Y906/'Festività&amp;Chiusure'!K$2</f>
        <v>9.0909090909090912E-2</v>
      </c>
      <c r="AL906" s="62">
        <f>Z906/'Festività&amp;Chiusure'!L$2</f>
        <v>0.05</v>
      </c>
      <c r="AM906" s="62">
        <f>AA906/'Festività&amp;Chiusure'!M$2</f>
        <v>0.05</v>
      </c>
      <c r="AN906" s="62">
        <f>AB906/'Festività&amp;Chiusure'!N$2</f>
        <v>0</v>
      </c>
      <c r="AO906" s="62">
        <f>AC906/'Festività&amp;Chiusure'!O$2</f>
        <v>0</v>
      </c>
      <c r="AP906" s="62">
        <f>AD906/'Festività&amp;Chiusure'!P$2</f>
        <v>0</v>
      </c>
      <c r="AQ906" s="62">
        <f>AE906/'Festività&amp;Chiusure'!Q$2</f>
        <v>0</v>
      </c>
      <c r="AR906" s="62">
        <f>AF906/'Festività&amp;Chiusure'!R$2</f>
        <v>0</v>
      </c>
      <c r="AS906" s="62">
        <f>AG906/'Festività&amp;Chiusure'!S$2</f>
        <v>0</v>
      </c>
    </row>
    <row r="907" spans="1:46" ht="15" customHeight="1">
      <c r="A907" s="24" t="s">
        <v>45</v>
      </c>
      <c r="B907" s="24" t="s">
        <v>194</v>
      </c>
      <c r="C907" s="24"/>
      <c r="D907" s="24" t="s">
        <v>143</v>
      </c>
      <c r="E907" s="61">
        <v>45474</v>
      </c>
      <c r="F907" s="61">
        <v>45838</v>
      </c>
      <c r="G907" s="24" t="s">
        <v>253</v>
      </c>
      <c r="H907" s="24" t="s">
        <v>253</v>
      </c>
      <c r="I907" s="24" t="s">
        <v>50</v>
      </c>
      <c r="J907" s="24" t="s">
        <v>254</v>
      </c>
      <c r="K907" s="24" t="s">
        <v>254</v>
      </c>
      <c r="L907" s="24" t="s">
        <v>85</v>
      </c>
      <c r="M907" s="24" t="s">
        <v>85</v>
      </c>
      <c r="N907" s="24" t="s">
        <v>70</v>
      </c>
      <c r="O907" s="24" t="s">
        <v>697</v>
      </c>
      <c r="P907" s="24">
        <v>20</v>
      </c>
      <c r="Q907" s="24">
        <v>0</v>
      </c>
      <c r="R907" s="24" t="s">
        <v>93</v>
      </c>
      <c r="S907" s="62">
        <v>0</v>
      </c>
      <c r="T907" s="24">
        <v>2025</v>
      </c>
      <c r="U907" s="24">
        <f t="shared" si="14"/>
        <v>1</v>
      </c>
      <c r="V907" s="24">
        <v>1</v>
      </c>
      <c r="W907" s="24">
        <v>1</v>
      </c>
      <c r="X907" s="24">
        <v>0.5</v>
      </c>
      <c r="Y907" s="24">
        <v>0.5</v>
      </c>
      <c r="Z907" s="24">
        <v>0.5</v>
      </c>
      <c r="AA907" s="24">
        <v>0.5</v>
      </c>
      <c r="AB907" s="24"/>
      <c r="AC907" s="24"/>
      <c r="AD907" s="24"/>
      <c r="AE907" s="24"/>
      <c r="AF907" s="24"/>
      <c r="AG907" s="24"/>
      <c r="AH907" s="62">
        <f>V907/'Festività&amp;Chiusure'!H$2</f>
        <v>5.5555555555555552E-2</v>
      </c>
      <c r="AI907" s="62">
        <f>W907/'Festività&amp;Chiusure'!I$2</f>
        <v>0.05</v>
      </c>
      <c r="AJ907" s="62">
        <f>X907/'Festività&amp;Chiusure'!J$2</f>
        <v>2.3809523809523808E-2</v>
      </c>
      <c r="AK907" s="62">
        <f>Y907/'Festività&amp;Chiusure'!K$2</f>
        <v>2.2727272727272728E-2</v>
      </c>
      <c r="AL907" s="62">
        <f>Z907/'Festività&amp;Chiusure'!L$2</f>
        <v>2.5000000000000001E-2</v>
      </c>
      <c r="AM907" s="62">
        <f>AA907/'Festività&amp;Chiusure'!M$2</f>
        <v>2.5000000000000001E-2</v>
      </c>
      <c r="AN907" s="62">
        <f>AB907/'Festività&amp;Chiusure'!N$2</f>
        <v>0</v>
      </c>
      <c r="AO907" s="62">
        <f>AC907/'Festività&amp;Chiusure'!O$2</f>
        <v>0</v>
      </c>
      <c r="AP907" s="62">
        <f>AD907/'Festività&amp;Chiusure'!P$2</f>
        <v>0</v>
      </c>
      <c r="AQ907" s="62">
        <f>AE907/'Festività&amp;Chiusure'!Q$2</f>
        <v>0</v>
      </c>
      <c r="AR907" s="62">
        <f>AF907/'Festività&amp;Chiusure'!R$2</f>
        <v>0</v>
      </c>
      <c r="AS907" s="62">
        <f>AG907/'Festività&amp;Chiusure'!S$2</f>
        <v>0</v>
      </c>
    </row>
    <row r="908" spans="1:46" ht="15" customHeight="1">
      <c r="A908" s="24" t="s">
        <v>45</v>
      </c>
      <c r="B908" s="24" t="s">
        <v>194</v>
      </c>
      <c r="C908" s="24"/>
      <c r="D908" s="24" t="s">
        <v>143</v>
      </c>
      <c r="E908" s="61">
        <v>45474</v>
      </c>
      <c r="F908" s="61">
        <v>45838</v>
      </c>
      <c r="G908" s="24" t="s">
        <v>253</v>
      </c>
      <c r="H908" s="24" t="s">
        <v>253</v>
      </c>
      <c r="I908" s="24" t="s">
        <v>50</v>
      </c>
      <c r="J908" s="24" t="s">
        <v>254</v>
      </c>
      <c r="K908" s="24" t="s">
        <v>254</v>
      </c>
      <c r="L908" s="24" t="s">
        <v>85</v>
      </c>
      <c r="M908" s="24" t="s">
        <v>252</v>
      </c>
      <c r="N908" s="24" t="s">
        <v>70</v>
      </c>
      <c r="O908" s="24" t="s">
        <v>697</v>
      </c>
      <c r="P908" s="24">
        <v>20</v>
      </c>
      <c r="Q908" s="24">
        <v>0</v>
      </c>
      <c r="R908" s="24" t="s">
        <v>93</v>
      </c>
      <c r="S908" s="62">
        <v>0</v>
      </c>
      <c r="T908" s="24">
        <v>2025</v>
      </c>
      <c r="U908" s="24">
        <f t="shared" si="14"/>
        <v>2</v>
      </c>
      <c r="V908" s="24">
        <v>1</v>
      </c>
      <c r="W908" s="24">
        <v>1</v>
      </c>
      <c r="X908" s="24">
        <v>1</v>
      </c>
      <c r="Y908" s="24">
        <v>1</v>
      </c>
      <c r="Z908" s="24">
        <v>1</v>
      </c>
      <c r="AA908" s="24">
        <v>1</v>
      </c>
      <c r="AB908" s="24"/>
      <c r="AC908" s="24"/>
      <c r="AD908" s="24"/>
      <c r="AE908" s="24"/>
      <c r="AF908" s="24"/>
      <c r="AG908" s="24"/>
      <c r="AH908" s="62">
        <f>V908/'Festività&amp;Chiusure'!H$2</f>
        <v>5.5555555555555552E-2</v>
      </c>
      <c r="AI908" s="62">
        <f>W908/'Festività&amp;Chiusure'!I$2</f>
        <v>0.05</v>
      </c>
      <c r="AJ908" s="62">
        <f>X908/'Festività&amp;Chiusure'!J$2</f>
        <v>4.7619047619047616E-2</v>
      </c>
      <c r="AK908" s="62">
        <f>Y908/'Festività&amp;Chiusure'!K$2</f>
        <v>4.5454545454545456E-2</v>
      </c>
      <c r="AL908" s="62">
        <f>Z908/'Festività&amp;Chiusure'!L$2</f>
        <v>0.05</v>
      </c>
      <c r="AM908" s="62">
        <f>AA908/'Festività&amp;Chiusure'!M$2</f>
        <v>0.05</v>
      </c>
      <c r="AN908" s="62">
        <f>AB908/'Festività&amp;Chiusure'!N$2</f>
        <v>0</v>
      </c>
      <c r="AO908" s="62">
        <f>AC908/'Festività&amp;Chiusure'!O$2</f>
        <v>0</v>
      </c>
      <c r="AP908" s="62">
        <f>AD908/'Festività&amp;Chiusure'!P$2</f>
        <v>0</v>
      </c>
      <c r="AQ908" s="62">
        <f>AE908/'Festività&amp;Chiusure'!Q$2</f>
        <v>0</v>
      </c>
      <c r="AR908" s="62">
        <f>AF908/'Festività&amp;Chiusure'!R$2</f>
        <v>0</v>
      </c>
      <c r="AS908" s="62">
        <f>AG908/'Festività&amp;Chiusure'!S$2</f>
        <v>0</v>
      </c>
    </row>
    <row r="909" spans="1:46" ht="15" customHeight="1">
      <c r="A909" s="24" t="s">
        <v>45</v>
      </c>
      <c r="B909" s="24" t="s">
        <v>46</v>
      </c>
      <c r="C909" s="24" t="s">
        <v>195</v>
      </c>
      <c r="D909" s="24">
        <v>2024</v>
      </c>
      <c r="E909" s="61">
        <v>45663</v>
      </c>
      <c r="F909" s="61">
        <v>45808</v>
      </c>
      <c r="G909" s="24" t="s">
        <v>698</v>
      </c>
      <c r="H909" s="24" t="s">
        <v>698</v>
      </c>
      <c r="I909" s="24" t="s">
        <v>699</v>
      </c>
      <c r="J909" s="24" t="s">
        <v>700</v>
      </c>
      <c r="K909" s="24" t="s">
        <v>52</v>
      </c>
      <c r="L909" s="24" t="s">
        <v>272</v>
      </c>
      <c r="M909" s="24" t="s">
        <v>272</v>
      </c>
      <c r="N909" s="24" t="s">
        <v>59</v>
      </c>
      <c r="O909" s="24" t="s">
        <v>146</v>
      </c>
      <c r="P909" s="24">
        <v>34</v>
      </c>
      <c r="Q909" s="24">
        <v>30</v>
      </c>
      <c r="R909" s="24" t="s">
        <v>57</v>
      </c>
      <c r="S909" s="62">
        <v>1</v>
      </c>
      <c r="T909" s="24">
        <v>2025</v>
      </c>
      <c r="U909" s="24">
        <f t="shared" si="14"/>
        <v>0</v>
      </c>
      <c r="V909" s="24"/>
      <c r="W909" s="24">
        <v>1</v>
      </c>
      <c r="X909" s="24">
        <v>4</v>
      </c>
      <c r="Y909" s="24"/>
      <c r="Z909" s="24"/>
      <c r="AA909" s="24"/>
      <c r="AB909" s="24"/>
      <c r="AC909" s="24"/>
      <c r="AD909" s="24"/>
      <c r="AE909" s="24"/>
      <c r="AF909" s="24"/>
      <c r="AG909" s="24"/>
      <c r="AH909" s="62">
        <f>V909/'Festività&amp;Chiusure'!H$2</f>
        <v>0</v>
      </c>
      <c r="AI909" s="62">
        <f>W909/'Festività&amp;Chiusure'!I$2</f>
        <v>0.05</v>
      </c>
      <c r="AJ909" s="62">
        <f>X909/'Festività&amp;Chiusure'!J$2</f>
        <v>0.19047619047619047</v>
      </c>
      <c r="AK909" s="62">
        <f>Y909/'Festività&amp;Chiusure'!K$2</f>
        <v>0</v>
      </c>
      <c r="AL909" s="62">
        <f>Z909/'Festività&amp;Chiusure'!L$2</f>
        <v>0</v>
      </c>
      <c r="AM909" s="62">
        <f>AA909/'Festività&amp;Chiusure'!M$2</f>
        <v>0</v>
      </c>
      <c r="AN909" s="62">
        <f>AB909/'Festività&amp;Chiusure'!N$2</f>
        <v>0</v>
      </c>
      <c r="AO909" s="62">
        <f>AC909/'Festività&amp;Chiusure'!O$2</f>
        <v>0</v>
      </c>
      <c r="AP909" s="62">
        <f>AD909/'Festività&amp;Chiusure'!P$2</f>
        <v>0</v>
      </c>
      <c r="AQ909" s="62">
        <f>AE909/'Festività&amp;Chiusure'!Q$2</f>
        <v>0</v>
      </c>
      <c r="AR909" s="62">
        <f>AF909/'Festività&amp;Chiusure'!R$2</f>
        <v>0</v>
      </c>
      <c r="AS909" s="62">
        <f>AG909/'Festività&amp;Chiusure'!S$2</f>
        <v>0</v>
      </c>
    </row>
    <row r="910" spans="1:46" ht="15" customHeight="1">
      <c r="A910" s="24" t="s">
        <v>45</v>
      </c>
      <c r="B910" s="24" t="s">
        <v>46</v>
      </c>
      <c r="C910" s="24" t="s">
        <v>195</v>
      </c>
      <c r="D910" s="24">
        <v>2024</v>
      </c>
      <c r="E910" s="61">
        <v>45663</v>
      </c>
      <c r="F910" s="61">
        <v>45808</v>
      </c>
      <c r="G910" s="24" t="s">
        <v>698</v>
      </c>
      <c r="H910" s="24" t="s">
        <v>698</v>
      </c>
      <c r="I910" s="24" t="s">
        <v>241</v>
      </c>
      <c r="J910" s="24" t="s">
        <v>700</v>
      </c>
      <c r="K910" s="24" t="s">
        <v>52</v>
      </c>
      <c r="L910" s="24" t="s">
        <v>272</v>
      </c>
      <c r="M910" s="24" t="s">
        <v>244</v>
      </c>
      <c r="N910" s="24" t="s">
        <v>55</v>
      </c>
      <c r="O910" s="24" t="s">
        <v>97</v>
      </c>
      <c r="P910" s="24">
        <v>34</v>
      </c>
      <c r="Q910" s="24">
        <v>30</v>
      </c>
      <c r="R910" s="24" t="s">
        <v>57</v>
      </c>
      <c r="S910" s="62">
        <v>1</v>
      </c>
      <c r="T910" s="24">
        <v>2025</v>
      </c>
      <c r="U910" s="24">
        <f t="shared" si="14"/>
        <v>0</v>
      </c>
      <c r="V910" s="24">
        <v>2</v>
      </c>
      <c r="W910" s="24">
        <v>5</v>
      </c>
      <c r="X910" s="24">
        <v>7</v>
      </c>
      <c r="Y910" s="24"/>
      <c r="Z910" s="24"/>
      <c r="AA910" s="24"/>
      <c r="AB910" s="24"/>
      <c r="AC910" s="24"/>
      <c r="AD910" s="24"/>
      <c r="AE910" s="24"/>
      <c r="AF910" s="24"/>
      <c r="AG910" s="24"/>
      <c r="AH910" s="62">
        <f>V910/'Festività&amp;Chiusure'!H$2</f>
        <v>0.1111111111111111</v>
      </c>
      <c r="AI910" s="62">
        <f>W910/'Festività&amp;Chiusure'!I$2</f>
        <v>0.25</v>
      </c>
      <c r="AJ910" s="62">
        <f>X910/'Festività&amp;Chiusure'!J$2</f>
        <v>0.33333333333333331</v>
      </c>
      <c r="AK910" s="62">
        <f>Y910/'Festività&amp;Chiusure'!K$2</f>
        <v>0</v>
      </c>
      <c r="AL910" s="62">
        <f>Z910/'Festività&amp;Chiusure'!L$2</f>
        <v>0</v>
      </c>
      <c r="AM910" s="62">
        <f>AA910/'Festività&amp;Chiusure'!M$2</f>
        <v>0</v>
      </c>
      <c r="AN910" s="62">
        <f>AB910/'Festività&amp;Chiusure'!N$2</f>
        <v>0</v>
      </c>
      <c r="AO910" s="62">
        <f>AC910/'Festività&amp;Chiusure'!O$2</f>
        <v>0</v>
      </c>
      <c r="AP910" s="62">
        <f>AD910/'Festività&amp;Chiusure'!P$2</f>
        <v>0</v>
      </c>
      <c r="AQ910" s="62">
        <f>AE910/'Festività&amp;Chiusure'!Q$2</f>
        <v>0</v>
      </c>
      <c r="AR910" s="62">
        <f>AF910/'Festività&amp;Chiusure'!R$2</f>
        <v>0</v>
      </c>
      <c r="AS910" s="62">
        <f>AG910/'Festività&amp;Chiusure'!S$2</f>
        <v>0</v>
      </c>
    </row>
    <row r="911" spans="1:46" ht="15" customHeight="1">
      <c r="A911" s="24" t="s">
        <v>45</v>
      </c>
      <c r="B911" s="24" t="s">
        <v>46</v>
      </c>
      <c r="C911" s="24" t="s">
        <v>195</v>
      </c>
      <c r="D911" s="24">
        <v>2024</v>
      </c>
      <c r="E911" s="61">
        <v>45663</v>
      </c>
      <c r="F911" s="61">
        <v>45808</v>
      </c>
      <c r="G911" s="24" t="s">
        <v>698</v>
      </c>
      <c r="H911" s="24" t="s">
        <v>698</v>
      </c>
      <c r="I911" s="24" t="s">
        <v>241</v>
      </c>
      <c r="J911" s="24" t="s">
        <v>700</v>
      </c>
      <c r="K911" s="24" t="s">
        <v>52</v>
      </c>
      <c r="L911" s="24" t="s">
        <v>272</v>
      </c>
      <c r="M911" s="24" t="s">
        <v>106</v>
      </c>
      <c r="N911" s="24" t="s">
        <v>55</v>
      </c>
      <c r="O911" s="24" t="s">
        <v>97</v>
      </c>
      <c r="P911" s="24">
        <v>34</v>
      </c>
      <c r="Q911" s="24">
        <v>30</v>
      </c>
      <c r="R911" s="24" t="s">
        <v>57</v>
      </c>
      <c r="S911" s="62">
        <v>1</v>
      </c>
      <c r="T911" s="24">
        <v>2025</v>
      </c>
      <c r="U911" s="24">
        <f t="shared" si="14"/>
        <v>0</v>
      </c>
      <c r="V911" s="24">
        <v>3</v>
      </c>
      <c r="W911" s="24">
        <v>3</v>
      </c>
      <c r="X911" s="24">
        <v>5</v>
      </c>
      <c r="Y911" s="24"/>
      <c r="Z911" s="24"/>
      <c r="AA911" s="24"/>
      <c r="AB911" s="24"/>
      <c r="AC911" s="24"/>
      <c r="AD911" s="24"/>
      <c r="AE911" s="24"/>
      <c r="AF911" s="24"/>
      <c r="AG911" s="24"/>
      <c r="AH911" s="62">
        <f>V911/'Festività&amp;Chiusure'!H$2</f>
        <v>0.16666666666666666</v>
      </c>
      <c r="AI911" s="62">
        <f>W911/'Festività&amp;Chiusure'!I$2</f>
        <v>0.15</v>
      </c>
      <c r="AJ911" s="62">
        <f>X911/'Festività&amp;Chiusure'!J$2</f>
        <v>0.23809523809523808</v>
      </c>
      <c r="AK911" s="62">
        <f>Y911/'Festività&amp;Chiusure'!K$2</f>
        <v>0</v>
      </c>
      <c r="AL911" s="62">
        <f>Z911/'Festività&amp;Chiusure'!L$2</f>
        <v>0</v>
      </c>
      <c r="AM911" s="62">
        <f>AA911/'Festività&amp;Chiusure'!M$2</f>
        <v>0</v>
      </c>
      <c r="AN911" s="62">
        <f>AB911/'Festività&amp;Chiusure'!N$2</f>
        <v>0</v>
      </c>
      <c r="AO911" s="62">
        <f>AC911/'Festività&amp;Chiusure'!O$2</f>
        <v>0</v>
      </c>
      <c r="AP911" s="62">
        <f>AD911/'Festività&amp;Chiusure'!P$2</f>
        <v>0</v>
      </c>
      <c r="AQ911" s="62">
        <f>AE911/'Festività&amp;Chiusure'!Q$2</f>
        <v>0</v>
      </c>
      <c r="AR911" s="62">
        <f>AF911/'Festività&amp;Chiusure'!R$2</f>
        <v>0</v>
      </c>
      <c r="AS911" s="62">
        <f>AG911/'Festività&amp;Chiusure'!S$2</f>
        <v>0</v>
      </c>
    </row>
    <row r="912" spans="1:46" ht="15" customHeight="1">
      <c r="A912" s="24" t="s">
        <v>45</v>
      </c>
      <c r="B912" s="24" t="s">
        <v>46</v>
      </c>
      <c r="C912" s="24" t="s">
        <v>195</v>
      </c>
      <c r="D912" s="24">
        <v>2025</v>
      </c>
      <c r="E912" s="61">
        <v>45661</v>
      </c>
      <c r="F912" s="61">
        <v>45838</v>
      </c>
      <c r="G912" s="24" t="s">
        <v>701</v>
      </c>
      <c r="H912" s="24" t="s">
        <v>701</v>
      </c>
      <c r="I912" s="24" t="s">
        <v>241</v>
      </c>
      <c r="J912" s="24" t="s">
        <v>702</v>
      </c>
      <c r="K912" s="24" t="s">
        <v>52</v>
      </c>
      <c r="L912" s="24" t="s">
        <v>272</v>
      </c>
      <c r="M912" s="24" t="s">
        <v>272</v>
      </c>
      <c r="N912" s="24" t="s">
        <v>59</v>
      </c>
      <c r="O912" s="24" t="s">
        <v>146</v>
      </c>
      <c r="P912" s="24">
        <v>70</v>
      </c>
      <c r="Q912" s="24">
        <v>14</v>
      </c>
      <c r="R912" s="24" t="s">
        <v>93</v>
      </c>
      <c r="S912" s="62">
        <f>Q912/P912</f>
        <v>0.2</v>
      </c>
      <c r="T912" s="24">
        <v>2025</v>
      </c>
      <c r="U912" s="24">
        <f t="shared" si="14"/>
        <v>13</v>
      </c>
      <c r="V912" s="24"/>
      <c r="W912" s="24"/>
      <c r="X912" s="24"/>
      <c r="Y912" s="24">
        <v>4</v>
      </c>
      <c r="Z912" s="24">
        <v>4</v>
      </c>
      <c r="AA912" s="24">
        <v>4</v>
      </c>
      <c r="AB912" s="24">
        <v>4</v>
      </c>
      <c r="AC912" s="24"/>
      <c r="AD912" s="24">
        <v>1</v>
      </c>
      <c r="AE912" s="24"/>
      <c r="AF912" s="24"/>
      <c r="AG912" s="24"/>
      <c r="AH912" s="62">
        <f>V912/'Festività&amp;Chiusure'!H$2</f>
        <v>0</v>
      </c>
      <c r="AI912" s="62">
        <f>W912/'Festività&amp;Chiusure'!I$2</f>
        <v>0</v>
      </c>
      <c r="AJ912" s="62">
        <f>X912/'Festività&amp;Chiusure'!J$2</f>
        <v>0</v>
      </c>
      <c r="AK912" s="62">
        <f>Y912/'Festività&amp;Chiusure'!K$2</f>
        <v>0.18181818181818182</v>
      </c>
      <c r="AL912" s="62">
        <f>Z912/'Festività&amp;Chiusure'!L$2</f>
        <v>0.2</v>
      </c>
      <c r="AM912" s="62">
        <f>AA912/'Festività&amp;Chiusure'!M$2</f>
        <v>0.2</v>
      </c>
      <c r="AN912" s="62">
        <f>AB912/'Festività&amp;Chiusure'!N$2</f>
        <v>0.17391304347826086</v>
      </c>
      <c r="AO912" s="62">
        <f>AC912/'Festività&amp;Chiusure'!O$2</f>
        <v>0</v>
      </c>
      <c r="AP912" s="62">
        <f>AD912/'Festività&amp;Chiusure'!P$2</f>
        <v>4.7619047619047616E-2</v>
      </c>
      <c r="AQ912" s="62">
        <f>AE912/'Festività&amp;Chiusure'!Q$2</f>
        <v>0</v>
      </c>
      <c r="AR912" s="62">
        <f>AF912/'Festività&amp;Chiusure'!R$2</f>
        <v>0</v>
      </c>
      <c r="AS912" s="62">
        <f>AG912/'Festività&amp;Chiusure'!S$2</f>
        <v>0</v>
      </c>
    </row>
    <row r="913" spans="1:45" ht="15" customHeight="1">
      <c r="A913" s="24" t="s">
        <v>45</v>
      </c>
      <c r="B913" s="24" t="s">
        <v>46</v>
      </c>
      <c r="C913" s="24" t="s">
        <v>195</v>
      </c>
      <c r="D913" s="24">
        <v>2025</v>
      </c>
      <c r="E913" s="61">
        <v>45661</v>
      </c>
      <c r="F913" s="61">
        <v>45838</v>
      </c>
      <c r="G913" s="24" t="s">
        <v>701</v>
      </c>
      <c r="H913" s="24" t="s">
        <v>701</v>
      </c>
      <c r="I913" s="24" t="s">
        <v>241</v>
      </c>
      <c r="J913" s="24" t="s">
        <v>702</v>
      </c>
      <c r="K913" s="24" t="s">
        <v>52</v>
      </c>
      <c r="L913" s="24" t="s">
        <v>272</v>
      </c>
      <c r="M913" s="24" t="s">
        <v>244</v>
      </c>
      <c r="N913" s="24" t="s">
        <v>55</v>
      </c>
      <c r="O913" s="24" t="s">
        <v>703</v>
      </c>
      <c r="P913" s="24">
        <v>70</v>
      </c>
      <c r="Q913" s="24">
        <v>14</v>
      </c>
      <c r="R913" s="24" t="s">
        <v>93</v>
      </c>
      <c r="S913" s="62">
        <f t="shared" ref="S913:S914" si="15">Q913/P913</f>
        <v>0.2</v>
      </c>
      <c r="T913" s="24">
        <v>2025</v>
      </c>
      <c r="U913" s="24">
        <f t="shared" si="14"/>
        <v>20</v>
      </c>
      <c r="V913" s="24"/>
      <c r="W913" s="24"/>
      <c r="X913" s="24"/>
      <c r="Y913" s="24">
        <v>6</v>
      </c>
      <c r="Z913" s="24">
        <v>6</v>
      </c>
      <c r="AA913" s="24">
        <v>6</v>
      </c>
      <c r="AB913" s="24">
        <v>6</v>
      </c>
      <c r="AC913" s="24"/>
      <c r="AD913" s="24">
        <v>2</v>
      </c>
      <c r="AE913" s="24"/>
      <c r="AF913" s="24"/>
      <c r="AG913" s="24"/>
      <c r="AH913" s="62">
        <f>V913/'Festività&amp;Chiusure'!H$2</f>
        <v>0</v>
      </c>
      <c r="AI913" s="62">
        <f>W913/'Festività&amp;Chiusure'!I$2</f>
        <v>0</v>
      </c>
      <c r="AJ913" s="62">
        <f>X913/'Festività&amp;Chiusure'!J$2</f>
        <v>0</v>
      </c>
      <c r="AK913" s="62">
        <f>Y913/'Festività&amp;Chiusure'!K$2</f>
        <v>0.27272727272727271</v>
      </c>
      <c r="AL913" s="62">
        <f>Z913/'Festività&amp;Chiusure'!L$2</f>
        <v>0.3</v>
      </c>
      <c r="AM913" s="62">
        <f>AA913/'Festività&amp;Chiusure'!M$2</f>
        <v>0.3</v>
      </c>
      <c r="AN913" s="62">
        <f>AB913/'Festività&amp;Chiusure'!N$2</f>
        <v>0.2608695652173913</v>
      </c>
      <c r="AO913" s="62">
        <f>AC913/'Festività&amp;Chiusure'!O$2</f>
        <v>0</v>
      </c>
      <c r="AP913" s="62">
        <f>AD913/'Festività&amp;Chiusure'!P$2</f>
        <v>9.5238095238095233E-2</v>
      </c>
      <c r="AQ913" s="62">
        <f>AE913/'Festività&amp;Chiusure'!Q$2</f>
        <v>0</v>
      </c>
      <c r="AR913" s="62">
        <f>AF913/'Festività&amp;Chiusure'!R$2</f>
        <v>0</v>
      </c>
      <c r="AS913" s="62">
        <f>AG913/'Festività&amp;Chiusure'!S$2</f>
        <v>0</v>
      </c>
    </row>
    <row r="914" spans="1:45" ht="15" customHeight="1">
      <c r="A914" s="24" t="s">
        <v>45</v>
      </c>
      <c r="B914" s="24" t="s">
        <v>46</v>
      </c>
      <c r="C914" s="24" t="s">
        <v>195</v>
      </c>
      <c r="D914" s="24">
        <v>2025</v>
      </c>
      <c r="E914" s="61">
        <v>45661</v>
      </c>
      <c r="F914" s="61">
        <v>45838</v>
      </c>
      <c r="G914" s="24" t="s">
        <v>701</v>
      </c>
      <c r="H914" s="24" t="s">
        <v>701</v>
      </c>
      <c r="I914" s="24" t="s">
        <v>241</v>
      </c>
      <c r="J914" s="24" t="s">
        <v>702</v>
      </c>
      <c r="K914" s="24" t="s">
        <v>52</v>
      </c>
      <c r="L914" s="24" t="s">
        <v>272</v>
      </c>
      <c r="M914" s="24" t="s">
        <v>106</v>
      </c>
      <c r="N914" s="24" t="s">
        <v>55</v>
      </c>
      <c r="O914" s="24" t="s">
        <v>703</v>
      </c>
      <c r="P914" s="24">
        <v>70</v>
      </c>
      <c r="Q914" s="24">
        <v>14</v>
      </c>
      <c r="R914" s="24" t="s">
        <v>93</v>
      </c>
      <c r="S914" s="62">
        <f t="shared" si="15"/>
        <v>0.2</v>
      </c>
      <c r="T914" s="24">
        <v>2025</v>
      </c>
      <c r="U914" s="24">
        <f t="shared" si="14"/>
        <v>21</v>
      </c>
      <c r="V914" s="24"/>
      <c r="W914" s="24"/>
      <c r="X914" s="24"/>
      <c r="Y914" s="24">
        <v>6</v>
      </c>
      <c r="Z914" s="24">
        <v>6</v>
      </c>
      <c r="AA914" s="24">
        <v>6</v>
      </c>
      <c r="AB914" s="24">
        <v>6</v>
      </c>
      <c r="AC914" s="24"/>
      <c r="AD914" s="24">
        <v>3</v>
      </c>
      <c r="AE914" s="24"/>
      <c r="AF914" s="24"/>
      <c r="AG914" s="24"/>
      <c r="AH914" s="62">
        <f>V914/'Festività&amp;Chiusure'!H$2</f>
        <v>0</v>
      </c>
      <c r="AI914" s="62">
        <f>W914/'Festività&amp;Chiusure'!I$2</f>
        <v>0</v>
      </c>
      <c r="AJ914" s="62">
        <f>X914/'Festività&amp;Chiusure'!J$2</f>
        <v>0</v>
      </c>
      <c r="AK914" s="62">
        <f>Y914/'Festività&amp;Chiusure'!K$2</f>
        <v>0.27272727272727271</v>
      </c>
      <c r="AL914" s="62">
        <f>Z914/'Festività&amp;Chiusure'!L$2</f>
        <v>0.3</v>
      </c>
      <c r="AM914" s="62">
        <f>AA914/'Festività&amp;Chiusure'!M$2</f>
        <v>0.3</v>
      </c>
      <c r="AN914" s="62">
        <f>AB914/'Festività&amp;Chiusure'!N$2</f>
        <v>0.2608695652173913</v>
      </c>
      <c r="AO914" s="62">
        <f>AC914/'Festività&amp;Chiusure'!O$2</f>
        <v>0</v>
      </c>
      <c r="AP914" s="62">
        <f>AD914/'Festività&amp;Chiusure'!P$2</f>
        <v>0.14285714285714285</v>
      </c>
      <c r="AQ914" s="62">
        <f>AE914/'Festività&amp;Chiusure'!Q$2</f>
        <v>0</v>
      </c>
      <c r="AR914" s="62">
        <f>AF914/'Festività&amp;Chiusure'!R$2</f>
        <v>0</v>
      </c>
      <c r="AS914" s="62">
        <f>AG914/'Festività&amp;Chiusure'!S$2</f>
        <v>0</v>
      </c>
    </row>
    <row r="915" spans="1:45" ht="15" customHeight="1">
      <c r="A915" s="24" t="s">
        <v>45</v>
      </c>
      <c r="B915" s="24" t="s">
        <v>194</v>
      </c>
      <c r="C915" s="24" t="s">
        <v>195</v>
      </c>
      <c r="D915" s="24">
        <v>2025</v>
      </c>
      <c r="E915" s="61">
        <v>45703</v>
      </c>
      <c r="F915" s="61">
        <v>46022</v>
      </c>
      <c r="G915" s="24" t="s">
        <v>704</v>
      </c>
      <c r="H915" s="24" t="s">
        <v>704</v>
      </c>
      <c r="I915" s="24" t="s">
        <v>241</v>
      </c>
      <c r="J915" s="24" t="s">
        <v>705</v>
      </c>
      <c r="K915" s="24" t="s">
        <v>52</v>
      </c>
      <c r="L915" s="24" t="s">
        <v>272</v>
      </c>
      <c r="M915" s="64" t="s">
        <v>273</v>
      </c>
      <c r="N915" s="24" t="s">
        <v>55</v>
      </c>
      <c r="O915" s="24" t="s">
        <v>274</v>
      </c>
      <c r="P915" s="24">
        <v>60</v>
      </c>
      <c r="Q915" s="24">
        <v>58</v>
      </c>
      <c r="R915" s="24" t="s">
        <v>57</v>
      </c>
      <c r="S915" s="62">
        <f>Q915/P915</f>
        <v>0.96666666666666667</v>
      </c>
      <c r="T915" s="24">
        <v>2025</v>
      </c>
      <c r="U915" s="24">
        <f t="shared" si="14"/>
        <v>0</v>
      </c>
      <c r="V915" s="64"/>
      <c r="W915" s="64">
        <v>1</v>
      </c>
      <c r="X915" s="64">
        <v>21</v>
      </c>
      <c r="Y915" s="64">
        <v>18</v>
      </c>
      <c r="Z915" s="64"/>
      <c r="AA915" s="64"/>
      <c r="AB915" s="64"/>
      <c r="AC915" s="64"/>
      <c r="AD915" s="64"/>
      <c r="AE915" s="64"/>
      <c r="AF915" s="64"/>
      <c r="AG915" s="64"/>
      <c r="AH915" s="62">
        <f>V915/'Festività&amp;Chiusure'!H$2</f>
        <v>0</v>
      </c>
      <c r="AI915" s="62">
        <f>W915/'Festività&amp;Chiusure'!I$2</f>
        <v>0.05</v>
      </c>
      <c r="AJ915" s="62">
        <f>X915/'Festività&amp;Chiusure'!J$2</f>
        <v>1</v>
      </c>
      <c r="AK915" s="62">
        <f>Y915/'Festività&amp;Chiusure'!K$2</f>
        <v>0.81818181818181823</v>
      </c>
      <c r="AL915" s="62">
        <f>Z915/'Festività&amp;Chiusure'!L$2</f>
        <v>0</v>
      </c>
      <c r="AM915" s="62">
        <f>AA915/'Festività&amp;Chiusure'!M$2</f>
        <v>0</v>
      </c>
      <c r="AN915" s="62">
        <f>AB915/'Festività&amp;Chiusure'!N$2</f>
        <v>0</v>
      </c>
      <c r="AO915" s="62">
        <f>AC915/'Festività&amp;Chiusure'!O$2</f>
        <v>0</v>
      </c>
      <c r="AP915" s="62">
        <f>AD915/'Festività&amp;Chiusure'!P$2</f>
        <v>0</v>
      </c>
      <c r="AQ915" s="62">
        <f>AE915/'Festività&amp;Chiusure'!Q$2</f>
        <v>0</v>
      </c>
      <c r="AR915" s="62">
        <f>AF915/'Festività&amp;Chiusure'!R$2</f>
        <v>0</v>
      </c>
      <c r="AS915" s="62">
        <f>AG915/'Festività&amp;Chiusure'!S$2</f>
        <v>0</v>
      </c>
    </row>
    <row r="916" spans="1:45" ht="15" customHeight="1">
      <c r="A916" s="24" t="s">
        <v>45</v>
      </c>
      <c r="B916" s="24" t="s">
        <v>194</v>
      </c>
      <c r="C916" s="24" t="s">
        <v>195</v>
      </c>
      <c r="D916" s="24">
        <v>2025</v>
      </c>
      <c r="E916" s="61">
        <v>45703</v>
      </c>
      <c r="F916" s="61">
        <v>46022</v>
      </c>
      <c r="G916" s="24" t="s">
        <v>704</v>
      </c>
      <c r="H916" s="24" t="s">
        <v>704</v>
      </c>
      <c r="I916" s="24" t="s">
        <v>241</v>
      </c>
      <c r="J916" s="24" t="s">
        <v>705</v>
      </c>
      <c r="K916" s="24" t="s">
        <v>52</v>
      </c>
      <c r="L916" s="24" t="s">
        <v>272</v>
      </c>
      <c r="M916" s="24" t="s">
        <v>272</v>
      </c>
      <c r="N916" s="24" t="s">
        <v>59</v>
      </c>
      <c r="O916" s="24" t="s">
        <v>153</v>
      </c>
      <c r="P916" s="24">
        <v>60</v>
      </c>
      <c r="Q916" s="24">
        <v>58</v>
      </c>
      <c r="R916" s="24" t="s">
        <v>57</v>
      </c>
      <c r="S916" s="62">
        <f t="shared" ref="S916:S918" si="16">Q916/P916</f>
        <v>0.96666666666666667</v>
      </c>
      <c r="T916" s="24">
        <v>2025</v>
      </c>
      <c r="U916" s="24">
        <f t="shared" ref="U916:U971" si="17">SUM(Z916:AG916)</f>
        <v>0</v>
      </c>
      <c r="V916" s="24"/>
      <c r="W916" s="24">
        <v>6</v>
      </c>
      <c r="X916" s="24">
        <v>6</v>
      </c>
      <c r="Y916" s="24">
        <v>3</v>
      </c>
      <c r="Z916" s="24"/>
      <c r="AA916" s="24"/>
      <c r="AB916" s="24"/>
      <c r="AC916" s="24"/>
      <c r="AD916" s="24"/>
      <c r="AE916" s="24"/>
      <c r="AF916" s="24"/>
      <c r="AG916" s="24"/>
      <c r="AH916" s="62">
        <f>V916/'Festività&amp;Chiusure'!H$2</f>
        <v>0</v>
      </c>
      <c r="AI916" s="62">
        <f>W916/'Festività&amp;Chiusure'!I$2</f>
        <v>0.3</v>
      </c>
      <c r="AJ916" s="62">
        <f>X916/'Festività&amp;Chiusure'!J$2</f>
        <v>0.2857142857142857</v>
      </c>
      <c r="AK916" s="62">
        <f>Y916/'Festività&amp;Chiusure'!K$2</f>
        <v>0.13636363636363635</v>
      </c>
      <c r="AL916" s="62">
        <f>Z916/'Festività&amp;Chiusure'!L$2</f>
        <v>0</v>
      </c>
      <c r="AM916" s="62">
        <f>AA916/'Festività&amp;Chiusure'!M$2</f>
        <v>0</v>
      </c>
      <c r="AN916" s="62">
        <f>AB916/'Festività&amp;Chiusure'!N$2</f>
        <v>0</v>
      </c>
      <c r="AO916" s="62">
        <f>AC916/'Festività&amp;Chiusure'!O$2</f>
        <v>0</v>
      </c>
      <c r="AP916" s="62">
        <f>AD916/'Festività&amp;Chiusure'!P$2</f>
        <v>0</v>
      </c>
      <c r="AQ916" s="62">
        <f>AE916/'Festività&amp;Chiusure'!Q$2</f>
        <v>0</v>
      </c>
      <c r="AR916" s="62">
        <f>AF916/'Festività&amp;Chiusure'!R$2</f>
        <v>0</v>
      </c>
      <c r="AS916" s="62">
        <f>AG916/'Festività&amp;Chiusure'!S$2</f>
        <v>0</v>
      </c>
    </row>
    <row r="917" spans="1:45" ht="15" customHeight="1">
      <c r="A917" s="24" t="s">
        <v>45</v>
      </c>
      <c r="B917" s="24" t="s">
        <v>194</v>
      </c>
      <c r="C917" s="24" t="s">
        <v>195</v>
      </c>
      <c r="D917" s="24">
        <v>2025</v>
      </c>
      <c r="E917" s="61">
        <v>45703</v>
      </c>
      <c r="F917" s="61">
        <v>46022</v>
      </c>
      <c r="G917" s="24" t="s">
        <v>704</v>
      </c>
      <c r="H917" s="24" t="s">
        <v>704</v>
      </c>
      <c r="I917" s="24" t="s">
        <v>241</v>
      </c>
      <c r="J917" s="24" t="s">
        <v>705</v>
      </c>
      <c r="K917" s="24" t="s">
        <v>52</v>
      </c>
      <c r="L917" s="24" t="s">
        <v>272</v>
      </c>
      <c r="M917" s="24" t="s">
        <v>275</v>
      </c>
      <c r="N917" s="24" t="s">
        <v>55</v>
      </c>
      <c r="O917" s="24" t="s">
        <v>274</v>
      </c>
      <c r="P917" s="24">
        <v>60</v>
      </c>
      <c r="Q917" s="24">
        <v>58</v>
      </c>
      <c r="R917" s="24" t="s">
        <v>57</v>
      </c>
      <c r="S917" s="62">
        <f t="shared" si="16"/>
        <v>0.96666666666666667</v>
      </c>
      <c r="T917" s="24">
        <v>2025</v>
      </c>
      <c r="U917" s="24">
        <f t="shared" si="17"/>
        <v>0</v>
      </c>
      <c r="V917" s="24"/>
      <c r="W917" s="24">
        <v>6</v>
      </c>
      <c r="X917" s="24">
        <v>14</v>
      </c>
      <c r="Y917" s="24">
        <v>3</v>
      </c>
      <c r="Z917" s="24"/>
      <c r="AA917" s="24"/>
      <c r="AB917" s="24"/>
      <c r="AC917" s="24"/>
      <c r="AD917" s="24"/>
      <c r="AE917" s="24"/>
      <c r="AF917" s="24"/>
      <c r="AG917" s="24"/>
      <c r="AH917" s="62">
        <f>V917/'Festività&amp;Chiusure'!H$2</f>
        <v>0</v>
      </c>
      <c r="AI917" s="62">
        <f>W917/'Festività&amp;Chiusure'!I$2</f>
        <v>0.3</v>
      </c>
      <c r="AJ917" s="62">
        <f>X917/'Festività&amp;Chiusure'!J$2</f>
        <v>0.66666666666666663</v>
      </c>
      <c r="AK917" s="62">
        <f>Y917/'Festività&amp;Chiusure'!K$2</f>
        <v>0.13636363636363635</v>
      </c>
      <c r="AL917" s="62">
        <f>Z917/'Festività&amp;Chiusure'!L$2</f>
        <v>0</v>
      </c>
      <c r="AM917" s="62">
        <f>AA917/'Festività&amp;Chiusure'!M$2</f>
        <v>0</v>
      </c>
      <c r="AN917" s="62">
        <f>AB917/'Festività&amp;Chiusure'!N$2</f>
        <v>0</v>
      </c>
      <c r="AO917" s="62">
        <f>AC917/'Festività&amp;Chiusure'!O$2</f>
        <v>0</v>
      </c>
      <c r="AP917" s="62">
        <f>AD917/'Festività&amp;Chiusure'!P$2</f>
        <v>0</v>
      </c>
      <c r="AQ917" s="62">
        <f>AE917/'Festività&amp;Chiusure'!Q$2</f>
        <v>0</v>
      </c>
      <c r="AR917" s="62">
        <f>AF917/'Festività&amp;Chiusure'!R$2</f>
        <v>0</v>
      </c>
      <c r="AS917" s="62">
        <f>AG917/'Festività&amp;Chiusure'!S$2</f>
        <v>0</v>
      </c>
    </row>
    <row r="918" spans="1:45" ht="15" customHeight="1">
      <c r="A918" s="24" t="s">
        <v>45</v>
      </c>
      <c r="B918" s="24" t="s">
        <v>194</v>
      </c>
      <c r="C918" s="24" t="s">
        <v>195</v>
      </c>
      <c r="D918" s="24">
        <v>2025</v>
      </c>
      <c r="E918" s="61">
        <v>45703</v>
      </c>
      <c r="F918" s="61">
        <v>46022</v>
      </c>
      <c r="G918" s="24" t="s">
        <v>704</v>
      </c>
      <c r="H918" s="24" t="s">
        <v>704</v>
      </c>
      <c r="I918" s="24" t="s">
        <v>241</v>
      </c>
      <c r="J918" s="24" t="s">
        <v>705</v>
      </c>
      <c r="K918" s="24" t="s">
        <v>52</v>
      </c>
      <c r="L918" s="24" t="s">
        <v>272</v>
      </c>
      <c r="M918" s="24" t="s">
        <v>106</v>
      </c>
      <c r="N918" s="24" t="s">
        <v>55</v>
      </c>
      <c r="O918" s="24" t="s">
        <v>274</v>
      </c>
      <c r="P918" s="24">
        <v>60</v>
      </c>
      <c r="Q918" s="24">
        <v>58</v>
      </c>
      <c r="R918" s="24" t="s">
        <v>57</v>
      </c>
      <c r="S918" s="62">
        <f t="shared" si="16"/>
        <v>0.96666666666666667</v>
      </c>
      <c r="T918" s="24">
        <v>2025</v>
      </c>
      <c r="U918" s="24">
        <f t="shared" si="17"/>
        <v>0</v>
      </c>
      <c r="V918" s="24"/>
      <c r="W918" s="24">
        <v>6</v>
      </c>
      <c r="X918" s="24">
        <v>12</v>
      </c>
      <c r="Y918" s="24">
        <v>4</v>
      </c>
      <c r="Z918" s="24"/>
      <c r="AA918" s="24"/>
      <c r="AB918" s="24"/>
      <c r="AC918" s="24"/>
      <c r="AD918" s="24"/>
      <c r="AE918" s="24"/>
      <c r="AF918" s="24"/>
      <c r="AG918" s="24"/>
      <c r="AH918" s="62">
        <f>V918/'Festività&amp;Chiusure'!H$2</f>
        <v>0</v>
      </c>
      <c r="AI918" s="62">
        <f>W918/'Festività&amp;Chiusure'!I$2</f>
        <v>0.3</v>
      </c>
      <c r="AJ918" s="62">
        <f>X918/'Festività&amp;Chiusure'!J$2</f>
        <v>0.5714285714285714</v>
      </c>
      <c r="AK918" s="62">
        <f>Y918/'Festività&amp;Chiusure'!K$2</f>
        <v>0.18181818181818182</v>
      </c>
      <c r="AL918" s="62">
        <f>Z918/'Festività&amp;Chiusure'!L$2</f>
        <v>0</v>
      </c>
      <c r="AM918" s="62">
        <f>AA918/'Festività&amp;Chiusure'!M$2</f>
        <v>0</v>
      </c>
      <c r="AN918" s="62">
        <f>AB918/'Festività&amp;Chiusure'!N$2</f>
        <v>0</v>
      </c>
      <c r="AO918" s="62">
        <f>AC918/'Festività&amp;Chiusure'!O$2</f>
        <v>0</v>
      </c>
      <c r="AP918" s="62">
        <f>AD918/'Festività&amp;Chiusure'!P$2</f>
        <v>0</v>
      </c>
      <c r="AQ918" s="62">
        <f>AE918/'Festività&amp;Chiusure'!Q$2</f>
        <v>0</v>
      </c>
      <c r="AR918" s="62">
        <f>AF918/'Festività&amp;Chiusure'!R$2</f>
        <v>0</v>
      </c>
      <c r="AS918" s="62">
        <f>AG918/'Festività&amp;Chiusure'!S$2</f>
        <v>0</v>
      </c>
    </row>
    <row r="919" spans="1:45" ht="15" customHeight="1">
      <c r="A919" s="24" t="s">
        <v>45</v>
      </c>
      <c r="B919" s="24" t="s">
        <v>194</v>
      </c>
      <c r="C919" s="24" t="s">
        <v>195</v>
      </c>
      <c r="D919" s="24">
        <v>2025</v>
      </c>
      <c r="E919" s="61">
        <v>45748</v>
      </c>
      <c r="F919" s="61">
        <v>46022</v>
      </c>
      <c r="G919" s="24" t="s">
        <v>706</v>
      </c>
      <c r="H919" s="24" t="s">
        <v>706</v>
      </c>
      <c r="I919" s="24" t="s">
        <v>241</v>
      </c>
      <c r="J919" s="24" t="s">
        <v>707</v>
      </c>
      <c r="K919" s="24" t="s">
        <v>52</v>
      </c>
      <c r="L919" s="24" t="s">
        <v>272</v>
      </c>
      <c r="M919" s="64" t="s">
        <v>273</v>
      </c>
      <c r="N919" s="24" t="s">
        <v>55</v>
      </c>
      <c r="O919" s="24" t="s">
        <v>703</v>
      </c>
      <c r="P919" s="24">
        <v>60</v>
      </c>
      <c r="Q919" s="24">
        <v>22</v>
      </c>
      <c r="R919" s="24" t="s">
        <v>93</v>
      </c>
      <c r="S919" s="62">
        <f>Q919/P919</f>
        <v>0.36666666666666664</v>
      </c>
      <c r="T919" s="24">
        <v>2025</v>
      </c>
      <c r="U919" s="24">
        <f>SUM(Z919:AG919)</f>
        <v>31</v>
      </c>
      <c r="V919" s="64"/>
      <c r="W919" s="64"/>
      <c r="X919" s="64"/>
      <c r="Y919" s="64"/>
      <c r="Z919" s="64">
        <v>11</v>
      </c>
      <c r="AA919" s="64">
        <v>11</v>
      </c>
      <c r="AB919" s="64">
        <v>9</v>
      </c>
      <c r="AC919" s="64"/>
      <c r="AD919" s="64"/>
      <c r="AE919" s="64"/>
      <c r="AF919" s="64"/>
      <c r="AG919" s="64"/>
      <c r="AH919" s="62">
        <f>V919/'Festività&amp;Chiusure'!H$2</f>
        <v>0</v>
      </c>
      <c r="AI919" s="62">
        <f>W919/'Festività&amp;Chiusure'!I$2</f>
        <v>0</v>
      </c>
      <c r="AJ919" s="62">
        <f>X919/'Festività&amp;Chiusure'!J$2</f>
        <v>0</v>
      </c>
      <c r="AK919" s="62">
        <f>Y919/'Festività&amp;Chiusure'!K$2</f>
        <v>0</v>
      </c>
      <c r="AL919" s="62">
        <f>Z919/'Festività&amp;Chiusure'!L$2</f>
        <v>0.55000000000000004</v>
      </c>
      <c r="AM919" s="62">
        <f>AA919/'Festività&amp;Chiusure'!M$2</f>
        <v>0.55000000000000004</v>
      </c>
      <c r="AN919" s="62">
        <f>AB919/'Festività&amp;Chiusure'!N$2</f>
        <v>0.39130434782608697</v>
      </c>
      <c r="AO919" s="62">
        <f>AC919/'Festività&amp;Chiusure'!O$2</f>
        <v>0</v>
      </c>
      <c r="AP919" s="62">
        <f>AD919/'Festività&amp;Chiusure'!P$2</f>
        <v>0</v>
      </c>
      <c r="AQ919" s="62">
        <f>AE919/'Festività&amp;Chiusure'!Q$2</f>
        <v>0</v>
      </c>
      <c r="AR919" s="62">
        <f>AF919/'Festività&amp;Chiusure'!R$2</f>
        <v>0</v>
      </c>
      <c r="AS919" s="62">
        <f>AG919/'Festività&amp;Chiusure'!S$2</f>
        <v>0</v>
      </c>
    </row>
    <row r="920" spans="1:45" ht="15" customHeight="1">
      <c r="A920" s="24" t="s">
        <v>45</v>
      </c>
      <c r="B920" s="24" t="s">
        <v>194</v>
      </c>
      <c r="C920" s="24" t="s">
        <v>195</v>
      </c>
      <c r="D920" s="24">
        <v>2025</v>
      </c>
      <c r="E920" s="61">
        <v>45748</v>
      </c>
      <c r="F920" s="61">
        <v>46022</v>
      </c>
      <c r="G920" s="24" t="s">
        <v>706</v>
      </c>
      <c r="H920" s="24" t="s">
        <v>706</v>
      </c>
      <c r="I920" s="24" t="s">
        <v>241</v>
      </c>
      <c r="J920" s="24" t="s">
        <v>707</v>
      </c>
      <c r="K920" s="24" t="s">
        <v>52</v>
      </c>
      <c r="L920" s="24" t="s">
        <v>272</v>
      </c>
      <c r="M920" s="24" t="s">
        <v>272</v>
      </c>
      <c r="N920" s="24" t="s">
        <v>59</v>
      </c>
      <c r="O920" s="24" t="s">
        <v>142</v>
      </c>
      <c r="P920" s="24">
        <v>60</v>
      </c>
      <c r="Q920" s="24">
        <v>22</v>
      </c>
      <c r="R920" s="24" t="s">
        <v>93</v>
      </c>
      <c r="S920" s="62">
        <f>Q920/P920</f>
        <v>0.36666666666666664</v>
      </c>
      <c r="T920" s="24">
        <v>2025</v>
      </c>
      <c r="U920" s="24">
        <f>SUM(Z920:AG920)</f>
        <v>6</v>
      </c>
      <c r="V920" s="24"/>
      <c r="W920" s="24"/>
      <c r="X920" s="64"/>
      <c r="Y920" s="64"/>
      <c r="Z920" s="24">
        <v>2</v>
      </c>
      <c r="AA920" s="24">
        <v>2</v>
      </c>
      <c r="AB920" s="24">
        <v>2</v>
      </c>
      <c r="AC920" s="24"/>
      <c r="AD920" s="24"/>
      <c r="AE920" s="24"/>
      <c r="AF920" s="24"/>
      <c r="AG920" s="24"/>
      <c r="AH920" s="62">
        <f>V920/'Festività&amp;Chiusure'!H$2</f>
        <v>0</v>
      </c>
      <c r="AI920" s="62">
        <f>W920/'Festività&amp;Chiusure'!I$2</f>
        <v>0</v>
      </c>
      <c r="AJ920" s="62">
        <f>X920/'Festività&amp;Chiusure'!J$2</f>
        <v>0</v>
      </c>
      <c r="AK920" s="62">
        <f>Y920/'Festività&amp;Chiusure'!K$2</f>
        <v>0</v>
      </c>
      <c r="AL920" s="62">
        <f>Z920/'Festività&amp;Chiusure'!L$2</f>
        <v>0.1</v>
      </c>
      <c r="AM920" s="62">
        <f>AA920/'Festività&amp;Chiusure'!M$2</f>
        <v>0.1</v>
      </c>
      <c r="AN920" s="62">
        <f>AB920/'Festività&amp;Chiusure'!N$2</f>
        <v>8.6956521739130432E-2</v>
      </c>
      <c r="AO920" s="62">
        <f>AC920/'Festività&amp;Chiusure'!O$2</f>
        <v>0</v>
      </c>
      <c r="AP920" s="62">
        <f>AD920/'Festività&amp;Chiusure'!P$2</f>
        <v>0</v>
      </c>
      <c r="AQ920" s="62">
        <f>AE920/'Festività&amp;Chiusure'!Q$2</f>
        <v>0</v>
      </c>
      <c r="AR920" s="62">
        <f>AF920/'Festività&amp;Chiusure'!R$2</f>
        <v>0</v>
      </c>
      <c r="AS920" s="62">
        <f>AG920/'Festività&amp;Chiusure'!S$2</f>
        <v>0</v>
      </c>
    </row>
    <row r="921" spans="1:45" ht="15" customHeight="1">
      <c r="A921" s="24" t="s">
        <v>45</v>
      </c>
      <c r="B921" s="24" t="s">
        <v>194</v>
      </c>
      <c r="C921" s="24" t="s">
        <v>195</v>
      </c>
      <c r="D921" s="24">
        <v>2025</v>
      </c>
      <c r="E921" s="61">
        <v>45748</v>
      </c>
      <c r="F921" s="61">
        <v>46022</v>
      </c>
      <c r="G921" s="24" t="s">
        <v>706</v>
      </c>
      <c r="H921" s="24" t="s">
        <v>706</v>
      </c>
      <c r="I921" s="24" t="s">
        <v>241</v>
      </c>
      <c r="J921" s="24" t="s">
        <v>707</v>
      </c>
      <c r="K921" s="24" t="s">
        <v>52</v>
      </c>
      <c r="L921" s="24" t="s">
        <v>272</v>
      </c>
      <c r="M921" s="24" t="s">
        <v>708</v>
      </c>
      <c r="N921" s="24" t="s">
        <v>55</v>
      </c>
      <c r="O921" s="24" t="s">
        <v>703</v>
      </c>
      <c r="P921" s="24">
        <v>60</v>
      </c>
      <c r="Q921" s="24">
        <v>22</v>
      </c>
      <c r="R921" s="24" t="s">
        <v>93</v>
      </c>
      <c r="S921" s="62">
        <f>Q921/P921</f>
        <v>0.36666666666666664</v>
      </c>
      <c r="T921" s="24">
        <v>2025</v>
      </c>
      <c r="U921" s="24">
        <f>SUM(Z921:AG921)</f>
        <v>13</v>
      </c>
      <c r="V921" s="24"/>
      <c r="W921" s="24"/>
      <c r="X921" s="64"/>
      <c r="Y921" s="64"/>
      <c r="Z921" s="24">
        <v>5</v>
      </c>
      <c r="AA921" s="24">
        <v>5</v>
      </c>
      <c r="AB921" s="24">
        <v>3</v>
      </c>
      <c r="AC921" s="24"/>
      <c r="AD921" s="24"/>
      <c r="AE921" s="24"/>
      <c r="AF921" s="24"/>
      <c r="AG921" s="24"/>
      <c r="AH921" s="62">
        <f>V921/'Festività&amp;Chiusure'!H$2</f>
        <v>0</v>
      </c>
      <c r="AI921" s="62">
        <f>W921/'Festività&amp;Chiusure'!I$2</f>
        <v>0</v>
      </c>
      <c r="AJ921" s="62">
        <f>X921/'Festività&amp;Chiusure'!J$2</f>
        <v>0</v>
      </c>
      <c r="AK921" s="62">
        <f>Y921/'Festività&amp;Chiusure'!K$2</f>
        <v>0</v>
      </c>
      <c r="AL921" s="62">
        <f>Z921/'Festività&amp;Chiusure'!L$2</f>
        <v>0.25</v>
      </c>
      <c r="AM921" s="62">
        <f>AA921/'Festività&amp;Chiusure'!M$2</f>
        <v>0.25</v>
      </c>
      <c r="AN921" s="62">
        <f>AB921/'Festività&amp;Chiusure'!N$2</f>
        <v>0.13043478260869565</v>
      </c>
      <c r="AO921" s="62">
        <f>AC921/'Festività&amp;Chiusure'!O$2</f>
        <v>0</v>
      </c>
      <c r="AP921" s="62">
        <f>AD921/'Festività&amp;Chiusure'!P$2</f>
        <v>0</v>
      </c>
      <c r="AQ921" s="62">
        <f>AE921/'Festività&amp;Chiusure'!Q$2</f>
        <v>0</v>
      </c>
      <c r="AR921" s="62">
        <f>AF921/'Festività&amp;Chiusure'!R$2</f>
        <v>0</v>
      </c>
      <c r="AS921" s="62">
        <f>AG921/'Festività&amp;Chiusure'!S$2</f>
        <v>0</v>
      </c>
    </row>
    <row r="922" spans="1:45" ht="15" customHeight="1">
      <c r="A922" s="24" t="s">
        <v>45</v>
      </c>
      <c r="B922" s="24" t="s">
        <v>194</v>
      </c>
      <c r="C922" s="24" t="s">
        <v>195</v>
      </c>
      <c r="D922" s="24">
        <v>2025</v>
      </c>
      <c r="E922" s="61">
        <v>45748</v>
      </c>
      <c r="F922" s="61">
        <v>46022</v>
      </c>
      <c r="G922" s="24" t="s">
        <v>706</v>
      </c>
      <c r="H922" s="24" t="s">
        <v>706</v>
      </c>
      <c r="I922" s="24" t="s">
        <v>241</v>
      </c>
      <c r="J922" s="24" t="s">
        <v>707</v>
      </c>
      <c r="K922" s="24" t="s">
        <v>52</v>
      </c>
      <c r="L922" s="24" t="s">
        <v>272</v>
      </c>
      <c r="M922" s="24" t="s">
        <v>275</v>
      </c>
      <c r="N922" s="24" t="s">
        <v>55</v>
      </c>
      <c r="O922" s="24" t="s">
        <v>703</v>
      </c>
      <c r="P922" s="24">
        <v>60</v>
      </c>
      <c r="Q922" s="24">
        <v>22</v>
      </c>
      <c r="R922" s="24" t="s">
        <v>93</v>
      </c>
      <c r="S922" s="62">
        <f>Q922/P922</f>
        <v>0.36666666666666664</v>
      </c>
      <c r="T922" s="24">
        <v>2025</v>
      </c>
      <c r="U922" s="24">
        <f>SUM(Z922:AG922)</f>
        <v>21</v>
      </c>
      <c r="V922" s="24"/>
      <c r="W922" s="24"/>
      <c r="X922" s="64"/>
      <c r="Y922" s="64"/>
      <c r="Z922" s="24">
        <v>7</v>
      </c>
      <c r="AA922" s="24">
        <v>7</v>
      </c>
      <c r="AB922" s="24">
        <v>7</v>
      </c>
      <c r="AC922" s="24"/>
      <c r="AD922" s="24"/>
      <c r="AE922" s="24"/>
      <c r="AF922" s="24"/>
      <c r="AG922" s="24"/>
      <c r="AH922" s="62">
        <f>V922/'Festività&amp;Chiusure'!H$2</f>
        <v>0</v>
      </c>
      <c r="AI922" s="62">
        <f>W922/'Festività&amp;Chiusure'!I$2</f>
        <v>0</v>
      </c>
      <c r="AJ922" s="62">
        <f>X922/'Festività&amp;Chiusure'!J$2</f>
        <v>0</v>
      </c>
      <c r="AK922" s="62">
        <f>Y922/'Festività&amp;Chiusure'!K$2</f>
        <v>0</v>
      </c>
      <c r="AL922" s="62">
        <f>Z922/'Festività&amp;Chiusure'!L$2</f>
        <v>0.35</v>
      </c>
      <c r="AM922" s="62">
        <f>AA922/'Festività&amp;Chiusure'!M$2</f>
        <v>0.35</v>
      </c>
      <c r="AN922" s="62">
        <f>AB922/'Festività&amp;Chiusure'!N$2</f>
        <v>0.30434782608695654</v>
      </c>
      <c r="AO922" s="62">
        <f>AC922/'Festività&amp;Chiusure'!O$2</f>
        <v>0</v>
      </c>
      <c r="AP922" s="62">
        <f>AD922/'Festività&amp;Chiusure'!P$2</f>
        <v>0</v>
      </c>
      <c r="AQ922" s="62">
        <f>AE922/'Festività&amp;Chiusure'!Q$2</f>
        <v>0</v>
      </c>
      <c r="AR922" s="62">
        <f>AF922/'Festività&amp;Chiusure'!R$2</f>
        <v>0</v>
      </c>
      <c r="AS922" s="62">
        <f>AG922/'Festività&amp;Chiusure'!S$2</f>
        <v>0</v>
      </c>
    </row>
    <row r="923" spans="1:45" ht="15" customHeight="1">
      <c r="A923" s="24" t="s">
        <v>45</v>
      </c>
      <c r="B923" s="24" t="s">
        <v>194</v>
      </c>
      <c r="C923" s="24" t="s">
        <v>195</v>
      </c>
      <c r="D923" s="24">
        <v>2025</v>
      </c>
      <c r="E923" s="61">
        <v>45748</v>
      </c>
      <c r="F923" s="61">
        <v>46022</v>
      </c>
      <c r="G923" s="24" t="s">
        <v>706</v>
      </c>
      <c r="H923" s="24" t="s">
        <v>706</v>
      </c>
      <c r="I923" s="24" t="s">
        <v>241</v>
      </c>
      <c r="J923" s="24" t="s">
        <v>707</v>
      </c>
      <c r="K923" s="24" t="s">
        <v>52</v>
      </c>
      <c r="L923" s="24" t="s">
        <v>272</v>
      </c>
      <c r="M923" s="24" t="s">
        <v>106</v>
      </c>
      <c r="N923" s="24" t="s">
        <v>55</v>
      </c>
      <c r="O923" s="24" t="s">
        <v>703</v>
      </c>
      <c r="P923" s="24">
        <v>60</v>
      </c>
      <c r="Q923" s="24">
        <v>22</v>
      </c>
      <c r="R923" s="24" t="s">
        <v>93</v>
      </c>
      <c r="S923" s="62">
        <f>Q923/P923</f>
        <v>0.36666666666666664</v>
      </c>
      <c r="T923" s="24">
        <v>2025</v>
      </c>
      <c r="U923" s="24">
        <f>SUM(Z923:AG923)</f>
        <v>15</v>
      </c>
      <c r="V923" s="24"/>
      <c r="W923" s="24"/>
      <c r="X923" s="64"/>
      <c r="Y923" s="64"/>
      <c r="Z923" s="24">
        <v>5</v>
      </c>
      <c r="AA923" s="24">
        <v>5</v>
      </c>
      <c r="AB923" s="24">
        <v>5</v>
      </c>
      <c r="AC923" s="24"/>
      <c r="AD923" s="24"/>
      <c r="AE923" s="24"/>
      <c r="AF923" s="24"/>
      <c r="AG923" s="24"/>
      <c r="AH923" s="62">
        <f>V923/'Festività&amp;Chiusure'!H$2</f>
        <v>0</v>
      </c>
      <c r="AI923" s="62">
        <f>W923/'Festività&amp;Chiusure'!I$2</f>
        <v>0</v>
      </c>
      <c r="AJ923" s="62">
        <f>X923/'Festività&amp;Chiusure'!J$2</f>
        <v>0</v>
      </c>
      <c r="AK923" s="62">
        <f>Y923/'Festività&amp;Chiusure'!K$2</f>
        <v>0</v>
      </c>
      <c r="AL923" s="62">
        <f>Z923/'Festività&amp;Chiusure'!L$2</f>
        <v>0.25</v>
      </c>
      <c r="AM923" s="62">
        <f>AA923/'Festività&amp;Chiusure'!M$2</f>
        <v>0.25</v>
      </c>
      <c r="AN923" s="62">
        <f>AB923/'Festività&amp;Chiusure'!N$2</f>
        <v>0.21739130434782608</v>
      </c>
      <c r="AO923" s="62">
        <f>AC923/'Festività&amp;Chiusure'!O$2</f>
        <v>0</v>
      </c>
      <c r="AP923" s="62">
        <f>AD923/'Festività&amp;Chiusure'!P$2</f>
        <v>0</v>
      </c>
      <c r="AQ923" s="62">
        <f>AE923/'Festività&amp;Chiusure'!Q$2</f>
        <v>0</v>
      </c>
      <c r="AR923" s="62">
        <f>AF923/'Festività&amp;Chiusure'!R$2</f>
        <v>0</v>
      </c>
      <c r="AS923" s="62">
        <f>AG923/'Festività&amp;Chiusure'!S$2</f>
        <v>0</v>
      </c>
    </row>
    <row r="924" spans="1:45" ht="15" customHeight="1">
      <c r="A924" s="24" t="s">
        <v>45</v>
      </c>
      <c r="B924" s="24" t="s">
        <v>194</v>
      </c>
      <c r="C924" s="24" t="s">
        <v>195</v>
      </c>
      <c r="D924" s="24">
        <v>2025</v>
      </c>
      <c r="E924" s="61">
        <v>45945</v>
      </c>
      <c r="F924" s="61">
        <v>46022</v>
      </c>
      <c r="G924" s="24" t="s">
        <v>62</v>
      </c>
      <c r="H924" s="24" t="s">
        <v>62</v>
      </c>
      <c r="I924" s="24" t="s">
        <v>241</v>
      </c>
      <c r="J924" s="24" t="s">
        <v>709</v>
      </c>
      <c r="K924" s="24" t="s">
        <v>52</v>
      </c>
      <c r="L924" s="24" t="s">
        <v>272</v>
      </c>
      <c r="M924" s="24" t="s">
        <v>273</v>
      </c>
      <c r="N924" s="24" t="s">
        <v>55</v>
      </c>
      <c r="O924" s="24" t="s">
        <v>703</v>
      </c>
      <c r="P924" s="24">
        <v>60</v>
      </c>
      <c r="Q924" s="24">
        <v>0</v>
      </c>
      <c r="R924" s="24" t="s">
        <v>654</v>
      </c>
      <c r="S924" s="62">
        <v>0</v>
      </c>
      <c r="T924" s="24">
        <v>2025</v>
      </c>
      <c r="U924" s="24">
        <f t="shared" si="17"/>
        <v>20</v>
      </c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>
        <v>10</v>
      </c>
      <c r="AG924" s="64">
        <v>10</v>
      </c>
      <c r="AH924" s="62">
        <f>V924/'Festività&amp;Chiusure'!H$2</f>
        <v>0</v>
      </c>
      <c r="AI924" s="62">
        <f>W924/'Festività&amp;Chiusure'!I$2</f>
        <v>0</v>
      </c>
      <c r="AJ924" s="62">
        <f>X924/'Festività&amp;Chiusure'!J$2</f>
        <v>0</v>
      </c>
      <c r="AK924" s="62">
        <f>Y924/'Festività&amp;Chiusure'!K$2</f>
        <v>0</v>
      </c>
      <c r="AL924" s="62">
        <f>Z924/'Festività&amp;Chiusure'!L$2</f>
        <v>0</v>
      </c>
      <c r="AM924" s="62">
        <f>AA924/'Festività&amp;Chiusure'!M$2</f>
        <v>0</v>
      </c>
      <c r="AN924" s="62">
        <f>AB924/'Festività&amp;Chiusure'!N$2</f>
        <v>0</v>
      </c>
      <c r="AO924" s="62">
        <f>AC924/'Festività&amp;Chiusure'!O$2</f>
        <v>0</v>
      </c>
      <c r="AP924" s="62">
        <f>AD924/'Festività&amp;Chiusure'!P$2</f>
        <v>0</v>
      </c>
      <c r="AQ924" s="62">
        <f>AE924/'Festività&amp;Chiusure'!Q$2</f>
        <v>0</v>
      </c>
      <c r="AR924" s="62">
        <f>AF924/'Festività&amp;Chiusure'!R$2</f>
        <v>0.47619047619047616</v>
      </c>
      <c r="AS924" s="62">
        <f>AG924/'Festività&amp;Chiusure'!S$2</f>
        <v>0.45454545454545453</v>
      </c>
    </row>
    <row r="925" spans="1:45" ht="15" customHeight="1">
      <c r="A925" s="24" t="s">
        <v>45</v>
      </c>
      <c r="B925" s="24" t="s">
        <v>194</v>
      </c>
      <c r="C925" s="24" t="s">
        <v>195</v>
      </c>
      <c r="D925" s="24">
        <v>2025</v>
      </c>
      <c r="E925" s="61">
        <v>45945</v>
      </c>
      <c r="F925" s="61">
        <v>46022</v>
      </c>
      <c r="G925" s="24" t="s">
        <v>62</v>
      </c>
      <c r="H925" s="24" t="s">
        <v>62</v>
      </c>
      <c r="I925" s="24" t="s">
        <v>241</v>
      </c>
      <c r="J925" s="24" t="s">
        <v>709</v>
      </c>
      <c r="K925" s="24" t="s">
        <v>52</v>
      </c>
      <c r="L925" s="24" t="s">
        <v>272</v>
      </c>
      <c r="M925" s="24" t="s">
        <v>272</v>
      </c>
      <c r="N925" s="24" t="s">
        <v>59</v>
      </c>
      <c r="O925" s="24" t="s">
        <v>142</v>
      </c>
      <c r="P925" s="24">
        <v>60</v>
      </c>
      <c r="Q925" s="24">
        <v>0</v>
      </c>
      <c r="R925" s="24" t="s">
        <v>654</v>
      </c>
      <c r="S925" s="62">
        <v>0</v>
      </c>
      <c r="T925" s="24">
        <v>2025</v>
      </c>
      <c r="U925" s="24">
        <f t="shared" si="17"/>
        <v>10</v>
      </c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>
        <v>5</v>
      </c>
      <c r="AG925" s="24">
        <v>5</v>
      </c>
      <c r="AH925" s="62">
        <f>V925/'Festività&amp;Chiusure'!H$2</f>
        <v>0</v>
      </c>
      <c r="AI925" s="62">
        <f>W925/'Festività&amp;Chiusure'!I$2</f>
        <v>0</v>
      </c>
      <c r="AJ925" s="62">
        <f>X925/'Festività&amp;Chiusure'!J$2</f>
        <v>0</v>
      </c>
      <c r="AK925" s="62">
        <f>Y925/'Festività&amp;Chiusure'!K$2</f>
        <v>0</v>
      </c>
      <c r="AL925" s="62">
        <f>Z925/'Festività&amp;Chiusure'!L$2</f>
        <v>0</v>
      </c>
      <c r="AM925" s="62">
        <f>AA925/'Festività&amp;Chiusure'!M$2</f>
        <v>0</v>
      </c>
      <c r="AN925" s="62">
        <f>AB925/'Festività&amp;Chiusure'!N$2</f>
        <v>0</v>
      </c>
      <c r="AO925" s="62">
        <f>AC925/'Festività&amp;Chiusure'!O$2</f>
        <v>0</v>
      </c>
      <c r="AP925" s="62">
        <f>AD925/'Festività&amp;Chiusure'!P$2</f>
        <v>0</v>
      </c>
      <c r="AQ925" s="62">
        <f>AE925/'Festività&amp;Chiusure'!Q$2</f>
        <v>0</v>
      </c>
      <c r="AR925" s="62">
        <f>AF925/'Festività&amp;Chiusure'!R$2</f>
        <v>0.23809523809523808</v>
      </c>
      <c r="AS925" s="62">
        <f>AG925/'Festività&amp;Chiusure'!S$2</f>
        <v>0.22727272727272727</v>
      </c>
    </row>
    <row r="926" spans="1:45" ht="15" customHeight="1">
      <c r="A926" s="24" t="s">
        <v>45</v>
      </c>
      <c r="B926" s="24" t="s">
        <v>194</v>
      </c>
      <c r="C926" s="24" t="s">
        <v>195</v>
      </c>
      <c r="D926" s="24">
        <v>2025</v>
      </c>
      <c r="E926" s="61">
        <v>45945</v>
      </c>
      <c r="F926" s="61">
        <v>46022</v>
      </c>
      <c r="G926" s="24" t="s">
        <v>62</v>
      </c>
      <c r="H926" s="24" t="s">
        <v>62</v>
      </c>
      <c r="I926" s="24" t="s">
        <v>241</v>
      </c>
      <c r="J926" s="24" t="s">
        <v>709</v>
      </c>
      <c r="K926" s="24" t="s">
        <v>52</v>
      </c>
      <c r="L926" s="24" t="s">
        <v>272</v>
      </c>
      <c r="M926" s="24" t="s">
        <v>710</v>
      </c>
      <c r="N926" s="24" t="s">
        <v>55</v>
      </c>
      <c r="O926" s="24" t="s">
        <v>703</v>
      </c>
      <c r="P926" s="24">
        <v>60</v>
      </c>
      <c r="Q926" s="24">
        <v>0</v>
      </c>
      <c r="R926" s="24" t="s">
        <v>654</v>
      </c>
      <c r="S926" s="62">
        <v>0</v>
      </c>
      <c r="T926" s="24">
        <v>2025</v>
      </c>
      <c r="U926" s="24">
        <f t="shared" si="17"/>
        <v>14</v>
      </c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>
        <v>7</v>
      </c>
      <c r="AG926" s="24">
        <v>7</v>
      </c>
      <c r="AH926" s="62">
        <f>V926/'Festività&amp;Chiusure'!H$2</f>
        <v>0</v>
      </c>
      <c r="AI926" s="62">
        <f>W926/'Festività&amp;Chiusure'!I$2</f>
        <v>0</v>
      </c>
      <c r="AJ926" s="62">
        <f>X926/'Festività&amp;Chiusure'!J$2</f>
        <v>0</v>
      </c>
      <c r="AK926" s="62">
        <f>Y926/'Festività&amp;Chiusure'!K$2</f>
        <v>0</v>
      </c>
      <c r="AL926" s="62">
        <f>Z926/'Festività&amp;Chiusure'!L$2</f>
        <v>0</v>
      </c>
      <c r="AM926" s="62">
        <f>AA926/'Festività&amp;Chiusure'!M$2</f>
        <v>0</v>
      </c>
      <c r="AN926" s="62">
        <f>AB926/'Festività&amp;Chiusure'!N$2</f>
        <v>0</v>
      </c>
      <c r="AO926" s="62">
        <f>AC926/'Festività&amp;Chiusure'!O$2</f>
        <v>0</v>
      </c>
      <c r="AP926" s="62">
        <f>AD926/'Festività&amp;Chiusure'!P$2</f>
        <v>0</v>
      </c>
      <c r="AQ926" s="62">
        <f>AE926/'Festività&amp;Chiusure'!Q$2</f>
        <v>0</v>
      </c>
      <c r="AR926" s="62">
        <f>AF926/'Festività&amp;Chiusure'!R$2</f>
        <v>0.33333333333333331</v>
      </c>
      <c r="AS926" s="62">
        <f>AG926/'Festività&amp;Chiusure'!S$2</f>
        <v>0.31818181818181818</v>
      </c>
    </row>
    <row r="927" spans="1:45" ht="15" customHeight="1">
      <c r="A927" s="24" t="s">
        <v>45</v>
      </c>
      <c r="B927" s="24" t="s">
        <v>194</v>
      </c>
      <c r="C927" s="24" t="s">
        <v>195</v>
      </c>
      <c r="D927" s="24">
        <v>2025</v>
      </c>
      <c r="E927" s="61">
        <v>45945</v>
      </c>
      <c r="F927" s="61">
        <v>46022</v>
      </c>
      <c r="G927" s="24" t="s">
        <v>62</v>
      </c>
      <c r="H927" s="24" t="s">
        <v>62</v>
      </c>
      <c r="I927" s="24" t="s">
        <v>241</v>
      </c>
      <c r="J927" s="24" t="s">
        <v>709</v>
      </c>
      <c r="K927" s="24" t="s">
        <v>52</v>
      </c>
      <c r="L927" s="24" t="s">
        <v>272</v>
      </c>
      <c r="M927" s="24" t="s">
        <v>275</v>
      </c>
      <c r="N927" s="24" t="s">
        <v>55</v>
      </c>
      <c r="O927" s="24" t="s">
        <v>703</v>
      </c>
      <c r="P927" s="24">
        <v>60</v>
      </c>
      <c r="Q927" s="24">
        <v>0</v>
      </c>
      <c r="R927" s="24" t="s">
        <v>654</v>
      </c>
      <c r="S927" s="62">
        <v>0</v>
      </c>
      <c r="T927" s="24">
        <v>2025</v>
      </c>
      <c r="U927" s="24">
        <f t="shared" si="17"/>
        <v>20</v>
      </c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>
        <v>10</v>
      </c>
      <c r="AG927" s="24">
        <v>10</v>
      </c>
      <c r="AH927" s="62">
        <f>V927/'Festività&amp;Chiusure'!H$2</f>
        <v>0</v>
      </c>
      <c r="AI927" s="62">
        <f>W927/'Festività&amp;Chiusure'!I$2</f>
        <v>0</v>
      </c>
      <c r="AJ927" s="62">
        <f>X927/'Festività&amp;Chiusure'!J$2</f>
        <v>0</v>
      </c>
      <c r="AK927" s="62">
        <f>Y927/'Festività&amp;Chiusure'!K$2</f>
        <v>0</v>
      </c>
      <c r="AL927" s="62">
        <f>Z927/'Festività&amp;Chiusure'!L$2</f>
        <v>0</v>
      </c>
      <c r="AM927" s="62">
        <f>AA927/'Festività&amp;Chiusure'!M$2</f>
        <v>0</v>
      </c>
      <c r="AN927" s="62">
        <f>AB927/'Festività&amp;Chiusure'!N$2</f>
        <v>0</v>
      </c>
      <c r="AO927" s="62">
        <f>AC927/'Festività&amp;Chiusure'!O$2</f>
        <v>0</v>
      </c>
      <c r="AP927" s="62">
        <f>AD927/'Festività&amp;Chiusure'!P$2</f>
        <v>0</v>
      </c>
      <c r="AQ927" s="62">
        <f>AE927/'Festività&amp;Chiusure'!Q$2</f>
        <v>0</v>
      </c>
      <c r="AR927" s="62">
        <f>AF927/'Festività&amp;Chiusure'!R$2</f>
        <v>0.47619047619047616</v>
      </c>
      <c r="AS927" s="62">
        <f>AG927/'Festività&amp;Chiusure'!S$2</f>
        <v>0.45454545454545453</v>
      </c>
    </row>
    <row r="928" spans="1:45" ht="15" customHeight="1">
      <c r="A928" s="24" t="s">
        <v>45</v>
      </c>
      <c r="B928" s="24" t="s">
        <v>194</v>
      </c>
      <c r="C928" s="24" t="s">
        <v>195</v>
      </c>
      <c r="D928" s="24">
        <v>2025</v>
      </c>
      <c r="E928" s="61">
        <v>45945</v>
      </c>
      <c r="F928" s="61">
        <v>46022</v>
      </c>
      <c r="G928" s="24" t="s">
        <v>62</v>
      </c>
      <c r="H928" s="24" t="s">
        <v>62</v>
      </c>
      <c r="I928" s="24" t="s">
        <v>241</v>
      </c>
      <c r="J928" s="24" t="s">
        <v>709</v>
      </c>
      <c r="K928" s="24" t="s">
        <v>52</v>
      </c>
      <c r="L928" s="24" t="s">
        <v>272</v>
      </c>
      <c r="M928" s="24" t="s">
        <v>106</v>
      </c>
      <c r="N928" s="24" t="s">
        <v>55</v>
      </c>
      <c r="O928" s="24" t="s">
        <v>703</v>
      </c>
      <c r="P928" s="24">
        <v>60</v>
      </c>
      <c r="Q928" s="24">
        <v>0</v>
      </c>
      <c r="R928" s="24" t="s">
        <v>654</v>
      </c>
      <c r="S928" s="62">
        <v>0</v>
      </c>
      <c r="T928" s="24">
        <v>2025</v>
      </c>
      <c r="U928" s="24">
        <f t="shared" si="17"/>
        <v>14</v>
      </c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>
        <v>7</v>
      </c>
      <c r="AG928" s="24">
        <v>7</v>
      </c>
      <c r="AH928" s="62">
        <f>V928/'Festività&amp;Chiusure'!H$2</f>
        <v>0</v>
      </c>
      <c r="AI928" s="62">
        <f>W928/'Festività&amp;Chiusure'!I$2</f>
        <v>0</v>
      </c>
      <c r="AJ928" s="62">
        <f>X928/'Festività&amp;Chiusure'!J$2</f>
        <v>0</v>
      </c>
      <c r="AK928" s="62">
        <f>Y928/'Festività&amp;Chiusure'!K$2</f>
        <v>0</v>
      </c>
      <c r="AL928" s="62">
        <f>Z928/'Festività&amp;Chiusure'!L$2</f>
        <v>0</v>
      </c>
      <c r="AM928" s="62">
        <f>AA928/'Festività&amp;Chiusure'!M$2</f>
        <v>0</v>
      </c>
      <c r="AN928" s="62">
        <f>AB928/'Festività&amp;Chiusure'!N$2</f>
        <v>0</v>
      </c>
      <c r="AO928" s="62">
        <f>AC928/'Festività&amp;Chiusure'!O$2</f>
        <v>0</v>
      </c>
      <c r="AP928" s="62">
        <f>AD928/'Festività&amp;Chiusure'!P$2</f>
        <v>0</v>
      </c>
      <c r="AQ928" s="62">
        <f>AE928/'Festività&amp;Chiusure'!Q$2</f>
        <v>0</v>
      </c>
      <c r="AR928" s="62">
        <f>AF928/'Festività&amp;Chiusure'!R$2</f>
        <v>0.33333333333333331</v>
      </c>
      <c r="AS928" s="62">
        <f>AG928/'Festività&amp;Chiusure'!S$2</f>
        <v>0.31818181818181818</v>
      </c>
    </row>
    <row r="929" spans="1:45" ht="15" customHeight="1">
      <c r="A929" s="24" t="s">
        <v>45</v>
      </c>
      <c r="B929" s="24" t="s">
        <v>46</v>
      </c>
      <c r="C929" s="24" t="s">
        <v>195</v>
      </c>
      <c r="D929" s="24">
        <v>2025</v>
      </c>
      <c r="E929" s="61">
        <v>45778</v>
      </c>
      <c r="F929" s="61">
        <v>45961</v>
      </c>
      <c r="G929" t="s">
        <v>711</v>
      </c>
      <c r="H929" t="s">
        <v>711</v>
      </c>
      <c r="I929" s="24" t="s">
        <v>139</v>
      </c>
      <c r="J929" s="24" t="s">
        <v>712</v>
      </c>
      <c r="K929" s="24" t="s">
        <v>52</v>
      </c>
      <c r="L929" s="24" t="s">
        <v>272</v>
      </c>
      <c r="M929" s="24" t="s">
        <v>713</v>
      </c>
      <c r="N929" s="24" t="s">
        <v>55</v>
      </c>
      <c r="O929" s="24" t="s">
        <v>146</v>
      </c>
      <c r="P929" s="24">
        <v>45</v>
      </c>
      <c r="Q929" s="24">
        <v>9</v>
      </c>
      <c r="R929" s="24" t="s">
        <v>93</v>
      </c>
      <c r="S929" s="62">
        <f t="shared" ref="S929:S935" si="18">Q929/P929</f>
        <v>0.2</v>
      </c>
      <c r="T929" s="24">
        <v>2025</v>
      </c>
      <c r="U929" s="24">
        <f t="shared" si="17"/>
        <v>17</v>
      </c>
      <c r="V929" s="24"/>
      <c r="W929" s="24"/>
      <c r="X929" s="24"/>
      <c r="Y929" s="24">
        <v>2</v>
      </c>
      <c r="Z929" s="24">
        <v>5</v>
      </c>
      <c r="AA929" s="24">
        <v>5</v>
      </c>
      <c r="AB929" s="24">
        <v>5</v>
      </c>
      <c r="AC929" s="24"/>
      <c r="AD929" s="24">
        <v>2</v>
      </c>
      <c r="AE929" s="24"/>
      <c r="AF929" s="24"/>
      <c r="AG929" s="24"/>
      <c r="AH929" s="62">
        <f>V929/'Festività&amp;Chiusure'!H$2</f>
        <v>0</v>
      </c>
      <c r="AI929" s="62">
        <f>W929/'Festività&amp;Chiusure'!I$2</f>
        <v>0</v>
      </c>
      <c r="AJ929" s="62">
        <f>X929/'Festività&amp;Chiusure'!J$2</f>
        <v>0</v>
      </c>
      <c r="AK929" s="62">
        <f>Y929/'Festività&amp;Chiusure'!K$2</f>
        <v>9.0909090909090912E-2</v>
      </c>
      <c r="AL929" s="62">
        <f>Z929/'Festività&amp;Chiusure'!L$2</f>
        <v>0.25</v>
      </c>
      <c r="AM929" s="62">
        <f>AA929/'Festività&amp;Chiusure'!M$2</f>
        <v>0.25</v>
      </c>
      <c r="AN929" s="62">
        <f>AB929/'Festività&amp;Chiusure'!N$2</f>
        <v>0.21739130434782608</v>
      </c>
      <c r="AO929" s="62">
        <f>AC929/'Festività&amp;Chiusure'!O$2</f>
        <v>0</v>
      </c>
      <c r="AP929" s="62">
        <f>AD929/'Festività&amp;Chiusure'!P$2</f>
        <v>9.5238095238095233E-2</v>
      </c>
      <c r="AQ929" s="62">
        <f>AE929/'Festività&amp;Chiusure'!Q$2</f>
        <v>0</v>
      </c>
      <c r="AR929" s="62">
        <f>AF929/'Festività&amp;Chiusure'!R$2</f>
        <v>0</v>
      </c>
      <c r="AS929" s="62">
        <f>AG929/'Festività&amp;Chiusure'!S$2</f>
        <v>0</v>
      </c>
    </row>
    <row r="930" spans="1:45" ht="15" customHeight="1">
      <c r="A930" s="24" t="s">
        <v>45</v>
      </c>
      <c r="B930" s="24" t="s">
        <v>46</v>
      </c>
      <c r="C930" s="24" t="s">
        <v>195</v>
      </c>
      <c r="D930" s="24">
        <v>2025</v>
      </c>
      <c r="E930" s="61">
        <v>45778</v>
      </c>
      <c r="F930" s="61">
        <v>45961</v>
      </c>
      <c r="G930" t="s">
        <v>711</v>
      </c>
      <c r="H930" t="s">
        <v>711</v>
      </c>
      <c r="I930" s="24" t="s">
        <v>139</v>
      </c>
      <c r="J930" s="24" t="s">
        <v>714</v>
      </c>
      <c r="K930" s="24" t="s">
        <v>52</v>
      </c>
      <c r="L930" s="24" t="s">
        <v>272</v>
      </c>
      <c r="M930" s="24" t="s">
        <v>715</v>
      </c>
      <c r="N930" s="24" t="s">
        <v>59</v>
      </c>
      <c r="O930" s="24" t="s">
        <v>146</v>
      </c>
      <c r="P930" s="24">
        <v>45</v>
      </c>
      <c r="Q930" s="24">
        <v>9</v>
      </c>
      <c r="R930" s="24" t="s">
        <v>93</v>
      </c>
      <c r="S930" s="62">
        <f t="shared" si="18"/>
        <v>0.2</v>
      </c>
      <c r="T930" s="24">
        <v>2025</v>
      </c>
      <c r="U930" s="24">
        <f t="shared" si="17"/>
        <v>14</v>
      </c>
      <c r="V930" s="24"/>
      <c r="W930" s="24"/>
      <c r="X930" s="24"/>
      <c r="Y930" s="24">
        <v>2</v>
      </c>
      <c r="Z930" s="24">
        <v>4</v>
      </c>
      <c r="AA930" s="24">
        <v>4</v>
      </c>
      <c r="AB930" s="24">
        <v>4</v>
      </c>
      <c r="AC930" s="24"/>
      <c r="AD930" s="24">
        <v>2</v>
      </c>
      <c r="AE930" s="24"/>
      <c r="AF930" s="24"/>
      <c r="AG930" s="24"/>
      <c r="AH930" s="62">
        <f>V930/'Festività&amp;Chiusure'!H$2</f>
        <v>0</v>
      </c>
      <c r="AI930" s="62">
        <f>W930/'Festività&amp;Chiusure'!I$2</f>
        <v>0</v>
      </c>
      <c r="AJ930" s="62">
        <f>X930/'Festività&amp;Chiusure'!J$2</f>
        <v>0</v>
      </c>
      <c r="AK930" s="62">
        <f>Y930/'Festività&amp;Chiusure'!K$2</f>
        <v>9.0909090909090912E-2</v>
      </c>
      <c r="AL930" s="62">
        <f>Z930/'Festività&amp;Chiusure'!L$2</f>
        <v>0.2</v>
      </c>
      <c r="AM930" s="62">
        <f>AA930/'Festività&amp;Chiusure'!M$2</f>
        <v>0.2</v>
      </c>
      <c r="AN930" s="62">
        <f>AB930/'Festività&amp;Chiusure'!N$2</f>
        <v>0.17391304347826086</v>
      </c>
      <c r="AO930" s="62">
        <f>AC930/'Festività&amp;Chiusure'!O$2</f>
        <v>0</v>
      </c>
      <c r="AP930" s="62">
        <f>AD930/'Festività&amp;Chiusure'!P$2</f>
        <v>9.5238095238095233E-2</v>
      </c>
      <c r="AQ930" s="62">
        <f>AE930/'Festività&amp;Chiusure'!Q$2</f>
        <v>0</v>
      </c>
      <c r="AR930" s="62">
        <f>AF930/'Festività&amp;Chiusure'!R$2</f>
        <v>0</v>
      </c>
      <c r="AS930" s="62">
        <f>AG930/'Festività&amp;Chiusure'!S$2</f>
        <v>0</v>
      </c>
    </row>
    <row r="931" spans="1:45" ht="15" customHeight="1">
      <c r="A931" s="24" t="s">
        <v>45</v>
      </c>
      <c r="B931" s="24" t="s">
        <v>46</v>
      </c>
      <c r="C931" s="24" t="s">
        <v>195</v>
      </c>
      <c r="D931" s="24">
        <v>2025</v>
      </c>
      <c r="E931" s="61">
        <v>45778</v>
      </c>
      <c r="F931" s="61">
        <v>45961</v>
      </c>
      <c r="G931" t="s">
        <v>711</v>
      </c>
      <c r="H931" t="s">
        <v>711</v>
      </c>
      <c r="I931" s="24" t="s">
        <v>139</v>
      </c>
      <c r="J931" s="24" t="s">
        <v>714</v>
      </c>
      <c r="K931" s="24" t="s">
        <v>52</v>
      </c>
      <c r="L931" s="24" t="s">
        <v>272</v>
      </c>
      <c r="M931" s="24" t="s">
        <v>716</v>
      </c>
      <c r="N931" s="24" t="s">
        <v>55</v>
      </c>
      <c r="O931" s="24" t="s">
        <v>146</v>
      </c>
      <c r="P931" s="24">
        <v>45</v>
      </c>
      <c r="Q931" s="24">
        <v>9</v>
      </c>
      <c r="R931" s="24" t="s">
        <v>93</v>
      </c>
      <c r="S931" s="62">
        <f t="shared" si="18"/>
        <v>0.2</v>
      </c>
      <c r="T931" s="24">
        <v>2025</v>
      </c>
      <c r="U931" s="24">
        <f t="shared" si="17"/>
        <v>10</v>
      </c>
      <c r="V931" s="24"/>
      <c r="W931" s="24"/>
      <c r="X931" s="24"/>
      <c r="Y931" s="24"/>
      <c r="Z931" s="24">
        <v>3</v>
      </c>
      <c r="AA931" s="24">
        <v>3</v>
      </c>
      <c r="AB931" s="24">
        <v>3</v>
      </c>
      <c r="AC931" s="24"/>
      <c r="AD931" s="24">
        <v>1</v>
      </c>
      <c r="AE931" s="24"/>
      <c r="AF931" s="24"/>
      <c r="AG931" s="24"/>
      <c r="AH931" s="62">
        <f>V931/'Festività&amp;Chiusure'!H$2</f>
        <v>0</v>
      </c>
      <c r="AI931" s="62">
        <f>W931/'Festività&amp;Chiusure'!I$2</f>
        <v>0</v>
      </c>
      <c r="AJ931" s="62">
        <f>X931/'Festività&amp;Chiusure'!J$2</f>
        <v>0</v>
      </c>
      <c r="AK931" s="62">
        <f>Y931/'Festività&amp;Chiusure'!K$2</f>
        <v>0</v>
      </c>
      <c r="AL931" s="62">
        <f>Z931/'Festività&amp;Chiusure'!L$2</f>
        <v>0.15</v>
      </c>
      <c r="AM931" s="62">
        <f>AA931/'Festività&amp;Chiusure'!M$2</f>
        <v>0.15</v>
      </c>
      <c r="AN931" s="62">
        <f>AB931/'Festività&amp;Chiusure'!N$2</f>
        <v>0.13043478260869565</v>
      </c>
      <c r="AO931" s="62">
        <f>AC931/'Festività&amp;Chiusure'!O$2</f>
        <v>0</v>
      </c>
      <c r="AP931" s="62">
        <f>AD931/'Festività&amp;Chiusure'!P$2</f>
        <v>4.7619047619047616E-2</v>
      </c>
      <c r="AQ931" s="62">
        <f>AE931/'Festività&amp;Chiusure'!Q$2</f>
        <v>0</v>
      </c>
      <c r="AR931" s="62">
        <f>AF931/'Festività&amp;Chiusure'!R$2</f>
        <v>0</v>
      </c>
      <c r="AS931" s="62">
        <f>AG931/'Festività&amp;Chiusure'!S$2</f>
        <v>0</v>
      </c>
    </row>
    <row r="932" spans="1:45" ht="15" customHeight="1">
      <c r="A932" s="24" t="s">
        <v>45</v>
      </c>
      <c r="B932" s="24" t="s">
        <v>46</v>
      </c>
      <c r="C932" s="24" t="s">
        <v>303</v>
      </c>
      <c r="D932" s="24">
        <v>2025</v>
      </c>
      <c r="E932" s="61">
        <v>45778</v>
      </c>
      <c r="F932" s="61">
        <v>45961</v>
      </c>
      <c r="G932" t="s">
        <v>711</v>
      </c>
      <c r="H932" t="s">
        <v>711</v>
      </c>
      <c r="I932" s="24" t="s">
        <v>139</v>
      </c>
      <c r="J932" s="24" t="s">
        <v>717</v>
      </c>
      <c r="K932" s="24" t="s">
        <v>52</v>
      </c>
      <c r="L932" s="24" t="s">
        <v>272</v>
      </c>
      <c r="M932" s="64" t="s">
        <v>718</v>
      </c>
      <c r="N932" s="24" t="s">
        <v>55</v>
      </c>
      <c r="O932" s="24" t="s">
        <v>703</v>
      </c>
      <c r="P932" s="24">
        <v>100</v>
      </c>
      <c r="Q932" s="24">
        <v>12</v>
      </c>
      <c r="R932" s="24" t="s">
        <v>93</v>
      </c>
      <c r="S932" s="62">
        <f t="shared" si="18"/>
        <v>0.12</v>
      </c>
      <c r="T932" s="24">
        <v>2025</v>
      </c>
      <c r="U932" s="24">
        <f t="shared" si="17"/>
        <v>24</v>
      </c>
      <c r="V932" s="24"/>
      <c r="W932" s="24"/>
      <c r="X932" s="24"/>
      <c r="Y932" s="24"/>
      <c r="Z932" s="64">
        <v>7</v>
      </c>
      <c r="AA932" s="64">
        <v>7</v>
      </c>
      <c r="AB932" s="64">
        <v>7</v>
      </c>
      <c r="AC932" s="64"/>
      <c r="AD932" s="64">
        <v>3</v>
      </c>
      <c r="AE932" s="24"/>
      <c r="AF932" s="24"/>
      <c r="AG932" s="24"/>
      <c r="AH932" s="62">
        <f>V932/'Festività&amp;Chiusure'!H$2</f>
        <v>0</v>
      </c>
      <c r="AI932" s="62">
        <f>W932/'Festività&amp;Chiusure'!I$2</f>
        <v>0</v>
      </c>
      <c r="AJ932" s="62">
        <f>X932/'Festività&amp;Chiusure'!J$2</f>
        <v>0</v>
      </c>
      <c r="AK932" s="62">
        <f>Y932/'Festività&amp;Chiusure'!K$2</f>
        <v>0</v>
      </c>
      <c r="AL932" s="62">
        <f>Z932/'Festività&amp;Chiusure'!L$2</f>
        <v>0.35</v>
      </c>
      <c r="AM932" s="62">
        <f>AA932/'Festività&amp;Chiusure'!M$2</f>
        <v>0.35</v>
      </c>
      <c r="AN932" s="62">
        <f>AB932/'Festività&amp;Chiusure'!N$2</f>
        <v>0.30434782608695654</v>
      </c>
      <c r="AO932" s="62">
        <f>AC932/'Festività&amp;Chiusure'!O$2</f>
        <v>0</v>
      </c>
      <c r="AP932" s="62">
        <f>AD932/'Festività&amp;Chiusure'!P$2</f>
        <v>0.14285714285714285</v>
      </c>
      <c r="AQ932" s="62">
        <f>AE932/'Festività&amp;Chiusure'!Q$2</f>
        <v>0</v>
      </c>
      <c r="AR932" s="62">
        <f>AF932/'Festività&amp;Chiusure'!R$2</f>
        <v>0</v>
      </c>
      <c r="AS932" s="62">
        <f>AG932/'Festività&amp;Chiusure'!S$2</f>
        <v>0</v>
      </c>
    </row>
    <row r="933" spans="1:45" ht="15" customHeight="1">
      <c r="A933" s="24" t="s">
        <v>45</v>
      </c>
      <c r="B933" s="24" t="s">
        <v>46</v>
      </c>
      <c r="C933" s="24" t="s">
        <v>195</v>
      </c>
      <c r="D933" s="24">
        <v>2025</v>
      </c>
      <c r="E933" s="61">
        <v>45778</v>
      </c>
      <c r="F933" s="61">
        <v>45961</v>
      </c>
      <c r="G933" t="s">
        <v>711</v>
      </c>
      <c r="H933" t="s">
        <v>711</v>
      </c>
      <c r="I933" s="24" t="s">
        <v>139</v>
      </c>
      <c r="J933" s="24" t="s">
        <v>717</v>
      </c>
      <c r="K933" s="24" t="s">
        <v>52</v>
      </c>
      <c r="L933" s="24" t="s">
        <v>272</v>
      </c>
      <c r="M933" s="24" t="s">
        <v>715</v>
      </c>
      <c r="N933" s="24" t="s">
        <v>59</v>
      </c>
      <c r="O933" s="24" t="s">
        <v>146</v>
      </c>
      <c r="P933" s="24">
        <v>100</v>
      </c>
      <c r="Q933" s="24">
        <v>12</v>
      </c>
      <c r="R933" s="24" t="s">
        <v>93</v>
      </c>
      <c r="S933" s="62">
        <f t="shared" si="18"/>
        <v>0.12</v>
      </c>
      <c r="T933" s="24">
        <v>2025</v>
      </c>
      <c r="U933" s="24">
        <f t="shared" si="17"/>
        <v>18</v>
      </c>
      <c r="V933" s="24"/>
      <c r="W933" s="24"/>
      <c r="X933" s="24"/>
      <c r="Y933" s="24">
        <v>3</v>
      </c>
      <c r="Z933" s="24">
        <v>5</v>
      </c>
      <c r="AA933" s="24">
        <v>5</v>
      </c>
      <c r="AB933" s="24">
        <v>5</v>
      </c>
      <c r="AC933" s="24"/>
      <c r="AD933" s="24">
        <v>3</v>
      </c>
      <c r="AE933" s="24"/>
      <c r="AF933" s="24"/>
      <c r="AG933" s="24"/>
      <c r="AH933" s="62">
        <f>V933/'Festività&amp;Chiusure'!H$2</f>
        <v>0</v>
      </c>
      <c r="AI933" s="62">
        <f>W933/'Festività&amp;Chiusure'!I$2</f>
        <v>0</v>
      </c>
      <c r="AJ933" s="62">
        <f>X933/'Festività&amp;Chiusure'!J$2</f>
        <v>0</v>
      </c>
      <c r="AK933" s="62">
        <f>Y933/'Festività&amp;Chiusure'!K$2</f>
        <v>0.13636363636363635</v>
      </c>
      <c r="AL933" s="62">
        <f>Z933/'Festività&amp;Chiusure'!L$2</f>
        <v>0.25</v>
      </c>
      <c r="AM933" s="62">
        <f>AA933/'Festività&amp;Chiusure'!M$2</f>
        <v>0.25</v>
      </c>
      <c r="AN933" s="62">
        <f>AB933/'Festività&amp;Chiusure'!N$2</f>
        <v>0.21739130434782608</v>
      </c>
      <c r="AO933" s="62">
        <f>AC933/'Festività&amp;Chiusure'!O$2</f>
        <v>0</v>
      </c>
      <c r="AP933" s="62">
        <f>AD933/'Festività&amp;Chiusure'!P$2</f>
        <v>0.14285714285714285</v>
      </c>
      <c r="AQ933" s="62">
        <f>AE933/'Festività&amp;Chiusure'!Q$2</f>
        <v>0</v>
      </c>
      <c r="AR933" s="62">
        <f>AF933/'Festività&amp;Chiusure'!R$2</f>
        <v>0</v>
      </c>
      <c r="AS933" s="62">
        <f>AG933/'Festività&amp;Chiusure'!S$2</f>
        <v>0</v>
      </c>
    </row>
    <row r="934" spans="1:45" ht="14.45" customHeight="1">
      <c r="A934" s="24" t="s">
        <v>45</v>
      </c>
      <c r="B934" s="24" t="s">
        <v>46</v>
      </c>
      <c r="C934" s="24" t="s">
        <v>719</v>
      </c>
      <c r="D934" s="24">
        <v>2025</v>
      </c>
      <c r="E934" s="61">
        <v>45778</v>
      </c>
      <c r="F934" s="61">
        <v>45961</v>
      </c>
      <c r="G934" t="s">
        <v>711</v>
      </c>
      <c r="H934" t="s">
        <v>711</v>
      </c>
      <c r="I934" s="24" t="s">
        <v>139</v>
      </c>
      <c r="J934" s="24" t="s">
        <v>717</v>
      </c>
      <c r="K934" s="24" t="s">
        <v>52</v>
      </c>
      <c r="L934" s="24" t="s">
        <v>272</v>
      </c>
      <c r="M934" s="24" t="s">
        <v>708</v>
      </c>
      <c r="N934" s="24" t="s">
        <v>55</v>
      </c>
      <c r="O934" s="24" t="s">
        <v>146</v>
      </c>
      <c r="P934" s="24">
        <v>100</v>
      </c>
      <c r="Q934" s="24">
        <v>12</v>
      </c>
      <c r="R934" s="24" t="s">
        <v>93</v>
      </c>
      <c r="S934" s="62">
        <f t="shared" si="18"/>
        <v>0.12</v>
      </c>
      <c r="T934" s="24">
        <v>2025</v>
      </c>
      <c r="U934" s="24">
        <f t="shared" si="17"/>
        <v>28</v>
      </c>
      <c r="V934" s="24"/>
      <c r="W934" s="24"/>
      <c r="X934" s="24"/>
      <c r="Y934" s="24"/>
      <c r="Z934" s="24">
        <v>7</v>
      </c>
      <c r="AA934" s="24">
        <v>8</v>
      </c>
      <c r="AB934" s="24">
        <v>8</v>
      </c>
      <c r="AC934" s="24"/>
      <c r="AD934" s="24">
        <v>5</v>
      </c>
      <c r="AE934" s="24"/>
      <c r="AF934" s="24"/>
      <c r="AG934" s="24"/>
      <c r="AH934" s="62">
        <f>V934/'Festività&amp;Chiusure'!H$2</f>
        <v>0</v>
      </c>
      <c r="AI934" s="62">
        <f>W934/'Festività&amp;Chiusure'!I$2</f>
        <v>0</v>
      </c>
      <c r="AJ934" s="62">
        <f>X934/'Festività&amp;Chiusure'!J$2</f>
        <v>0</v>
      </c>
      <c r="AK934" s="62">
        <f>Y934/'Festività&amp;Chiusure'!K$2</f>
        <v>0</v>
      </c>
      <c r="AL934" s="62">
        <f>Z934/'Festività&amp;Chiusure'!L$2</f>
        <v>0.35</v>
      </c>
      <c r="AM934" s="62">
        <f>AA934/'Festività&amp;Chiusure'!M$2</f>
        <v>0.4</v>
      </c>
      <c r="AN934" s="62">
        <f>AB934/'Festività&amp;Chiusure'!N$2</f>
        <v>0.34782608695652173</v>
      </c>
      <c r="AO934" s="62">
        <f>AC934/'Festività&amp;Chiusure'!O$2</f>
        <v>0</v>
      </c>
      <c r="AP934" s="62">
        <f>AD934/'Festività&amp;Chiusure'!P$2</f>
        <v>0.23809523809523808</v>
      </c>
      <c r="AQ934" s="62">
        <f>AE934/'Festività&amp;Chiusure'!Q$2</f>
        <v>0</v>
      </c>
      <c r="AR934" s="62">
        <f>AF934/'Festività&amp;Chiusure'!R$2</f>
        <v>0</v>
      </c>
      <c r="AS934" s="62">
        <f>AG934/'Festività&amp;Chiusure'!S$2</f>
        <v>0</v>
      </c>
    </row>
    <row r="935" spans="1:45" ht="15" customHeight="1">
      <c r="A935" s="24" t="s">
        <v>45</v>
      </c>
      <c r="B935" s="24" t="s">
        <v>46</v>
      </c>
      <c r="C935" s="24" t="s">
        <v>195</v>
      </c>
      <c r="D935" s="24">
        <v>2025</v>
      </c>
      <c r="E935" s="61">
        <v>45778</v>
      </c>
      <c r="F935" s="61">
        <v>45961</v>
      </c>
      <c r="G935" t="s">
        <v>711</v>
      </c>
      <c r="H935" t="s">
        <v>711</v>
      </c>
      <c r="I935" s="24" t="s">
        <v>139</v>
      </c>
      <c r="J935" s="24" t="s">
        <v>717</v>
      </c>
      <c r="K935" s="24" t="s">
        <v>52</v>
      </c>
      <c r="L935" s="24" t="s">
        <v>272</v>
      </c>
      <c r="M935" s="24" t="s">
        <v>720</v>
      </c>
      <c r="N935" s="24" t="s">
        <v>55</v>
      </c>
      <c r="O935" s="24" t="s">
        <v>146</v>
      </c>
      <c r="P935" s="24">
        <v>100</v>
      </c>
      <c r="Q935" s="24">
        <v>12</v>
      </c>
      <c r="R935" s="24" t="s">
        <v>93</v>
      </c>
      <c r="S935" s="62">
        <f t="shared" si="18"/>
        <v>0.12</v>
      </c>
      <c r="T935" s="24">
        <v>2025</v>
      </c>
      <c r="U935" s="24">
        <f t="shared" si="17"/>
        <v>29</v>
      </c>
      <c r="V935" s="24"/>
      <c r="W935" s="24"/>
      <c r="X935" s="24"/>
      <c r="Y935" s="24">
        <v>3</v>
      </c>
      <c r="Z935" s="24">
        <v>8</v>
      </c>
      <c r="AA935" s="24">
        <v>8</v>
      </c>
      <c r="AB935" s="24">
        <v>8</v>
      </c>
      <c r="AC935" s="24"/>
      <c r="AD935" s="24">
        <v>5</v>
      </c>
      <c r="AE935" s="24"/>
      <c r="AF935" s="24"/>
      <c r="AG935" s="24"/>
      <c r="AH935" s="62">
        <f>V935/'Festività&amp;Chiusure'!H$2</f>
        <v>0</v>
      </c>
      <c r="AI935" s="62">
        <f>W935/'Festività&amp;Chiusure'!I$2</f>
        <v>0</v>
      </c>
      <c r="AJ935" s="62">
        <f>X935/'Festività&amp;Chiusure'!J$2</f>
        <v>0</v>
      </c>
      <c r="AK935" s="62">
        <f>Y935/'Festività&amp;Chiusure'!K$2</f>
        <v>0.13636363636363635</v>
      </c>
      <c r="AL935" s="62">
        <f>Z935/'Festività&amp;Chiusure'!L$2</f>
        <v>0.4</v>
      </c>
      <c r="AM935" s="62">
        <f>AA935/'Festività&amp;Chiusure'!M$2</f>
        <v>0.4</v>
      </c>
      <c r="AN935" s="62">
        <f>AB935/'Festività&amp;Chiusure'!N$2</f>
        <v>0.34782608695652173</v>
      </c>
      <c r="AO935" s="62">
        <f>AC935/'Festività&amp;Chiusure'!O$2</f>
        <v>0</v>
      </c>
      <c r="AP935" s="62">
        <f>AD935/'Festività&amp;Chiusure'!P$2</f>
        <v>0.23809523809523808</v>
      </c>
      <c r="AQ935" s="62">
        <f>AE935/'Festività&amp;Chiusure'!Q$2</f>
        <v>0</v>
      </c>
      <c r="AR935" s="62">
        <f>AF935/'Festività&amp;Chiusure'!R$2</f>
        <v>0</v>
      </c>
      <c r="AS935" s="62">
        <f>AG935/'Festività&amp;Chiusure'!S$2</f>
        <v>0</v>
      </c>
    </row>
    <row r="936" spans="1:45" ht="15" customHeight="1">
      <c r="A936" s="24" t="s">
        <v>45</v>
      </c>
      <c r="B936" s="24" t="s">
        <v>46</v>
      </c>
      <c r="C936" s="24" t="s">
        <v>195</v>
      </c>
      <c r="D936" s="24">
        <v>2025</v>
      </c>
      <c r="E936" s="61">
        <v>45778</v>
      </c>
      <c r="F936" s="61">
        <v>45961</v>
      </c>
      <c r="G936" t="s">
        <v>711</v>
      </c>
      <c r="H936" t="s">
        <v>711</v>
      </c>
      <c r="I936" s="24" t="s">
        <v>139</v>
      </c>
      <c r="J936" s="24" t="s">
        <v>721</v>
      </c>
      <c r="K936" s="24" t="s">
        <v>52</v>
      </c>
      <c r="L936" s="24" t="s">
        <v>272</v>
      </c>
      <c r="M936" s="24" t="s">
        <v>243</v>
      </c>
      <c r="N936" s="24" t="s">
        <v>55</v>
      </c>
      <c r="O936" s="24" t="s">
        <v>146</v>
      </c>
      <c r="P936" s="24">
        <v>15</v>
      </c>
      <c r="Q936" s="24">
        <v>1</v>
      </c>
      <c r="R936" s="24" t="s">
        <v>93</v>
      </c>
      <c r="S936" s="62">
        <f>Q936/15</f>
        <v>6.6666666666666666E-2</v>
      </c>
      <c r="T936" s="24">
        <v>2025</v>
      </c>
      <c r="U936" s="24">
        <f t="shared" si="17"/>
        <v>11</v>
      </c>
      <c r="V936" s="24"/>
      <c r="W936" s="24"/>
      <c r="X936" s="24"/>
      <c r="Y936" s="24">
        <v>2</v>
      </c>
      <c r="Z936" s="24">
        <v>4</v>
      </c>
      <c r="AA936" s="24">
        <v>3</v>
      </c>
      <c r="AB936" s="24">
        <v>3</v>
      </c>
      <c r="AC936" s="24"/>
      <c r="AD936" s="24">
        <v>1</v>
      </c>
      <c r="AE936" s="24"/>
      <c r="AF936" s="24"/>
      <c r="AG936" s="24"/>
      <c r="AH936" s="62">
        <f>V936/'Festività&amp;Chiusure'!H$2</f>
        <v>0</v>
      </c>
      <c r="AI936" s="62">
        <f>W936/'Festività&amp;Chiusure'!I$2</f>
        <v>0</v>
      </c>
      <c r="AJ936" s="62">
        <f>X936/'Festività&amp;Chiusure'!J$2</f>
        <v>0</v>
      </c>
      <c r="AK936" s="62">
        <f>Y936/'Festività&amp;Chiusure'!K$2</f>
        <v>9.0909090909090912E-2</v>
      </c>
      <c r="AL936" s="62">
        <f>Z936/'Festività&amp;Chiusure'!L$2</f>
        <v>0.2</v>
      </c>
      <c r="AM936" s="62">
        <f>AA936/'Festività&amp;Chiusure'!M$2</f>
        <v>0.15</v>
      </c>
      <c r="AN936" s="62">
        <f>AB936/'Festività&amp;Chiusure'!N$2</f>
        <v>0.13043478260869565</v>
      </c>
      <c r="AO936" s="62">
        <f>AC936/'Festività&amp;Chiusure'!O$2</f>
        <v>0</v>
      </c>
      <c r="AP936" s="62">
        <f>AD936/'Festività&amp;Chiusure'!P$2</f>
        <v>4.7619047619047616E-2</v>
      </c>
      <c r="AQ936" s="62">
        <f>AE936/'Festività&amp;Chiusure'!Q$2</f>
        <v>0</v>
      </c>
      <c r="AR936" s="62">
        <f>AF936/'Festività&amp;Chiusure'!R$2</f>
        <v>0</v>
      </c>
      <c r="AS936" s="62">
        <f>AG936/'Festività&amp;Chiusure'!S$2</f>
        <v>0</v>
      </c>
    </row>
    <row r="937" spans="1:45" ht="15" customHeight="1">
      <c r="A937" s="24" t="s">
        <v>45</v>
      </c>
      <c r="B937" s="24" t="s">
        <v>46</v>
      </c>
      <c r="C937" s="24" t="s">
        <v>195</v>
      </c>
      <c r="D937" s="24">
        <v>2025</v>
      </c>
      <c r="E937" s="61">
        <v>45778</v>
      </c>
      <c r="F937" s="61">
        <v>45961</v>
      </c>
      <c r="G937" t="s">
        <v>711</v>
      </c>
      <c r="H937" t="s">
        <v>711</v>
      </c>
      <c r="I937" s="24" t="s">
        <v>139</v>
      </c>
      <c r="J937" s="24" t="s">
        <v>722</v>
      </c>
      <c r="K937" s="24" t="s">
        <v>52</v>
      </c>
      <c r="L937" s="24" t="s">
        <v>272</v>
      </c>
      <c r="M937" s="24" t="s">
        <v>715</v>
      </c>
      <c r="N937" s="24" t="s">
        <v>59</v>
      </c>
      <c r="O937" s="24" t="s">
        <v>146</v>
      </c>
      <c r="P937" s="24">
        <v>15</v>
      </c>
      <c r="Q937" s="24">
        <v>1</v>
      </c>
      <c r="R937" s="24" t="s">
        <v>93</v>
      </c>
      <c r="S937" s="62">
        <f>Q937/15</f>
        <v>6.6666666666666666E-2</v>
      </c>
      <c r="T937" s="24">
        <v>2025</v>
      </c>
      <c r="U937" s="24">
        <f t="shared" si="17"/>
        <v>4</v>
      </c>
      <c r="V937" s="24"/>
      <c r="W937" s="24"/>
      <c r="X937" s="24"/>
      <c r="Y937" s="24">
        <v>2</v>
      </c>
      <c r="Z937" s="24">
        <v>1</v>
      </c>
      <c r="AA937" s="24">
        <v>1</v>
      </c>
      <c r="AB937" s="24">
        <v>1</v>
      </c>
      <c r="AC937" s="24"/>
      <c r="AD937" s="24">
        <v>1</v>
      </c>
      <c r="AE937" s="24"/>
      <c r="AF937" s="24"/>
      <c r="AG937" s="24"/>
      <c r="AH937" s="62">
        <f>V937/'Festività&amp;Chiusure'!H$2</f>
        <v>0</v>
      </c>
      <c r="AI937" s="62">
        <f>W937/'Festività&amp;Chiusure'!I$2</f>
        <v>0</v>
      </c>
      <c r="AJ937" s="62">
        <f>X937/'Festività&amp;Chiusure'!J$2</f>
        <v>0</v>
      </c>
      <c r="AK937" s="62">
        <f>Y937/'Festività&amp;Chiusure'!K$2</f>
        <v>9.0909090909090912E-2</v>
      </c>
      <c r="AL937" s="62">
        <f>Z937/'Festività&amp;Chiusure'!L$2</f>
        <v>0.05</v>
      </c>
      <c r="AM937" s="62">
        <f>AA937/'Festività&amp;Chiusure'!M$2</f>
        <v>0.05</v>
      </c>
      <c r="AN937" s="62">
        <f>AB937/'Festività&amp;Chiusure'!N$2</f>
        <v>4.3478260869565216E-2</v>
      </c>
      <c r="AO937" s="62">
        <f>AC937/'Festività&amp;Chiusure'!O$2</f>
        <v>0</v>
      </c>
      <c r="AP937" s="62">
        <f>AD937/'Festività&amp;Chiusure'!P$2</f>
        <v>4.7619047619047616E-2</v>
      </c>
      <c r="AQ937" s="62">
        <f>AE937/'Festività&amp;Chiusure'!Q$2</f>
        <v>0</v>
      </c>
      <c r="AR937" s="62">
        <f>AF937/'Festività&amp;Chiusure'!R$2</f>
        <v>0</v>
      </c>
      <c r="AS937" s="62">
        <f>AG937/'Festività&amp;Chiusure'!S$2</f>
        <v>0</v>
      </c>
    </row>
    <row r="938" spans="1:45" ht="15" customHeight="1">
      <c r="A938" s="24" t="s">
        <v>45</v>
      </c>
      <c r="B938" s="24" t="s">
        <v>194</v>
      </c>
      <c r="C938" s="24" t="s">
        <v>195</v>
      </c>
      <c r="D938" s="24">
        <v>2025</v>
      </c>
      <c r="E938" s="61">
        <v>45839</v>
      </c>
      <c r="F938" s="61">
        <v>46022</v>
      </c>
      <c r="G938" s="24" t="s">
        <v>62</v>
      </c>
      <c r="H938" s="24" t="s">
        <v>62</v>
      </c>
      <c r="I938" s="24" t="s">
        <v>241</v>
      </c>
      <c r="J938" s="24" t="s">
        <v>723</v>
      </c>
      <c r="K938" s="24" t="s">
        <v>52</v>
      </c>
      <c r="L938" s="24" t="s">
        <v>272</v>
      </c>
      <c r="M938" s="24" t="s">
        <v>273</v>
      </c>
      <c r="N938" s="24" t="s">
        <v>55</v>
      </c>
      <c r="O938" s="24" t="s">
        <v>703</v>
      </c>
      <c r="P938" s="24">
        <v>60</v>
      </c>
      <c r="Q938" s="24">
        <v>0</v>
      </c>
      <c r="R938" s="24" t="s">
        <v>654</v>
      </c>
      <c r="S938" s="62">
        <v>0</v>
      </c>
      <c r="T938" s="24">
        <v>2025</v>
      </c>
      <c r="U938" s="24">
        <f t="shared" si="17"/>
        <v>28</v>
      </c>
      <c r="V938" s="64"/>
      <c r="W938" s="64"/>
      <c r="X938" s="64"/>
      <c r="Y938" s="64"/>
      <c r="Z938" s="64"/>
      <c r="AA938" s="64"/>
      <c r="AB938" s="64">
        <v>10</v>
      </c>
      <c r="AC938" s="64">
        <v>8</v>
      </c>
      <c r="AD938" s="64">
        <v>10</v>
      </c>
      <c r="AE938" s="64"/>
      <c r="AF938" s="64"/>
      <c r="AG938" s="64"/>
      <c r="AH938" s="62">
        <f>V938/'Festività&amp;Chiusure'!H$2</f>
        <v>0</v>
      </c>
      <c r="AI938" s="62">
        <f>W938/'Festività&amp;Chiusure'!I$2</f>
        <v>0</v>
      </c>
      <c r="AJ938" s="62">
        <f>X938/'Festività&amp;Chiusure'!J$2</f>
        <v>0</v>
      </c>
      <c r="AK938" s="62">
        <f>Y938/'Festività&amp;Chiusure'!K$2</f>
        <v>0</v>
      </c>
      <c r="AL938" s="62">
        <f>Z938/'Festività&amp;Chiusure'!L$2</f>
        <v>0</v>
      </c>
      <c r="AM938" s="62">
        <f>AA938/'Festività&amp;Chiusure'!M$2</f>
        <v>0</v>
      </c>
      <c r="AN938" s="62">
        <f>AB938/'Festività&amp;Chiusure'!N$2</f>
        <v>0.43478260869565216</v>
      </c>
      <c r="AO938" s="62">
        <f>AC938/'Festività&amp;Chiusure'!O$2</f>
        <v>0.66666666666666663</v>
      </c>
      <c r="AP938" s="62">
        <f>AD938/'Festività&amp;Chiusure'!P$2</f>
        <v>0.47619047619047616</v>
      </c>
      <c r="AQ938" s="62">
        <f>AE938/'Festività&amp;Chiusure'!Q$2</f>
        <v>0</v>
      </c>
      <c r="AR938" s="62">
        <f>AF938/'Festività&amp;Chiusure'!R$2</f>
        <v>0</v>
      </c>
      <c r="AS938" s="62">
        <f>AG938/'Festività&amp;Chiusure'!S$2</f>
        <v>0</v>
      </c>
    </row>
    <row r="939" spans="1:45" ht="15" customHeight="1">
      <c r="A939" s="24" t="s">
        <v>45</v>
      </c>
      <c r="B939" s="24" t="s">
        <v>194</v>
      </c>
      <c r="C939" s="24" t="s">
        <v>195</v>
      </c>
      <c r="D939" s="24">
        <v>2025</v>
      </c>
      <c r="E939" s="61">
        <v>45839</v>
      </c>
      <c r="F939" s="61">
        <v>46022</v>
      </c>
      <c r="G939" s="24" t="s">
        <v>62</v>
      </c>
      <c r="H939" s="24" t="s">
        <v>62</v>
      </c>
      <c r="I939" s="24" t="s">
        <v>241</v>
      </c>
      <c r="J939" s="24" t="s">
        <v>723</v>
      </c>
      <c r="K939" s="24" t="s">
        <v>52</v>
      </c>
      <c r="L939" s="24" t="s">
        <v>272</v>
      </c>
      <c r="M939" s="24" t="s">
        <v>272</v>
      </c>
      <c r="N939" s="24" t="s">
        <v>59</v>
      </c>
      <c r="O939" s="24" t="s">
        <v>142</v>
      </c>
      <c r="P939" s="24">
        <v>60</v>
      </c>
      <c r="Q939" s="24">
        <v>0</v>
      </c>
      <c r="R939" s="24" t="s">
        <v>654</v>
      </c>
      <c r="S939" s="62">
        <v>0</v>
      </c>
      <c r="T939" s="24">
        <v>2025</v>
      </c>
      <c r="U939" s="24">
        <f t="shared" si="17"/>
        <v>15</v>
      </c>
      <c r="V939" s="24"/>
      <c r="W939" s="24"/>
      <c r="X939" s="24"/>
      <c r="Y939" s="24"/>
      <c r="Z939" s="64"/>
      <c r="AA939" s="64"/>
      <c r="AB939" s="24">
        <v>5</v>
      </c>
      <c r="AC939" s="24">
        <v>5</v>
      </c>
      <c r="AD939" s="24">
        <v>5</v>
      </c>
      <c r="AE939" s="24"/>
      <c r="AF939" s="24"/>
      <c r="AG939" s="24"/>
      <c r="AH939" s="62">
        <f>V939/'Festività&amp;Chiusure'!H$2</f>
        <v>0</v>
      </c>
      <c r="AI939" s="62">
        <f>W939/'Festività&amp;Chiusure'!I$2</f>
        <v>0</v>
      </c>
      <c r="AJ939" s="62">
        <f>X939/'Festività&amp;Chiusure'!J$2</f>
        <v>0</v>
      </c>
      <c r="AK939" s="62">
        <f>Y939/'Festività&amp;Chiusure'!K$2</f>
        <v>0</v>
      </c>
      <c r="AL939" s="62">
        <f>Z939/'Festività&amp;Chiusure'!L$2</f>
        <v>0</v>
      </c>
      <c r="AM939" s="62">
        <f>AA939/'Festività&amp;Chiusure'!M$2</f>
        <v>0</v>
      </c>
      <c r="AN939" s="62">
        <f>AB939/'Festività&amp;Chiusure'!N$2</f>
        <v>0.21739130434782608</v>
      </c>
      <c r="AO939" s="62">
        <f>AC939/'Festività&amp;Chiusure'!O$2</f>
        <v>0.41666666666666669</v>
      </c>
      <c r="AP939" s="62">
        <f>AD939/'Festività&amp;Chiusure'!P$2</f>
        <v>0.23809523809523808</v>
      </c>
      <c r="AQ939" s="62">
        <f>AE939/'Festività&amp;Chiusure'!Q$2</f>
        <v>0</v>
      </c>
      <c r="AR939" s="62">
        <f>AF939/'Festività&amp;Chiusure'!R$2</f>
        <v>0</v>
      </c>
      <c r="AS939" s="62">
        <f>AG939/'Festività&amp;Chiusure'!S$2</f>
        <v>0</v>
      </c>
    </row>
    <row r="940" spans="1:45" ht="15" customHeight="1">
      <c r="A940" s="24" t="s">
        <v>45</v>
      </c>
      <c r="B940" s="24" t="s">
        <v>194</v>
      </c>
      <c r="C940" s="24" t="s">
        <v>195</v>
      </c>
      <c r="D940" s="24">
        <v>2025</v>
      </c>
      <c r="E940" s="61">
        <v>45839</v>
      </c>
      <c r="F940" s="61">
        <v>46022</v>
      </c>
      <c r="G940" s="24" t="s">
        <v>62</v>
      </c>
      <c r="H940" s="24" t="s">
        <v>62</v>
      </c>
      <c r="I940" s="24" t="s">
        <v>241</v>
      </c>
      <c r="J940" s="24" t="s">
        <v>723</v>
      </c>
      <c r="K940" s="24" t="s">
        <v>52</v>
      </c>
      <c r="L940" s="24" t="s">
        <v>272</v>
      </c>
      <c r="M940" s="24" t="s">
        <v>710</v>
      </c>
      <c r="N940" s="24" t="s">
        <v>55</v>
      </c>
      <c r="O940" s="24" t="s">
        <v>703</v>
      </c>
      <c r="P940" s="24">
        <v>60</v>
      </c>
      <c r="Q940" s="24">
        <v>0</v>
      </c>
      <c r="R940" s="24" t="s">
        <v>654</v>
      </c>
      <c r="S940" s="62">
        <v>0</v>
      </c>
      <c r="T940" s="24">
        <v>2025</v>
      </c>
      <c r="U940" s="24">
        <f t="shared" si="17"/>
        <v>9</v>
      </c>
      <c r="V940" s="24"/>
      <c r="W940" s="24"/>
      <c r="X940" s="24"/>
      <c r="Y940" s="24"/>
      <c r="Z940" s="64"/>
      <c r="AA940" s="64"/>
      <c r="AB940" s="24">
        <v>3</v>
      </c>
      <c r="AC940" s="24">
        <v>3</v>
      </c>
      <c r="AD940" s="24">
        <v>3</v>
      </c>
      <c r="AE940" s="24"/>
      <c r="AF940" s="24"/>
      <c r="AG940" s="24"/>
      <c r="AH940" s="62">
        <f>V940/'Festività&amp;Chiusure'!H$2</f>
        <v>0</v>
      </c>
      <c r="AI940" s="62">
        <f>W940/'Festività&amp;Chiusure'!I$2</f>
        <v>0</v>
      </c>
      <c r="AJ940" s="62">
        <f>X940/'Festività&amp;Chiusure'!J$2</f>
        <v>0</v>
      </c>
      <c r="AK940" s="62">
        <f>Y940/'Festività&amp;Chiusure'!K$2</f>
        <v>0</v>
      </c>
      <c r="AL940" s="62">
        <f>Z940/'Festività&amp;Chiusure'!L$2</f>
        <v>0</v>
      </c>
      <c r="AM940" s="62">
        <f>AA940/'Festività&amp;Chiusure'!M$2</f>
        <v>0</v>
      </c>
      <c r="AN940" s="62">
        <f>AB940/'Festività&amp;Chiusure'!N$2</f>
        <v>0.13043478260869565</v>
      </c>
      <c r="AO940" s="62">
        <f>AC940/'Festività&amp;Chiusure'!O$2</f>
        <v>0.25</v>
      </c>
      <c r="AP940" s="62">
        <f>AD940/'Festività&amp;Chiusure'!P$2</f>
        <v>0.14285714285714285</v>
      </c>
      <c r="AQ940" s="62">
        <f>AE940/'Festività&amp;Chiusure'!Q$2</f>
        <v>0</v>
      </c>
      <c r="AR940" s="62">
        <f>AF940/'Festività&amp;Chiusure'!R$2</f>
        <v>0</v>
      </c>
      <c r="AS940" s="62">
        <f>AG940/'Festività&amp;Chiusure'!S$2</f>
        <v>0</v>
      </c>
    </row>
    <row r="941" spans="1:45" ht="15" customHeight="1">
      <c r="A941" s="24" t="s">
        <v>45</v>
      </c>
      <c r="B941" s="24" t="s">
        <v>194</v>
      </c>
      <c r="C941" s="24" t="s">
        <v>195</v>
      </c>
      <c r="D941" s="24">
        <v>2025</v>
      </c>
      <c r="E941" s="61">
        <v>45839</v>
      </c>
      <c r="F941" s="61">
        <v>46022</v>
      </c>
      <c r="G941" s="24" t="s">
        <v>62</v>
      </c>
      <c r="H941" s="24" t="s">
        <v>62</v>
      </c>
      <c r="I941" s="24" t="s">
        <v>241</v>
      </c>
      <c r="J941" s="24" t="s">
        <v>723</v>
      </c>
      <c r="K941" s="24" t="s">
        <v>52</v>
      </c>
      <c r="L941" s="24" t="s">
        <v>272</v>
      </c>
      <c r="M941" s="24" t="s">
        <v>275</v>
      </c>
      <c r="N941" s="24" t="s">
        <v>55</v>
      </c>
      <c r="O941" s="24" t="s">
        <v>703</v>
      </c>
      <c r="P941" s="24">
        <v>60</v>
      </c>
      <c r="Q941" s="24">
        <v>0</v>
      </c>
      <c r="R941" s="24" t="s">
        <v>654</v>
      </c>
      <c r="S941" s="62">
        <v>0</v>
      </c>
      <c r="T941" s="24">
        <v>2025</v>
      </c>
      <c r="U941" s="24">
        <f t="shared" si="17"/>
        <v>18</v>
      </c>
      <c r="V941" s="24"/>
      <c r="W941" s="24"/>
      <c r="X941" s="24"/>
      <c r="Y941" s="24"/>
      <c r="Z941" s="64"/>
      <c r="AA941" s="64"/>
      <c r="AB941" s="24">
        <v>9</v>
      </c>
      <c r="AC941" s="24"/>
      <c r="AD941" s="24">
        <v>9</v>
      </c>
      <c r="AE941" s="24"/>
      <c r="AF941" s="24"/>
      <c r="AG941" s="24"/>
      <c r="AH941" s="62">
        <f>V941/'Festività&amp;Chiusure'!H$2</f>
        <v>0</v>
      </c>
      <c r="AI941" s="62">
        <f>W941/'Festività&amp;Chiusure'!I$2</f>
        <v>0</v>
      </c>
      <c r="AJ941" s="62">
        <f>X941/'Festività&amp;Chiusure'!J$2</f>
        <v>0</v>
      </c>
      <c r="AK941" s="62">
        <f>Y941/'Festività&amp;Chiusure'!K$2</f>
        <v>0</v>
      </c>
      <c r="AL941" s="62">
        <f>Z941/'Festività&amp;Chiusure'!L$2</f>
        <v>0</v>
      </c>
      <c r="AM941" s="62">
        <f>AA941/'Festività&amp;Chiusure'!M$2</f>
        <v>0</v>
      </c>
      <c r="AN941" s="62">
        <f>AB941/'Festività&amp;Chiusure'!N$2</f>
        <v>0.39130434782608697</v>
      </c>
      <c r="AO941" s="62">
        <f>AC941/'Festività&amp;Chiusure'!O$2</f>
        <v>0</v>
      </c>
      <c r="AP941" s="62">
        <f>AD941/'Festività&amp;Chiusure'!P$2</f>
        <v>0.42857142857142855</v>
      </c>
      <c r="AQ941" s="62">
        <f>AE941/'Festività&amp;Chiusure'!Q$2</f>
        <v>0</v>
      </c>
      <c r="AR941" s="62">
        <f>AF941/'Festività&amp;Chiusure'!R$2</f>
        <v>0</v>
      </c>
      <c r="AS941" s="62">
        <f>AG941/'Festività&amp;Chiusure'!S$2</f>
        <v>0</v>
      </c>
    </row>
    <row r="942" spans="1:45" ht="15" customHeight="1">
      <c r="A942" s="24" t="s">
        <v>45</v>
      </c>
      <c r="B942" s="24" t="s">
        <v>194</v>
      </c>
      <c r="C942" s="24" t="s">
        <v>195</v>
      </c>
      <c r="D942" s="24">
        <v>2025</v>
      </c>
      <c r="E942" s="61">
        <v>45839</v>
      </c>
      <c r="F942" s="61">
        <v>46022</v>
      </c>
      <c r="G942" s="24" t="s">
        <v>62</v>
      </c>
      <c r="H942" s="24" t="s">
        <v>62</v>
      </c>
      <c r="I942" s="24" t="s">
        <v>241</v>
      </c>
      <c r="J942" s="24" t="s">
        <v>723</v>
      </c>
      <c r="K942" s="24" t="s">
        <v>52</v>
      </c>
      <c r="L942" s="24" t="s">
        <v>272</v>
      </c>
      <c r="M942" s="24" t="s">
        <v>106</v>
      </c>
      <c r="N942" s="24" t="s">
        <v>55</v>
      </c>
      <c r="O942" s="24" t="s">
        <v>703</v>
      </c>
      <c r="P942" s="24">
        <v>60</v>
      </c>
      <c r="Q942" s="24">
        <v>0</v>
      </c>
      <c r="R942" s="24" t="s">
        <v>654</v>
      </c>
      <c r="S942" s="62">
        <v>0</v>
      </c>
      <c r="T942" s="24">
        <v>2025</v>
      </c>
      <c r="U942" s="24">
        <f t="shared" si="17"/>
        <v>8</v>
      </c>
      <c r="V942" s="24"/>
      <c r="W942" s="24"/>
      <c r="X942" s="24"/>
      <c r="Y942" s="24"/>
      <c r="Z942" s="64"/>
      <c r="AA942" s="64"/>
      <c r="AB942" s="24">
        <v>4</v>
      </c>
      <c r="AC942" s="24"/>
      <c r="AD942" s="24">
        <v>4</v>
      </c>
      <c r="AE942" s="24"/>
      <c r="AF942" s="24"/>
      <c r="AG942" s="24"/>
      <c r="AH942" s="62">
        <f>V942/'Festività&amp;Chiusure'!H$2</f>
        <v>0</v>
      </c>
      <c r="AI942" s="62">
        <f>W942/'Festività&amp;Chiusure'!I$2</f>
        <v>0</v>
      </c>
      <c r="AJ942" s="62">
        <f>X942/'Festività&amp;Chiusure'!J$2</f>
        <v>0</v>
      </c>
      <c r="AK942" s="62">
        <f>Y942/'Festività&amp;Chiusure'!K$2</f>
        <v>0</v>
      </c>
      <c r="AL942" s="62">
        <f>Z942/'Festività&amp;Chiusure'!L$2</f>
        <v>0</v>
      </c>
      <c r="AM942" s="62">
        <f>AA942/'Festività&amp;Chiusure'!M$2</f>
        <v>0</v>
      </c>
      <c r="AN942" s="62">
        <f>AB942/'Festività&amp;Chiusure'!N$2</f>
        <v>0.17391304347826086</v>
      </c>
      <c r="AO942" s="62">
        <f>AC942/'Festività&amp;Chiusure'!O$2</f>
        <v>0</v>
      </c>
      <c r="AP942" s="62">
        <f>AD942/'Festività&amp;Chiusure'!P$2</f>
        <v>0.19047619047619047</v>
      </c>
      <c r="AQ942" s="62">
        <f>AE942/'Festività&amp;Chiusure'!Q$2</f>
        <v>0</v>
      </c>
      <c r="AR942" s="62">
        <f>AF942/'Festività&amp;Chiusure'!R$2</f>
        <v>0</v>
      </c>
      <c r="AS942" s="62">
        <f>AG942/'Festività&amp;Chiusure'!S$2</f>
        <v>0</v>
      </c>
    </row>
    <row r="943" spans="1:45" ht="15" customHeight="1">
      <c r="A943" s="24" t="s">
        <v>45</v>
      </c>
      <c r="B943" s="24" t="s">
        <v>194</v>
      </c>
      <c r="C943" s="24" t="s">
        <v>195</v>
      </c>
      <c r="D943" s="24">
        <v>2025</v>
      </c>
      <c r="E943" s="61">
        <v>45658</v>
      </c>
      <c r="F943" s="61">
        <v>46022</v>
      </c>
      <c r="G943" s="24" t="s">
        <v>724</v>
      </c>
      <c r="H943" s="24" t="s">
        <v>724</v>
      </c>
      <c r="I943" s="24" t="s">
        <v>241</v>
      </c>
      <c r="J943" s="24" t="s">
        <v>725</v>
      </c>
      <c r="K943" s="24" t="s">
        <v>52</v>
      </c>
      <c r="L943" s="24" t="s">
        <v>272</v>
      </c>
      <c r="M943" s="24" t="s">
        <v>273</v>
      </c>
      <c r="N943" s="24" t="s">
        <v>55</v>
      </c>
      <c r="O943" s="24" t="s">
        <v>274</v>
      </c>
      <c r="P943" s="24">
        <v>58</v>
      </c>
      <c r="Q943" s="24">
        <v>58</v>
      </c>
      <c r="R943" s="24" t="s">
        <v>57</v>
      </c>
      <c r="S943" s="62">
        <v>1</v>
      </c>
      <c r="T943" s="24">
        <v>2025</v>
      </c>
      <c r="U943" s="24">
        <f t="shared" si="17"/>
        <v>0</v>
      </c>
      <c r="V943" s="64">
        <v>16</v>
      </c>
      <c r="W943" s="64">
        <v>16</v>
      </c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2">
        <f>V943/'Festività&amp;Chiusure'!H$2</f>
        <v>0.88888888888888884</v>
      </c>
      <c r="AI943" s="62">
        <f>W943/'Festività&amp;Chiusure'!I$2</f>
        <v>0.8</v>
      </c>
      <c r="AJ943" s="62">
        <f>X943/'Festività&amp;Chiusure'!J$2</f>
        <v>0</v>
      </c>
      <c r="AK943" s="62">
        <f>Y943/'Festività&amp;Chiusure'!K$2</f>
        <v>0</v>
      </c>
      <c r="AL943" s="62">
        <f>Z943/'Festività&amp;Chiusure'!L$2</f>
        <v>0</v>
      </c>
      <c r="AM943" s="62">
        <f>AA943/'Festività&amp;Chiusure'!M$2</f>
        <v>0</v>
      </c>
      <c r="AN943" s="62">
        <f>AB943/'Festività&amp;Chiusure'!N$2</f>
        <v>0</v>
      </c>
      <c r="AO943" s="62">
        <f>AC943/'Festività&amp;Chiusure'!O$2</f>
        <v>0</v>
      </c>
      <c r="AP943" s="62">
        <f>AD943/'Festività&amp;Chiusure'!P$2</f>
        <v>0</v>
      </c>
      <c r="AQ943" s="62">
        <f>AE943/'Festività&amp;Chiusure'!Q$2</f>
        <v>0</v>
      </c>
      <c r="AR943" s="62">
        <f>AF943/'Festività&amp;Chiusure'!R$2</f>
        <v>0</v>
      </c>
      <c r="AS943" s="62">
        <f>AG943/'Festività&amp;Chiusure'!S$2</f>
        <v>0</v>
      </c>
    </row>
    <row r="944" spans="1:45" ht="15" customHeight="1">
      <c r="A944" s="24" t="s">
        <v>45</v>
      </c>
      <c r="B944" s="24" t="s">
        <v>194</v>
      </c>
      <c r="C944" s="24" t="s">
        <v>195</v>
      </c>
      <c r="D944" s="24">
        <v>2025</v>
      </c>
      <c r="E944" s="61">
        <v>45658</v>
      </c>
      <c r="F944" s="61">
        <v>46022</v>
      </c>
      <c r="G944" s="24" t="s">
        <v>724</v>
      </c>
      <c r="H944" s="24" t="s">
        <v>724</v>
      </c>
      <c r="I944" s="24" t="s">
        <v>241</v>
      </c>
      <c r="J944" s="24" t="s">
        <v>725</v>
      </c>
      <c r="K944" s="24" t="s">
        <v>52</v>
      </c>
      <c r="L944" s="24" t="s">
        <v>272</v>
      </c>
      <c r="M944" s="24" t="s">
        <v>272</v>
      </c>
      <c r="N944" s="24" t="s">
        <v>59</v>
      </c>
      <c r="O944" s="24" t="s">
        <v>153</v>
      </c>
      <c r="P944" s="24">
        <v>58</v>
      </c>
      <c r="Q944" s="24">
        <v>58</v>
      </c>
      <c r="R944" s="24" t="s">
        <v>57</v>
      </c>
      <c r="S944" s="62">
        <v>1</v>
      </c>
      <c r="T944" s="24">
        <v>2025</v>
      </c>
      <c r="U944" s="24">
        <f t="shared" si="17"/>
        <v>0</v>
      </c>
      <c r="V944" s="24">
        <v>3</v>
      </c>
      <c r="W944" s="24">
        <v>6</v>
      </c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62">
        <f>V944/'Festività&amp;Chiusure'!H$2</f>
        <v>0.16666666666666666</v>
      </c>
      <c r="AI944" s="62">
        <f>W944/'Festività&amp;Chiusure'!I$2</f>
        <v>0.3</v>
      </c>
      <c r="AJ944" s="62">
        <f>X944/'Festività&amp;Chiusure'!J$2</f>
        <v>0</v>
      </c>
      <c r="AK944" s="62">
        <f>Y944/'Festività&amp;Chiusure'!K$2</f>
        <v>0</v>
      </c>
      <c r="AL944" s="62">
        <f>Z944/'Festività&amp;Chiusure'!L$2</f>
        <v>0</v>
      </c>
      <c r="AM944" s="62">
        <f>AA944/'Festività&amp;Chiusure'!M$2</f>
        <v>0</v>
      </c>
      <c r="AN944" s="62">
        <f>AB944/'Festività&amp;Chiusure'!N$2</f>
        <v>0</v>
      </c>
      <c r="AO944" s="62">
        <f>AC944/'Festività&amp;Chiusure'!O$2</f>
        <v>0</v>
      </c>
      <c r="AP944" s="62">
        <f>AD944/'Festività&amp;Chiusure'!P$2</f>
        <v>0</v>
      </c>
      <c r="AQ944" s="62">
        <f>AE944/'Festività&amp;Chiusure'!Q$2</f>
        <v>0</v>
      </c>
      <c r="AR944" s="62">
        <f>AF944/'Festività&amp;Chiusure'!R$2</f>
        <v>0</v>
      </c>
      <c r="AS944" s="62">
        <f>AG944/'Festività&amp;Chiusure'!S$2</f>
        <v>0</v>
      </c>
    </row>
    <row r="945" spans="1:45" ht="15" customHeight="1">
      <c r="A945" s="24" t="s">
        <v>45</v>
      </c>
      <c r="B945" s="24" t="s">
        <v>194</v>
      </c>
      <c r="C945" s="24" t="s">
        <v>195</v>
      </c>
      <c r="D945" s="24">
        <v>2025</v>
      </c>
      <c r="E945" s="61">
        <v>45658</v>
      </c>
      <c r="F945" s="61">
        <v>46022</v>
      </c>
      <c r="G945" s="24" t="s">
        <v>724</v>
      </c>
      <c r="H945" s="24" t="s">
        <v>724</v>
      </c>
      <c r="I945" s="24" t="s">
        <v>241</v>
      </c>
      <c r="J945" s="24" t="s">
        <v>725</v>
      </c>
      <c r="K945" s="24" t="s">
        <v>52</v>
      </c>
      <c r="L945" s="24" t="s">
        <v>272</v>
      </c>
      <c r="M945" s="24" t="s">
        <v>275</v>
      </c>
      <c r="N945" s="24" t="s">
        <v>55</v>
      </c>
      <c r="O945" s="24" t="s">
        <v>274</v>
      </c>
      <c r="P945" s="24">
        <v>58</v>
      </c>
      <c r="Q945" s="24">
        <v>58</v>
      </c>
      <c r="R945" s="24" t="s">
        <v>57</v>
      </c>
      <c r="S945" s="62">
        <v>1</v>
      </c>
      <c r="T945" s="24">
        <v>2025</v>
      </c>
      <c r="U945" s="24">
        <f t="shared" si="17"/>
        <v>0</v>
      </c>
      <c r="V945" s="24">
        <v>16</v>
      </c>
      <c r="W945" s="24">
        <v>9</v>
      </c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62">
        <f>V945/'Festività&amp;Chiusure'!H$2</f>
        <v>0.88888888888888884</v>
      </c>
      <c r="AI945" s="62">
        <f>W945/'Festività&amp;Chiusure'!I$2</f>
        <v>0.45</v>
      </c>
      <c r="AJ945" s="62">
        <f>X945/'Festività&amp;Chiusure'!J$2</f>
        <v>0</v>
      </c>
      <c r="AK945" s="62">
        <f>Y945/'Festività&amp;Chiusure'!K$2</f>
        <v>0</v>
      </c>
      <c r="AL945" s="62">
        <f>Z945/'Festività&amp;Chiusure'!L$2</f>
        <v>0</v>
      </c>
      <c r="AM945" s="62">
        <f>AA945/'Festività&amp;Chiusure'!M$2</f>
        <v>0</v>
      </c>
      <c r="AN945" s="62">
        <f>AB945/'Festività&amp;Chiusure'!N$2</f>
        <v>0</v>
      </c>
      <c r="AO945" s="62">
        <f>AC945/'Festività&amp;Chiusure'!O$2</f>
        <v>0</v>
      </c>
      <c r="AP945" s="62">
        <f>AD945/'Festività&amp;Chiusure'!P$2</f>
        <v>0</v>
      </c>
      <c r="AQ945" s="62">
        <f>AE945/'Festività&amp;Chiusure'!Q$2</f>
        <v>0</v>
      </c>
      <c r="AR945" s="62">
        <f>AF945/'Festività&amp;Chiusure'!R$2</f>
        <v>0</v>
      </c>
      <c r="AS945" s="62">
        <f>AG945/'Festività&amp;Chiusure'!S$2</f>
        <v>0</v>
      </c>
    </row>
    <row r="946" spans="1:45" ht="15" customHeight="1">
      <c r="A946" s="24" t="s">
        <v>45</v>
      </c>
      <c r="B946" s="24" t="s">
        <v>194</v>
      </c>
      <c r="C946" s="24" t="s">
        <v>195</v>
      </c>
      <c r="D946" s="24">
        <v>2025</v>
      </c>
      <c r="E946" s="61">
        <v>45658</v>
      </c>
      <c r="F946" s="61">
        <v>46022</v>
      </c>
      <c r="G946" s="24" t="s">
        <v>724</v>
      </c>
      <c r="H946" s="24" t="s">
        <v>724</v>
      </c>
      <c r="I946" s="24" t="s">
        <v>241</v>
      </c>
      <c r="J946" s="24" t="s">
        <v>725</v>
      </c>
      <c r="K946" s="24" t="s">
        <v>52</v>
      </c>
      <c r="L946" s="24" t="s">
        <v>272</v>
      </c>
      <c r="M946" s="24" t="s">
        <v>106</v>
      </c>
      <c r="N946" s="24" t="s">
        <v>55</v>
      </c>
      <c r="O946" s="24" t="s">
        <v>274</v>
      </c>
      <c r="P946" s="24">
        <v>58</v>
      </c>
      <c r="Q946" s="24">
        <v>58</v>
      </c>
      <c r="R946" s="24" t="s">
        <v>57</v>
      </c>
      <c r="S946" s="62">
        <v>1</v>
      </c>
      <c r="T946" s="24">
        <v>2025</v>
      </c>
      <c r="U946" s="24">
        <f t="shared" si="17"/>
        <v>0</v>
      </c>
      <c r="V946" s="24">
        <v>15</v>
      </c>
      <c r="W946" s="24">
        <v>6</v>
      </c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62">
        <f>V946/'Festività&amp;Chiusure'!H$2</f>
        <v>0.83333333333333337</v>
      </c>
      <c r="AI946" s="62">
        <f>W946/'Festività&amp;Chiusure'!I$2</f>
        <v>0.3</v>
      </c>
      <c r="AJ946" s="62">
        <f>X946/'Festività&amp;Chiusure'!J$2</f>
        <v>0</v>
      </c>
      <c r="AK946" s="62">
        <f>Y946/'Festività&amp;Chiusure'!K$2</f>
        <v>0</v>
      </c>
      <c r="AL946" s="62">
        <f>Z946/'Festività&amp;Chiusure'!L$2</f>
        <v>0</v>
      </c>
      <c r="AM946" s="62">
        <f>AA946/'Festività&amp;Chiusure'!M$2</f>
        <v>0</v>
      </c>
      <c r="AN946" s="62">
        <f>AB946/'Festività&amp;Chiusure'!N$2</f>
        <v>0</v>
      </c>
      <c r="AO946" s="62">
        <f>AC946/'Festività&amp;Chiusure'!O$2</f>
        <v>0</v>
      </c>
      <c r="AP946" s="62">
        <f>AD946/'Festività&amp;Chiusure'!P$2</f>
        <v>0</v>
      </c>
      <c r="AQ946" s="62">
        <f>AE946/'Festività&amp;Chiusure'!Q$2</f>
        <v>0</v>
      </c>
      <c r="AR946" s="62">
        <f>AF946/'Festività&amp;Chiusure'!R$2</f>
        <v>0</v>
      </c>
      <c r="AS946" s="62">
        <f>AG946/'Festività&amp;Chiusure'!S$2</f>
        <v>0</v>
      </c>
    </row>
    <row r="947" spans="1:45" ht="15" customHeight="1">
      <c r="A947" s="24" t="s">
        <v>45</v>
      </c>
      <c r="B947" s="24" t="s">
        <v>194</v>
      </c>
      <c r="C947" s="24" t="s">
        <v>195</v>
      </c>
      <c r="D947" s="24">
        <v>2025</v>
      </c>
      <c r="E947" s="61">
        <v>45792</v>
      </c>
      <c r="F947" s="61">
        <v>46022</v>
      </c>
      <c r="G947" s="24" t="s">
        <v>62</v>
      </c>
      <c r="H947" s="24" t="s">
        <v>62</v>
      </c>
      <c r="I947" s="24" t="s">
        <v>241</v>
      </c>
      <c r="J947" s="24" t="s">
        <v>726</v>
      </c>
      <c r="K947" s="24" t="s">
        <v>52</v>
      </c>
      <c r="L947" s="24" t="s">
        <v>272</v>
      </c>
      <c r="M947" s="24" t="s">
        <v>273</v>
      </c>
      <c r="N947" s="24" t="s">
        <v>55</v>
      </c>
      <c r="O947" s="24" t="s">
        <v>703</v>
      </c>
      <c r="P947" s="24">
        <v>60</v>
      </c>
      <c r="Q947" s="24">
        <v>0</v>
      </c>
      <c r="R947" s="24" t="s">
        <v>654</v>
      </c>
      <c r="S947" s="62">
        <v>0</v>
      </c>
      <c r="T947" s="24">
        <v>2025</v>
      </c>
      <c r="U947" s="24">
        <f>SUM(Z947:AG947)</f>
        <v>18</v>
      </c>
      <c r="V947" s="64"/>
      <c r="W947" s="64"/>
      <c r="X947" s="64"/>
      <c r="Y947" s="64"/>
      <c r="Z947" s="64"/>
      <c r="AA947" s="64"/>
      <c r="AB947" s="64"/>
      <c r="AC947" s="64"/>
      <c r="AD947" s="64">
        <v>9</v>
      </c>
      <c r="AE947" s="64">
        <v>9</v>
      </c>
      <c r="AF947" s="64"/>
      <c r="AG947" s="64"/>
      <c r="AH947" s="62">
        <f>V947/'Festività&amp;Chiusure'!H$2</f>
        <v>0</v>
      </c>
      <c r="AI947" s="62">
        <f>W947/'Festività&amp;Chiusure'!I$2</f>
        <v>0</v>
      </c>
      <c r="AJ947" s="62">
        <f>X947/'Festività&amp;Chiusure'!J$2</f>
        <v>0</v>
      </c>
      <c r="AK947" s="62">
        <f>Y947/'Festività&amp;Chiusure'!K$2</f>
        <v>0</v>
      </c>
      <c r="AL947" s="62">
        <f>Z947/'Festività&amp;Chiusure'!L$2</f>
        <v>0</v>
      </c>
      <c r="AM947" s="62">
        <f>AA947/'Festività&amp;Chiusure'!M$2</f>
        <v>0</v>
      </c>
      <c r="AN947" s="62">
        <f>AB947/'Festività&amp;Chiusure'!N$2</f>
        <v>0</v>
      </c>
      <c r="AO947" s="62">
        <f>AC947/'Festività&amp;Chiusure'!O$2</f>
        <v>0</v>
      </c>
      <c r="AP947" s="62">
        <f>AD947/'Festività&amp;Chiusure'!P$2</f>
        <v>0.42857142857142855</v>
      </c>
      <c r="AQ947" s="62">
        <f>AE947/'Festività&amp;Chiusure'!Q$2</f>
        <v>0.39130434782608697</v>
      </c>
      <c r="AR947" s="62">
        <f>AF947/'Festività&amp;Chiusure'!R$2</f>
        <v>0</v>
      </c>
      <c r="AS947" s="62">
        <f>AG947/'Festività&amp;Chiusure'!S$2</f>
        <v>0</v>
      </c>
    </row>
    <row r="948" spans="1:45" ht="15" customHeight="1">
      <c r="A948" s="24" t="s">
        <v>45</v>
      </c>
      <c r="B948" s="24" t="s">
        <v>194</v>
      </c>
      <c r="C948" s="24" t="s">
        <v>195</v>
      </c>
      <c r="D948" s="24">
        <v>2025</v>
      </c>
      <c r="E948" s="61">
        <v>45792</v>
      </c>
      <c r="F948" s="61">
        <v>46022</v>
      </c>
      <c r="G948" s="24" t="s">
        <v>62</v>
      </c>
      <c r="H948" s="24" t="s">
        <v>62</v>
      </c>
      <c r="I948" s="24" t="s">
        <v>241</v>
      </c>
      <c r="J948" s="24" t="s">
        <v>726</v>
      </c>
      <c r="K948" s="24" t="s">
        <v>52</v>
      </c>
      <c r="L948" s="24" t="s">
        <v>272</v>
      </c>
      <c r="M948" s="24" t="s">
        <v>272</v>
      </c>
      <c r="N948" s="24" t="s">
        <v>59</v>
      </c>
      <c r="O948" s="24" t="s">
        <v>142</v>
      </c>
      <c r="P948" s="24">
        <v>60</v>
      </c>
      <c r="Q948" s="24">
        <v>0</v>
      </c>
      <c r="R948" s="24" t="s">
        <v>654</v>
      </c>
      <c r="S948" s="62">
        <v>0</v>
      </c>
      <c r="T948" s="24">
        <v>2025</v>
      </c>
      <c r="U948" s="24">
        <f>SUM(Z948:AG948)</f>
        <v>10</v>
      </c>
      <c r="V948" s="24"/>
      <c r="W948" s="24"/>
      <c r="X948" s="24"/>
      <c r="Y948" s="64"/>
      <c r="Z948" s="64"/>
      <c r="AA948" s="24"/>
      <c r="AB948" s="24"/>
      <c r="AC948" s="24"/>
      <c r="AD948" s="24">
        <v>5</v>
      </c>
      <c r="AE948" s="24">
        <v>5</v>
      </c>
      <c r="AF948" s="24"/>
      <c r="AG948" s="24"/>
      <c r="AH948" s="62">
        <f>V948/'Festività&amp;Chiusure'!H$2</f>
        <v>0</v>
      </c>
      <c r="AI948" s="62">
        <f>W948/'Festività&amp;Chiusure'!I$2</f>
        <v>0</v>
      </c>
      <c r="AJ948" s="62">
        <f>X948/'Festività&amp;Chiusure'!J$2</f>
        <v>0</v>
      </c>
      <c r="AK948" s="62">
        <f>Y948/'Festività&amp;Chiusure'!K$2</f>
        <v>0</v>
      </c>
      <c r="AL948" s="62">
        <f>Z948/'Festività&amp;Chiusure'!L$2</f>
        <v>0</v>
      </c>
      <c r="AM948" s="62">
        <f>AA948/'Festività&amp;Chiusure'!M$2</f>
        <v>0</v>
      </c>
      <c r="AN948" s="62">
        <f>AB948/'Festività&amp;Chiusure'!N$2</f>
        <v>0</v>
      </c>
      <c r="AO948" s="62">
        <f>AC948/'Festività&amp;Chiusure'!O$2</f>
        <v>0</v>
      </c>
      <c r="AP948" s="62">
        <f>AD948/'Festività&amp;Chiusure'!P$2</f>
        <v>0.23809523809523808</v>
      </c>
      <c r="AQ948" s="62">
        <f>AE948/'Festività&amp;Chiusure'!Q$2</f>
        <v>0.21739130434782608</v>
      </c>
      <c r="AR948" s="62">
        <f>AF948/'Festività&amp;Chiusure'!R$2</f>
        <v>0</v>
      </c>
      <c r="AS948" s="62">
        <f>AG948/'Festività&amp;Chiusure'!S$2</f>
        <v>0</v>
      </c>
    </row>
    <row r="949" spans="1:45" ht="15" customHeight="1">
      <c r="A949" s="24" t="s">
        <v>45</v>
      </c>
      <c r="B949" s="24" t="s">
        <v>194</v>
      </c>
      <c r="C949" s="24" t="s">
        <v>195</v>
      </c>
      <c r="D949" s="24">
        <v>2025</v>
      </c>
      <c r="E949" s="61">
        <v>45792</v>
      </c>
      <c r="F949" s="61">
        <v>46022</v>
      </c>
      <c r="G949" s="24" t="s">
        <v>62</v>
      </c>
      <c r="H949" s="24" t="s">
        <v>62</v>
      </c>
      <c r="I949" s="24" t="s">
        <v>241</v>
      </c>
      <c r="J949" s="24" t="s">
        <v>726</v>
      </c>
      <c r="K949" s="24" t="s">
        <v>52</v>
      </c>
      <c r="L949" s="24" t="s">
        <v>272</v>
      </c>
      <c r="M949" s="24" t="s">
        <v>710</v>
      </c>
      <c r="N949" s="24" t="s">
        <v>55</v>
      </c>
      <c r="O949" s="24" t="s">
        <v>703</v>
      </c>
      <c r="P949" s="24">
        <v>60</v>
      </c>
      <c r="Q949" s="24">
        <v>0</v>
      </c>
      <c r="R949" s="24" t="s">
        <v>654</v>
      </c>
      <c r="S949" s="62">
        <v>0</v>
      </c>
      <c r="T949" s="24">
        <v>2025</v>
      </c>
      <c r="U949" s="24">
        <f>SUM(Z949:AG949)</f>
        <v>8</v>
      </c>
      <c r="V949" s="24"/>
      <c r="W949" s="24"/>
      <c r="X949" s="24"/>
      <c r="Y949" s="64"/>
      <c r="Z949" s="64"/>
      <c r="AA949" s="24"/>
      <c r="AB949" s="24"/>
      <c r="AC949" s="24"/>
      <c r="AD949" s="24">
        <v>4</v>
      </c>
      <c r="AE949" s="24">
        <v>4</v>
      </c>
      <c r="AF949" s="24"/>
      <c r="AG949" s="24"/>
      <c r="AH949" s="62">
        <f>V949/'Festività&amp;Chiusure'!H$2</f>
        <v>0</v>
      </c>
      <c r="AI949" s="62">
        <f>W949/'Festività&amp;Chiusure'!I$2</f>
        <v>0</v>
      </c>
      <c r="AJ949" s="62">
        <f>X949/'Festività&amp;Chiusure'!J$2</f>
        <v>0</v>
      </c>
      <c r="AK949" s="62">
        <f>Y949/'Festività&amp;Chiusure'!K$2</f>
        <v>0</v>
      </c>
      <c r="AL949" s="62">
        <f>Z949/'Festività&amp;Chiusure'!L$2</f>
        <v>0</v>
      </c>
      <c r="AM949" s="62">
        <f>AA949/'Festività&amp;Chiusure'!M$2</f>
        <v>0</v>
      </c>
      <c r="AN949" s="62">
        <f>AB949/'Festività&amp;Chiusure'!N$2</f>
        <v>0</v>
      </c>
      <c r="AO949" s="62">
        <f>AC949/'Festività&amp;Chiusure'!O$2</f>
        <v>0</v>
      </c>
      <c r="AP949" s="62">
        <f>AD949/'Festività&amp;Chiusure'!P$2</f>
        <v>0.19047619047619047</v>
      </c>
      <c r="AQ949" s="62">
        <f>AE949/'Festività&amp;Chiusure'!Q$2</f>
        <v>0.17391304347826086</v>
      </c>
      <c r="AR949" s="62">
        <f>AF949/'Festività&amp;Chiusure'!R$2</f>
        <v>0</v>
      </c>
      <c r="AS949" s="62">
        <f>AG949/'Festività&amp;Chiusure'!S$2</f>
        <v>0</v>
      </c>
    </row>
    <row r="950" spans="1:45" ht="15" customHeight="1">
      <c r="A950" s="24" t="s">
        <v>45</v>
      </c>
      <c r="B950" s="24" t="s">
        <v>194</v>
      </c>
      <c r="C950" s="24" t="s">
        <v>195</v>
      </c>
      <c r="D950" s="24">
        <v>2025</v>
      </c>
      <c r="E950" s="61">
        <v>45792</v>
      </c>
      <c r="F950" s="61">
        <v>46022</v>
      </c>
      <c r="G950" s="24" t="s">
        <v>62</v>
      </c>
      <c r="H950" s="24" t="s">
        <v>62</v>
      </c>
      <c r="I950" s="24" t="s">
        <v>241</v>
      </c>
      <c r="J950" s="24" t="s">
        <v>726</v>
      </c>
      <c r="K950" s="24" t="s">
        <v>52</v>
      </c>
      <c r="L950" s="24" t="s">
        <v>272</v>
      </c>
      <c r="M950" s="24" t="s">
        <v>275</v>
      </c>
      <c r="N950" s="24" t="s">
        <v>55</v>
      </c>
      <c r="O950" s="24" t="s">
        <v>703</v>
      </c>
      <c r="P950" s="24">
        <v>60</v>
      </c>
      <c r="Q950" s="24">
        <v>0</v>
      </c>
      <c r="R950" s="24" t="s">
        <v>654</v>
      </c>
      <c r="S950" s="62">
        <v>0</v>
      </c>
      <c r="T950" s="24">
        <v>2025</v>
      </c>
      <c r="U950" s="24">
        <f>SUM(Z950:AG950)</f>
        <v>20</v>
      </c>
      <c r="V950" s="24"/>
      <c r="W950" s="24"/>
      <c r="X950" s="24"/>
      <c r="Y950" s="64"/>
      <c r="Z950" s="64"/>
      <c r="AA950" s="24"/>
      <c r="AB950" s="24"/>
      <c r="AC950" s="24"/>
      <c r="AD950" s="24">
        <v>10</v>
      </c>
      <c r="AE950" s="24">
        <v>10</v>
      </c>
      <c r="AF950" s="24"/>
      <c r="AG950" s="24"/>
      <c r="AH950" s="62">
        <f>V950/'Festività&amp;Chiusure'!H$2</f>
        <v>0</v>
      </c>
      <c r="AI950" s="62">
        <f>W950/'Festività&amp;Chiusure'!I$2</f>
        <v>0</v>
      </c>
      <c r="AJ950" s="62">
        <f>X950/'Festività&amp;Chiusure'!J$2</f>
        <v>0</v>
      </c>
      <c r="AK950" s="62">
        <f>Y950/'Festività&amp;Chiusure'!K$2</f>
        <v>0</v>
      </c>
      <c r="AL950" s="62">
        <f>Z950/'Festività&amp;Chiusure'!L$2</f>
        <v>0</v>
      </c>
      <c r="AM950" s="62">
        <f>AA950/'Festività&amp;Chiusure'!M$2</f>
        <v>0</v>
      </c>
      <c r="AN950" s="62">
        <f>AB950/'Festività&amp;Chiusure'!N$2</f>
        <v>0</v>
      </c>
      <c r="AO950" s="62">
        <f>AC950/'Festività&amp;Chiusure'!O$2</f>
        <v>0</v>
      </c>
      <c r="AP950" s="62">
        <f>AD950/'Festività&amp;Chiusure'!P$2</f>
        <v>0.47619047619047616</v>
      </c>
      <c r="AQ950" s="62">
        <f>AE950/'Festività&amp;Chiusure'!Q$2</f>
        <v>0.43478260869565216</v>
      </c>
      <c r="AR950" s="62">
        <f>AF950/'Festività&amp;Chiusure'!R$2</f>
        <v>0</v>
      </c>
      <c r="AS950" s="62">
        <f>AG950/'Festività&amp;Chiusure'!S$2</f>
        <v>0</v>
      </c>
    </row>
    <row r="951" spans="1:45" ht="15" customHeight="1">
      <c r="A951" s="24" t="s">
        <v>45</v>
      </c>
      <c r="B951" s="24" t="s">
        <v>194</v>
      </c>
      <c r="C951" s="24" t="s">
        <v>195</v>
      </c>
      <c r="D951" s="24">
        <v>2025</v>
      </c>
      <c r="E951" s="61">
        <v>45792</v>
      </c>
      <c r="F951" s="61">
        <v>46022</v>
      </c>
      <c r="G951" s="24" t="s">
        <v>62</v>
      </c>
      <c r="H951" s="24" t="s">
        <v>62</v>
      </c>
      <c r="I951" s="24" t="s">
        <v>241</v>
      </c>
      <c r="J951" s="24" t="s">
        <v>726</v>
      </c>
      <c r="K951" s="24" t="s">
        <v>52</v>
      </c>
      <c r="L951" s="24" t="s">
        <v>272</v>
      </c>
      <c r="M951" s="24" t="s">
        <v>106</v>
      </c>
      <c r="N951" s="24" t="s">
        <v>55</v>
      </c>
      <c r="O951" s="24" t="s">
        <v>703</v>
      </c>
      <c r="P951" s="24">
        <v>60</v>
      </c>
      <c r="Q951" s="24">
        <v>0</v>
      </c>
      <c r="R951" s="24" t="s">
        <v>654</v>
      </c>
      <c r="S951" s="62">
        <v>0</v>
      </c>
      <c r="T951" s="24">
        <v>2025</v>
      </c>
      <c r="U951" s="24">
        <f>SUM(Z951:AG951)</f>
        <v>4</v>
      </c>
      <c r="V951" s="24"/>
      <c r="W951" s="24"/>
      <c r="X951" s="24"/>
      <c r="Y951" s="64"/>
      <c r="Z951" s="64"/>
      <c r="AA951" s="24"/>
      <c r="AB951" s="24"/>
      <c r="AC951" s="24"/>
      <c r="AD951" s="24">
        <v>2</v>
      </c>
      <c r="AE951" s="24">
        <v>2</v>
      </c>
      <c r="AF951" s="24"/>
      <c r="AG951" s="24"/>
      <c r="AH951" s="62">
        <f>V951/'Festività&amp;Chiusure'!H$2</f>
        <v>0</v>
      </c>
      <c r="AI951" s="62">
        <f>W951/'Festività&amp;Chiusure'!I$2</f>
        <v>0</v>
      </c>
      <c r="AJ951" s="62">
        <f>X951/'Festività&amp;Chiusure'!J$2</f>
        <v>0</v>
      </c>
      <c r="AK951" s="62">
        <f>Y951/'Festività&amp;Chiusure'!K$2</f>
        <v>0</v>
      </c>
      <c r="AL951" s="62">
        <f>Z951/'Festività&amp;Chiusure'!L$2</f>
        <v>0</v>
      </c>
      <c r="AM951" s="62">
        <f>AA951/'Festività&amp;Chiusure'!M$2</f>
        <v>0</v>
      </c>
      <c r="AN951" s="62">
        <f>AB951/'Festività&amp;Chiusure'!N$2</f>
        <v>0</v>
      </c>
      <c r="AO951" s="62">
        <f>AC951/'Festività&amp;Chiusure'!O$2</f>
        <v>0</v>
      </c>
      <c r="AP951" s="62">
        <f>AD951/'Festività&amp;Chiusure'!P$2</f>
        <v>9.5238095238095233E-2</v>
      </c>
      <c r="AQ951" s="62">
        <f>AE951/'Festività&amp;Chiusure'!Q$2</f>
        <v>8.6956521739130432E-2</v>
      </c>
      <c r="AR951" s="62">
        <f>AF951/'Festività&amp;Chiusure'!R$2</f>
        <v>0</v>
      </c>
      <c r="AS951" s="62">
        <f>AG951/'Festività&amp;Chiusure'!S$2</f>
        <v>0</v>
      </c>
    </row>
    <row r="952" spans="1:45" ht="15" customHeight="1">
      <c r="A952" s="24" t="s">
        <v>45</v>
      </c>
      <c r="B952" s="24" t="s">
        <v>46</v>
      </c>
      <c r="C952" s="24" t="s">
        <v>195</v>
      </c>
      <c r="D952" s="24">
        <v>2025</v>
      </c>
      <c r="E952" s="61">
        <v>45658</v>
      </c>
      <c r="F952" s="61">
        <v>46022</v>
      </c>
      <c r="G952" s="24" t="s">
        <v>727</v>
      </c>
      <c r="H952" s="24" t="s">
        <v>727</v>
      </c>
      <c r="I952" s="24" t="s">
        <v>139</v>
      </c>
      <c r="J952" s="24" t="s">
        <v>728</v>
      </c>
      <c r="K952" s="24" t="s">
        <v>52</v>
      </c>
      <c r="L952" s="24" t="s">
        <v>272</v>
      </c>
      <c r="M952" s="24" t="s">
        <v>243</v>
      </c>
      <c r="N952" s="24" t="s">
        <v>55</v>
      </c>
      <c r="O952" s="24" t="s">
        <v>146</v>
      </c>
      <c r="P952" s="24">
        <v>228</v>
      </c>
      <c r="Q952" s="24">
        <v>93</v>
      </c>
      <c r="R952" s="24" t="s">
        <v>729</v>
      </c>
      <c r="S952" s="62">
        <f>Q952/P952</f>
        <v>0.40789473684210525</v>
      </c>
      <c r="T952" s="24">
        <v>2025</v>
      </c>
      <c r="U952" s="24">
        <f t="shared" si="17"/>
        <v>71</v>
      </c>
      <c r="V952" s="24">
        <v>5</v>
      </c>
      <c r="W952" s="24">
        <v>6</v>
      </c>
      <c r="X952" s="24">
        <v>8</v>
      </c>
      <c r="Y952" s="24">
        <v>8</v>
      </c>
      <c r="Z952" s="24">
        <v>8</v>
      </c>
      <c r="AA952" s="24">
        <v>10</v>
      </c>
      <c r="AB952" s="24">
        <v>10</v>
      </c>
      <c r="AC952" s="24">
        <v>5</v>
      </c>
      <c r="AD952" s="24">
        <v>10</v>
      </c>
      <c r="AE952" s="24">
        <v>10</v>
      </c>
      <c r="AF952" s="24">
        <v>10</v>
      </c>
      <c r="AG952" s="24">
        <v>8</v>
      </c>
      <c r="AH952" s="62">
        <f>V952/'Festività&amp;Chiusure'!H$2</f>
        <v>0.27777777777777779</v>
      </c>
      <c r="AI952" s="62">
        <f>W952/'Festività&amp;Chiusure'!I$2</f>
        <v>0.3</v>
      </c>
      <c r="AJ952" s="62">
        <f>X952/'Festività&amp;Chiusure'!J$2</f>
        <v>0.38095238095238093</v>
      </c>
      <c r="AK952" s="62">
        <f>Y952/'Festività&amp;Chiusure'!K$2</f>
        <v>0.36363636363636365</v>
      </c>
      <c r="AL952" s="62">
        <f>Z952/'Festività&amp;Chiusure'!L$2</f>
        <v>0.4</v>
      </c>
      <c r="AM952" s="62">
        <f>AA952/'Festività&amp;Chiusure'!M$2</f>
        <v>0.5</v>
      </c>
      <c r="AN952" s="62">
        <f>AB952/'Festività&amp;Chiusure'!N$2</f>
        <v>0.43478260869565216</v>
      </c>
      <c r="AO952" s="62">
        <f>AC952/'Festività&amp;Chiusure'!O$2</f>
        <v>0.41666666666666669</v>
      </c>
      <c r="AP952" s="62">
        <f>AD952/'Festività&amp;Chiusure'!P$2</f>
        <v>0.47619047619047616</v>
      </c>
      <c r="AQ952" s="62">
        <f>AE952/'Festività&amp;Chiusure'!Q$2</f>
        <v>0.43478260869565216</v>
      </c>
      <c r="AR952" s="62">
        <f>AF952/'Festività&amp;Chiusure'!R$2</f>
        <v>0.47619047619047616</v>
      </c>
      <c r="AS952" s="62">
        <f>AG952/'Festività&amp;Chiusure'!S$2</f>
        <v>0.36363636363636365</v>
      </c>
    </row>
    <row r="953" spans="1:45" ht="15" customHeight="1">
      <c r="A953" s="24" t="s">
        <v>45</v>
      </c>
      <c r="B953" s="24" t="s">
        <v>46</v>
      </c>
      <c r="C953" s="24" t="s">
        <v>195</v>
      </c>
      <c r="D953" s="24">
        <v>2025</v>
      </c>
      <c r="E953" s="61">
        <v>45658</v>
      </c>
      <c r="F953" s="61">
        <v>46022</v>
      </c>
      <c r="G953" s="24" t="s">
        <v>727</v>
      </c>
      <c r="H953" s="24" t="s">
        <v>727</v>
      </c>
      <c r="I953" s="24" t="s">
        <v>139</v>
      </c>
      <c r="J953" s="24" t="s">
        <v>728</v>
      </c>
      <c r="K953" s="24" t="s">
        <v>52</v>
      </c>
      <c r="L953" s="24" t="s">
        <v>272</v>
      </c>
      <c r="M953" s="24" t="s">
        <v>272</v>
      </c>
      <c r="N953" s="24" t="s">
        <v>59</v>
      </c>
      <c r="O953" s="75" t="s">
        <v>146</v>
      </c>
      <c r="P953" s="24">
        <v>228</v>
      </c>
      <c r="Q953" s="24">
        <v>93</v>
      </c>
      <c r="R953" s="24" t="s">
        <v>93</v>
      </c>
      <c r="S953" s="62">
        <f>Q953/P953</f>
        <v>0.40789473684210525</v>
      </c>
      <c r="T953" s="24">
        <v>2025</v>
      </c>
      <c r="U953" s="24">
        <f t="shared" si="17"/>
        <v>22</v>
      </c>
      <c r="V953" s="24">
        <v>1</v>
      </c>
      <c r="W953" s="24">
        <v>2</v>
      </c>
      <c r="X953" s="24">
        <v>2</v>
      </c>
      <c r="Y953" s="24">
        <v>2</v>
      </c>
      <c r="Z953" s="24">
        <v>3</v>
      </c>
      <c r="AA953" s="24">
        <v>3</v>
      </c>
      <c r="AB953" s="24">
        <v>3</v>
      </c>
      <c r="AC953" s="24">
        <v>1</v>
      </c>
      <c r="AD953" s="24">
        <v>3</v>
      </c>
      <c r="AE953" s="24">
        <v>3</v>
      </c>
      <c r="AF953" s="24">
        <v>3</v>
      </c>
      <c r="AG953" s="24">
        <v>3</v>
      </c>
      <c r="AH953" s="62">
        <f>V953/'Festività&amp;Chiusure'!H$2</f>
        <v>5.5555555555555552E-2</v>
      </c>
      <c r="AI953" s="62">
        <f>W953/'Festività&amp;Chiusure'!I$2</f>
        <v>0.1</v>
      </c>
      <c r="AJ953" s="62">
        <f>X953/'Festività&amp;Chiusure'!J$2</f>
        <v>9.5238095238095233E-2</v>
      </c>
      <c r="AK953" s="62">
        <f>Y953/'Festività&amp;Chiusure'!K$2</f>
        <v>9.0909090909090912E-2</v>
      </c>
      <c r="AL953" s="62">
        <f>Z953/'Festività&amp;Chiusure'!L$2</f>
        <v>0.15</v>
      </c>
      <c r="AM953" s="62">
        <f>AA953/'Festività&amp;Chiusure'!M$2</f>
        <v>0.15</v>
      </c>
      <c r="AN953" s="62">
        <f>AB953/'Festività&amp;Chiusure'!N$2</f>
        <v>0.13043478260869565</v>
      </c>
      <c r="AO953" s="62">
        <f>AC953/'Festività&amp;Chiusure'!O$2</f>
        <v>8.3333333333333329E-2</v>
      </c>
      <c r="AP953" s="62">
        <f>AD953/'Festività&amp;Chiusure'!P$2</f>
        <v>0.14285714285714285</v>
      </c>
      <c r="AQ953" s="62">
        <f>AE953/'Festività&amp;Chiusure'!Q$2</f>
        <v>0.13043478260869565</v>
      </c>
      <c r="AR953" s="62">
        <f>AF953/'Festività&amp;Chiusure'!R$2</f>
        <v>0.14285714285714285</v>
      </c>
      <c r="AS953" s="62">
        <f>AG953/'Festività&amp;Chiusure'!S$2</f>
        <v>0.13636363636363635</v>
      </c>
    </row>
    <row r="954" spans="1:45" ht="15" customHeight="1">
      <c r="A954" s="24" t="s">
        <v>45</v>
      </c>
      <c r="B954" s="24" t="s">
        <v>46</v>
      </c>
      <c r="C954" s="24" t="s">
        <v>195</v>
      </c>
      <c r="D954" s="24">
        <v>2025</v>
      </c>
      <c r="E954" s="61">
        <v>45658</v>
      </c>
      <c r="F954" s="61">
        <v>46022</v>
      </c>
      <c r="G954" s="24" t="s">
        <v>727</v>
      </c>
      <c r="H954" s="24" t="s">
        <v>727</v>
      </c>
      <c r="I954" s="24" t="s">
        <v>139</v>
      </c>
      <c r="J954" s="24" t="s">
        <v>728</v>
      </c>
      <c r="K954" s="24" t="s">
        <v>52</v>
      </c>
      <c r="L954" s="24" t="s">
        <v>272</v>
      </c>
      <c r="M954" s="24" t="s">
        <v>244</v>
      </c>
      <c r="N954" s="24" t="s">
        <v>55</v>
      </c>
      <c r="O954" s="24" t="s">
        <v>696</v>
      </c>
      <c r="P954" s="24">
        <v>228</v>
      </c>
      <c r="Q954" s="24">
        <v>93</v>
      </c>
      <c r="R954" s="24" t="s">
        <v>729</v>
      </c>
      <c r="S954" s="62">
        <f>Q954/P954</f>
        <v>0.40789473684210525</v>
      </c>
      <c r="T954" s="24">
        <v>2025</v>
      </c>
      <c r="U954" s="24">
        <f t="shared" si="17"/>
        <v>66</v>
      </c>
      <c r="V954" s="24">
        <v>5</v>
      </c>
      <c r="W954" s="24">
        <v>5</v>
      </c>
      <c r="X954" s="24">
        <v>5</v>
      </c>
      <c r="Y954" s="24">
        <v>6</v>
      </c>
      <c r="Z954" s="24">
        <v>6</v>
      </c>
      <c r="AA954" s="24">
        <v>10</v>
      </c>
      <c r="AB954" s="24">
        <v>10</v>
      </c>
      <c r="AC954" s="24">
        <v>5</v>
      </c>
      <c r="AD954" s="24">
        <v>9</v>
      </c>
      <c r="AE954" s="24">
        <v>9</v>
      </c>
      <c r="AF954" s="24">
        <v>9</v>
      </c>
      <c r="AG954" s="24">
        <v>8</v>
      </c>
      <c r="AH954" s="62">
        <f>V954/'Festività&amp;Chiusure'!H$2</f>
        <v>0.27777777777777779</v>
      </c>
      <c r="AI954" s="62">
        <f>W954/'Festività&amp;Chiusure'!I$2</f>
        <v>0.25</v>
      </c>
      <c r="AJ954" s="62">
        <f>X954/'Festività&amp;Chiusure'!J$2</f>
        <v>0.23809523809523808</v>
      </c>
      <c r="AK954" s="62">
        <f>Y954/'Festività&amp;Chiusure'!K$2</f>
        <v>0.27272727272727271</v>
      </c>
      <c r="AL954" s="62">
        <f>Z954/'Festività&amp;Chiusure'!L$2</f>
        <v>0.3</v>
      </c>
      <c r="AM954" s="62">
        <f>AA954/'Festività&amp;Chiusure'!M$2</f>
        <v>0.5</v>
      </c>
      <c r="AN954" s="62">
        <f>AB954/'Festività&amp;Chiusure'!N$2</f>
        <v>0.43478260869565216</v>
      </c>
      <c r="AO954" s="62">
        <f>AC954/'Festività&amp;Chiusure'!O$2</f>
        <v>0.41666666666666669</v>
      </c>
      <c r="AP954" s="62">
        <f>AD954/'Festività&amp;Chiusure'!P$2</f>
        <v>0.42857142857142855</v>
      </c>
      <c r="AQ954" s="62">
        <f>AE954/'Festività&amp;Chiusure'!Q$2</f>
        <v>0.39130434782608697</v>
      </c>
      <c r="AR954" s="62">
        <f>AF954/'Festività&amp;Chiusure'!R$2</f>
        <v>0.42857142857142855</v>
      </c>
      <c r="AS954" s="62">
        <f>AG954/'Festività&amp;Chiusure'!S$2</f>
        <v>0.36363636363636365</v>
      </c>
    </row>
    <row r="955" spans="1:45" ht="15" customHeight="1">
      <c r="A955" s="24" t="s">
        <v>45</v>
      </c>
      <c r="B955" s="24" t="s">
        <v>46</v>
      </c>
      <c r="C955" s="24" t="s">
        <v>195</v>
      </c>
      <c r="D955" s="24">
        <v>2025</v>
      </c>
      <c r="E955" s="61">
        <v>45658</v>
      </c>
      <c r="F955" s="61">
        <v>46022</v>
      </c>
      <c r="G955" s="24" t="s">
        <v>727</v>
      </c>
      <c r="H955" s="24" t="s">
        <v>727</v>
      </c>
      <c r="I955" s="24" t="s">
        <v>139</v>
      </c>
      <c r="J955" s="24" t="s">
        <v>728</v>
      </c>
      <c r="K955" s="24" t="s">
        <v>52</v>
      </c>
      <c r="L955" s="24" t="s">
        <v>272</v>
      </c>
      <c r="M955" s="24" t="s">
        <v>133</v>
      </c>
      <c r="N955" s="24" t="s">
        <v>55</v>
      </c>
      <c r="O955" s="24" t="s">
        <v>146</v>
      </c>
      <c r="P955" s="24">
        <v>228</v>
      </c>
      <c r="Q955" s="24">
        <v>93</v>
      </c>
      <c r="R955" s="24" t="s">
        <v>93</v>
      </c>
      <c r="S955" s="62">
        <f>Q955/P955</f>
        <v>0.40789473684210525</v>
      </c>
      <c r="T955" s="24">
        <v>2025</v>
      </c>
      <c r="U955" s="24">
        <f t="shared" si="17"/>
        <v>2</v>
      </c>
      <c r="V955" s="24"/>
      <c r="W955" s="24"/>
      <c r="X955" s="24"/>
      <c r="Y955" s="24">
        <v>1</v>
      </c>
      <c r="Z955" s="24">
        <v>2</v>
      </c>
      <c r="AA955" s="24"/>
      <c r="AB955" s="24"/>
      <c r="AC955" s="24"/>
      <c r="AD955" s="24"/>
      <c r="AE955" s="24"/>
      <c r="AF955" s="24"/>
      <c r="AG955" s="24"/>
      <c r="AH955" s="62">
        <f>V955/'Festività&amp;Chiusure'!H$2</f>
        <v>0</v>
      </c>
      <c r="AI955" s="62">
        <f>W955/'Festività&amp;Chiusure'!I$2</f>
        <v>0</v>
      </c>
      <c r="AJ955" s="62">
        <f>X955/'Festività&amp;Chiusure'!J$2</f>
        <v>0</v>
      </c>
      <c r="AK955" s="62">
        <f>Y955/'Festività&amp;Chiusure'!K$2</f>
        <v>4.5454545454545456E-2</v>
      </c>
      <c r="AL955" s="62">
        <f>Z955/'Festività&amp;Chiusure'!L$2</f>
        <v>0.1</v>
      </c>
      <c r="AM955" s="62">
        <f>AA955/'Festività&amp;Chiusure'!M$2</f>
        <v>0</v>
      </c>
      <c r="AN955" s="62">
        <f>AB955/'Festività&amp;Chiusure'!N$2</f>
        <v>0</v>
      </c>
      <c r="AO955" s="62">
        <f>AC955/'Festività&amp;Chiusure'!O$2</f>
        <v>0</v>
      </c>
      <c r="AP955" s="62">
        <f>AD955/'Festività&amp;Chiusure'!P$2</f>
        <v>0</v>
      </c>
      <c r="AQ955" s="62">
        <f>AE955/'Festività&amp;Chiusure'!Q$2</f>
        <v>0</v>
      </c>
      <c r="AR955" s="62">
        <f>AF955/'Festività&amp;Chiusure'!R$2</f>
        <v>0</v>
      </c>
      <c r="AS955" s="62">
        <f>AG955/'Festività&amp;Chiusure'!S$2</f>
        <v>0</v>
      </c>
    </row>
    <row r="956" spans="1:45" ht="15" customHeight="1">
      <c r="A956" s="24" t="s">
        <v>45</v>
      </c>
      <c r="B956" s="24" t="s">
        <v>46</v>
      </c>
      <c r="C956" s="24" t="s">
        <v>195</v>
      </c>
      <c r="D956" s="24">
        <v>2025</v>
      </c>
      <c r="E956" s="61">
        <v>45383</v>
      </c>
      <c r="F956" s="61">
        <v>45657</v>
      </c>
      <c r="G956" s="24" t="s">
        <v>293</v>
      </c>
      <c r="H956" s="24" t="s">
        <v>294</v>
      </c>
      <c r="I956" s="24" t="s">
        <v>139</v>
      </c>
      <c r="J956" s="24" t="s">
        <v>295</v>
      </c>
      <c r="K956" s="24" t="s">
        <v>52</v>
      </c>
      <c r="L956" s="24" t="s">
        <v>272</v>
      </c>
      <c r="M956" s="24" t="s">
        <v>243</v>
      </c>
      <c r="N956" s="24" t="s">
        <v>55</v>
      </c>
      <c r="O956" s="75" t="s">
        <v>146</v>
      </c>
      <c r="P956" s="24">
        <v>185</v>
      </c>
      <c r="Q956" s="24">
        <v>94</v>
      </c>
      <c r="R956" s="24" t="s">
        <v>93</v>
      </c>
      <c r="S956" s="62">
        <v>0.71</v>
      </c>
      <c r="T956" s="24">
        <v>2025</v>
      </c>
      <c r="U956" s="24">
        <f t="shared" si="17"/>
        <v>12</v>
      </c>
      <c r="V956" s="24">
        <v>3</v>
      </c>
      <c r="W956" s="24">
        <v>6</v>
      </c>
      <c r="X956" s="24">
        <v>6</v>
      </c>
      <c r="Y956" s="24">
        <v>6</v>
      </c>
      <c r="Z956" s="24">
        <v>6</v>
      </c>
      <c r="AA956" s="24">
        <v>6</v>
      </c>
      <c r="AB956" s="24"/>
      <c r="AC956" s="24"/>
      <c r="AD956" s="24"/>
      <c r="AE956" s="24"/>
      <c r="AF956" s="24"/>
      <c r="AG956" s="24"/>
      <c r="AH956" s="62">
        <f>V956/'Festività&amp;Chiusure'!H$2</f>
        <v>0.16666666666666666</v>
      </c>
      <c r="AI956" s="62">
        <f>W956/'Festività&amp;Chiusure'!I$2</f>
        <v>0.3</v>
      </c>
      <c r="AJ956" s="62">
        <f>X956/'Festività&amp;Chiusure'!J$2</f>
        <v>0.2857142857142857</v>
      </c>
      <c r="AK956" s="62">
        <f>Y956/'Festività&amp;Chiusure'!K$2</f>
        <v>0.27272727272727271</v>
      </c>
      <c r="AL956" s="62">
        <f>Z956/'Festività&amp;Chiusure'!L$2</f>
        <v>0.3</v>
      </c>
      <c r="AM956" s="62">
        <f>AA956/'Festività&amp;Chiusure'!M$2</f>
        <v>0.3</v>
      </c>
      <c r="AN956" s="62">
        <f>AB956/'Festività&amp;Chiusure'!N$2</f>
        <v>0</v>
      </c>
      <c r="AO956" s="62">
        <f>AC956/'Festività&amp;Chiusure'!O$2</f>
        <v>0</v>
      </c>
      <c r="AP956" s="62">
        <f>AD956/'Festività&amp;Chiusure'!P$2</f>
        <v>0</v>
      </c>
      <c r="AQ956" s="62">
        <f>AE956/'Festività&amp;Chiusure'!Q$2</f>
        <v>0</v>
      </c>
      <c r="AR956" s="62">
        <f>AF956/'Festività&amp;Chiusure'!R$2</f>
        <v>0</v>
      </c>
      <c r="AS956" s="62">
        <f>AG956/'Festività&amp;Chiusure'!S$2</f>
        <v>0</v>
      </c>
    </row>
    <row r="957" spans="1:45" ht="15" customHeight="1">
      <c r="A957" s="24" t="s">
        <v>45</v>
      </c>
      <c r="B957" s="24" t="s">
        <v>46</v>
      </c>
      <c r="C957" s="24" t="s">
        <v>195</v>
      </c>
      <c r="D957" s="24">
        <v>2024</v>
      </c>
      <c r="E957" s="61">
        <v>45383</v>
      </c>
      <c r="F957" s="61">
        <v>45657</v>
      </c>
      <c r="G957" s="24" t="s">
        <v>293</v>
      </c>
      <c r="H957" s="24" t="s">
        <v>294</v>
      </c>
      <c r="I957" s="24" t="s">
        <v>139</v>
      </c>
      <c r="J957" s="24" t="s">
        <v>295</v>
      </c>
      <c r="K957" s="24" t="s">
        <v>52</v>
      </c>
      <c r="L957" s="24" t="s">
        <v>272</v>
      </c>
      <c r="M957" s="24" t="s">
        <v>272</v>
      </c>
      <c r="N957" s="24" t="s">
        <v>59</v>
      </c>
      <c r="O957" s="24" t="s">
        <v>146</v>
      </c>
      <c r="P957" s="24">
        <v>185</v>
      </c>
      <c r="Q957" s="24">
        <v>94</v>
      </c>
      <c r="R957" s="24" t="s">
        <v>93</v>
      </c>
      <c r="S957" s="62">
        <v>0.71</v>
      </c>
      <c r="T957" s="24">
        <v>2025</v>
      </c>
      <c r="U957" s="24">
        <f t="shared" si="17"/>
        <v>2</v>
      </c>
      <c r="V957" s="24">
        <v>1</v>
      </c>
      <c r="W957" s="24">
        <v>1</v>
      </c>
      <c r="X957" s="24">
        <v>1</v>
      </c>
      <c r="Y957" s="24">
        <v>1</v>
      </c>
      <c r="Z957" s="24">
        <v>1</v>
      </c>
      <c r="AA957" s="24">
        <v>1</v>
      </c>
      <c r="AB957" s="24"/>
      <c r="AC957" s="24"/>
      <c r="AD957" s="24"/>
      <c r="AE957" s="24"/>
      <c r="AF957" s="24"/>
      <c r="AG957" s="24"/>
      <c r="AH957" s="62">
        <f>V957/'Festività&amp;Chiusure'!H$2</f>
        <v>5.5555555555555552E-2</v>
      </c>
      <c r="AI957" s="62">
        <f>W957/'Festività&amp;Chiusure'!I$2</f>
        <v>0.05</v>
      </c>
      <c r="AJ957" s="62">
        <f>X957/'Festività&amp;Chiusure'!J$2</f>
        <v>4.7619047619047616E-2</v>
      </c>
      <c r="AK957" s="62">
        <f>Y957/'Festività&amp;Chiusure'!K$2</f>
        <v>4.5454545454545456E-2</v>
      </c>
      <c r="AL957" s="62">
        <f>Z957/'Festività&amp;Chiusure'!L$2</f>
        <v>0.05</v>
      </c>
      <c r="AM957" s="62">
        <f>AA957/'Festività&amp;Chiusure'!M$2</f>
        <v>0.05</v>
      </c>
      <c r="AN957" s="62">
        <f>AB957/'Festività&amp;Chiusure'!N$2</f>
        <v>0</v>
      </c>
      <c r="AO957" s="62">
        <f>AC957/'Festività&amp;Chiusure'!O$2</f>
        <v>0</v>
      </c>
      <c r="AP957" s="62">
        <f>AD957/'Festività&amp;Chiusure'!P$2</f>
        <v>0</v>
      </c>
      <c r="AQ957" s="62">
        <f>AE957/'Festività&amp;Chiusure'!Q$2</f>
        <v>0</v>
      </c>
      <c r="AR957" s="62">
        <f>AF957/'Festività&amp;Chiusure'!R$2</f>
        <v>0</v>
      </c>
      <c r="AS957" s="62">
        <f>AG957/'Festività&amp;Chiusure'!S$2</f>
        <v>0</v>
      </c>
    </row>
    <row r="958" spans="1:45" ht="15" customHeight="1">
      <c r="A958" s="24" t="s">
        <v>45</v>
      </c>
      <c r="B958" s="24" t="s">
        <v>46</v>
      </c>
      <c r="C958" s="24" t="s">
        <v>195</v>
      </c>
      <c r="D958" s="24">
        <v>2025</v>
      </c>
      <c r="E958" s="61">
        <v>45383</v>
      </c>
      <c r="F958" s="61">
        <v>45657</v>
      </c>
      <c r="G958" s="24" t="s">
        <v>293</v>
      </c>
      <c r="H958" s="24" t="s">
        <v>294</v>
      </c>
      <c r="I958" s="24" t="s">
        <v>139</v>
      </c>
      <c r="J958" s="24" t="s">
        <v>295</v>
      </c>
      <c r="K958" s="24" t="s">
        <v>52</v>
      </c>
      <c r="L958" s="24" t="s">
        <v>272</v>
      </c>
      <c r="M958" s="24" t="s">
        <v>244</v>
      </c>
      <c r="N958" s="24" t="s">
        <v>55</v>
      </c>
      <c r="O958" s="24" t="s">
        <v>696</v>
      </c>
      <c r="P958" s="24">
        <v>185</v>
      </c>
      <c r="Q958" s="24">
        <v>94</v>
      </c>
      <c r="R958" s="24" t="s">
        <v>93</v>
      </c>
      <c r="S958" s="62">
        <v>0.71</v>
      </c>
      <c r="T958" s="24">
        <v>2025</v>
      </c>
      <c r="U958" s="24">
        <f t="shared" si="17"/>
        <v>9</v>
      </c>
      <c r="V958" s="24">
        <v>3</v>
      </c>
      <c r="W958" s="24">
        <v>5</v>
      </c>
      <c r="X958" s="24">
        <v>5</v>
      </c>
      <c r="Y958" s="24">
        <v>5</v>
      </c>
      <c r="Z958" s="24">
        <v>5</v>
      </c>
      <c r="AA958" s="24">
        <v>4</v>
      </c>
      <c r="AB958" s="24"/>
      <c r="AC958" s="24"/>
      <c r="AD958" s="24"/>
      <c r="AE958" s="24"/>
      <c r="AF958" s="24"/>
      <c r="AG958" s="24"/>
      <c r="AH958" s="62">
        <f>V958/'Festività&amp;Chiusure'!H$2</f>
        <v>0.16666666666666666</v>
      </c>
      <c r="AI958" s="62">
        <f>W958/'Festività&amp;Chiusure'!I$2</f>
        <v>0.25</v>
      </c>
      <c r="AJ958" s="62">
        <f>X958/'Festività&amp;Chiusure'!J$2</f>
        <v>0.23809523809523808</v>
      </c>
      <c r="AK958" s="62">
        <f>Y958/'Festività&amp;Chiusure'!K$2</f>
        <v>0.22727272727272727</v>
      </c>
      <c r="AL958" s="62">
        <f>Z958/'Festività&amp;Chiusure'!L$2</f>
        <v>0.25</v>
      </c>
      <c r="AM958" s="62">
        <f>AA958/'Festività&amp;Chiusure'!M$2</f>
        <v>0.2</v>
      </c>
      <c r="AN958" s="62">
        <f>AB958/'Festività&amp;Chiusure'!N$2</f>
        <v>0</v>
      </c>
      <c r="AO958" s="62">
        <f>AC958/'Festività&amp;Chiusure'!O$2</f>
        <v>0</v>
      </c>
      <c r="AP958" s="62">
        <f>AD958/'Festività&amp;Chiusure'!P$2</f>
        <v>0</v>
      </c>
      <c r="AQ958" s="62">
        <f>AE958/'Festività&amp;Chiusure'!Q$2</f>
        <v>0</v>
      </c>
      <c r="AR958" s="62">
        <f>AF958/'Festività&amp;Chiusure'!R$2</f>
        <v>0</v>
      </c>
      <c r="AS958" s="62">
        <f>AG958/'Festività&amp;Chiusure'!S$2</f>
        <v>0</v>
      </c>
    </row>
    <row r="959" spans="1:45" ht="15" customHeight="1">
      <c r="A959" s="24" t="s">
        <v>45</v>
      </c>
      <c r="B959" s="24" t="s">
        <v>46</v>
      </c>
      <c r="C959" s="24" t="s">
        <v>195</v>
      </c>
      <c r="D959" s="24">
        <v>2025</v>
      </c>
      <c r="E959" s="61">
        <v>45809</v>
      </c>
      <c r="F959" s="61">
        <v>46022</v>
      </c>
      <c r="G959" s="24" t="s">
        <v>62</v>
      </c>
      <c r="H959" s="24" t="s">
        <v>62</v>
      </c>
      <c r="I959" s="24" t="s">
        <v>139</v>
      </c>
      <c r="J959" s="24" t="s">
        <v>730</v>
      </c>
      <c r="K959" s="24" t="s">
        <v>52</v>
      </c>
      <c r="L959" s="24" t="s">
        <v>272</v>
      </c>
      <c r="M959" s="24" t="s">
        <v>243</v>
      </c>
      <c r="N959" s="24" t="s">
        <v>55</v>
      </c>
      <c r="O959" s="24" t="s">
        <v>146</v>
      </c>
      <c r="P959" s="24">
        <v>30</v>
      </c>
      <c r="Q959" s="24">
        <v>0</v>
      </c>
      <c r="R959" s="24" t="s">
        <v>654</v>
      </c>
      <c r="S959" s="62">
        <v>0</v>
      </c>
      <c r="T959" s="24">
        <v>2025</v>
      </c>
      <c r="U959" s="24">
        <f t="shared" si="17"/>
        <v>8</v>
      </c>
      <c r="V959" s="24"/>
      <c r="W959" s="24"/>
      <c r="X959" s="24"/>
      <c r="Y959" s="24"/>
      <c r="Z959" s="24"/>
      <c r="AA959" s="24"/>
      <c r="AB959" s="24">
        <v>3</v>
      </c>
      <c r="AC959" s="24">
        <v>2</v>
      </c>
      <c r="AD959" s="24">
        <v>3</v>
      </c>
      <c r="AE959" s="24"/>
      <c r="AF959" s="24"/>
      <c r="AG959" s="24"/>
      <c r="AH959" s="62">
        <f>V959/'Festività&amp;Chiusure'!H$2</f>
        <v>0</v>
      </c>
      <c r="AI959" s="62">
        <f>W959/'Festività&amp;Chiusure'!I$2</f>
        <v>0</v>
      </c>
      <c r="AJ959" s="62">
        <f>X959/'Festività&amp;Chiusure'!J$2</f>
        <v>0</v>
      </c>
      <c r="AK959" s="62">
        <f>Y959/'Festività&amp;Chiusure'!K$2</f>
        <v>0</v>
      </c>
      <c r="AL959" s="62">
        <f>Z959/'Festività&amp;Chiusure'!L$2</f>
        <v>0</v>
      </c>
      <c r="AM959" s="62">
        <f>AA959/'Festività&amp;Chiusure'!M$2</f>
        <v>0</v>
      </c>
      <c r="AN959" s="62">
        <f>AB959/'Festività&amp;Chiusure'!N$2</f>
        <v>0.13043478260869565</v>
      </c>
      <c r="AO959" s="62">
        <f>AC959/'Festività&amp;Chiusure'!O$2</f>
        <v>0.16666666666666666</v>
      </c>
      <c r="AP959" s="62">
        <f>AD959/'Festività&amp;Chiusure'!P$2</f>
        <v>0.14285714285714285</v>
      </c>
      <c r="AQ959" s="62">
        <f>AE959/'Festività&amp;Chiusure'!Q$2</f>
        <v>0</v>
      </c>
      <c r="AR959" s="62">
        <f>AF959/'Festività&amp;Chiusure'!R$2</f>
        <v>0</v>
      </c>
      <c r="AS959" s="62">
        <f>AG959/'Festività&amp;Chiusure'!S$2</f>
        <v>0</v>
      </c>
    </row>
    <row r="960" spans="1:45" ht="15" customHeight="1">
      <c r="A960" s="24" t="s">
        <v>45</v>
      </c>
      <c r="B960" s="24" t="s">
        <v>46</v>
      </c>
      <c r="C960" s="24" t="s">
        <v>195</v>
      </c>
      <c r="D960" s="24">
        <v>2025</v>
      </c>
      <c r="E960" s="61">
        <v>45809</v>
      </c>
      <c r="F960" s="61">
        <v>46022</v>
      </c>
      <c r="G960" s="24" t="s">
        <v>62</v>
      </c>
      <c r="H960" s="24" t="s">
        <v>62</v>
      </c>
      <c r="I960" s="24" t="s">
        <v>139</v>
      </c>
      <c r="J960" s="24" t="s">
        <v>730</v>
      </c>
      <c r="K960" s="24" t="s">
        <v>52</v>
      </c>
      <c r="L960" s="24" t="s">
        <v>272</v>
      </c>
      <c r="M960" s="24" t="s">
        <v>272</v>
      </c>
      <c r="N960" s="24" t="s">
        <v>59</v>
      </c>
      <c r="O960" s="24" t="s">
        <v>146</v>
      </c>
      <c r="P960" s="24">
        <v>30</v>
      </c>
      <c r="Q960" s="24">
        <v>0</v>
      </c>
      <c r="R960" s="24" t="s">
        <v>654</v>
      </c>
      <c r="S960" s="62">
        <v>0</v>
      </c>
      <c r="T960" s="24">
        <v>2025</v>
      </c>
      <c r="U960" s="24">
        <f t="shared" si="17"/>
        <v>4</v>
      </c>
      <c r="V960" s="24"/>
      <c r="W960" s="24"/>
      <c r="X960" s="24"/>
      <c r="Y960" s="24"/>
      <c r="Z960" s="24"/>
      <c r="AA960" s="24">
        <v>1</v>
      </c>
      <c r="AB960" s="24">
        <v>1</v>
      </c>
      <c r="AC960" s="24">
        <v>1</v>
      </c>
      <c r="AD960" s="24">
        <v>1</v>
      </c>
      <c r="AE960" s="24"/>
      <c r="AF960" s="24"/>
      <c r="AG960" s="24"/>
      <c r="AH960" s="62">
        <f>V960/'Festività&amp;Chiusure'!H$2</f>
        <v>0</v>
      </c>
      <c r="AI960" s="62">
        <f>W960/'Festività&amp;Chiusure'!I$2</f>
        <v>0</v>
      </c>
      <c r="AJ960" s="62">
        <f>X960/'Festività&amp;Chiusure'!J$2</f>
        <v>0</v>
      </c>
      <c r="AK960" s="62">
        <f>Y960/'Festività&amp;Chiusure'!K$2</f>
        <v>0</v>
      </c>
      <c r="AL960" s="62">
        <f>Z960/'Festività&amp;Chiusure'!L$2</f>
        <v>0</v>
      </c>
      <c r="AM960" s="62">
        <f>AA960/'Festività&amp;Chiusure'!M$2</f>
        <v>0.05</v>
      </c>
      <c r="AN960" s="62">
        <f>AB960/'Festività&amp;Chiusure'!N$2</f>
        <v>4.3478260869565216E-2</v>
      </c>
      <c r="AO960" s="62">
        <f>AC960/'Festività&amp;Chiusure'!O$2</f>
        <v>8.3333333333333329E-2</v>
      </c>
      <c r="AP960" s="62">
        <f>AD960/'Festività&amp;Chiusure'!P$2</f>
        <v>4.7619047619047616E-2</v>
      </c>
      <c r="AQ960" s="62">
        <f>AE960/'Festività&amp;Chiusure'!Q$2</f>
        <v>0</v>
      </c>
      <c r="AR960" s="62">
        <f>AF960/'Festività&amp;Chiusure'!R$2</f>
        <v>0</v>
      </c>
      <c r="AS960" s="62">
        <f>AG960/'Festività&amp;Chiusure'!S$2</f>
        <v>0</v>
      </c>
    </row>
    <row r="961" spans="1:45" ht="15" customHeight="1">
      <c r="A961" s="24" t="s">
        <v>45</v>
      </c>
      <c r="B961" s="24" t="s">
        <v>46</v>
      </c>
      <c r="C961" s="24" t="s">
        <v>195</v>
      </c>
      <c r="D961" s="24">
        <v>2025</v>
      </c>
      <c r="E961" s="61">
        <v>45809</v>
      </c>
      <c r="F961" s="61">
        <v>46022</v>
      </c>
      <c r="G961" s="24" t="s">
        <v>62</v>
      </c>
      <c r="H961" s="24" t="s">
        <v>62</v>
      </c>
      <c r="I961" s="24" t="s">
        <v>139</v>
      </c>
      <c r="J961" s="24" t="s">
        <v>730</v>
      </c>
      <c r="K961" s="24" t="s">
        <v>52</v>
      </c>
      <c r="L961" s="24" t="s">
        <v>272</v>
      </c>
      <c r="M961" s="24" t="s">
        <v>244</v>
      </c>
      <c r="N961" s="24" t="s">
        <v>55</v>
      </c>
      <c r="O961" s="24" t="s">
        <v>696</v>
      </c>
      <c r="P961" s="24">
        <v>30</v>
      </c>
      <c r="Q961" s="24">
        <v>0</v>
      </c>
      <c r="R961" s="24" t="s">
        <v>654</v>
      </c>
      <c r="S961" s="62">
        <v>0</v>
      </c>
      <c r="T961" s="24">
        <v>2025</v>
      </c>
      <c r="U961" s="24">
        <f t="shared" si="17"/>
        <v>15</v>
      </c>
      <c r="V961" s="24"/>
      <c r="W961" s="24"/>
      <c r="X961" s="24"/>
      <c r="Y961" s="24"/>
      <c r="Z961" s="24"/>
      <c r="AA961" s="24">
        <v>4</v>
      </c>
      <c r="AB961" s="24">
        <v>4</v>
      </c>
      <c r="AC961" s="24">
        <v>3</v>
      </c>
      <c r="AD961" s="24">
        <v>4</v>
      </c>
      <c r="AE961" s="24"/>
      <c r="AF961" s="24"/>
      <c r="AG961" s="24"/>
      <c r="AH961" s="62">
        <f>V961/'Festività&amp;Chiusure'!H$2</f>
        <v>0</v>
      </c>
      <c r="AI961" s="62">
        <f>W961/'Festività&amp;Chiusure'!I$2</f>
        <v>0</v>
      </c>
      <c r="AJ961" s="62">
        <f>X961/'Festività&amp;Chiusure'!J$2</f>
        <v>0</v>
      </c>
      <c r="AK961" s="62">
        <f>Y961/'Festività&amp;Chiusure'!K$2</f>
        <v>0</v>
      </c>
      <c r="AL961" s="62">
        <f>Z961/'Festività&amp;Chiusure'!L$2</f>
        <v>0</v>
      </c>
      <c r="AM961" s="62">
        <f>AA961/'Festività&amp;Chiusure'!M$2</f>
        <v>0.2</v>
      </c>
      <c r="AN961" s="62">
        <f>AB961/'Festività&amp;Chiusure'!N$2</f>
        <v>0.17391304347826086</v>
      </c>
      <c r="AO961" s="62">
        <f>AC961/'Festività&amp;Chiusure'!O$2</f>
        <v>0.25</v>
      </c>
      <c r="AP961" s="62">
        <f>AD961/'Festività&amp;Chiusure'!P$2</f>
        <v>0.19047619047619047</v>
      </c>
      <c r="AQ961" s="62">
        <f>AE961/'Festività&amp;Chiusure'!Q$2</f>
        <v>0</v>
      </c>
      <c r="AR961" s="62">
        <f>AF961/'Festività&amp;Chiusure'!R$2</f>
        <v>0</v>
      </c>
      <c r="AS961" s="62">
        <f>AG961/'Festività&amp;Chiusure'!S$2</f>
        <v>0</v>
      </c>
    </row>
    <row r="962" spans="1:45" ht="15" customHeight="1">
      <c r="A962" s="24" t="s">
        <v>45</v>
      </c>
      <c r="B962" s="24" t="s">
        <v>731</v>
      </c>
      <c r="C962" s="24" t="s">
        <v>195</v>
      </c>
      <c r="D962" s="24">
        <v>2025</v>
      </c>
      <c r="E962" s="61">
        <v>45658</v>
      </c>
      <c r="F962" s="61">
        <v>46022</v>
      </c>
      <c r="G962" s="24" t="s">
        <v>732</v>
      </c>
      <c r="H962" s="24" t="s">
        <v>732</v>
      </c>
      <c r="I962" s="24" t="s">
        <v>139</v>
      </c>
      <c r="J962" s="24" t="s">
        <v>733</v>
      </c>
      <c r="K962" s="24" t="s">
        <v>52</v>
      </c>
      <c r="L962" s="24" t="s">
        <v>272</v>
      </c>
      <c r="M962" s="24" t="s">
        <v>243</v>
      </c>
      <c r="N962" s="24" t="s">
        <v>55</v>
      </c>
      <c r="O962" s="24" t="s">
        <v>696</v>
      </c>
      <c r="P962" s="24">
        <v>70</v>
      </c>
      <c r="Q962" s="24">
        <v>27</v>
      </c>
      <c r="R962" s="24" t="s">
        <v>93</v>
      </c>
      <c r="S962" s="62">
        <f>Q962/P962</f>
        <v>0.38571428571428573</v>
      </c>
      <c r="T962" s="24">
        <v>2025</v>
      </c>
      <c r="U962" s="24">
        <f t="shared" si="17"/>
        <v>12</v>
      </c>
      <c r="V962" s="24"/>
      <c r="W962" s="24">
        <v>2</v>
      </c>
      <c r="X962" s="24">
        <v>1</v>
      </c>
      <c r="Y962" s="24">
        <v>5</v>
      </c>
      <c r="Z962" s="24">
        <v>5</v>
      </c>
      <c r="AA962" s="24">
        <v>2</v>
      </c>
      <c r="AB962" s="24">
        <v>1</v>
      </c>
      <c r="AC962" s="24">
        <v>1</v>
      </c>
      <c r="AD962" s="24">
        <v>1</v>
      </c>
      <c r="AE962" s="24">
        <v>1</v>
      </c>
      <c r="AF962" s="24">
        <v>1</v>
      </c>
      <c r="AG962" s="24"/>
      <c r="AH962" s="62">
        <f>V962/'Festività&amp;Chiusure'!H$2</f>
        <v>0</v>
      </c>
      <c r="AI962" s="62">
        <f>W962/'Festività&amp;Chiusure'!I$2</f>
        <v>0.1</v>
      </c>
      <c r="AJ962" s="62">
        <f>X962/'Festività&amp;Chiusure'!J$2</f>
        <v>4.7619047619047616E-2</v>
      </c>
      <c r="AK962" s="62">
        <f>Y962/'Festività&amp;Chiusure'!K$2</f>
        <v>0.22727272727272727</v>
      </c>
      <c r="AL962" s="62">
        <f>Z962/'Festività&amp;Chiusure'!L$2</f>
        <v>0.25</v>
      </c>
      <c r="AM962" s="62">
        <f>AA962/'Festività&amp;Chiusure'!M$2</f>
        <v>0.1</v>
      </c>
      <c r="AN962" s="62">
        <f>AB962/'Festività&amp;Chiusure'!N$2</f>
        <v>4.3478260869565216E-2</v>
      </c>
      <c r="AO962" s="62">
        <f>AC962/'Festività&amp;Chiusure'!O$2</f>
        <v>8.3333333333333329E-2</v>
      </c>
      <c r="AP962" s="62">
        <f>AD962/'Festività&amp;Chiusure'!P$2</f>
        <v>4.7619047619047616E-2</v>
      </c>
      <c r="AQ962" s="62">
        <f>AE962/'Festività&amp;Chiusure'!Q$2</f>
        <v>4.3478260869565216E-2</v>
      </c>
      <c r="AR962" s="62">
        <f>AF962/'Festività&amp;Chiusure'!R$2</f>
        <v>4.7619047619047616E-2</v>
      </c>
      <c r="AS962" s="62">
        <f>AG962/'Festività&amp;Chiusure'!S$2</f>
        <v>0</v>
      </c>
    </row>
    <row r="963" spans="1:45" ht="15" customHeight="1">
      <c r="A963" s="24" t="s">
        <v>45</v>
      </c>
      <c r="B963" s="24" t="s">
        <v>731</v>
      </c>
      <c r="C963" s="24" t="s">
        <v>195</v>
      </c>
      <c r="D963" s="24">
        <v>2025</v>
      </c>
      <c r="E963" s="61">
        <v>45658</v>
      </c>
      <c r="F963" s="61">
        <v>46022</v>
      </c>
      <c r="G963" s="24" t="s">
        <v>732</v>
      </c>
      <c r="H963" s="24" t="s">
        <v>732</v>
      </c>
      <c r="I963" s="24" t="s">
        <v>734</v>
      </c>
      <c r="J963" s="24" t="s">
        <v>733</v>
      </c>
      <c r="K963" s="24" t="s">
        <v>52</v>
      </c>
      <c r="L963" s="24" t="s">
        <v>272</v>
      </c>
      <c r="M963" s="24" t="s">
        <v>272</v>
      </c>
      <c r="N963" s="24" t="s">
        <v>59</v>
      </c>
      <c r="O963" s="24" t="s">
        <v>142</v>
      </c>
      <c r="P963" s="24">
        <v>70</v>
      </c>
      <c r="Q963" s="24">
        <v>27</v>
      </c>
      <c r="R963" s="24" t="s">
        <v>93</v>
      </c>
      <c r="S963" s="62">
        <f t="shared" ref="S963:S964" si="19">Q963/P963</f>
        <v>0.38571428571428573</v>
      </c>
      <c r="T963" s="24">
        <v>2025</v>
      </c>
      <c r="U963" s="24">
        <f t="shared" si="17"/>
        <v>3</v>
      </c>
      <c r="V963" s="24"/>
      <c r="W963" s="24">
        <v>1</v>
      </c>
      <c r="X963" s="24">
        <v>1</v>
      </c>
      <c r="Y963" s="24">
        <v>1</v>
      </c>
      <c r="Z963" s="24">
        <v>1</v>
      </c>
      <c r="AA963" s="24">
        <v>1</v>
      </c>
      <c r="AB963" s="24">
        <v>1</v>
      </c>
      <c r="AC963" s="24"/>
      <c r="AD963" s="24"/>
      <c r="AE963" s="24"/>
      <c r="AF963" s="24"/>
      <c r="AG963" s="24"/>
      <c r="AH963" s="62">
        <f>V963/'Festività&amp;Chiusure'!H$2</f>
        <v>0</v>
      </c>
      <c r="AI963" s="62">
        <f>W963/'Festività&amp;Chiusure'!I$2</f>
        <v>0.05</v>
      </c>
      <c r="AJ963" s="62">
        <f>X963/'Festività&amp;Chiusure'!J$2</f>
        <v>4.7619047619047616E-2</v>
      </c>
      <c r="AK963" s="62">
        <f>Y963/'Festività&amp;Chiusure'!K$2</f>
        <v>4.5454545454545456E-2</v>
      </c>
      <c r="AL963" s="62">
        <f>Z963/'Festività&amp;Chiusure'!L$2</f>
        <v>0.05</v>
      </c>
      <c r="AM963" s="62">
        <f>AA963/'Festività&amp;Chiusure'!M$2</f>
        <v>0.05</v>
      </c>
      <c r="AN963" s="62">
        <f>AB963/'Festività&amp;Chiusure'!N$2</f>
        <v>4.3478260869565216E-2</v>
      </c>
      <c r="AO963" s="62">
        <f>AC963/'Festività&amp;Chiusure'!O$2</f>
        <v>0</v>
      </c>
      <c r="AP963" s="62">
        <f>AD963/'Festività&amp;Chiusure'!P$2</f>
        <v>0</v>
      </c>
      <c r="AQ963" s="62">
        <f>AE963/'Festività&amp;Chiusure'!Q$2</f>
        <v>0</v>
      </c>
      <c r="AR963" s="62">
        <f>AF963/'Festività&amp;Chiusure'!R$2</f>
        <v>0</v>
      </c>
      <c r="AS963" s="62">
        <f>AG963/'Festività&amp;Chiusure'!S$2</f>
        <v>0</v>
      </c>
    </row>
    <row r="964" spans="1:45" ht="15" customHeight="1">
      <c r="A964" s="24" t="s">
        <v>45</v>
      </c>
      <c r="B964" s="24" t="s">
        <v>731</v>
      </c>
      <c r="C964" s="24" t="s">
        <v>195</v>
      </c>
      <c r="D964" s="24">
        <v>2025</v>
      </c>
      <c r="E964" s="61">
        <v>45658</v>
      </c>
      <c r="F964" s="61">
        <v>46022</v>
      </c>
      <c r="G964" s="24" t="s">
        <v>732</v>
      </c>
      <c r="H964" s="24" t="s">
        <v>732</v>
      </c>
      <c r="I964" s="24" t="s">
        <v>139</v>
      </c>
      <c r="J964" s="24" t="s">
        <v>733</v>
      </c>
      <c r="K964" s="24" t="s">
        <v>52</v>
      </c>
      <c r="L964" s="24" t="s">
        <v>272</v>
      </c>
      <c r="M964" s="24" t="s">
        <v>244</v>
      </c>
      <c r="N964" s="24" t="s">
        <v>55</v>
      </c>
      <c r="O964" s="24" t="s">
        <v>696</v>
      </c>
      <c r="P964" s="24">
        <v>70</v>
      </c>
      <c r="Q964" s="24">
        <v>27</v>
      </c>
      <c r="R964" s="24" t="s">
        <v>93</v>
      </c>
      <c r="S964" s="62">
        <f t="shared" si="19"/>
        <v>0.38571428571428573</v>
      </c>
      <c r="T964" s="24">
        <v>2025</v>
      </c>
      <c r="U964" s="24">
        <f t="shared" si="17"/>
        <v>29</v>
      </c>
      <c r="V964" s="24"/>
      <c r="W964" s="24">
        <v>5</v>
      </c>
      <c r="X964" s="24">
        <v>5</v>
      </c>
      <c r="Y964" s="24">
        <v>5</v>
      </c>
      <c r="Z964" s="24">
        <v>5</v>
      </c>
      <c r="AA964" s="24">
        <v>5</v>
      </c>
      <c r="AB964" s="24">
        <v>5</v>
      </c>
      <c r="AC964" s="24"/>
      <c r="AD964" s="24">
        <v>5</v>
      </c>
      <c r="AE964" s="24">
        <v>5</v>
      </c>
      <c r="AF964" s="24">
        <v>4</v>
      </c>
      <c r="AG964" s="24"/>
      <c r="AH964" s="62">
        <f>V964/'Festività&amp;Chiusure'!H$2</f>
        <v>0</v>
      </c>
      <c r="AI964" s="62">
        <f>W964/'Festività&amp;Chiusure'!I$2</f>
        <v>0.25</v>
      </c>
      <c r="AJ964" s="62">
        <f>X964/'Festività&amp;Chiusure'!J$2</f>
        <v>0.23809523809523808</v>
      </c>
      <c r="AK964" s="62">
        <f>Y964/'Festività&amp;Chiusure'!K$2</f>
        <v>0.22727272727272727</v>
      </c>
      <c r="AL964" s="62">
        <f>Z964/'Festività&amp;Chiusure'!L$2</f>
        <v>0.25</v>
      </c>
      <c r="AM964" s="62">
        <f>AA964/'Festività&amp;Chiusure'!M$2</f>
        <v>0.25</v>
      </c>
      <c r="AN964" s="62">
        <f>AB964/'Festività&amp;Chiusure'!N$2</f>
        <v>0.21739130434782608</v>
      </c>
      <c r="AO964" s="62">
        <f>AC964/'Festività&amp;Chiusure'!O$2</f>
        <v>0</v>
      </c>
      <c r="AP964" s="62">
        <f>AD964/'Festività&amp;Chiusure'!P$2</f>
        <v>0.23809523809523808</v>
      </c>
      <c r="AQ964" s="62">
        <f>AE964/'Festività&amp;Chiusure'!Q$2</f>
        <v>0.21739130434782608</v>
      </c>
      <c r="AR964" s="62">
        <f>AF964/'Festività&amp;Chiusure'!R$2</f>
        <v>0.19047619047619047</v>
      </c>
      <c r="AS964" s="62">
        <f>AG964/'Festività&amp;Chiusure'!S$2</f>
        <v>0</v>
      </c>
    </row>
    <row r="965" spans="1:45" ht="15" customHeight="1">
      <c r="A965" s="24" t="s">
        <v>45</v>
      </c>
      <c r="B965" s="24" t="s">
        <v>46</v>
      </c>
      <c r="C965" s="24" t="s">
        <v>303</v>
      </c>
      <c r="D965" s="24">
        <v>2025</v>
      </c>
      <c r="E965" s="61">
        <v>45658</v>
      </c>
      <c r="F965" s="61">
        <v>46022</v>
      </c>
      <c r="G965" s="24" t="s">
        <v>735</v>
      </c>
      <c r="H965" s="24" t="s">
        <v>735</v>
      </c>
      <c r="I965" s="24" t="s">
        <v>139</v>
      </c>
      <c r="J965" s="24" t="s">
        <v>736</v>
      </c>
      <c r="K965" s="24" t="s">
        <v>52</v>
      </c>
      <c r="L965" s="24" t="s">
        <v>272</v>
      </c>
      <c r="M965" s="24" t="s">
        <v>272</v>
      </c>
      <c r="N965" s="24" t="s">
        <v>59</v>
      </c>
      <c r="O965" s="24" t="s">
        <v>92</v>
      </c>
      <c r="P965" s="24">
        <v>13</v>
      </c>
      <c r="Q965" s="24">
        <v>11</v>
      </c>
      <c r="R965" s="24" t="s">
        <v>57</v>
      </c>
      <c r="S965" s="62">
        <v>1</v>
      </c>
      <c r="T965" s="24">
        <v>2025</v>
      </c>
      <c r="U965" s="24">
        <f t="shared" si="17"/>
        <v>0</v>
      </c>
      <c r="V965" s="24">
        <v>1</v>
      </c>
      <c r="W965" s="24">
        <v>2</v>
      </c>
      <c r="X965" s="24">
        <v>1</v>
      </c>
      <c r="Y965" s="24"/>
      <c r="Z965" s="24"/>
      <c r="AA965" s="24"/>
      <c r="AB965" s="24"/>
      <c r="AC965" s="24"/>
      <c r="AD965" s="24"/>
      <c r="AE965" s="24"/>
      <c r="AF965" s="24"/>
      <c r="AG965" s="24"/>
      <c r="AH965" s="62">
        <f>V965/'Festività&amp;Chiusure'!H$2</f>
        <v>5.5555555555555552E-2</v>
      </c>
      <c r="AI965" s="62">
        <f>W965/'Festività&amp;Chiusure'!I$2</f>
        <v>0.1</v>
      </c>
      <c r="AJ965" s="62">
        <f>X965/'Festività&amp;Chiusure'!J$2</f>
        <v>4.7619047619047616E-2</v>
      </c>
      <c r="AK965" s="62">
        <f>Y965/'Festività&amp;Chiusure'!K$2</f>
        <v>0</v>
      </c>
      <c r="AL965" s="62">
        <f>Z965/'Festività&amp;Chiusure'!L$2</f>
        <v>0</v>
      </c>
      <c r="AM965" s="62">
        <f>AA965/'Festività&amp;Chiusure'!M$2</f>
        <v>0</v>
      </c>
      <c r="AN965" s="62">
        <f>AB965/'Festività&amp;Chiusure'!N$2</f>
        <v>0</v>
      </c>
      <c r="AO965" s="62">
        <f>AC965/'Festività&amp;Chiusure'!O$2</f>
        <v>0</v>
      </c>
      <c r="AP965" s="62">
        <f>AD965/'Festività&amp;Chiusure'!P$2</f>
        <v>0</v>
      </c>
      <c r="AQ965" s="62">
        <f>AE965/'Festività&amp;Chiusure'!Q$2</f>
        <v>0</v>
      </c>
      <c r="AR965" s="62">
        <f>AF965/'Festività&amp;Chiusure'!R$2</f>
        <v>0</v>
      </c>
      <c r="AS965" s="62">
        <f>AG965/'Festività&amp;Chiusure'!S$2</f>
        <v>0</v>
      </c>
    </row>
    <row r="966" spans="1:45" ht="15" customHeight="1">
      <c r="A966" s="24" t="s">
        <v>45</v>
      </c>
      <c r="B966" s="24" t="s">
        <v>46</v>
      </c>
      <c r="C966" s="24" t="s">
        <v>303</v>
      </c>
      <c r="D966" s="24">
        <v>2025</v>
      </c>
      <c r="E966" s="61">
        <v>45658</v>
      </c>
      <c r="F966" s="61">
        <v>46022</v>
      </c>
      <c r="G966" s="24" t="s">
        <v>735</v>
      </c>
      <c r="H966" s="24" t="s">
        <v>735</v>
      </c>
      <c r="I966" s="24" t="s">
        <v>139</v>
      </c>
      <c r="J966" s="24" t="s">
        <v>736</v>
      </c>
      <c r="K966" s="24" t="s">
        <v>52</v>
      </c>
      <c r="L966" s="24" t="s">
        <v>272</v>
      </c>
      <c r="M966" s="24" t="s">
        <v>217</v>
      </c>
      <c r="N966" s="24" t="s">
        <v>55</v>
      </c>
      <c r="O966" s="24" t="s">
        <v>134</v>
      </c>
      <c r="P966" s="24">
        <v>13</v>
      </c>
      <c r="Q966" s="24">
        <v>11</v>
      </c>
      <c r="R966" s="24" t="s">
        <v>57</v>
      </c>
      <c r="S966" s="62">
        <v>1</v>
      </c>
      <c r="T966" s="24">
        <v>2025</v>
      </c>
      <c r="U966" s="24">
        <f t="shared" si="17"/>
        <v>0</v>
      </c>
      <c r="V966" s="24"/>
      <c r="W966" s="24">
        <v>1</v>
      </c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62">
        <f>V966/'Festività&amp;Chiusure'!H$2</f>
        <v>0</v>
      </c>
      <c r="AI966" s="62">
        <f>W966/'Festività&amp;Chiusure'!I$2</f>
        <v>0.05</v>
      </c>
      <c r="AJ966" s="62">
        <f>X966/'Festività&amp;Chiusure'!J$2</f>
        <v>0</v>
      </c>
      <c r="AK966" s="62">
        <f>Y966/'Festività&amp;Chiusure'!K$2</f>
        <v>0</v>
      </c>
      <c r="AL966" s="62">
        <f>Z966/'Festività&amp;Chiusure'!L$2</f>
        <v>0</v>
      </c>
      <c r="AM966" s="62">
        <f>AA966/'Festività&amp;Chiusure'!M$2</f>
        <v>0</v>
      </c>
      <c r="AN966" s="62">
        <f>AB966/'Festività&amp;Chiusure'!N$2</f>
        <v>0</v>
      </c>
      <c r="AO966" s="62">
        <f>AC966/'Festività&amp;Chiusure'!O$2</f>
        <v>0</v>
      </c>
      <c r="AP966" s="62">
        <f>AD966/'Festività&amp;Chiusure'!P$2</f>
        <v>0</v>
      </c>
      <c r="AQ966" s="62">
        <f>AE966/'Festività&amp;Chiusure'!Q$2</f>
        <v>0</v>
      </c>
      <c r="AR966" s="62">
        <f>AF966/'Festività&amp;Chiusure'!R$2</f>
        <v>0</v>
      </c>
      <c r="AS966" s="62">
        <f>AG966/'Festività&amp;Chiusure'!S$2</f>
        <v>0</v>
      </c>
    </row>
    <row r="967" spans="1:45" ht="15" customHeight="1">
      <c r="A967" s="24" t="s">
        <v>45</v>
      </c>
      <c r="B967" s="24" t="s">
        <v>46</v>
      </c>
      <c r="C967" s="24" t="s">
        <v>303</v>
      </c>
      <c r="D967" s="24">
        <v>2025</v>
      </c>
      <c r="E967" s="61">
        <v>45658</v>
      </c>
      <c r="F967" s="61">
        <v>46022</v>
      </c>
      <c r="G967" s="24" t="s">
        <v>735</v>
      </c>
      <c r="H967" s="24" t="s">
        <v>735</v>
      </c>
      <c r="I967" s="24" t="s">
        <v>139</v>
      </c>
      <c r="J967" s="24" t="s">
        <v>736</v>
      </c>
      <c r="K967" s="24" t="s">
        <v>52</v>
      </c>
      <c r="L967" s="24" t="s">
        <v>272</v>
      </c>
      <c r="M967" s="24" t="s">
        <v>152</v>
      </c>
      <c r="N967" s="24" t="s">
        <v>55</v>
      </c>
      <c r="O967" s="24" t="s">
        <v>97</v>
      </c>
      <c r="P967" s="24">
        <v>13</v>
      </c>
      <c r="Q967" s="24">
        <v>11</v>
      </c>
      <c r="R967" s="24" t="s">
        <v>57</v>
      </c>
      <c r="S967" s="62">
        <v>1</v>
      </c>
      <c r="T967" s="24">
        <v>2025</v>
      </c>
      <c r="U967" s="24">
        <f t="shared" si="17"/>
        <v>0</v>
      </c>
      <c r="V967" s="24"/>
      <c r="W967" s="24">
        <v>7</v>
      </c>
      <c r="X967" s="24">
        <v>1</v>
      </c>
      <c r="Y967" s="24"/>
      <c r="Z967" s="24"/>
      <c r="AA967" s="24"/>
      <c r="AB967" s="24"/>
      <c r="AC967" s="24"/>
      <c r="AD967" s="24"/>
      <c r="AE967" s="24"/>
      <c r="AF967" s="24"/>
      <c r="AG967" s="24"/>
      <c r="AH967" s="62">
        <f>V967/'Festività&amp;Chiusure'!H$2</f>
        <v>0</v>
      </c>
      <c r="AI967" s="62">
        <f>W967/'Festività&amp;Chiusure'!I$2</f>
        <v>0.35</v>
      </c>
      <c r="AJ967" s="62">
        <f>X967/'Festività&amp;Chiusure'!J$2</f>
        <v>4.7619047619047616E-2</v>
      </c>
      <c r="AK967" s="62">
        <f>Y967/'Festività&amp;Chiusure'!K$2</f>
        <v>0</v>
      </c>
      <c r="AL967" s="62">
        <f>Z967/'Festività&amp;Chiusure'!L$2</f>
        <v>0</v>
      </c>
      <c r="AM967" s="62">
        <f>AA967/'Festività&amp;Chiusure'!M$2</f>
        <v>0</v>
      </c>
      <c r="AN967" s="62">
        <f>AB967/'Festività&amp;Chiusure'!N$2</f>
        <v>0</v>
      </c>
      <c r="AO967" s="62">
        <f>AC967/'Festività&amp;Chiusure'!O$2</f>
        <v>0</v>
      </c>
      <c r="AP967" s="62">
        <f>AD967/'Festività&amp;Chiusure'!P$2</f>
        <v>0</v>
      </c>
      <c r="AQ967" s="62">
        <f>AE967/'Festività&amp;Chiusure'!Q$2</f>
        <v>0</v>
      </c>
      <c r="AR967" s="62">
        <f>AF967/'Festività&amp;Chiusure'!R$2</f>
        <v>0</v>
      </c>
      <c r="AS967" s="62">
        <f>AG967/'Festività&amp;Chiusure'!S$2</f>
        <v>0</v>
      </c>
    </row>
    <row r="968" spans="1:45" ht="15" customHeight="1">
      <c r="A968" s="24" t="s">
        <v>45</v>
      </c>
      <c r="B968" s="24" t="s">
        <v>46</v>
      </c>
      <c r="C968" s="24" t="s">
        <v>303</v>
      </c>
      <c r="D968" s="24">
        <v>2025</v>
      </c>
      <c r="E968" s="61">
        <v>45658</v>
      </c>
      <c r="F968" s="61">
        <v>46022</v>
      </c>
      <c r="G968" s="24" t="s">
        <v>737</v>
      </c>
      <c r="H968" s="24" t="s">
        <v>737</v>
      </c>
      <c r="I968" s="24" t="s">
        <v>139</v>
      </c>
      <c r="J968" s="24" t="s">
        <v>738</v>
      </c>
      <c r="K968" s="24" t="s">
        <v>52</v>
      </c>
      <c r="L968" s="24" t="s">
        <v>272</v>
      </c>
      <c r="M968" s="64" t="s">
        <v>273</v>
      </c>
      <c r="N968" s="24" t="s">
        <v>55</v>
      </c>
      <c r="O968" s="24" t="s">
        <v>703</v>
      </c>
      <c r="P968" s="24">
        <v>60</v>
      </c>
      <c r="Q968" s="24">
        <v>30</v>
      </c>
      <c r="R968" s="24" t="s">
        <v>93</v>
      </c>
      <c r="S968" s="62">
        <f>Q968/60</f>
        <v>0.5</v>
      </c>
      <c r="T968" s="24">
        <v>2025</v>
      </c>
      <c r="U968" s="24">
        <f t="shared" si="17"/>
        <v>14</v>
      </c>
      <c r="V968" s="24"/>
      <c r="W968" s="24"/>
      <c r="X968" s="64">
        <v>3</v>
      </c>
      <c r="Y968" s="64">
        <v>3</v>
      </c>
      <c r="Z968" s="64">
        <v>3</v>
      </c>
      <c r="AA968" s="64">
        <v>8</v>
      </c>
      <c r="AB968" s="64">
        <v>3</v>
      </c>
      <c r="AC968" s="64"/>
      <c r="AD968" s="24"/>
      <c r="AE968" s="24"/>
      <c r="AF968" s="24"/>
      <c r="AG968" s="24"/>
      <c r="AH968" s="62">
        <f>V968/'Festività&amp;Chiusure'!H$2</f>
        <v>0</v>
      </c>
      <c r="AI968" s="62">
        <f>W968/'Festività&amp;Chiusure'!I$2</f>
        <v>0</v>
      </c>
      <c r="AJ968" s="62">
        <f>X968/'Festività&amp;Chiusure'!J$2</f>
        <v>0.14285714285714285</v>
      </c>
      <c r="AK968" s="62">
        <f>Y968/'Festività&amp;Chiusure'!K$2</f>
        <v>0.13636363636363635</v>
      </c>
      <c r="AL968" s="62">
        <f>Z968/'Festività&amp;Chiusure'!L$2</f>
        <v>0.15</v>
      </c>
      <c r="AM968" s="62">
        <f>AA968/'Festività&amp;Chiusure'!M$2</f>
        <v>0.4</v>
      </c>
      <c r="AN968" s="62">
        <f>AB968/'Festività&amp;Chiusure'!N$2</f>
        <v>0.13043478260869565</v>
      </c>
      <c r="AO968" s="62">
        <f>AC968/'Festività&amp;Chiusure'!O$2</f>
        <v>0</v>
      </c>
      <c r="AP968" s="62">
        <f>AD968/'Festività&amp;Chiusure'!P$2</f>
        <v>0</v>
      </c>
      <c r="AQ968" s="62">
        <f>AE968/'Festività&amp;Chiusure'!Q$2</f>
        <v>0</v>
      </c>
      <c r="AR968" s="62">
        <f>AF968/'Festività&amp;Chiusure'!R$2</f>
        <v>0</v>
      </c>
      <c r="AS968" s="62">
        <f>AG968/'Festività&amp;Chiusure'!S$2</f>
        <v>0</v>
      </c>
    </row>
    <row r="969" spans="1:45" ht="15" customHeight="1">
      <c r="A969" s="24" t="s">
        <v>45</v>
      </c>
      <c r="B969" s="24" t="s">
        <v>46</v>
      </c>
      <c r="C969" s="24" t="s">
        <v>303</v>
      </c>
      <c r="D969" s="24">
        <v>2025</v>
      </c>
      <c r="E969" s="61">
        <v>45658</v>
      </c>
      <c r="F969" s="61">
        <v>46022</v>
      </c>
      <c r="G969" s="24" t="s">
        <v>737</v>
      </c>
      <c r="H969" s="24" t="s">
        <v>737</v>
      </c>
      <c r="I969" s="24" t="s">
        <v>139</v>
      </c>
      <c r="J969" s="24" t="s">
        <v>738</v>
      </c>
      <c r="K969" s="24" t="s">
        <v>52</v>
      </c>
      <c r="L969" s="24" t="s">
        <v>272</v>
      </c>
      <c r="M969" s="24" t="s">
        <v>179</v>
      </c>
      <c r="N969" s="24" t="s">
        <v>55</v>
      </c>
      <c r="O969" s="24" t="s">
        <v>674</v>
      </c>
      <c r="P969" s="24">
        <v>60</v>
      </c>
      <c r="Q969" s="24">
        <v>30</v>
      </c>
      <c r="R969" s="24" t="s">
        <v>93</v>
      </c>
      <c r="S969" s="62">
        <f t="shared" ref="S969:S971" si="20">Q969/60</f>
        <v>0.5</v>
      </c>
      <c r="T969" s="24">
        <v>2025</v>
      </c>
      <c r="U969" s="24">
        <f t="shared" si="17"/>
        <v>8</v>
      </c>
      <c r="V969" s="24"/>
      <c r="W969" s="24"/>
      <c r="X969" s="24">
        <v>2</v>
      </c>
      <c r="Y969" s="24">
        <v>2</v>
      </c>
      <c r="Z969" s="24">
        <v>3</v>
      </c>
      <c r="AA969" s="24">
        <v>5</v>
      </c>
      <c r="AB969" s="24"/>
      <c r="AC969" s="24"/>
      <c r="AD969" s="24"/>
      <c r="AE969" s="24"/>
      <c r="AF969" s="24"/>
      <c r="AG969" s="24"/>
      <c r="AH969" s="62">
        <f>V969/'Festività&amp;Chiusure'!H$2</f>
        <v>0</v>
      </c>
      <c r="AI969" s="62">
        <f>W969/'Festività&amp;Chiusure'!I$2</f>
        <v>0</v>
      </c>
      <c r="AJ969" s="62">
        <f>X969/'Festività&amp;Chiusure'!J$2</f>
        <v>9.5238095238095233E-2</v>
      </c>
      <c r="AK969" s="62">
        <f>Y969/'Festività&amp;Chiusure'!K$2</f>
        <v>9.0909090909090912E-2</v>
      </c>
      <c r="AL969" s="62">
        <f>Z969/'Festività&amp;Chiusure'!L$2</f>
        <v>0.15</v>
      </c>
      <c r="AM969" s="62">
        <f>AA969/'Festività&amp;Chiusure'!M$2</f>
        <v>0.25</v>
      </c>
      <c r="AN969" s="62">
        <f>AB969/'Festività&amp;Chiusure'!N$2</f>
        <v>0</v>
      </c>
      <c r="AO969" s="62">
        <f>AC969/'Festività&amp;Chiusure'!O$2</f>
        <v>0</v>
      </c>
      <c r="AP969" s="62">
        <f>AD969/'Festività&amp;Chiusure'!P$2</f>
        <v>0</v>
      </c>
      <c r="AQ969" s="62">
        <f>AE969/'Festività&amp;Chiusure'!Q$2</f>
        <v>0</v>
      </c>
      <c r="AR969" s="62">
        <f>AF969/'Festività&amp;Chiusure'!R$2</f>
        <v>0</v>
      </c>
      <c r="AS969" s="62">
        <f>AG969/'Festività&amp;Chiusure'!S$2</f>
        <v>0</v>
      </c>
    </row>
    <row r="970" spans="1:45" ht="15" customHeight="1">
      <c r="A970" s="24" t="s">
        <v>45</v>
      </c>
      <c r="B970" s="24" t="s">
        <v>46</v>
      </c>
      <c r="C970" s="24" t="s">
        <v>303</v>
      </c>
      <c r="D970" s="24">
        <v>2025</v>
      </c>
      <c r="E970" s="61">
        <v>45658</v>
      </c>
      <c r="F970" s="61">
        <v>46022</v>
      </c>
      <c r="G970" s="24" t="s">
        <v>737</v>
      </c>
      <c r="H970" s="24" t="s">
        <v>737</v>
      </c>
      <c r="I970" s="24" t="s">
        <v>139</v>
      </c>
      <c r="J970" s="24" t="s">
        <v>738</v>
      </c>
      <c r="K970" s="24" t="s">
        <v>52</v>
      </c>
      <c r="L970" s="24" t="s">
        <v>272</v>
      </c>
      <c r="M970" s="24" t="s">
        <v>272</v>
      </c>
      <c r="N970" s="24" t="s">
        <v>59</v>
      </c>
      <c r="O970" s="24" t="s">
        <v>92</v>
      </c>
      <c r="P970" s="24">
        <v>60</v>
      </c>
      <c r="Q970" s="24">
        <v>30</v>
      </c>
      <c r="R970" s="24" t="s">
        <v>93</v>
      </c>
      <c r="S970" s="62">
        <f t="shared" si="20"/>
        <v>0.5</v>
      </c>
      <c r="T970" s="24">
        <v>2025</v>
      </c>
      <c r="U970" s="24">
        <f t="shared" si="17"/>
        <v>7</v>
      </c>
      <c r="V970" s="24"/>
      <c r="W970" s="24"/>
      <c r="X970" s="24">
        <v>3</v>
      </c>
      <c r="Y970" s="24">
        <v>3</v>
      </c>
      <c r="Z970" s="24">
        <v>3</v>
      </c>
      <c r="AA970" s="24">
        <v>3</v>
      </c>
      <c r="AB970" s="24">
        <v>1</v>
      </c>
      <c r="AC970" s="24"/>
      <c r="AD970" s="24"/>
      <c r="AE970" s="24"/>
      <c r="AF970" s="24"/>
      <c r="AG970" s="24"/>
      <c r="AH970" s="62">
        <f>V970/'Festività&amp;Chiusure'!H$2</f>
        <v>0</v>
      </c>
      <c r="AI970" s="62">
        <f>W970/'Festività&amp;Chiusure'!I$2</f>
        <v>0</v>
      </c>
      <c r="AJ970" s="62">
        <f>X970/'Festività&amp;Chiusure'!J$2</f>
        <v>0.14285714285714285</v>
      </c>
      <c r="AK970" s="62">
        <f>Y970/'Festività&amp;Chiusure'!K$2</f>
        <v>0.13636363636363635</v>
      </c>
      <c r="AL970" s="62">
        <f>Z970/'Festività&amp;Chiusure'!L$2</f>
        <v>0.15</v>
      </c>
      <c r="AM970" s="62">
        <f>AA970/'Festività&amp;Chiusure'!M$2</f>
        <v>0.15</v>
      </c>
      <c r="AN970" s="62">
        <f>AB970/'Festività&amp;Chiusure'!N$2</f>
        <v>4.3478260869565216E-2</v>
      </c>
      <c r="AO970" s="62">
        <f>AC970/'Festività&amp;Chiusure'!O$2</f>
        <v>0</v>
      </c>
      <c r="AP970" s="62">
        <f>AD970/'Festività&amp;Chiusure'!P$2</f>
        <v>0</v>
      </c>
      <c r="AQ970" s="62">
        <f>AE970/'Festività&amp;Chiusure'!Q$2</f>
        <v>0</v>
      </c>
      <c r="AR970" s="62">
        <f>AF970/'Festività&amp;Chiusure'!R$2</f>
        <v>0</v>
      </c>
      <c r="AS970" s="62">
        <f>AG970/'Festività&amp;Chiusure'!S$2</f>
        <v>0</v>
      </c>
    </row>
    <row r="971" spans="1:45" ht="15" customHeight="1">
      <c r="A971" s="24" t="s">
        <v>45</v>
      </c>
      <c r="B971" s="24" t="s">
        <v>46</v>
      </c>
      <c r="C971" s="24" t="s">
        <v>303</v>
      </c>
      <c r="D971" s="24">
        <v>2025</v>
      </c>
      <c r="E971" s="61">
        <v>45658</v>
      </c>
      <c r="F971" s="61">
        <v>46022</v>
      </c>
      <c r="G971" s="24" t="s">
        <v>737</v>
      </c>
      <c r="H971" s="24" t="s">
        <v>737</v>
      </c>
      <c r="I971" s="24" t="s">
        <v>139</v>
      </c>
      <c r="J971" s="24" t="s">
        <v>738</v>
      </c>
      <c r="K971" s="24" t="s">
        <v>52</v>
      </c>
      <c r="L971" s="24" t="s">
        <v>272</v>
      </c>
      <c r="M971" s="24" t="s">
        <v>152</v>
      </c>
      <c r="N971" s="24" t="s">
        <v>55</v>
      </c>
      <c r="O971" s="24" t="s">
        <v>703</v>
      </c>
      <c r="P971" s="24">
        <v>60</v>
      </c>
      <c r="Q971" s="24">
        <v>30</v>
      </c>
      <c r="R971" s="24" t="s">
        <v>93</v>
      </c>
      <c r="S971" s="62">
        <f t="shared" si="20"/>
        <v>0.5</v>
      </c>
      <c r="T971" s="24">
        <v>2025</v>
      </c>
      <c r="U971" s="24">
        <f t="shared" si="17"/>
        <v>20</v>
      </c>
      <c r="V971" s="24"/>
      <c r="W971" s="24"/>
      <c r="X971" s="24">
        <v>7</v>
      </c>
      <c r="Y971" s="24">
        <v>8</v>
      </c>
      <c r="Z971" s="24">
        <v>8</v>
      </c>
      <c r="AA971" s="24">
        <v>5</v>
      </c>
      <c r="AB971" s="24">
        <v>7</v>
      </c>
      <c r="AC971" s="24"/>
      <c r="AD971" s="24"/>
      <c r="AE971" s="24"/>
      <c r="AF971" s="24"/>
      <c r="AG971" s="24"/>
      <c r="AH971" s="62">
        <f>V971/'Festività&amp;Chiusure'!H$2</f>
        <v>0</v>
      </c>
      <c r="AI971" s="62">
        <f>W971/'Festività&amp;Chiusure'!I$2</f>
        <v>0</v>
      </c>
      <c r="AJ971" s="62">
        <f>X971/'Festività&amp;Chiusure'!J$2</f>
        <v>0.33333333333333331</v>
      </c>
      <c r="AK971" s="62">
        <f>Y971/'Festività&amp;Chiusure'!K$2</f>
        <v>0.36363636363636365</v>
      </c>
      <c r="AL971" s="62">
        <f>Z971/'Festività&amp;Chiusure'!L$2</f>
        <v>0.4</v>
      </c>
      <c r="AM971" s="62">
        <f>AA971/'Festività&amp;Chiusure'!M$2</f>
        <v>0.25</v>
      </c>
      <c r="AN971" s="62">
        <f>AB971/'Festività&amp;Chiusure'!N$2</f>
        <v>0.30434782608695654</v>
      </c>
      <c r="AO971" s="62">
        <f>AC971/'Festività&amp;Chiusure'!O$2</f>
        <v>0</v>
      </c>
      <c r="AP971" s="62">
        <f>AD971/'Festività&amp;Chiusure'!P$2</f>
        <v>0</v>
      </c>
      <c r="AQ971" s="62">
        <f>AE971/'Festività&amp;Chiusure'!Q$2</f>
        <v>0</v>
      </c>
      <c r="AR971" s="62">
        <f>AF971/'Festività&amp;Chiusure'!R$2</f>
        <v>0</v>
      </c>
      <c r="AS971" s="62">
        <f>AG971/'Festività&amp;Chiusure'!S$2</f>
        <v>0</v>
      </c>
    </row>
    <row r="972" spans="1:45" ht="15" customHeight="1">
      <c r="A972" s="24" t="s">
        <v>592</v>
      </c>
      <c r="B972" s="24" t="s">
        <v>194</v>
      </c>
      <c r="C972" s="24" t="s">
        <v>195</v>
      </c>
      <c r="D972" s="24">
        <v>2025</v>
      </c>
      <c r="E972" s="61">
        <v>45839</v>
      </c>
      <c r="F972" s="61">
        <v>46022</v>
      </c>
      <c r="G972" s="24" t="s">
        <v>62</v>
      </c>
      <c r="H972" s="24" t="s">
        <v>62</v>
      </c>
      <c r="I972" s="24" t="s">
        <v>307</v>
      </c>
      <c r="J972" s="24" t="s">
        <v>739</v>
      </c>
      <c r="K972" s="24" t="s">
        <v>52</v>
      </c>
      <c r="L972" s="24" t="s">
        <v>309</v>
      </c>
      <c r="M972" s="24" t="s">
        <v>314</v>
      </c>
      <c r="N972" s="24" t="s">
        <v>55</v>
      </c>
      <c r="O972" s="24" t="s">
        <v>674</v>
      </c>
      <c r="P972" s="24">
        <v>250</v>
      </c>
      <c r="Q972" s="24">
        <v>0</v>
      </c>
      <c r="R972" s="24" t="s">
        <v>84</v>
      </c>
      <c r="S972" s="62">
        <v>0</v>
      </c>
      <c r="T972" s="24">
        <v>2025</v>
      </c>
      <c r="U972" s="24">
        <f t="shared" ref="U972:U1028" si="21">SUM(Z972:AG972)</f>
        <v>1</v>
      </c>
      <c r="V972" s="24"/>
      <c r="W972" s="24"/>
      <c r="X972" s="24"/>
      <c r="Y972" s="24"/>
      <c r="Z972" s="24"/>
      <c r="AA972" s="24"/>
      <c r="AB972" s="24"/>
      <c r="AC972" s="24"/>
      <c r="AD972" s="24">
        <v>1</v>
      </c>
      <c r="AE972" s="24"/>
      <c r="AF972" s="24"/>
      <c r="AG972" s="24"/>
      <c r="AH972" s="62">
        <f>V972/'Festività&amp;Chiusure'!H$2</f>
        <v>0</v>
      </c>
      <c r="AI972" s="62">
        <f>W972/'Festività&amp;Chiusure'!I$2</f>
        <v>0</v>
      </c>
      <c r="AJ972" s="62">
        <f>X972/'Festività&amp;Chiusure'!J$2</f>
        <v>0</v>
      </c>
      <c r="AK972" s="62">
        <f>Y972/'Festività&amp;Chiusure'!K$2</f>
        <v>0</v>
      </c>
      <c r="AL972" s="62">
        <f>Z972/'Festività&amp;Chiusure'!L$2</f>
        <v>0</v>
      </c>
      <c r="AM972" s="62">
        <f>AA972/'Festività&amp;Chiusure'!M$2</f>
        <v>0</v>
      </c>
      <c r="AN972" s="62">
        <f>AB972/'Festività&amp;Chiusure'!N$2</f>
        <v>0</v>
      </c>
      <c r="AO972" s="62">
        <f>AC972/'Festività&amp;Chiusure'!O$2</f>
        <v>0</v>
      </c>
      <c r="AP972" s="62">
        <f>AD972/'Festività&amp;Chiusure'!P$2</f>
        <v>4.7619047619047616E-2</v>
      </c>
      <c r="AQ972" s="62">
        <f>AE972/'Festività&amp;Chiusure'!Q$2</f>
        <v>0</v>
      </c>
      <c r="AR972" s="62">
        <f>AF972/'Festività&amp;Chiusure'!R$2</f>
        <v>0</v>
      </c>
      <c r="AS972" s="62">
        <f>AG972/'Festività&amp;Chiusure'!S$2</f>
        <v>0</v>
      </c>
    </row>
    <row r="973" spans="1:45" ht="15" customHeight="1">
      <c r="A973" s="24" t="s">
        <v>592</v>
      </c>
      <c r="B973" s="24" t="s">
        <v>194</v>
      </c>
      <c r="C973" s="24" t="s">
        <v>195</v>
      </c>
      <c r="D973" s="24">
        <v>2025</v>
      </c>
      <c r="E973" s="61">
        <v>45839</v>
      </c>
      <c r="F973" s="61">
        <v>46022</v>
      </c>
      <c r="G973" s="24" t="s">
        <v>62</v>
      </c>
      <c r="H973" s="24" t="s">
        <v>62</v>
      </c>
      <c r="I973" s="24" t="s">
        <v>307</v>
      </c>
      <c r="J973" s="24" t="s">
        <v>739</v>
      </c>
      <c r="K973" s="24" t="s">
        <v>52</v>
      </c>
      <c r="L973" s="24" t="s">
        <v>309</v>
      </c>
      <c r="M973" s="24" t="s">
        <v>315</v>
      </c>
      <c r="N973" s="24" t="s">
        <v>55</v>
      </c>
      <c r="O973" s="24" t="s">
        <v>696</v>
      </c>
      <c r="P973" s="24">
        <v>250</v>
      </c>
      <c r="Q973" s="24">
        <v>0</v>
      </c>
      <c r="R973" s="24" t="s">
        <v>84</v>
      </c>
      <c r="S973" s="62">
        <v>0</v>
      </c>
      <c r="T973" s="24">
        <v>2025</v>
      </c>
      <c r="U973" s="24">
        <f t="shared" si="21"/>
        <v>27</v>
      </c>
      <c r="V973" s="24"/>
      <c r="W973" s="24"/>
      <c r="X973" s="24"/>
      <c r="Y973" s="24"/>
      <c r="Z973" s="24"/>
      <c r="AA973" s="24"/>
      <c r="AB973" s="24"/>
      <c r="AC973" s="24"/>
      <c r="AD973" s="24">
        <v>11</v>
      </c>
      <c r="AE973" s="24">
        <v>8</v>
      </c>
      <c r="AF973" s="24">
        <v>1</v>
      </c>
      <c r="AG973" s="24">
        <v>7</v>
      </c>
      <c r="AH973" s="62">
        <f>V973/'Festività&amp;Chiusure'!H$2</f>
        <v>0</v>
      </c>
      <c r="AI973" s="62">
        <f>W973/'Festività&amp;Chiusure'!I$2</f>
        <v>0</v>
      </c>
      <c r="AJ973" s="62">
        <f>X973/'Festività&amp;Chiusure'!J$2</f>
        <v>0</v>
      </c>
      <c r="AK973" s="62">
        <f>Y973/'Festività&amp;Chiusure'!K$2</f>
        <v>0</v>
      </c>
      <c r="AL973" s="62">
        <f>Z973/'Festività&amp;Chiusure'!L$2</f>
        <v>0</v>
      </c>
      <c r="AM973" s="62">
        <f>AA973/'Festività&amp;Chiusure'!M$2</f>
        <v>0</v>
      </c>
      <c r="AN973" s="62">
        <f>AB973/'Festività&amp;Chiusure'!N$2</f>
        <v>0</v>
      </c>
      <c r="AO973" s="62">
        <f>AC973/'Festività&amp;Chiusure'!O$2</f>
        <v>0</v>
      </c>
      <c r="AP973" s="62">
        <f>AD973/'Festività&amp;Chiusure'!P$2</f>
        <v>0.52380952380952384</v>
      </c>
      <c r="AQ973" s="62">
        <f>AE973/'Festività&amp;Chiusure'!Q$2</f>
        <v>0.34782608695652173</v>
      </c>
      <c r="AR973" s="62">
        <f>AF973/'Festività&amp;Chiusure'!R$2</f>
        <v>4.7619047619047616E-2</v>
      </c>
      <c r="AS973" s="62">
        <f>AG973/'Festività&amp;Chiusure'!S$2</f>
        <v>0.31818181818181818</v>
      </c>
    </row>
    <row r="974" spans="1:45" ht="15" customHeight="1">
      <c r="A974" s="24" t="s">
        <v>592</v>
      </c>
      <c r="B974" s="24" t="s">
        <v>194</v>
      </c>
      <c r="C974" s="24" t="s">
        <v>195</v>
      </c>
      <c r="D974" s="24">
        <v>2025</v>
      </c>
      <c r="E974" s="61">
        <v>45839</v>
      </c>
      <c r="F974" s="61">
        <v>46022</v>
      </c>
      <c r="G974" s="24" t="s">
        <v>62</v>
      </c>
      <c r="H974" s="24" t="s">
        <v>62</v>
      </c>
      <c r="I974" s="24" t="s">
        <v>307</v>
      </c>
      <c r="J974" s="24" t="s">
        <v>739</v>
      </c>
      <c r="K974" s="24" t="s">
        <v>52</v>
      </c>
      <c r="L974" s="24" t="s">
        <v>309</v>
      </c>
      <c r="M974" s="24" t="s">
        <v>309</v>
      </c>
      <c r="N974" s="24" t="s">
        <v>176</v>
      </c>
      <c r="O974" s="24" t="s">
        <v>92</v>
      </c>
      <c r="P974" s="24">
        <v>250</v>
      </c>
      <c r="Q974" s="24">
        <v>0</v>
      </c>
      <c r="R974" s="24" t="s">
        <v>84</v>
      </c>
      <c r="S974" s="62">
        <v>0</v>
      </c>
      <c r="T974" s="24">
        <v>2025</v>
      </c>
      <c r="U974" s="24">
        <f t="shared" si="21"/>
        <v>38</v>
      </c>
      <c r="V974" s="24"/>
      <c r="W974" s="24"/>
      <c r="X974" s="24"/>
      <c r="Y974" s="24"/>
      <c r="Z974" s="24"/>
      <c r="AA974" s="24"/>
      <c r="AB974" s="24">
        <v>8</v>
      </c>
      <c r="AC974" s="24">
        <v>5</v>
      </c>
      <c r="AD974" s="24">
        <v>5</v>
      </c>
      <c r="AE974" s="24">
        <v>5</v>
      </c>
      <c r="AF974" s="24">
        <v>15</v>
      </c>
      <c r="AG974" s="24"/>
      <c r="AH974" s="62">
        <f>V974/'Festività&amp;Chiusure'!H$2</f>
        <v>0</v>
      </c>
      <c r="AI974" s="62">
        <f>W974/'Festività&amp;Chiusure'!I$2</f>
        <v>0</v>
      </c>
      <c r="AJ974" s="62">
        <f>X974/'Festività&amp;Chiusure'!J$2</f>
        <v>0</v>
      </c>
      <c r="AK974" s="62">
        <f>Y974/'Festività&amp;Chiusure'!K$2</f>
        <v>0</v>
      </c>
      <c r="AL974" s="62">
        <f>Z974/'Festività&amp;Chiusure'!L$2</f>
        <v>0</v>
      </c>
      <c r="AM974" s="62">
        <f>AA974/'Festività&amp;Chiusure'!M$2</f>
        <v>0</v>
      </c>
      <c r="AN974" s="62">
        <f>AB974/'Festività&amp;Chiusure'!N$2</f>
        <v>0.34782608695652173</v>
      </c>
      <c r="AO974" s="62">
        <f>AC974/'Festività&amp;Chiusure'!O$2</f>
        <v>0.41666666666666669</v>
      </c>
      <c r="AP974" s="62">
        <f>AD974/'Festività&amp;Chiusure'!P$2</f>
        <v>0.23809523809523808</v>
      </c>
      <c r="AQ974" s="62">
        <f>AE974/'Festività&amp;Chiusure'!Q$2</f>
        <v>0.21739130434782608</v>
      </c>
      <c r="AR974" s="62">
        <f>AF974/'Festività&amp;Chiusure'!R$2</f>
        <v>0.7142857142857143</v>
      </c>
      <c r="AS974" s="62">
        <f>AG974/'Festività&amp;Chiusure'!S$2</f>
        <v>0</v>
      </c>
    </row>
    <row r="975" spans="1:45" ht="15" customHeight="1">
      <c r="A975" s="24" t="s">
        <v>592</v>
      </c>
      <c r="B975" s="24" t="s">
        <v>194</v>
      </c>
      <c r="C975" s="24" t="s">
        <v>195</v>
      </c>
      <c r="D975" s="24">
        <v>2025</v>
      </c>
      <c r="E975" s="61">
        <v>45839</v>
      </c>
      <c r="F975" s="61">
        <v>46022</v>
      </c>
      <c r="G975" s="24" t="s">
        <v>62</v>
      </c>
      <c r="H975" s="24" t="s">
        <v>62</v>
      </c>
      <c r="I975" s="24" t="s">
        <v>307</v>
      </c>
      <c r="J975" s="24" t="s">
        <v>739</v>
      </c>
      <c r="K975" s="24" t="s">
        <v>52</v>
      </c>
      <c r="L975" s="24" t="s">
        <v>309</v>
      </c>
      <c r="M975" s="24" t="s">
        <v>316</v>
      </c>
      <c r="N975" s="24" t="s">
        <v>55</v>
      </c>
      <c r="O975" s="24" t="s">
        <v>146</v>
      </c>
      <c r="P975" s="24">
        <v>250</v>
      </c>
      <c r="Q975" s="24">
        <v>0</v>
      </c>
      <c r="R975" s="24" t="s">
        <v>84</v>
      </c>
      <c r="S975" s="62">
        <v>0</v>
      </c>
      <c r="T975" s="24">
        <v>2025</v>
      </c>
      <c r="U975" s="24">
        <f t="shared" si="21"/>
        <v>36</v>
      </c>
      <c r="V975" s="24"/>
      <c r="W975" s="24"/>
      <c r="X975" s="24"/>
      <c r="Y975" s="24"/>
      <c r="Z975" s="24"/>
      <c r="AA975" s="24"/>
      <c r="AB975" s="24">
        <v>1</v>
      </c>
      <c r="AC975" s="24">
        <v>5</v>
      </c>
      <c r="AD975" s="24">
        <v>9</v>
      </c>
      <c r="AE975" s="24">
        <v>11</v>
      </c>
      <c r="AF975" s="24">
        <v>8</v>
      </c>
      <c r="AG975" s="24">
        <v>2</v>
      </c>
      <c r="AH975" s="62">
        <f>V975/'Festività&amp;Chiusure'!H$2</f>
        <v>0</v>
      </c>
      <c r="AI975" s="62">
        <f>W975/'Festività&amp;Chiusure'!I$2</f>
        <v>0</v>
      </c>
      <c r="AJ975" s="62">
        <f>X975/'Festività&amp;Chiusure'!J$2</f>
        <v>0</v>
      </c>
      <c r="AK975" s="62">
        <f>Y975/'Festività&amp;Chiusure'!K$2</f>
        <v>0</v>
      </c>
      <c r="AL975" s="62">
        <f>Z975/'Festività&amp;Chiusure'!L$2</f>
        <v>0</v>
      </c>
      <c r="AM975" s="62">
        <f>AA975/'Festività&amp;Chiusure'!M$2</f>
        <v>0</v>
      </c>
      <c r="AN975" s="62">
        <f>AB975/'Festività&amp;Chiusure'!N$2</f>
        <v>4.3478260869565216E-2</v>
      </c>
      <c r="AO975" s="62">
        <f>AC975/'Festività&amp;Chiusure'!O$2</f>
        <v>0.41666666666666669</v>
      </c>
      <c r="AP975" s="62">
        <f>AD975/'Festività&amp;Chiusure'!P$2</f>
        <v>0.42857142857142855</v>
      </c>
      <c r="AQ975" s="62">
        <f>AE975/'Festività&amp;Chiusure'!Q$2</f>
        <v>0.47826086956521741</v>
      </c>
      <c r="AR975" s="62">
        <f>AF975/'Festività&amp;Chiusure'!R$2</f>
        <v>0.38095238095238093</v>
      </c>
      <c r="AS975" s="62">
        <f>AG975/'Festività&amp;Chiusure'!S$2</f>
        <v>9.0909090909090912E-2</v>
      </c>
    </row>
    <row r="976" spans="1:45" ht="15" customHeight="1">
      <c r="A976" s="24" t="s">
        <v>592</v>
      </c>
      <c r="B976" s="24" t="s">
        <v>194</v>
      </c>
      <c r="C976" s="24" t="s">
        <v>195</v>
      </c>
      <c r="D976" s="24">
        <v>2025</v>
      </c>
      <c r="E976" s="61">
        <v>45839</v>
      </c>
      <c r="F976" s="61">
        <v>46022</v>
      </c>
      <c r="G976" s="24" t="s">
        <v>62</v>
      </c>
      <c r="H976" s="24" t="s">
        <v>62</v>
      </c>
      <c r="I976" s="24" t="s">
        <v>307</v>
      </c>
      <c r="J976" s="24" t="s">
        <v>739</v>
      </c>
      <c r="K976" s="24" t="s">
        <v>52</v>
      </c>
      <c r="L976" s="24" t="s">
        <v>309</v>
      </c>
      <c r="M976" s="24" t="s">
        <v>270</v>
      </c>
      <c r="N976" s="24" t="s">
        <v>59</v>
      </c>
      <c r="O976" s="24" t="s">
        <v>697</v>
      </c>
      <c r="P976" s="24">
        <v>250</v>
      </c>
      <c r="Q976" s="24">
        <v>0</v>
      </c>
      <c r="R976" s="24" t="s">
        <v>84</v>
      </c>
      <c r="S976" s="62">
        <v>0</v>
      </c>
      <c r="T976" s="24">
        <v>2025</v>
      </c>
      <c r="U976" s="24">
        <f t="shared" si="21"/>
        <v>19</v>
      </c>
      <c r="V976" s="24"/>
      <c r="W976" s="24"/>
      <c r="X976" s="24"/>
      <c r="Y976" s="24"/>
      <c r="Z976" s="24"/>
      <c r="AA976" s="24"/>
      <c r="AB976" s="24"/>
      <c r="AC976" s="24"/>
      <c r="AD976" s="24">
        <v>5</v>
      </c>
      <c r="AE976" s="24">
        <v>5</v>
      </c>
      <c r="AF976" s="24">
        <v>5</v>
      </c>
      <c r="AG976" s="24">
        <v>4</v>
      </c>
      <c r="AH976" s="62">
        <f>V976/'Festività&amp;Chiusure'!H$2</f>
        <v>0</v>
      </c>
      <c r="AI976" s="62">
        <f>W976/'Festività&amp;Chiusure'!I$2</f>
        <v>0</v>
      </c>
      <c r="AJ976" s="62">
        <f>X976/'Festività&amp;Chiusure'!J$2</f>
        <v>0</v>
      </c>
      <c r="AK976" s="62">
        <f>Y976/'Festività&amp;Chiusure'!K$2</f>
        <v>0</v>
      </c>
      <c r="AL976" s="62">
        <f>Z976/'Festività&amp;Chiusure'!L$2</f>
        <v>0</v>
      </c>
      <c r="AM976" s="62">
        <f>AA976/'Festività&amp;Chiusure'!M$2</f>
        <v>0</v>
      </c>
      <c r="AN976" s="62">
        <f>AB976/'Festività&amp;Chiusure'!N$2</f>
        <v>0</v>
      </c>
      <c r="AO976" s="62">
        <f>AC976/'Festività&amp;Chiusure'!O$2</f>
        <v>0</v>
      </c>
      <c r="AP976" s="62">
        <f>AD976/'Festività&amp;Chiusure'!P$2</f>
        <v>0.23809523809523808</v>
      </c>
      <c r="AQ976" s="62">
        <f>AE976/'Festività&amp;Chiusure'!Q$2</f>
        <v>0.21739130434782608</v>
      </c>
      <c r="AR976" s="62">
        <f>AF976/'Festività&amp;Chiusure'!R$2</f>
        <v>0.23809523809523808</v>
      </c>
      <c r="AS976" s="62">
        <f>AG976/'Festività&amp;Chiusure'!S$2</f>
        <v>0.18181818181818182</v>
      </c>
    </row>
    <row r="977" spans="1:46" ht="15" customHeight="1">
      <c r="A977" s="24" t="s">
        <v>592</v>
      </c>
      <c r="B977" s="24" t="s">
        <v>194</v>
      </c>
      <c r="C977" s="24" t="s">
        <v>195</v>
      </c>
      <c r="D977" s="24">
        <v>2025</v>
      </c>
      <c r="E977" s="61">
        <v>45839</v>
      </c>
      <c r="F977" s="61">
        <v>46022</v>
      </c>
      <c r="G977" s="24" t="s">
        <v>62</v>
      </c>
      <c r="H977" s="24" t="s">
        <v>62</v>
      </c>
      <c r="I977" s="24" t="s">
        <v>307</v>
      </c>
      <c r="J977" s="24" t="s">
        <v>739</v>
      </c>
      <c r="K977" s="24" t="s">
        <v>52</v>
      </c>
      <c r="L977" s="24" t="s">
        <v>309</v>
      </c>
      <c r="M977" s="24" t="s">
        <v>219</v>
      </c>
      <c r="N977" s="24" t="s">
        <v>55</v>
      </c>
      <c r="O977" s="24" t="s">
        <v>142</v>
      </c>
      <c r="P977" s="24">
        <v>250</v>
      </c>
      <c r="Q977" s="24">
        <v>0</v>
      </c>
      <c r="R977" s="24" t="s">
        <v>84</v>
      </c>
      <c r="S977" s="62">
        <v>0</v>
      </c>
      <c r="T977" s="24">
        <v>2025</v>
      </c>
      <c r="U977" s="24">
        <f t="shared" si="21"/>
        <v>6</v>
      </c>
      <c r="V977" s="24"/>
      <c r="W977" s="24"/>
      <c r="X977" s="24"/>
      <c r="Y977" s="24"/>
      <c r="Z977" s="24"/>
      <c r="AA977" s="24"/>
      <c r="AB977" s="24"/>
      <c r="AC977" s="24"/>
      <c r="AD977" s="24">
        <v>1</v>
      </c>
      <c r="AE977" s="24">
        <v>5</v>
      </c>
      <c r="AF977" s="24"/>
      <c r="AG977" s="24"/>
      <c r="AH977" s="62">
        <f>V977/'Festività&amp;Chiusure'!H$2</f>
        <v>0</v>
      </c>
      <c r="AI977" s="62">
        <f>W977/'Festività&amp;Chiusure'!I$2</f>
        <v>0</v>
      </c>
      <c r="AJ977" s="62">
        <f>X977/'Festività&amp;Chiusure'!J$2</f>
        <v>0</v>
      </c>
      <c r="AK977" s="62">
        <f>Y977/'Festività&amp;Chiusure'!K$2</f>
        <v>0</v>
      </c>
      <c r="AL977" s="62">
        <f>Z977/'Festività&amp;Chiusure'!L$2</f>
        <v>0</v>
      </c>
      <c r="AM977" s="62">
        <f>AA977/'Festività&amp;Chiusure'!M$2</f>
        <v>0</v>
      </c>
      <c r="AN977" s="62">
        <f>AB977/'Festività&amp;Chiusure'!N$2</f>
        <v>0</v>
      </c>
      <c r="AO977" s="62">
        <f>AC977/'Festività&amp;Chiusure'!O$2</f>
        <v>0</v>
      </c>
      <c r="AP977" s="62">
        <f>AD977/'Festività&amp;Chiusure'!P$2</f>
        <v>4.7619047619047616E-2</v>
      </c>
      <c r="AQ977" s="62">
        <f>AE977/'Festività&amp;Chiusure'!Q$2</f>
        <v>0.21739130434782608</v>
      </c>
      <c r="AR977" s="62">
        <f>AF977/'Festività&amp;Chiusure'!R$2</f>
        <v>0</v>
      </c>
      <c r="AS977" s="62">
        <f>AG977/'Festività&amp;Chiusure'!S$2</f>
        <v>0</v>
      </c>
    </row>
    <row r="978" spans="1:46" ht="15" customHeight="1">
      <c r="A978" s="24" t="s">
        <v>45</v>
      </c>
      <c r="B978" s="24" t="s">
        <v>194</v>
      </c>
      <c r="C978" s="24" t="s">
        <v>195</v>
      </c>
      <c r="D978" s="24">
        <v>2025</v>
      </c>
      <c r="E978" s="61">
        <v>45658</v>
      </c>
      <c r="F978" s="61">
        <v>46022</v>
      </c>
      <c r="G978" s="24" t="s">
        <v>740</v>
      </c>
      <c r="H978" s="24" t="s">
        <v>740</v>
      </c>
      <c r="I978" s="24" t="s">
        <v>307</v>
      </c>
      <c r="J978" s="24" t="s">
        <v>741</v>
      </c>
      <c r="K978" s="24" t="s">
        <v>52</v>
      </c>
      <c r="L978" s="24" t="s">
        <v>309</v>
      </c>
      <c r="M978" s="24" t="s">
        <v>314</v>
      </c>
      <c r="N978" s="24" t="s">
        <v>55</v>
      </c>
      <c r="O978" s="24" t="s">
        <v>674</v>
      </c>
      <c r="P978" s="24">
        <v>800</v>
      </c>
      <c r="Q978" s="24">
        <v>287</v>
      </c>
      <c r="R978" s="24" t="s">
        <v>93</v>
      </c>
      <c r="S978" s="62">
        <v>0.35</v>
      </c>
      <c r="T978" s="24">
        <v>2025</v>
      </c>
      <c r="U978" s="24">
        <f t="shared" si="21"/>
        <v>16</v>
      </c>
      <c r="V978" s="24">
        <v>2</v>
      </c>
      <c r="W978" s="24">
        <v>2</v>
      </c>
      <c r="X978" s="24">
        <v>2</v>
      </c>
      <c r="Y978" s="24">
        <v>2</v>
      </c>
      <c r="Z978" s="24">
        <v>2</v>
      </c>
      <c r="AA978" s="24">
        <v>2</v>
      </c>
      <c r="AB978" s="24">
        <v>2</v>
      </c>
      <c r="AC978" s="24">
        <v>2</v>
      </c>
      <c r="AD978" s="24">
        <v>2</v>
      </c>
      <c r="AE978" s="24">
        <v>2</v>
      </c>
      <c r="AF978" s="24">
        <v>2</v>
      </c>
      <c r="AG978" s="24">
        <v>2</v>
      </c>
      <c r="AH978" s="62">
        <f>V978/'Festività&amp;Chiusure'!H$2</f>
        <v>0.1111111111111111</v>
      </c>
      <c r="AI978" s="62">
        <f>W978/'Festività&amp;Chiusure'!I$2</f>
        <v>0.1</v>
      </c>
      <c r="AJ978" s="62">
        <f>X978/'Festività&amp;Chiusure'!J$2</f>
        <v>9.5238095238095233E-2</v>
      </c>
      <c r="AK978" s="62">
        <f>Y978/'Festività&amp;Chiusure'!K$2</f>
        <v>9.0909090909090912E-2</v>
      </c>
      <c r="AL978" s="62">
        <f>Z978/'Festività&amp;Chiusure'!L$2</f>
        <v>0.1</v>
      </c>
      <c r="AM978" s="62">
        <f>AA978/'Festività&amp;Chiusure'!M$2</f>
        <v>0.1</v>
      </c>
      <c r="AN978" s="62">
        <f>AB978/'Festività&amp;Chiusure'!N$2</f>
        <v>8.6956521739130432E-2</v>
      </c>
      <c r="AO978" s="62">
        <f>AC978/'Festività&amp;Chiusure'!O$2</f>
        <v>0.16666666666666666</v>
      </c>
      <c r="AP978" s="62">
        <f>AD978/'Festività&amp;Chiusure'!P$2</f>
        <v>9.5238095238095233E-2</v>
      </c>
      <c r="AQ978" s="62">
        <f>AE978/'Festività&amp;Chiusure'!Q$2</f>
        <v>8.6956521739130432E-2</v>
      </c>
      <c r="AR978" s="62">
        <f>AF978/'Festività&amp;Chiusure'!R$2</f>
        <v>9.5238095238095233E-2</v>
      </c>
      <c r="AS978" s="62">
        <f>AG978/'Festività&amp;Chiusure'!S$2</f>
        <v>9.0909090909090912E-2</v>
      </c>
    </row>
    <row r="979" spans="1:46" ht="15" customHeight="1">
      <c r="A979" s="24" t="s">
        <v>45</v>
      </c>
      <c r="B979" s="24" t="s">
        <v>194</v>
      </c>
      <c r="C979" s="24" t="s">
        <v>195</v>
      </c>
      <c r="D979" s="24">
        <v>2025</v>
      </c>
      <c r="E979" s="61">
        <v>45658</v>
      </c>
      <c r="F979" s="61">
        <v>46022</v>
      </c>
      <c r="G979" s="24" t="s">
        <v>740</v>
      </c>
      <c r="H979" s="24" t="s">
        <v>740</v>
      </c>
      <c r="I979" s="24" t="s">
        <v>307</v>
      </c>
      <c r="J979" s="24" t="s">
        <v>741</v>
      </c>
      <c r="K979" s="24" t="s">
        <v>52</v>
      </c>
      <c r="L979" s="24" t="s">
        <v>309</v>
      </c>
      <c r="M979" s="24" t="s">
        <v>243</v>
      </c>
      <c r="N979" s="24" t="s">
        <v>55</v>
      </c>
      <c r="O979" s="24" t="s">
        <v>142</v>
      </c>
      <c r="P979" s="24">
        <v>800</v>
      </c>
      <c r="Q979" s="24">
        <v>287</v>
      </c>
      <c r="R979" s="24" t="s">
        <v>93</v>
      </c>
      <c r="S979" s="62">
        <v>0.35</v>
      </c>
      <c r="T979" s="24">
        <v>2025</v>
      </c>
      <c r="U979" s="24">
        <f t="shared" si="21"/>
        <v>44</v>
      </c>
      <c r="V979" s="24"/>
      <c r="W979" s="24"/>
      <c r="X979" s="24">
        <v>5</v>
      </c>
      <c r="Y979" s="24">
        <v>5</v>
      </c>
      <c r="Z979" s="24">
        <v>5</v>
      </c>
      <c r="AA979" s="24">
        <v>5</v>
      </c>
      <c r="AB979" s="24">
        <v>5</v>
      </c>
      <c r="AC979" s="24">
        <v>5</v>
      </c>
      <c r="AD979" s="24">
        <v>5</v>
      </c>
      <c r="AE979" s="24">
        <v>5</v>
      </c>
      <c r="AF979" s="24">
        <v>7</v>
      </c>
      <c r="AG979" s="24">
        <v>7</v>
      </c>
      <c r="AH979" s="62">
        <f>V979/'Festività&amp;Chiusure'!H$2</f>
        <v>0</v>
      </c>
      <c r="AI979" s="62">
        <f>W979/'Festività&amp;Chiusure'!I$2</f>
        <v>0</v>
      </c>
      <c r="AJ979" s="62">
        <f>X979/'Festività&amp;Chiusure'!J$2</f>
        <v>0.23809523809523808</v>
      </c>
      <c r="AK979" s="62">
        <f>Y979/'Festività&amp;Chiusure'!K$2</f>
        <v>0.22727272727272727</v>
      </c>
      <c r="AL979" s="62">
        <f>Z979/'Festività&amp;Chiusure'!L$2</f>
        <v>0.25</v>
      </c>
      <c r="AM979" s="62">
        <f>AA979/'Festività&amp;Chiusure'!M$2</f>
        <v>0.25</v>
      </c>
      <c r="AN979" s="62">
        <f>AB979/'Festività&amp;Chiusure'!N$2</f>
        <v>0.21739130434782608</v>
      </c>
      <c r="AO979" s="62">
        <f>AC979/'Festività&amp;Chiusure'!O$2</f>
        <v>0.41666666666666669</v>
      </c>
      <c r="AP979" s="62">
        <f>AD979/'Festività&amp;Chiusure'!P$2</f>
        <v>0.23809523809523808</v>
      </c>
      <c r="AQ979" s="62">
        <f>AE979/'Festività&amp;Chiusure'!Q$2</f>
        <v>0.21739130434782608</v>
      </c>
      <c r="AR979" s="62">
        <f>AF979/'Festività&amp;Chiusure'!R$2</f>
        <v>0.33333333333333331</v>
      </c>
      <c r="AS979" s="62">
        <f>AG979/'Festività&amp;Chiusure'!S$2</f>
        <v>0.31818181818181818</v>
      </c>
    </row>
    <row r="980" spans="1:46" ht="15" customHeight="1">
      <c r="A980" s="24" t="s">
        <v>45</v>
      </c>
      <c r="B980" s="24" t="s">
        <v>194</v>
      </c>
      <c r="C980" s="24" t="s">
        <v>195</v>
      </c>
      <c r="D980" s="24">
        <v>2025</v>
      </c>
      <c r="E980" s="61">
        <v>45658</v>
      </c>
      <c r="F980" s="61">
        <v>46022</v>
      </c>
      <c r="G980" s="24" t="s">
        <v>740</v>
      </c>
      <c r="H980" s="24" t="s">
        <v>740</v>
      </c>
      <c r="I980" s="24" t="s">
        <v>307</v>
      </c>
      <c r="J980" s="24" t="s">
        <v>741</v>
      </c>
      <c r="K980" s="24" t="s">
        <v>52</v>
      </c>
      <c r="L980" s="24" t="s">
        <v>309</v>
      </c>
      <c r="M980" s="24" t="s">
        <v>315</v>
      </c>
      <c r="N980" s="24" t="s">
        <v>55</v>
      </c>
      <c r="O980" s="24" t="s">
        <v>696</v>
      </c>
      <c r="P980" s="24">
        <v>800</v>
      </c>
      <c r="Q980" s="24">
        <v>287</v>
      </c>
      <c r="R980" s="24" t="s">
        <v>93</v>
      </c>
      <c r="S980" s="62">
        <v>0.35</v>
      </c>
      <c r="T980" s="24">
        <v>2025</v>
      </c>
      <c r="U980" s="24">
        <f t="shared" si="21"/>
        <v>55</v>
      </c>
      <c r="V980" s="24">
        <v>16</v>
      </c>
      <c r="W980" s="24">
        <v>16</v>
      </c>
      <c r="X980" s="24">
        <v>17</v>
      </c>
      <c r="Y980" s="24">
        <v>5</v>
      </c>
      <c r="Z980" s="24">
        <v>5</v>
      </c>
      <c r="AA980" s="24">
        <v>5</v>
      </c>
      <c r="AB980" s="24">
        <v>5</v>
      </c>
      <c r="AC980" s="24">
        <v>8</v>
      </c>
      <c r="AD980" s="24">
        <v>8</v>
      </c>
      <c r="AE980" s="24">
        <v>8</v>
      </c>
      <c r="AF980" s="24">
        <v>8</v>
      </c>
      <c r="AG980" s="24">
        <v>8</v>
      </c>
      <c r="AH980" s="62">
        <f>V980/'Festività&amp;Chiusure'!H$2</f>
        <v>0.88888888888888884</v>
      </c>
      <c r="AI980" s="62">
        <f>W980/'Festività&amp;Chiusure'!I$2</f>
        <v>0.8</v>
      </c>
      <c r="AJ980" s="62">
        <f>X980/'Festività&amp;Chiusure'!J$2</f>
        <v>0.80952380952380953</v>
      </c>
      <c r="AK980" s="62">
        <f>Y980/'Festività&amp;Chiusure'!K$2</f>
        <v>0.22727272727272727</v>
      </c>
      <c r="AL980" s="62">
        <f>Z980/'Festività&amp;Chiusure'!L$2</f>
        <v>0.25</v>
      </c>
      <c r="AM980" s="62">
        <f>AA980/'Festività&amp;Chiusure'!M$2</f>
        <v>0.25</v>
      </c>
      <c r="AN980" s="62">
        <f>AB980/'Festività&amp;Chiusure'!N$2</f>
        <v>0.21739130434782608</v>
      </c>
      <c r="AO980" s="62">
        <f>AC980/'Festività&amp;Chiusure'!O$2</f>
        <v>0.66666666666666663</v>
      </c>
      <c r="AP980" s="62">
        <f>AD980/'Festività&amp;Chiusure'!P$2</f>
        <v>0.38095238095238093</v>
      </c>
      <c r="AQ980" s="62">
        <f>AE980/'Festività&amp;Chiusure'!Q$2</f>
        <v>0.34782608695652173</v>
      </c>
      <c r="AR980" s="62">
        <f>AF980/'Festività&amp;Chiusure'!R$2</f>
        <v>0.38095238095238093</v>
      </c>
      <c r="AS980" s="62">
        <f>AG980/'Festività&amp;Chiusure'!S$2</f>
        <v>0.36363636363636365</v>
      </c>
    </row>
    <row r="981" spans="1:46" ht="15" customHeight="1">
      <c r="A981" s="24" t="s">
        <v>45</v>
      </c>
      <c r="B981" s="24" t="s">
        <v>194</v>
      </c>
      <c r="C981" s="24" t="s">
        <v>195</v>
      </c>
      <c r="D981" s="24">
        <v>2025</v>
      </c>
      <c r="E981" s="61">
        <v>45658</v>
      </c>
      <c r="F981" s="61">
        <v>46022</v>
      </c>
      <c r="G981" s="24" t="s">
        <v>740</v>
      </c>
      <c r="H981" s="24" t="s">
        <v>740</v>
      </c>
      <c r="I981" s="24" t="s">
        <v>307</v>
      </c>
      <c r="J981" s="24" t="s">
        <v>741</v>
      </c>
      <c r="K981" s="24" t="s">
        <v>52</v>
      </c>
      <c r="L981" s="24" t="s">
        <v>309</v>
      </c>
      <c r="M981" s="24" t="s">
        <v>309</v>
      </c>
      <c r="N981" s="24" t="s">
        <v>176</v>
      </c>
      <c r="O981" s="24" t="s">
        <v>92</v>
      </c>
      <c r="P981" s="24">
        <v>800</v>
      </c>
      <c r="Q981" s="24">
        <v>287</v>
      </c>
      <c r="R981" s="24" t="s">
        <v>93</v>
      </c>
      <c r="S981" s="62">
        <v>0.35</v>
      </c>
      <c r="T981" s="24">
        <v>2025</v>
      </c>
      <c r="U981" s="24">
        <f t="shared" si="21"/>
        <v>127</v>
      </c>
      <c r="V981" s="24">
        <v>18</v>
      </c>
      <c r="W981" s="24">
        <v>18</v>
      </c>
      <c r="X981" s="24">
        <v>2</v>
      </c>
      <c r="Y981" s="24">
        <v>15</v>
      </c>
      <c r="Z981" s="24">
        <v>18</v>
      </c>
      <c r="AA981" s="24">
        <v>15</v>
      </c>
      <c r="AB981" s="24">
        <v>15</v>
      </c>
      <c r="AC981" s="24">
        <v>10</v>
      </c>
      <c r="AD981" s="24">
        <v>18</v>
      </c>
      <c r="AE981" s="24">
        <v>18</v>
      </c>
      <c r="AF981" s="24">
        <v>18</v>
      </c>
      <c r="AG981" s="24">
        <v>15</v>
      </c>
      <c r="AH981" s="62">
        <f>V981/'Festività&amp;Chiusure'!H$2</f>
        <v>1</v>
      </c>
      <c r="AI981" s="62">
        <f>W981/'Festività&amp;Chiusure'!I$2</f>
        <v>0.9</v>
      </c>
      <c r="AJ981" s="62">
        <f>X981/'Festività&amp;Chiusure'!J$2</f>
        <v>9.5238095238095233E-2</v>
      </c>
      <c r="AK981" s="62">
        <f>Y981/'Festività&amp;Chiusure'!K$2</f>
        <v>0.68181818181818177</v>
      </c>
      <c r="AL981" s="62">
        <f>Z981/'Festività&amp;Chiusure'!L$2</f>
        <v>0.9</v>
      </c>
      <c r="AM981" s="62">
        <f>AA981/'Festività&amp;Chiusure'!M$2</f>
        <v>0.75</v>
      </c>
      <c r="AN981" s="62">
        <f>AB981/'Festività&amp;Chiusure'!N$2</f>
        <v>0.65217391304347827</v>
      </c>
      <c r="AO981" s="62">
        <f>AC981/'Festività&amp;Chiusure'!O$2</f>
        <v>0.83333333333333337</v>
      </c>
      <c r="AP981" s="62">
        <f>AD981/'Festività&amp;Chiusure'!P$2</f>
        <v>0.8571428571428571</v>
      </c>
      <c r="AQ981" s="62">
        <f>AE981/'Festività&amp;Chiusure'!Q$2</f>
        <v>0.78260869565217395</v>
      </c>
      <c r="AR981" s="62">
        <f>AF981/'Festività&amp;Chiusure'!R$2</f>
        <v>0.8571428571428571</v>
      </c>
      <c r="AS981" s="62">
        <f>AG981/'Festività&amp;Chiusure'!S$2</f>
        <v>0.68181818181818177</v>
      </c>
    </row>
    <row r="982" spans="1:46" ht="15" customHeight="1">
      <c r="A982" s="24" t="s">
        <v>45</v>
      </c>
      <c r="B982" s="24" t="s">
        <v>194</v>
      </c>
      <c r="C982" s="24" t="s">
        <v>195</v>
      </c>
      <c r="D982" s="24">
        <v>2025</v>
      </c>
      <c r="E982" s="61">
        <v>45658</v>
      </c>
      <c r="F982" s="61">
        <v>46022</v>
      </c>
      <c r="G982" s="24" t="s">
        <v>740</v>
      </c>
      <c r="H982" s="24" t="s">
        <v>740</v>
      </c>
      <c r="I982" s="24" t="s">
        <v>307</v>
      </c>
      <c r="J982" s="24" t="s">
        <v>741</v>
      </c>
      <c r="K982" s="24" t="s">
        <v>52</v>
      </c>
      <c r="L982" s="24" t="s">
        <v>309</v>
      </c>
      <c r="M982" s="24" t="s">
        <v>330</v>
      </c>
      <c r="N982" s="24" t="s">
        <v>55</v>
      </c>
      <c r="O982" s="24" t="s">
        <v>142</v>
      </c>
      <c r="P982" s="24">
        <v>800</v>
      </c>
      <c r="Q982" s="24">
        <v>287</v>
      </c>
      <c r="R982" s="24" t="s">
        <v>93</v>
      </c>
      <c r="S982" s="62">
        <v>0.35</v>
      </c>
      <c r="T982" s="24">
        <v>2025</v>
      </c>
      <c r="U982" s="24">
        <f t="shared" si="21"/>
        <v>16</v>
      </c>
      <c r="V982" s="24">
        <v>2</v>
      </c>
      <c r="W982" s="24">
        <v>2</v>
      </c>
      <c r="X982" s="24">
        <v>2</v>
      </c>
      <c r="Y982" s="24">
        <v>2</v>
      </c>
      <c r="Z982" s="24">
        <v>2</v>
      </c>
      <c r="AA982" s="24">
        <v>2</v>
      </c>
      <c r="AB982" s="24">
        <v>2</v>
      </c>
      <c r="AC982" s="24">
        <v>2</v>
      </c>
      <c r="AD982" s="24">
        <v>2</v>
      </c>
      <c r="AE982" s="24">
        <v>2</v>
      </c>
      <c r="AF982" s="24">
        <v>2</v>
      </c>
      <c r="AG982" s="24">
        <v>2</v>
      </c>
      <c r="AH982" s="62">
        <f>V982/'Festività&amp;Chiusure'!H$2</f>
        <v>0.1111111111111111</v>
      </c>
      <c r="AI982" s="62">
        <f>W982/'Festività&amp;Chiusure'!I$2</f>
        <v>0.1</v>
      </c>
      <c r="AJ982" s="62">
        <f>X982/'Festività&amp;Chiusure'!J$2</f>
        <v>9.5238095238095233E-2</v>
      </c>
      <c r="AK982" s="62">
        <f>Y982/'Festività&amp;Chiusure'!K$2</f>
        <v>9.0909090909090912E-2</v>
      </c>
      <c r="AL982" s="62">
        <f>Z982/'Festività&amp;Chiusure'!L$2</f>
        <v>0.1</v>
      </c>
      <c r="AM982" s="62">
        <f>AA982/'Festività&amp;Chiusure'!M$2</f>
        <v>0.1</v>
      </c>
      <c r="AN982" s="62">
        <f>AB982/'Festività&amp;Chiusure'!N$2</f>
        <v>8.6956521739130432E-2</v>
      </c>
      <c r="AO982" s="62">
        <f>AC982/'Festività&amp;Chiusure'!O$2</f>
        <v>0.16666666666666666</v>
      </c>
      <c r="AP982" s="62">
        <f>AD982/'Festività&amp;Chiusure'!P$2</f>
        <v>9.5238095238095233E-2</v>
      </c>
      <c r="AQ982" s="62">
        <f>AE982/'Festività&amp;Chiusure'!Q$2</f>
        <v>8.6956521739130432E-2</v>
      </c>
      <c r="AR982" s="62">
        <f>AF982/'Festività&amp;Chiusure'!R$2</f>
        <v>9.5238095238095233E-2</v>
      </c>
      <c r="AS982" s="62">
        <f>AG982/'Festività&amp;Chiusure'!S$2</f>
        <v>9.0909090909090912E-2</v>
      </c>
      <c r="AT982" s="50"/>
    </row>
    <row r="983" spans="1:46" ht="15" customHeight="1">
      <c r="A983" s="24" t="s">
        <v>45</v>
      </c>
      <c r="B983" s="24" t="s">
        <v>194</v>
      </c>
      <c r="C983" s="24" t="s">
        <v>195</v>
      </c>
      <c r="D983" s="24">
        <v>2025</v>
      </c>
      <c r="E983" s="61">
        <v>45658</v>
      </c>
      <c r="F983" s="61">
        <v>46022</v>
      </c>
      <c r="G983" s="24" t="s">
        <v>740</v>
      </c>
      <c r="H983" s="24" t="s">
        <v>740</v>
      </c>
      <c r="I983" s="24" t="s">
        <v>307</v>
      </c>
      <c r="J983" s="24" t="s">
        <v>741</v>
      </c>
      <c r="K983" s="24" t="s">
        <v>52</v>
      </c>
      <c r="L983" s="24" t="s">
        <v>309</v>
      </c>
      <c r="M983" s="24" t="s">
        <v>316</v>
      </c>
      <c r="N983" s="24" t="s">
        <v>55</v>
      </c>
      <c r="O983" s="24" t="s">
        <v>696</v>
      </c>
      <c r="P983" s="24">
        <v>800</v>
      </c>
      <c r="Q983" s="24">
        <v>287</v>
      </c>
      <c r="R983" s="24" t="s">
        <v>93</v>
      </c>
      <c r="S983" s="62">
        <v>0.35</v>
      </c>
      <c r="T983" s="24">
        <v>2025</v>
      </c>
      <c r="U983" s="24">
        <f t="shared" si="21"/>
        <v>40</v>
      </c>
      <c r="V983" s="24">
        <v>6</v>
      </c>
      <c r="W983" s="24">
        <v>6</v>
      </c>
      <c r="X983" s="24">
        <v>6</v>
      </c>
      <c r="Y983" s="24">
        <v>6</v>
      </c>
      <c r="Z983" s="24">
        <v>5</v>
      </c>
      <c r="AA983" s="24">
        <v>5</v>
      </c>
      <c r="AB983" s="24">
        <v>5</v>
      </c>
      <c r="AC983" s="24">
        <v>5</v>
      </c>
      <c r="AD983" s="24">
        <v>5</v>
      </c>
      <c r="AE983" s="24">
        <v>5</v>
      </c>
      <c r="AF983" s="24">
        <v>5</v>
      </c>
      <c r="AG983" s="24">
        <v>5</v>
      </c>
      <c r="AH983" s="62">
        <f>V983/'Festività&amp;Chiusure'!H$2</f>
        <v>0.33333333333333331</v>
      </c>
      <c r="AI983" s="62">
        <f>W983/'Festività&amp;Chiusure'!I$2</f>
        <v>0.3</v>
      </c>
      <c r="AJ983" s="62">
        <f>X983/'Festività&amp;Chiusure'!J$2</f>
        <v>0.2857142857142857</v>
      </c>
      <c r="AK983" s="62">
        <f>Y983/'Festività&amp;Chiusure'!K$2</f>
        <v>0.27272727272727271</v>
      </c>
      <c r="AL983" s="62">
        <f>Z983/'Festività&amp;Chiusure'!L$2</f>
        <v>0.25</v>
      </c>
      <c r="AM983" s="62">
        <f>AA983/'Festività&amp;Chiusure'!M$2</f>
        <v>0.25</v>
      </c>
      <c r="AN983" s="62">
        <f>AB983/'Festività&amp;Chiusure'!N$2</f>
        <v>0.21739130434782608</v>
      </c>
      <c r="AO983" s="62">
        <f>AC983/'Festività&amp;Chiusure'!O$2</f>
        <v>0.41666666666666669</v>
      </c>
      <c r="AP983" s="62">
        <f>AD983/'Festività&amp;Chiusure'!P$2</f>
        <v>0.23809523809523808</v>
      </c>
      <c r="AQ983" s="62">
        <f>AE983/'Festività&amp;Chiusure'!Q$2</f>
        <v>0.21739130434782608</v>
      </c>
      <c r="AR983" s="62">
        <f>AF983/'Festività&amp;Chiusure'!R$2</f>
        <v>0.23809523809523808</v>
      </c>
      <c r="AS983" s="62">
        <f>AG983/'Festività&amp;Chiusure'!S$2</f>
        <v>0.22727272727272727</v>
      </c>
    </row>
    <row r="984" spans="1:46" ht="15" customHeight="1">
      <c r="A984" s="24" t="s">
        <v>45</v>
      </c>
      <c r="B984" s="24" t="s">
        <v>194</v>
      </c>
      <c r="C984" s="24" t="s">
        <v>195</v>
      </c>
      <c r="D984" s="24">
        <v>2025</v>
      </c>
      <c r="E984" s="61">
        <v>45658</v>
      </c>
      <c r="F984" s="61">
        <v>46022</v>
      </c>
      <c r="G984" s="24" t="s">
        <v>740</v>
      </c>
      <c r="H984" s="24" t="s">
        <v>740</v>
      </c>
      <c r="I984" s="24" t="s">
        <v>307</v>
      </c>
      <c r="J984" s="24" t="s">
        <v>741</v>
      </c>
      <c r="K984" s="24" t="s">
        <v>52</v>
      </c>
      <c r="L984" s="24" t="s">
        <v>309</v>
      </c>
      <c r="M984" s="24" t="s">
        <v>270</v>
      </c>
      <c r="N984" s="24" t="s">
        <v>59</v>
      </c>
      <c r="O984" s="24" t="s">
        <v>697</v>
      </c>
      <c r="P984" s="24">
        <v>800</v>
      </c>
      <c r="Q984" s="24">
        <v>287</v>
      </c>
      <c r="R984" s="24" t="s">
        <v>93</v>
      </c>
      <c r="S984" s="62">
        <v>0.35</v>
      </c>
      <c r="T984" s="24">
        <v>2025</v>
      </c>
      <c r="U984" s="24">
        <f t="shared" si="21"/>
        <v>40</v>
      </c>
      <c r="V984" s="24">
        <v>3</v>
      </c>
      <c r="W984" s="24">
        <v>5</v>
      </c>
      <c r="X984" s="24">
        <v>5</v>
      </c>
      <c r="Y984" s="24">
        <v>5</v>
      </c>
      <c r="Z984" s="24">
        <v>5</v>
      </c>
      <c r="AA984" s="24">
        <v>5</v>
      </c>
      <c r="AB984" s="24">
        <v>5</v>
      </c>
      <c r="AC984" s="24">
        <v>5</v>
      </c>
      <c r="AD984" s="24">
        <v>5</v>
      </c>
      <c r="AE984" s="24">
        <v>5</v>
      </c>
      <c r="AF984" s="24">
        <v>5</v>
      </c>
      <c r="AG984" s="24">
        <v>5</v>
      </c>
      <c r="AH984" s="62">
        <f>V984/'Festività&amp;Chiusure'!H$2</f>
        <v>0.16666666666666666</v>
      </c>
      <c r="AI984" s="62">
        <f>W984/'Festività&amp;Chiusure'!I$2</f>
        <v>0.25</v>
      </c>
      <c r="AJ984" s="62">
        <f>X984/'Festività&amp;Chiusure'!J$2</f>
        <v>0.23809523809523808</v>
      </c>
      <c r="AK984" s="62">
        <f>Y984/'Festività&amp;Chiusure'!K$2</f>
        <v>0.22727272727272727</v>
      </c>
      <c r="AL984" s="62">
        <f>Z984/'Festività&amp;Chiusure'!L$2</f>
        <v>0.25</v>
      </c>
      <c r="AM984" s="62">
        <f>AA984/'Festività&amp;Chiusure'!M$2</f>
        <v>0.25</v>
      </c>
      <c r="AN984" s="62">
        <f>AB984/'Festività&amp;Chiusure'!N$2</f>
        <v>0.21739130434782608</v>
      </c>
      <c r="AO984" s="62">
        <f>AC984/'Festività&amp;Chiusure'!O$2</f>
        <v>0.41666666666666669</v>
      </c>
      <c r="AP984" s="62">
        <f>AD984/'Festività&amp;Chiusure'!P$2</f>
        <v>0.23809523809523808</v>
      </c>
      <c r="AQ984" s="62">
        <f>AE984/'Festività&amp;Chiusure'!Q$2</f>
        <v>0.21739130434782608</v>
      </c>
      <c r="AR984" s="62">
        <f>AF984/'Festività&amp;Chiusure'!R$2</f>
        <v>0.23809523809523808</v>
      </c>
      <c r="AS984" s="62">
        <f>AG984/'Festività&amp;Chiusure'!S$2</f>
        <v>0.22727272727272727</v>
      </c>
    </row>
    <row r="985" spans="1:46" ht="15" customHeight="1">
      <c r="A985" s="24" t="s">
        <v>45</v>
      </c>
      <c r="B985" s="24" t="s">
        <v>194</v>
      </c>
      <c r="C985" s="24" t="s">
        <v>195</v>
      </c>
      <c r="D985" s="24">
        <v>2025</v>
      </c>
      <c r="E985" s="61">
        <v>45658</v>
      </c>
      <c r="F985" s="61">
        <v>46022</v>
      </c>
      <c r="G985" s="24" t="s">
        <v>740</v>
      </c>
      <c r="H985" s="24" t="s">
        <v>740</v>
      </c>
      <c r="I985" s="24" t="s">
        <v>307</v>
      </c>
      <c r="J985" s="24" t="s">
        <v>741</v>
      </c>
      <c r="K985" s="24" t="s">
        <v>52</v>
      </c>
      <c r="L985" s="24" t="s">
        <v>309</v>
      </c>
      <c r="M985" s="24" t="s">
        <v>224</v>
      </c>
      <c r="N985" s="24" t="s">
        <v>55</v>
      </c>
      <c r="O985" s="24" t="s">
        <v>233</v>
      </c>
      <c r="P985" s="24">
        <v>800</v>
      </c>
      <c r="Q985" s="24">
        <v>287</v>
      </c>
      <c r="R985" s="24" t="s">
        <v>93</v>
      </c>
      <c r="S985" s="62">
        <v>0.35</v>
      </c>
      <c r="T985" s="24">
        <v>2025</v>
      </c>
      <c r="U985" s="24">
        <f t="shared" si="21"/>
        <v>0</v>
      </c>
      <c r="V985" s="24">
        <v>2</v>
      </c>
      <c r="W985" s="24">
        <v>2</v>
      </c>
      <c r="X985" s="24">
        <v>2</v>
      </c>
      <c r="Y985" s="24"/>
      <c r="Z985" s="24"/>
      <c r="AA985" s="24"/>
      <c r="AB985" s="24"/>
      <c r="AC985" s="24"/>
      <c r="AD985" s="24"/>
      <c r="AE985" s="24"/>
      <c r="AF985" s="24"/>
      <c r="AG985" s="24"/>
      <c r="AH985" s="62">
        <f>V985/'Festività&amp;Chiusure'!H$2</f>
        <v>0.1111111111111111</v>
      </c>
      <c r="AI985" s="62">
        <f>W985/'Festività&amp;Chiusure'!I$2</f>
        <v>0.1</v>
      </c>
      <c r="AJ985" s="62">
        <f>X985/'Festività&amp;Chiusure'!J$2</f>
        <v>9.5238095238095233E-2</v>
      </c>
      <c r="AK985" s="62">
        <f>Y985/'Festività&amp;Chiusure'!K$2</f>
        <v>0</v>
      </c>
      <c r="AL985" s="62">
        <f>Z985/'Festività&amp;Chiusure'!L$2</f>
        <v>0</v>
      </c>
      <c r="AM985" s="62">
        <f>AA985/'Festività&amp;Chiusure'!M$2</f>
        <v>0</v>
      </c>
      <c r="AN985" s="62">
        <f>AB985/'Festività&amp;Chiusure'!N$2</f>
        <v>0</v>
      </c>
      <c r="AO985" s="62">
        <f>AC985/'Festività&amp;Chiusure'!O$2</f>
        <v>0</v>
      </c>
      <c r="AP985" s="62">
        <f>AD985/'Festività&amp;Chiusure'!P$2</f>
        <v>0</v>
      </c>
      <c r="AQ985" s="62">
        <f>AE985/'Festività&amp;Chiusure'!Q$2</f>
        <v>0</v>
      </c>
      <c r="AR985" s="62">
        <f>AF985/'Festività&amp;Chiusure'!R$2</f>
        <v>0</v>
      </c>
      <c r="AS985" s="62">
        <f>AG985/'Festività&amp;Chiusure'!S$2</f>
        <v>0</v>
      </c>
    </row>
    <row r="986" spans="1:46" ht="15" customHeight="1">
      <c r="A986" s="24" t="s">
        <v>45</v>
      </c>
      <c r="B986" s="24" t="s">
        <v>194</v>
      </c>
      <c r="C986" s="24" t="s">
        <v>195</v>
      </c>
      <c r="D986" s="24">
        <v>2025</v>
      </c>
      <c r="E986" s="61">
        <v>45658</v>
      </c>
      <c r="F986" s="61">
        <v>46022</v>
      </c>
      <c r="G986" s="24" t="s">
        <v>740</v>
      </c>
      <c r="H986" s="24" t="s">
        <v>740</v>
      </c>
      <c r="I986" s="24" t="s">
        <v>307</v>
      </c>
      <c r="J986" s="24" t="s">
        <v>741</v>
      </c>
      <c r="K986" s="24" t="s">
        <v>52</v>
      </c>
      <c r="L986" s="24" t="s">
        <v>309</v>
      </c>
      <c r="M986" s="24" t="s">
        <v>219</v>
      </c>
      <c r="N986" s="24" t="s">
        <v>55</v>
      </c>
      <c r="O986" s="24" t="s">
        <v>142</v>
      </c>
      <c r="P986" s="24">
        <v>800</v>
      </c>
      <c r="Q986" s="24">
        <v>287</v>
      </c>
      <c r="R986" s="24" t="s">
        <v>93</v>
      </c>
      <c r="S986" s="62">
        <v>0.35</v>
      </c>
      <c r="T986" s="24">
        <v>2025</v>
      </c>
      <c r="U986" s="24">
        <f t="shared" si="21"/>
        <v>72</v>
      </c>
      <c r="V986" s="24">
        <v>15</v>
      </c>
      <c r="W986" s="24">
        <v>18</v>
      </c>
      <c r="X986" s="24">
        <v>15</v>
      </c>
      <c r="Y986" s="24">
        <v>8</v>
      </c>
      <c r="Z986" s="24">
        <v>10</v>
      </c>
      <c r="AA986" s="24">
        <v>8</v>
      </c>
      <c r="AB986" s="24">
        <v>8</v>
      </c>
      <c r="AC986" s="24">
        <v>8</v>
      </c>
      <c r="AD986" s="24">
        <v>8</v>
      </c>
      <c r="AE986" s="24">
        <v>10</v>
      </c>
      <c r="AF986" s="24">
        <v>10</v>
      </c>
      <c r="AG986" s="24">
        <v>10</v>
      </c>
      <c r="AH986" s="62">
        <f>V986/'Festività&amp;Chiusure'!H$2</f>
        <v>0.83333333333333337</v>
      </c>
      <c r="AI986" s="62">
        <f>W986/'Festività&amp;Chiusure'!I$2</f>
        <v>0.9</v>
      </c>
      <c r="AJ986" s="62">
        <f>X986/'Festività&amp;Chiusure'!J$2</f>
        <v>0.7142857142857143</v>
      </c>
      <c r="AK986" s="62">
        <f>Y986/'Festività&amp;Chiusure'!K$2</f>
        <v>0.36363636363636365</v>
      </c>
      <c r="AL986" s="62">
        <f>Z986/'Festività&amp;Chiusure'!L$2</f>
        <v>0.5</v>
      </c>
      <c r="AM986" s="62">
        <f>AA986/'Festività&amp;Chiusure'!M$2</f>
        <v>0.4</v>
      </c>
      <c r="AN986" s="62">
        <f>AB986/'Festività&amp;Chiusure'!N$2</f>
        <v>0.34782608695652173</v>
      </c>
      <c r="AO986" s="62">
        <f>AC986/'Festività&amp;Chiusure'!O$2</f>
        <v>0.66666666666666663</v>
      </c>
      <c r="AP986" s="62">
        <f>AD986/'Festività&amp;Chiusure'!P$2</f>
        <v>0.38095238095238093</v>
      </c>
      <c r="AQ986" s="62">
        <f>AE986/'Festività&amp;Chiusure'!Q$2</f>
        <v>0.43478260869565216</v>
      </c>
      <c r="AR986" s="62">
        <f>AF986/'Festività&amp;Chiusure'!R$2</f>
        <v>0.47619047619047616</v>
      </c>
      <c r="AS986" s="62">
        <f>AG986/'Festività&amp;Chiusure'!S$2</f>
        <v>0.45454545454545453</v>
      </c>
    </row>
    <row r="987" spans="1:46" ht="15" customHeight="1">
      <c r="A987" s="24" t="s">
        <v>592</v>
      </c>
      <c r="B987" s="24" t="s">
        <v>194</v>
      </c>
      <c r="C987" s="24" t="s">
        <v>195</v>
      </c>
      <c r="D987" s="24">
        <v>2025</v>
      </c>
      <c r="E987" s="61">
        <v>45658</v>
      </c>
      <c r="F987" s="61">
        <v>45838</v>
      </c>
      <c r="G987" s="24" t="s">
        <v>742</v>
      </c>
      <c r="H987" s="24" t="s">
        <v>742</v>
      </c>
      <c r="I987" s="24" t="s">
        <v>307</v>
      </c>
      <c r="J987" s="24" t="s">
        <v>743</v>
      </c>
      <c r="K987" s="24" t="s">
        <v>52</v>
      </c>
      <c r="L987" s="24" t="s">
        <v>309</v>
      </c>
      <c r="M987" s="24" t="s">
        <v>314</v>
      </c>
      <c r="N987" s="24" t="s">
        <v>55</v>
      </c>
      <c r="O987" s="24" t="s">
        <v>674</v>
      </c>
      <c r="P987" s="24">
        <v>190</v>
      </c>
      <c r="Q987" s="24">
        <v>56</v>
      </c>
      <c r="R987" s="24" t="s">
        <v>93</v>
      </c>
      <c r="S987" s="62">
        <v>0.3</v>
      </c>
      <c r="T987" s="24">
        <v>2025</v>
      </c>
      <c r="U987" s="24">
        <f>SUM(Z987:AG987)</f>
        <v>20</v>
      </c>
      <c r="V987" s="24"/>
      <c r="W987" s="24"/>
      <c r="X987" s="24">
        <v>1</v>
      </c>
      <c r="Y987" s="24">
        <v>1</v>
      </c>
      <c r="Z987" s="24">
        <v>5</v>
      </c>
      <c r="AA987" s="24">
        <v>10</v>
      </c>
      <c r="AB987" s="24">
        <v>5</v>
      </c>
      <c r="AC987" s="24"/>
      <c r="AD987" s="24"/>
      <c r="AE987" s="24"/>
      <c r="AF987" s="24"/>
      <c r="AG987" s="24"/>
      <c r="AH987" s="62">
        <f>V987/'Festività&amp;Chiusure'!H$2</f>
        <v>0</v>
      </c>
      <c r="AI987" s="62">
        <f>W987/'Festività&amp;Chiusure'!I$2</f>
        <v>0</v>
      </c>
      <c r="AJ987" s="62">
        <f>X987/'Festività&amp;Chiusure'!J$2</f>
        <v>4.7619047619047616E-2</v>
      </c>
      <c r="AK987" s="62">
        <f>Y987/'Festività&amp;Chiusure'!K$2</f>
        <v>4.5454545454545456E-2</v>
      </c>
      <c r="AL987" s="62">
        <f>Z987/'Festività&amp;Chiusure'!L$2</f>
        <v>0.25</v>
      </c>
      <c r="AM987" s="62">
        <f>AA987/'Festività&amp;Chiusure'!M$2</f>
        <v>0.5</v>
      </c>
      <c r="AN987" s="62">
        <f>AB987/'Festività&amp;Chiusure'!N$2</f>
        <v>0.21739130434782608</v>
      </c>
      <c r="AO987" s="62">
        <f>AC987/'Festività&amp;Chiusure'!O$2</f>
        <v>0</v>
      </c>
      <c r="AP987" s="62">
        <f>AD987/'Festività&amp;Chiusure'!P$2</f>
        <v>0</v>
      </c>
      <c r="AQ987" s="62">
        <f>AE987/'Festività&amp;Chiusure'!Q$2</f>
        <v>0</v>
      </c>
      <c r="AR987" s="62">
        <f>AF987/'Festività&amp;Chiusure'!R$2</f>
        <v>0</v>
      </c>
      <c r="AS987" s="62">
        <f>AG987/'Festività&amp;Chiusure'!S$2</f>
        <v>0</v>
      </c>
    </row>
    <row r="988" spans="1:46" ht="15" customHeight="1">
      <c r="A988" s="24" t="s">
        <v>592</v>
      </c>
      <c r="B988" s="24" t="s">
        <v>194</v>
      </c>
      <c r="C988" s="24" t="s">
        <v>195</v>
      </c>
      <c r="D988" s="24">
        <v>2025</v>
      </c>
      <c r="E988" s="61">
        <v>45658</v>
      </c>
      <c r="F988" s="61">
        <v>45838</v>
      </c>
      <c r="G988" s="24" t="s">
        <v>742</v>
      </c>
      <c r="H988" s="24" t="s">
        <v>742</v>
      </c>
      <c r="I988" s="24" t="s">
        <v>307</v>
      </c>
      <c r="J988" s="24" t="s">
        <v>743</v>
      </c>
      <c r="K988" s="24" t="s">
        <v>52</v>
      </c>
      <c r="L988" s="24" t="s">
        <v>309</v>
      </c>
      <c r="M988" s="24" t="s">
        <v>311</v>
      </c>
      <c r="N988" s="24" t="s">
        <v>55</v>
      </c>
      <c r="O988" s="24" t="s">
        <v>674</v>
      </c>
      <c r="P988" s="24">
        <v>190</v>
      </c>
      <c r="Q988" s="24">
        <v>56</v>
      </c>
      <c r="R988" s="24" t="s">
        <v>93</v>
      </c>
      <c r="S988" s="62">
        <v>0.3</v>
      </c>
      <c r="T988" s="24">
        <v>2025</v>
      </c>
      <c r="U988" s="24">
        <f t="shared" si="21"/>
        <v>4</v>
      </c>
      <c r="V988" s="24"/>
      <c r="W988" s="24"/>
      <c r="X988" s="24"/>
      <c r="Y988" s="24"/>
      <c r="Z988" s="24">
        <v>2</v>
      </c>
      <c r="AA988" s="24">
        <v>2</v>
      </c>
      <c r="AB988" s="24"/>
      <c r="AC988" s="24"/>
      <c r="AD988" s="24"/>
      <c r="AE988" s="24"/>
      <c r="AF988" s="24"/>
      <c r="AG988" s="24"/>
      <c r="AH988" s="62">
        <f>V988/'Festività&amp;Chiusure'!H$2</f>
        <v>0</v>
      </c>
      <c r="AI988" s="62">
        <f>W988/'Festività&amp;Chiusure'!I$2</f>
        <v>0</v>
      </c>
      <c r="AJ988" s="62">
        <f>X988/'Festività&amp;Chiusure'!J$2</f>
        <v>0</v>
      </c>
      <c r="AK988" s="62">
        <f>Y988/'Festività&amp;Chiusure'!K$2</f>
        <v>0</v>
      </c>
      <c r="AL988" s="62">
        <f>Z988/'Festività&amp;Chiusure'!L$2</f>
        <v>0.1</v>
      </c>
      <c r="AM988" s="62">
        <f>AA988/'Festività&amp;Chiusure'!M$2</f>
        <v>0.1</v>
      </c>
      <c r="AN988" s="62">
        <f>AB988/'Festività&amp;Chiusure'!N$2</f>
        <v>0</v>
      </c>
      <c r="AO988" s="62">
        <f>AC988/'Festività&amp;Chiusure'!O$2</f>
        <v>0</v>
      </c>
      <c r="AP988" s="62">
        <f>AD988/'Festività&amp;Chiusure'!P$2</f>
        <v>0</v>
      </c>
      <c r="AQ988" s="62">
        <f>AE988/'Festività&amp;Chiusure'!Q$2</f>
        <v>0</v>
      </c>
      <c r="AR988" s="62">
        <f>AF988/'Festività&amp;Chiusure'!R$2</f>
        <v>0</v>
      </c>
      <c r="AS988" s="62">
        <f>AG988/'Festività&amp;Chiusure'!S$2</f>
        <v>0</v>
      </c>
    </row>
    <row r="989" spans="1:46" ht="15" customHeight="1">
      <c r="A989" s="24" t="s">
        <v>592</v>
      </c>
      <c r="B989" s="24" t="s">
        <v>194</v>
      </c>
      <c r="C989" s="24" t="s">
        <v>195</v>
      </c>
      <c r="D989" s="24">
        <v>2025</v>
      </c>
      <c r="E989" s="61">
        <v>45658</v>
      </c>
      <c r="F989" s="61">
        <v>45838</v>
      </c>
      <c r="G989" s="24" t="s">
        <v>742</v>
      </c>
      <c r="H989" s="24" t="s">
        <v>742</v>
      </c>
      <c r="I989" s="24" t="s">
        <v>307</v>
      </c>
      <c r="J989" s="24" t="s">
        <v>743</v>
      </c>
      <c r="K989" s="24" t="s">
        <v>52</v>
      </c>
      <c r="L989" s="24" t="s">
        <v>309</v>
      </c>
      <c r="M989" s="24" t="s">
        <v>243</v>
      </c>
      <c r="N989" s="24" t="s">
        <v>55</v>
      </c>
      <c r="O989" s="24" t="s">
        <v>142</v>
      </c>
      <c r="P989" s="24">
        <v>190</v>
      </c>
      <c r="Q989" s="24">
        <v>56</v>
      </c>
      <c r="R989" s="24" t="s">
        <v>93</v>
      </c>
      <c r="S989" s="62">
        <v>0.3</v>
      </c>
      <c r="T989" s="24">
        <v>2025</v>
      </c>
      <c r="U989" s="24">
        <f t="shared" si="21"/>
        <v>10</v>
      </c>
      <c r="V989" s="24"/>
      <c r="W989" s="24"/>
      <c r="X989" s="24">
        <v>1</v>
      </c>
      <c r="Y989" s="24">
        <v>7</v>
      </c>
      <c r="Z989" s="24">
        <v>2</v>
      </c>
      <c r="AA989" s="24">
        <v>5</v>
      </c>
      <c r="AB989" s="24">
        <v>3</v>
      </c>
      <c r="AC989" s="24"/>
      <c r="AD989" s="24"/>
      <c r="AE989" s="24"/>
      <c r="AF989" s="24"/>
      <c r="AG989" s="24"/>
      <c r="AH989" s="62">
        <f>V989/'Festività&amp;Chiusure'!H$2</f>
        <v>0</v>
      </c>
      <c r="AI989" s="62">
        <f>W989/'Festività&amp;Chiusure'!I$2</f>
        <v>0</v>
      </c>
      <c r="AJ989" s="62">
        <f>X989/'Festività&amp;Chiusure'!J$2</f>
        <v>4.7619047619047616E-2</v>
      </c>
      <c r="AK989" s="62">
        <f>Y989/'Festività&amp;Chiusure'!K$2</f>
        <v>0.31818181818181818</v>
      </c>
      <c r="AL989" s="62">
        <f>Z989/'Festività&amp;Chiusure'!L$2</f>
        <v>0.1</v>
      </c>
      <c r="AM989" s="62">
        <f>AA989/'Festività&amp;Chiusure'!M$2</f>
        <v>0.25</v>
      </c>
      <c r="AN989" s="62">
        <f>AB989/'Festività&amp;Chiusure'!N$2</f>
        <v>0.13043478260869565</v>
      </c>
      <c r="AO989" s="62">
        <f>AC989/'Festività&amp;Chiusure'!O$2</f>
        <v>0</v>
      </c>
      <c r="AP989" s="62">
        <f>AD989/'Festività&amp;Chiusure'!P$2</f>
        <v>0</v>
      </c>
      <c r="AQ989" s="62">
        <f>AE989/'Festività&amp;Chiusure'!Q$2</f>
        <v>0</v>
      </c>
      <c r="AR989" s="62">
        <f>AF989/'Festività&amp;Chiusure'!R$2</f>
        <v>0</v>
      </c>
      <c r="AS989" s="62">
        <f>AG989/'Festività&amp;Chiusure'!S$2</f>
        <v>0</v>
      </c>
    </row>
    <row r="990" spans="1:46" ht="15" customHeight="1">
      <c r="A990" s="24" t="s">
        <v>592</v>
      </c>
      <c r="B990" s="24" t="s">
        <v>194</v>
      </c>
      <c r="C990" s="24" t="s">
        <v>195</v>
      </c>
      <c r="D990" s="24">
        <v>2025</v>
      </c>
      <c r="E990" s="61">
        <v>45658</v>
      </c>
      <c r="F990" s="61">
        <v>45838</v>
      </c>
      <c r="G990" s="24" t="s">
        <v>742</v>
      </c>
      <c r="H990" s="24" t="s">
        <v>742</v>
      </c>
      <c r="I990" s="24" t="s">
        <v>307</v>
      </c>
      <c r="J990" s="24" t="s">
        <v>743</v>
      </c>
      <c r="K990" s="24" t="s">
        <v>52</v>
      </c>
      <c r="L990" s="24" t="s">
        <v>309</v>
      </c>
      <c r="M990" s="24" t="s">
        <v>315</v>
      </c>
      <c r="N990" s="24" t="s">
        <v>55</v>
      </c>
      <c r="O990" s="24" t="s">
        <v>696</v>
      </c>
      <c r="P990" s="24">
        <v>190</v>
      </c>
      <c r="Q990" s="24">
        <v>56</v>
      </c>
      <c r="R990" s="24" t="s">
        <v>93</v>
      </c>
      <c r="S990" s="62">
        <v>0.3</v>
      </c>
      <c r="T990" s="24">
        <v>2025</v>
      </c>
      <c r="U990" s="24">
        <f t="shared" si="21"/>
        <v>18</v>
      </c>
      <c r="V990" s="24">
        <v>2</v>
      </c>
      <c r="W990" s="24">
        <v>1</v>
      </c>
      <c r="X990" s="24">
        <v>3</v>
      </c>
      <c r="Y990" s="24">
        <v>7</v>
      </c>
      <c r="Z990" s="24">
        <v>10</v>
      </c>
      <c r="AA990" s="24">
        <v>5</v>
      </c>
      <c r="AB990" s="24">
        <v>3</v>
      </c>
      <c r="AC990" s="24"/>
      <c r="AD990" s="24"/>
      <c r="AE990" s="24"/>
      <c r="AF990" s="24"/>
      <c r="AG990" s="24"/>
      <c r="AH990" s="62">
        <f>V990/'Festività&amp;Chiusure'!H$2</f>
        <v>0.1111111111111111</v>
      </c>
      <c r="AI990" s="62">
        <f>W990/'Festività&amp;Chiusure'!I$2</f>
        <v>0.05</v>
      </c>
      <c r="AJ990" s="62">
        <f>X990/'Festività&amp;Chiusure'!J$2</f>
        <v>0.14285714285714285</v>
      </c>
      <c r="AK990" s="62">
        <f>Y990/'Festività&amp;Chiusure'!K$2</f>
        <v>0.31818181818181818</v>
      </c>
      <c r="AL990" s="62">
        <f>Z990/'Festività&amp;Chiusure'!L$2</f>
        <v>0.5</v>
      </c>
      <c r="AM990" s="62">
        <f>AA990/'Festività&amp;Chiusure'!M$2</f>
        <v>0.25</v>
      </c>
      <c r="AN990" s="62">
        <f>AB990/'Festività&amp;Chiusure'!N$2</f>
        <v>0.13043478260869565</v>
      </c>
      <c r="AO990" s="62">
        <f>AC990/'Festività&amp;Chiusure'!O$2</f>
        <v>0</v>
      </c>
      <c r="AP990" s="62">
        <f>AD990/'Festività&amp;Chiusure'!P$2</f>
        <v>0</v>
      </c>
      <c r="AQ990" s="62">
        <f>AE990/'Festività&amp;Chiusure'!Q$2</f>
        <v>0</v>
      </c>
      <c r="AR990" s="62">
        <f>AF990/'Festività&amp;Chiusure'!R$2</f>
        <v>0</v>
      </c>
      <c r="AS990" s="62">
        <f>AG990/'Festività&amp;Chiusure'!S$2</f>
        <v>0</v>
      </c>
      <c r="AT990" s="50"/>
    </row>
    <row r="991" spans="1:46" ht="15" customHeight="1">
      <c r="A991" s="24" t="s">
        <v>592</v>
      </c>
      <c r="B991" s="24" t="s">
        <v>194</v>
      </c>
      <c r="C991" s="24" t="s">
        <v>195</v>
      </c>
      <c r="D991" s="24">
        <v>2025</v>
      </c>
      <c r="E991" s="61">
        <v>45658</v>
      </c>
      <c r="F991" s="61">
        <v>45838</v>
      </c>
      <c r="G991" s="24" t="s">
        <v>742</v>
      </c>
      <c r="H991" s="24" t="s">
        <v>742</v>
      </c>
      <c r="I991" s="24" t="s">
        <v>307</v>
      </c>
      <c r="J991" s="24" t="s">
        <v>743</v>
      </c>
      <c r="K991" s="24" t="s">
        <v>52</v>
      </c>
      <c r="L991" s="24" t="s">
        <v>309</v>
      </c>
      <c r="M991" s="24" t="s">
        <v>309</v>
      </c>
      <c r="N991" s="24" t="s">
        <v>176</v>
      </c>
      <c r="O991" s="24" t="s">
        <v>92</v>
      </c>
      <c r="P991" s="24">
        <v>190</v>
      </c>
      <c r="Q991" s="24">
        <v>56</v>
      </c>
      <c r="R991" s="24" t="s">
        <v>93</v>
      </c>
      <c r="S991" s="62">
        <v>0.3</v>
      </c>
      <c r="T991" s="24">
        <v>2025</v>
      </c>
      <c r="U991" s="24">
        <f t="shared" si="21"/>
        <v>7</v>
      </c>
      <c r="V991" s="24">
        <v>2</v>
      </c>
      <c r="W991" s="24"/>
      <c r="X991" s="24">
        <v>1</v>
      </c>
      <c r="Y991" s="24">
        <v>2</v>
      </c>
      <c r="Z991" s="24">
        <v>3</v>
      </c>
      <c r="AA991" s="24">
        <v>2</v>
      </c>
      <c r="AB991" s="24">
        <v>2</v>
      </c>
      <c r="AC991" s="24"/>
      <c r="AD991" s="24"/>
      <c r="AE991" s="24"/>
      <c r="AF991" s="24"/>
      <c r="AG991" s="24"/>
      <c r="AH991" s="62">
        <f>V991/'Festività&amp;Chiusure'!H$2</f>
        <v>0.1111111111111111</v>
      </c>
      <c r="AI991" s="62">
        <f>W991/'Festività&amp;Chiusure'!I$2</f>
        <v>0</v>
      </c>
      <c r="AJ991" s="62">
        <f>X991/'Festività&amp;Chiusure'!J$2</f>
        <v>4.7619047619047616E-2</v>
      </c>
      <c r="AK991" s="62">
        <f>Y991/'Festività&amp;Chiusure'!K$2</f>
        <v>9.0909090909090912E-2</v>
      </c>
      <c r="AL991" s="62">
        <f>Z991/'Festività&amp;Chiusure'!L$2</f>
        <v>0.15</v>
      </c>
      <c r="AM991" s="62">
        <f>AA991/'Festività&amp;Chiusure'!M$2</f>
        <v>0.1</v>
      </c>
      <c r="AN991" s="62">
        <f>AB991/'Festività&amp;Chiusure'!N$2</f>
        <v>8.6956521739130432E-2</v>
      </c>
      <c r="AO991" s="62">
        <f>AC991/'Festività&amp;Chiusure'!O$2</f>
        <v>0</v>
      </c>
      <c r="AP991" s="62">
        <f>AD991/'Festività&amp;Chiusure'!P$2</f>
        <v>0</v>
      </c>
      <c r="AQ991" s="62">
        <f>AE991/'Festività&amp;Chiusure'!Q$2</f>
        <v>0</v>
      </c>
      <c r="AR991" s="62">
        <f>AF991/'Festività&amp;Chiusure'!R$2</f>
        <v>0</v>
      </c>
      <c r="AS991" s="62">
        <f>AG991/'Festività&amp;Chiusure'!S$2</f>
        <v>0</v>
      </c>
    </row>
    <row r="992" spans="1:46" ht="15" customHeight="1">
      <c r="A992" s="24" t="s">
        <v>592</v>
      </c>
      <c r="B992" s="24" t="s">
        <v>194</v>
      </c>
      <c r="C992" s="24" t="s">
        <v>195</v>
      </c>
      <c r="D992" s="24">
        <v>2025</v>
      </c>
      <c r="E992" s="61">
        <v>45658</v>
      </c>
      <c r="F992" s="61">
        <v>45838</v>
      </c>
      <c r="G992" s="24" t="s">
        <v>742</v>
      </c>
      <c r="H992" s="24" t="s">
        <v>742</v>
      </c>
      <c r="I992" s="24" t="s">
        <v>307</v>
      </c>
      <c r="J992" s="24" t="s">
        <v>743</v>
      </c>
      <c r="K992" s="24" t="s">
        <v>52</v>
      </c>
      <c r="L992" s="24" t="s">
        <v>309</v>
      </c>
      <c r="M992" s="24" t="s">
        <v>316</v>
      </c>
      <c r="N992" s="24" t="s">
        <v>55</v>
      </c>
      <c r="O992" s="24" t="s">
        <v>146</v>
      </c>
      <c r="P992" s="24">
        <v>190</v>
      </c>
      <c r="Q992" s="24">
        <v>56</v>
      </c>
      <c r="R992" s="24" t="s">
        <v>93</v>
      </c>
      <c r="S992" s="62">
        <v>0.3</v>
      </c>
      <c r="T992" s="24">
        <v>2025</v>
      </c>
      <c r="U992" s="24">
        <f t="shared" si="21"/>
        <v>21</v>
      </c>
      <c r="V992" s="24">
        <v>6</v>
      </c>
      <c r="W992" s="24">
        <v>4</v>
      </c>
      <c r="X992" s="24">
        <v>3</v>
      </c>
      <c r="Y992" s="24">
        <v>5</v>
      </c>
      <c r="Z992" s="24">
        <v>10</v>
      </c>
      <c r="AA992" s="24">
        <v>6</v>
      </c>
      <c r="AB992" s="24">
        <v>5</v>
      </c>
      <c r="AC992" s="24"/>
      <c r="AD992" s="24"/>
      <c r="AE992" s="24"/>
      <c r="AF992" s="24"/>
      <c r="AG992" s="24"/>
      <c r="AH992" s="62">
        <f>V992/'Festività&amp;Chiusure'!H$2</f>
        <v>0.33333333333333331</v>
      </c>
      <c r="AI992" s="62">
        <f>W992/'Festività&amp;Chiusure'!I$2</f>
        <v>0.2</v>
      </c>
      <c r="AJ992" s="62">
        <f>X992/'Festività&amp;Chiusure'!J$2</f>
        <v>0.14285714285714285</v>
      </c>
      <c r="AK992" s="62">
        <f>Y992/'Festività&amp;Chiusure'!K$2</f>
        <v>0.22727272727272727</v>
      </c>
      <c r="AL992" s="62">
        <f>Z992/'Festività&amp;Chiusure'!L$2</f>
        <v>0.5</v>
      </c>
      <c r="AM992" s="62">
        <f>AA992/'Festività&amp;Chiusure'!M$2</f>
        <v>0.3</v>
      </c>
      <c r="AN992" s="62">
        <f>AB992/'Festività&amp;Chiusure'!N$2</f>
        <v>0.21739130434782608</v>
      </c>
      <c r="AO992" s="62">
        <f>AC992/'Festività&amp;Chiusure'!O$2</f>
        <v>0</v>
      </c>
      <c r="AP992" s="62">
        <f>AD992/'Festività&amp;Chiusure'!P$2</f>
        <v>0</v>
      </c>
      <c r="AQ992" s="62">
        <f>AE992/'Festività&amp;Chiusure'!Q$2</f>
        <v>0</v>
      </c>
      <c r="AR992" s="62">
        <f>AF992/'Festività&amp;Chiusure'!R$2</f>
        <v>0</v>
      </c>
      <c r="AS992" s="62">
        <f>AG992/'Festività&amp;Chiusure'!S$2</f>
        <v>0</v>
      </c>
    </row>
    <row r="993" spans="1:45" ht="15" customHeight="1">
      <c r="A993" s="24" t="s">
        <v>592</v>
      </c>
      <c r="B993" s="24" t="s">
        <v>194</v>
      </c>
      <c r="C993" s="24" t="s">
        <v>195</v>
      </c>
      <c r="D993" s="24">
        <v>2025</v>
      </c>
      <c r="E993" s="61">
        <v>45658</v>
      </c>
      <c r="F993" s="61">
        <v>45838</v>
      </c>
      <c r="G993" s="24" t="s">
        <v>742</v>
      </c>
      <c r="H993" s="24" t="s">
        <v>742</v>
      </c>
      <c r="I993" s="24" t="s">
        <v>307</v>
      </c>
      <c r="J993" s="24" t="s">
        <v>743</v>
      </c>
      <c r="K993" s="24" t="s">
        <v>52</v>
      </c>
      <c r="L993" s="24" t="s">
        <v>309</v>
      </c>
      <c r="M993" s="24" t="s">
        <v>270</v>
      </c>
      <c r="N993" s="24" t="s">
        <v>59</v>
      </c>
      <c r="O993" s="24" t="s">
        <v>697</v>
      </c>
      <c r="P993" s="24">
        <v>190</v>
      </c>
      <c r="Q993" s="24">
        <v>56</v>
      </c>
      <c r="R993" s="24" t="s">
        <v>93</v>
      </c>
      <c r="S993" s="62">
        <v>0.3</v>
      </c>
      <c r="T993" s="24">
        <v>2025</v>
      </c>
      <c r="U993" s="24">
        <f t="shared" si="21"/>
        <v>9</v>
      </c>
      <c r="V993" s="24"/>
      <c r="W993" s="24"/>
      <c r="X993" s="24">
        <v>3</v>
      </c>
      <c r="Y993" s="24">
        <v>4</v>
      </c>
      <c r="Z993" s="24">
        <v>3</v>
      </c>
      <c r="AA993" s="24">
        <v>2</v>
      </c>
      <c r="AB993" s="24">
        <v>4</v>
      </c>
      <c r="AC993" s="24"/>
      <c r="AD993" s="24"/>
      <c r="AE993" s="24"/>
      <c r="AF993" s="24"/>
      <c r="AG993" s="24"/>
      <c r="AH993" s="62">
        <f>V993/'Festività&amp;Chiusure'!H$2</f>
        <v>0</v>
      </c>
      <c r="AI993" s="62">
        <f>W993/'Festività&amp;Chiusure'!I$2</f>
        <v>0</v>
      </c>
      <c r="AJ993" s="62">
        <f>X993/'Festività&amp;Chiusure'!J$2</f>
        <v>0.14285714285714285</v>
      </c>
      <c r="AK993" s="62">
        <f>Y993/'Festività&amp;Chiusure'!K$2</f>
        <v>0.18181818181818182</v>
      </c>
      <c r="AL993" s="62">
        <f>Z993/'Festività&amp;Chiusure'!L$2</f>
        <v>0.15</v>
      </c>
      <c r="AM993" s="62">
        <f>AA993/'Festività&amp;Chiusure'!M$2</f>
        <v>0.1</v>
      </c>
      <c r="AN993" s="62">
        <f>AB993/'Festività&amp;Chiusure'!N$2</f>
        <v>0.17391304347826086</v>
      </c>
      <c r="AO993" s="62">
        <f>AC993/'Festività&amp;Chiusure'!O$2</f>
        <v>0</v>
      </c>
      <c r="AP993" s="62">
        <f>AD993/'Festività&amp;Chiusure'!P$2</f>
        <v>0</v>
      </c>
      <c r="AQ993" s="62">
        <f>AE993/'Festività&amp;Chiusure'!Q$2</f>
        <v>0</v>
      </c>
      <c r="AR993" s="62">
        <f>AF993/'Festività&amp;Chiusure'!R$2</f>
        <v>0</v>
      </c>
      <c r="AS993" s="62">
        <f>AG993/'Festività&amp;Chiusure'!S$2</f>
        <v>0</v>
      </c>
    </row>
    <row r="994" spans="1:45" ht="15" customHeight="1">
      <c r="A994" s="24" t="s">
        <v>592</v>
      </c>
      <c r="B994" s="24" t="s">
        <v>194</v>
      </c>
      <c r="C994" s="24" t="s">
        <v>195</v>
      </c>
      <c r="D994" s="24">
        <v>2025</v>
      </c>
      <c r="E994" s="61">
        <v>45658</v>
      </c>
      <c r="F994" s="61">
        <v>45838</v>
      </c>
      <c r="G994" s="24" t="s">
        <v>742</v>
      </c>
      <c r="H994" s="24" t="s">
        <v>742</v>
      </c>
      <c r="I994" s="24" t="s">
        <v>307</v>
      </c>
      <c r="J994" s="24" t="s">
        <v>743</v>
      </c>
      <c r="K994" s="24" t="s">
        <v>52</v>
      </c>
      <c r="L994" s="24" t="s">
        <v>309</v>
      </c>
      <c r="M994" s="24" t="s">
        <v>219</v>
      </c>
      <c r="N994" s="24" t="s">
        <v>55</v>
      </c>
      <c r="O994" s="24" t="s">
        <v>142</v>
      </c>
      <c r="P994" s="24">
        <v>190</v>
      </c>
      <c r="Q994" s="24">
        <v>56</v>
      </c>
      <c r="R994" s="24" t="s">
        <v>93</v>
      </c>
      <c r="S994" s="62">
        <v>0.3</v>
      </c>
      <c r="T994" s="24">
        <v>2025</v>
      </c>
      <c r="U994" s="24">
        <f t="shared" si="21"/>
        <v>13</v>
      </c>
      <c r="V994" s="24"/>
      <c r="W994" s="24"/>
      <c r="X994" s="24">
        <v>3</v>
      </c>
      <c r="Y994" s="24">
        <v>10</v>
      </c>
      <c r="Z994" s="24">
        <v>5</v>
      </c>
      <c r="AA994" s="24">
        <v>5</v>
      </c>
      <c r="AB994" s="24">
        <v>3</v>
      </c>
      <c r="AC994" s="24"/>
      <c r="AD994" s="24"/>
      <c r="AE994" s="24"/>
      <c r="AF994" s="24"/>
      <c r="AG994" s="24"/>
      <c r="AH994" s="62">
        <f>V994/'Festività&amp;Chiusure'!H$2</f>
        <v>0</v>
      </c>
      <c r="AI994" s="62">
        <f>W994/'Festività&amp;Chiusure'!I$2</f>
        <v>0</v>
      </c>
      <c r="AJ994" s="62">
        <f>X994/'Festività&amp;Chiusure'!J$2</f>
        <v>0.14285714285714285</v>
      </c>
      <c r="AK994" s="62">
        <f>Y994/'Festività&amp;Chiusure'!K$2</f>
        <v>0.45454545454545453</v>
      </c>
      <c r="AL994" s="62">
        <f>Z994/'Festività&amp;Chiusure'!L$2</f>
        <v>0.25</v>
      </c>
      <c r="AM994" s="62">
        <f>AA994/'Festività&amp;Chiusure'!M$2</f>
        <v>0.25</v>
      </c>
      <c r="AN994" s="62">
        <f>AB994/'Festività&amp;Chiusure'!N$2</f>
        <v>0.13043478260869565</v>
      </c>
      <c r="AO994" s="62">
        <f>AC994/'Festività&amp;Chiusure'!O$2</f>
        <v>0</v>
      </c>
      <c r="AP994" s="62">
        <f>AD994/'Festività&amp;Chiusure'!P$2</f>
        <v>0</v>
      </c>
      <c r="AQ994" s="62">
        <f>AE994/'Festività&amp;Chiusure'!Q$2</f>
        <v>0</v>
      </c>
      <c r="AR994" s="62">
        <f>AF994/'Festività&amp;Chiusure'!R$2</f>
        <v>0</v>
      </c>
      <c r="AS994" s="62">
        <f>AG994/'Festività&amp;Chiusure'!S$2</f>
        <v>0</v>
      </c>
    </row>
    <row r="995" spans="1:45" ht="15" customHeight="1">
      <c r="A995" s="24" t="s">
        <v>45</v>
      </c>
      <c r="B995" s="24" t="s">
        <v>194</v>
      </c>
      <c r="C995" s="24" t="s">
        <v>195</v>
      </c>
      <c r="D995" s="24">
        <v>2024</v>
      </c>
      <c r="E995" s="61">
        <v>45627</v>
      </c>
      <c r="F995" s="61">
        <v>45688</v>
      </c>
      <c r="G995" s="63" t="s">
        <v>339</v>
      </c>
      <c r="H995" s="63" t="s">
        <v>339</v>
      </c>
      <c r="I995" s="24" t="s">
        <v>307</v>
      </c>
      <c r="J995" s="24" t="s">
        <v>340</v>
      </c>
      <c r="K995" s="24" t="s">
        <v>52</v>
      </c>
      <c r="L995" s="24" t="s">
        <v>309</v>
      </c>
      <c r="M995" s="24" t="s">
        <v>314</v>
      </c>
      <c r="N995" s="24" t="s">
        <v>55</v>
      </c>
      <c r="O995" s="24" t="s">
        <v>674</v>
      </c>
      <c r="P995" s="24">
        <v>75</v>
      </c>
      <c r="Q995" s="24">
        <v>14</v>
      </c>
      <c r="R995" s="24" t="s">
        <v>93</v>
      </c>
      <c r="S995" s="62">
        <v>0.19</v>
      </c>
      <c r="T995" s="24">
        <v>2025</v>
      </c>
      <c r="U995" s="24">
        <f t="shared" si="21"/>
        <v>0</v>
      </c>
      <c r="V995" s="24">
        <v>2</v>
      </c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62">
        <f>V995/'Festività&amp;Chiusure'!H$2</f>
        <v>0.1111111111111111</v>
      </c>
      <c r="AI995" s="62">
        <f>W995/'Festività&amp;Chiusure'!I$2</f>
        <v>0</v>
      </c>
      <c r="AJ995" s="62">
        <f>X995/'Festività&amp;Chiusure'!J$2</f>
        <v>0</v>
      </c>
      <c r="AK995" s="62">
        <f>Y995/'Festività&amp;Chiusure'!K$2</f>
        <v>0</v>
      </c>
      <c r="AL995" s="62">
        <f>Z995/'Festività&amp;Chiusure'!L$2</f>
        <v>0</v>
      </c>
      <c r="AM995" s="62">
        <f>AA995/'Festività&amp;Chiusure'!M$2</f>
        <v>0</v>
      </c>
      <c r="AN995" s="62">
        <f>AB995/'Festività&amp;Chiusure'!N$2</f>
        <v>0</v>
      </c>
      <c r="AO995" s="62">
        <f>AC995/'Festività&amp;Chiusure'!O$2</f>
        <v>0</v>
      </c>
      <c r="AP995" s="62">
        <f>AD995/'Festività&amp;Chiusure'!P$2</f>
        <v>0</v>
      </c>
      <c r="AQ995" s="62">
        <f>AE995/'Festività&amp;Chiusure'!Q$2</f>
        <v>0</v>
      </c>
      <c r="AR995" s="62">
        <f>AF995/'Festività&amp;Chiusure'!R$2</f>
        <v>0</v>
      </c>
      <c r="AS995" s="62">
        <f>AG995/'Festività&amp;Chiusure'!S$2</f>
        <v>0</v>
      </c>
    </row>
    <row r="996" spans="1:45" ht="15" customHeight="1">
      <c r="A996" s="24" t="s">
        <v>45</v>
      </c>
      <c r="B996" s="24" t="s">
        <v>194</v>
      </c>
      <c r="C996" s="24" t="s">
        <v>195</v>
      </c>
      <c r="D996" s="24">
        <v>2024</v>
      </c>
      <c r="E996" s="61">
        <v>45627</v>
      </c>
      <c r="F996" s="61">
        <v>45688</v>
      </c>
      <c r="G996" s="63" t="s">
        <v>339</v>
      </c>
      <c r="H996" s="63" t="s">
        <v>339</v>
      </c>
      <c r="I996" s="24" t="s">
        <v>307</v>
      </c>
      <c r="J996" s="24" t="s">
        <v>340</v>
      </c>
      <c r="K996" s="24" t="s">
        <v>52</v>
      </c>
      <c r="L996" s="24" t="s">
        <v>309</v>
      </c>
      <c r="M996" s="24" t="s">
        <v>243</v>
      </c>
      <c r="N996" s="24" t="s">
        <v>55</v>
      </c>
      <c r="O996" s="24" t="s">
        <v>142</v>
      </c>
      <c r="P996" s="24">
        <v>75</v>
      </c>
      <c r="Q996" s="24">
        <v>14</v>
      </c>
      <c r="R996" s="24" t="s">
        <v>93</v>
      </c>
      <c r="S996" s="62">
        <v>0.19</v>
      </c>
      <c r="T996" s="24">
        <v>2025</v>
      </c>
      <c r="U996" s="24">
        <f t="shared" si="21"/>
        <v>0</v>
      </c>
      <c r="V996" s="24">
        <v>6</v>
      </c>
      <c r="W996" s="24"/>
      <c r="X996" s="24"/>
      <c r="Y996" s="24"/>
      <c r="Z996" s="24"/>
      <c r="AA996" s="24"/>
      <c r="AB996" s="63"/>
      <c r="AC996" s="24"/>
      <c r="AD996" s="24"/>
      <c r="AE996" s="24"/>
      <c r="AF996" s="24"/>
      <c r="AG996" s="24"/>
      <c r="AH996" s="62">
        <f>V996/'Festività&amp;Chiusure'!H$2</f>
        <v>0.33333333333333331</v>
      </c>
      <c r="AI996" s="62">
        <f>W996/'Festività&amp;Chiusure'!I$2</f>
        <v>0</v>
      </c>
      <c r="AJ996" s="62">
        <f>X996/'Festività&amp;Chiusure'!J$2</f>
        <v>0</v>
      </c>
      <c r="AK996" s="62">
        <f>Y996/'Festività&amp;Chiusure'!K$2</f>
        <v>0</v>
      </c>
      <c r="AL996" s="62">
        <f>Z996/'Festività&amp;Chiusure'!L$2</f>
        <v>0</v>
      </c>
      <c r="AM996" s="62">
        <f>AA996/'Festività&amp;Chiusure'!M$2</f>
        <v>0</v>
      </c>
      <c r="AN996" s="62">
        <f>AB996/'Festività&amp;Chiusure'!N$2</f>
        <v>0</v>
      </c>
      <c r="AO996" s="62">
        <f>AC996/'Festività&amp;Chiusure'!O$2</f>
        <v>0</v>
      </c>
      <c r="AP996" s="62">
        <f>AD996/'Festività&amp;Chiusure'!P$2</f>
        <v>0</v>
      </c>
      <c r="AQ996" s="62">
        <f>AE996/'Festività&amp;Chiusure'!Q$2</f>
        <v>0</v>
      </c>
      <c r="AR996" s="62">
        <f>AF996/'Festività&amp;Chiusure'!R$2</f>
        <v>0</v>
      </c>
      <c r="AS996" s="62">
        <f>AG996/'Festività&amp;Chiusure'!S$2</f>
        <v>0</v>
      </c>
    </row>
    <row r="997" spans="1:45" ht="15" customHeight="1">
      <c r="A997" s="24" t="s">
        <v>45</v>
      </c>
      <c r="B997" s="24" t="s">
        <v>194</v>
      </c>
      <c r="C997" s="24" t="s">
        <v>195</v>
      </c>
      <c r="D997" s="24">
        <v>2024</v>
      </c>
      <c r="E997" s="61">
        <v>45627</v>
      </c>
      <c r="F997" s="61">
        <v>45688</v>
      </c>
      <c r="G997" s="63" t="s">
        <v>339</v>
      </c>
      <c r="H997" s="63" t="s">
        <v>339</v>
      </c>
      <c r="I997" s="24" t="s">
        <v>307</v>
      </c>
      <c r="J997" s="24" t="s">
        <v>340</v>
      </c>
      <c r="K997" s="24" t="s">
        <v>52</v>
      </c>
      <c r="L997" s="24" t="s">
        <v>309</v>
      </c>
      <c r="M997" s="24" t="s">
        <v>315</v>
      </c>
      <c r="N997" s="24" t="s">
        <v>55</v>
      </c>
      <c r="O997" s="24" t="s">
        <v>696</v>
      </c>
      <c r="P997" s="24">
        <v>75</v>
      </c>
      <c r="Q997" s="24">
        <v>14</v>
      </c>
      <c r="R997" s="24" t="s">
        <v>93</v>
      </c>
      <c r="S997" s="62">
        <v>0.19</v>
      </c>
      <c r="T997" s="24">
        <v>2025</v>
      </c>
      <c r="U997" s="24">
        <f t="shared" si="21"/>
        <v>0</v>
      </c>
      <c r="V997" s="24">
        <v>3</v>
      </c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62">
        <f>V997/'Festività&amp;Chiusure'!H$2</f>
        <v>0.16666666666666666</v>
      </c>
      <c r="AI997" s="62">
        <f>W997/'Festività&amp;Chiusure'!I$2</f>
        <v>0</v>
      </c>
      <c r="AJ997" s="62">
        <f>X997/'Festività&amp;Chiusure'!J$2</f>
        <v>0</v>
      </c>
      <c r="AK997" s="62">
        <f>Y997/'Festività&amp;Chiusure'!K$2</f>
        <v>0</v>
      </c>
      <c r="AL997" s="62">
        <f>Z997/'Festività&amp;Chiusure'!L$2</f>
        <v>0</v>
      </c>
      <c r="AM997" s="62">
        <f>AA997/'Festività&amp;Chiusure'!M$2</f>
        <v>0</v>
      </c>
      <c r="AN997" s="62">
        <f>AB997/'Festività&amp;Chiusure'!N$2</f>
        <v>0</v>
      </c>
      <c r="AO997" s="62">
        <f>AC997/'Festività&amp;Chiusure'!O$2</f>
        <v>0</v>
      </c>
      <c r="AP997" s="62">
        <f>AD997/'Festività&amp;Chiusure'!P$2</f>
        <v>0</v>
      </c>
      <c r="AQ997" s="62">
        <f>AE997/'Festività&amp;Chiusure'!Q$2</f>
        <v>0</v>
      </c>
      <c r="AR997" s="62">
        <f>AF997/'Festività&amp;Chiusure'!R$2</f>
        <v>0</v>
      </c>
      <c r="AS997" s="62">
        <f>AG997/'Festività&amp;Chiusure'!S$2</f>
        <v>0</v>
      </c>
    </row>
    <row r="998" spans="1:45" ht="15" customHeight="1">
      <c r="A998" s="24" t="s">
        <v>45</v>
      </c>
      <c r="B998" s="24" t="s">
        <v>194</v>
      </c>
      <c r="C998" s="24" t="s">
        <v>195</v>
      </c>
      <c r="D998" s="24">
        <v>2024</v>
      </c>
      <c r="E998" s="61">
        <v>45627</v>
      </c>
      <c r="F998" s="61">
        <v>45688</v>
      </c>
      <c r="G998" s="63" t="s">
        <v>339</v>
      </c>
      <c r="H998" s="63" t="s">
        <v>339</v>
      </c>
      <c r="I998" s="24" t="s">
        <v>307</v>
      </c>
      <c r="J998" s="24" t="s">
        <v>340</v>
      </c>
      <c r="K998" s="24" t="s">
        <v>52</v>
      </c>
      <c r="L998" s="24" t="s">
        <v>309</v>
      </c>
      <c r="M998" s="24" t="s">
        <v>309</v>
      </c>
      <c r="N998" s="24" t="s">
        <v>176</v>
      </c>
      <c r="O998" s="24" t="s">
        <v>92</v>
      </c>
      <c r="P998" s="24">
        <v>75</v>
      </c>
      <c r="Q998" s="24">
        <v>14</v>
      </c>
      <c r="R998" s="24" t="s">
        <v>93</v>
      </c>
      <c r="S998" s="62">
        <v>0.19</v>
      </c>
      <c r="T998" s="24">
        <v>2025</v>
      </c>
      <c r="U998" s="24">
        <f t="shared" si="21"/>
        <v>0</v>
      </c>
      <c r="V998" s="24">
        <v>3</v>
      </c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62">
        <f>V998/'Festività&amp;Chiusure'!H$2</f>
        <v>0.16666666666666666</v>
      </c>
      <c r="AI998" s="62">
        <f>W998/'Festività&amp;Chiusure'!I$2</f>
        <v>0</v>
      </c>
      <c r="AJ998" s="62">
        <f>X998/'Festività&amp;Chiusure'!J$2</f>
        <v>0</v>
      </c>
      <c r="AK998" s="62">
        <f>Y998/'Festività&amp;Chiusure'!K$2</f>
        <v>0</v>
      </c>
      <c r="AL998" s="62">
        <f>Z998/'Festività&amp;Chiusure'!L$2</f>
        <v>0</v>
      </c>
      <c r="AM998" s="62">
        <f>AA998/'Festività&amp;Chiusure'!M$2</f>
        <v>0</v>
      </c>
      <c r="AN998" s="62">
        <f>AB998/'Festività&amp;Chiusure'!N$2</f>
        <v>0</v>
      </c>
      <c r="AO998" s="62">
        <f>AC998/'Festività&amp;Chiusure'!O$2</f>
        <v>0</v>
      </c>
      <c r="AP998" s="62">
        <f>AD998/'Festività&amp;Chiusure'!P$2</f>
        <v>0</v>
      </c>
      <c r="AQ998" s="62">
        <f>AE998/'Festività&amp;Chiusure'!Q$2</f>
        <v>0</v>
      </c>
      <c r="AR998" s="62">
        <f>AF998/'Festività&amp;Chiusure'!R$2</f>
        <v>0</v>
      </c>
      <c r="AS998" s="62">
        <f>AG998/'Festività&amp;Chiusure'!S$2</f>
        <v>0</v>
      </c>
    </row>
    <row r="999" spans="1:45" ht="15" customHeight="1">
      <c r="A999" s="24" t="s">
        <v>45</v>
      </c>
      <c r="B999" s="24" t="s">
        <v>194</v>
      </c>
      <c r="C999" s="24" t="s">
        <v>195</v>
      </c>
      <c r="D999" s="24">
        <v>2024</v>
      </c>
      <c r="E999" s="61">
        <v>45627</v>
      </c>
      <c r="F999" s="61">
        <v>45688</v>
      </c>
      <c r="G999" s="63" t="s">
        <v>339</v>
      </c>
      <c r="H999" s="63" t="s">
        <v>339</v>
      </c>
      <c r="I999" s="24" t="s">
        <v>307</v>
      </c>
      <c r="J999" s="24" t="s">
        <v>340</v>
      </c>
      <c r="K999" s="24" t="s">
        <v>52</v>
      </c>
      <c r="L999" s="24" t="s">
        <v>309</v>
      </c>
      <c r="M999" s="24" t="s">
        <v>316</v>
      </c>
      <c r="N999" s="24" t="s">
        <v>55</v>
      </c>
      <c r="O999" s="24" t="s">
        <v>146</v>
      </c>
      <c r="P999" s="24">
        <v>75</v>
      </c>
      <c r="Q999" s="24">
        <v>14</v>
      </c>
      <c r="R999" s="24" t="s">
        <v>93</v>
      </c>
      <c r="S999" s="62">
        <v>0.19</v>
      </c>
      <c r="T999" s="24">
        <v>2025</v>
      </c>
      <c r="U999" s="24">
        <f t="shared" si="21"/>
        <v>0</v>
      </c>
      <c r="V999" s="24">
        <v>3</v>
      </c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62">
        <f>V999/'Festività&amp;Chiusure'!H$2</f>
        <v>0.16666666666666666</v>
      </c>
      <c r="AI999" s="62">
        <f>W999/'Festività&amp;Chiusure'!I$2</f>
        <v>0</v>
      </c>
      <c r="AJ999" s="62">
        <f>X999/'Festività&amp;Chiusure'!J$2</f>
        <v>0</v>
      </c>
      <c r="AK999" s="62">
        <f>Y999/'Festività&amp;Chiusure'!K$2</f>
        <v>0</v>
      </c>
      <c r="AL999" s="62">
        <f>Z999/'Festività&amp;Chiusure'!L$2</f>
        <v>0</v>
      </c>
      <c r="AM999" s="62">
        <f>AA999/'Festività&amp;Chiusure'!M$2</f>
        <v>0</v>
      </c>
      <c r="AN999" s="62">
        <f>AB999/'Festività&amp;Chiusure'!N$2</f>
        <v>0</v>
      </c>
      <c r="AO999" s="62">
        <f>AC999/'Festività&amp;Chiusure'!O$2</f>
        <v>0</v>
      </c>
      <c r="AP999" s="62">
        <f>AD999/'Festività&amp;Chiusure'!P$2</f>
        <v>0</v>
      </c>
      <c r="AQ999" s="62">
        <f>AE999/'Festività&amp;Chiusure'!Q$2</f>
        <v>0</v>
      </c>
      <c r="AR999" s="62">
        <f>AF999/'Festività&amp;Chiusure'!R$2</f>
        <v>0</v>
      </c>
      <c r="AS999" s="62">
        <f>AG999/'Festività&amp;Chiusure'!S$2</f>
        <v>0</v>
      </c>
    </row>
    <row r="1000" spans="1:45" ht="15" customHeight="1">
      <c r="A1000" s="24" t="s">
        <v>45</v>
      </c>
      <c r="B1000" s="24" t="s">
        <v>194</v>
      </c>
      <c r="C1000" s="24" t="s">
        <v>195</v>
      </c>
      <c r="D1000" s="24">
        <v>2024</v>
      </c>
      <c r="E1000" s="61">
        <v>45627</v>
      </c>
      <c r="F1000" s="61">
        <v>45688</v>
      </c>
      <c r="G1000" s="63" t="s">
        <v>339</v>
      </c>
      <c r="H1000" s="63" t="s">
        <v>339</v>
      </c>
      <c r="I1000" s="24" t="s">
        <v>307</v>
      </c>
      <c r="J1000" s="24" t="s">
        <v>340</v>
      </c>
      <c r="K1000" s="24" t="s">
        <v>52</v>
      </c>
      <c r="L1000" s="24" t="s">
        <v>309</v>
      </c>
      <c r="M1000" s="24" t="s">
        <v>270</v>
      </c>
      <c r="N1000" s="24" t="s">
        <v>342</v>
      </c>
      <c r="O1000" s="24" t="s">
        <v>697</v>
      </c>
      <c r="P1000" s="24">
        <v>75</v>
      </c>
      <c r="Q1000" s="24">
        <v>14</v>
      </c>
      <c r="R1000" s="24" t="s">
        <v>93</v>
      </c>
      <c r="S1000" s="62">
        <v>0.19</v>
      </c>
      <c r="T1000" s="24">
        <v>2025</v>
      </c>
      <c r="U1000" s="24">
        <f t="shared" si="21"/>
        <v>0</v>
      </c>
      <c r="V1000" s="24">
        <v>2</v>
      </c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62">
        <f>V1000/'Festività&amp;Chiusure'!H$2</f>
        <v>0.1111111111111111</v>
      </c>
      <c r="AI1000" s="62">
        <f>W1000/'Festività&amp;Chiusure'!I$2</f>
        <v>0</v>
      </c>
      <c r="AJ1000" s="62">
        <f>X1000/'Festività&amp;Chiusure'!J$2</f>
        <v>0</v>
      </c>
      <c r="AK1000" s="62">
        <f>Y1000/'Festività&amp;Chiusure'!K$2</f>
        <v>0</v>
      </c>
      <c r="AL1000" s="62">
        <f>Z1000/'Festività&amp;Chiusure'!L$2</f>
        <v>0</v>
      </c>
      <c r="AM1000" s="62">
        <f>AA1000/'Festività&amp;Chiusure'!M$2</f>
        <v>0</v>
      </c>
      <c r="AN1000" s="62">
        <f>AB1000/'Festività&amp;Chiusure'!N$2</f>
        <v>0</v>
      </c>
      <c r="AO1000" s="62">
        <f>AC1000/'Festività&amp;Chiusure'!O$2</f>
        <v>0</v>
      </c>
      <c r="AP1000" s="62">
        <f>AD1000/'Festività&amp;Chiusure'!P$2</f>
        <v>0</v>
      </c>
      <c r="AQ1000" s="62">
        <f>AE1000/'Festività&amp;Chiusure'!Q$2</f>
        <v>0</v>
      </c>
      <c r="AR1000" s="62">
        <f>AF1000/'Festività&amp;Chiusure'!R$2</f>
        <v>0</v>
      </c>
      <c r="AS1000" s="62">
        <f>AG1000/'Festività&amp;Chiusure'!S$2</f>
        <v>0</v>
      </c>
    </row>
    <row r="1001" spans="1:45" ht="15" customHeight="1">
      <c r="A1001" s="24" t="s">
        <v>45</v>
      </c>
      <c r="B1001" s="24" t="s">
        <v>194</v>
      </c>
      <c r="C1001" s="24" t="s">
        <v>195</v>
      </c>
      <c r="D1001" s="24">
        <v>2024</v>
      </c>
      <c r="E1001" s="61">
        <v>45627</v>
      </c>
      <c r="F1001" s="61">
        <v>45688</v>
      </c>
      <c r="G1001" s="63" t="s">
        <v>339</v>
      </c>
      <c r="H1001" s="63" t="s">
        <v>339</v>
      </c>
      <c r="I1001" s="24" t="s">
        <v>307</v>
      </c>
      <c r="J1001" s="24" t="s">
        <v>340</v>
      </c>
      <c r="K1001" s="24" t="s">
        <v>52</v>
      </c>
      <c r="L1001" s="24" t="s">
        <v>309</v>
      </c>
      <c r="M1001" s="24" t="s">
        <v>219</v>
      </c>
      <c r="N1001" s="24" t="s">
        <v>55</v>
      </c>
      <c r="O1001" s="24" t="s">
        <v>142</v>
      </c>
      <c r="P1001" s="24">
        <v>75</v>
      </c>
      <c r="Q1001" s="24">
        <v>14</v>
      </c>
      <c r="R1001" s="24" t="s">
        <v>93</v>
      </c>
      <c r="S1001" s="62">
        <v>0.19</v>
      </c>
      <c r="T1001" s="24">
        <v>2025</v>
      </c>
      <c r="U1001" s="24">
        <f t="shared" si="21"/>
        <v>0</v>
      </c>
      <c r="V1001" s="24">
        <v>1</v>
      </c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62">
        <f>V1001/'Festività&amp;Chiusure'!H$2</f>
        <v>5.5555555555555552E-2</v>
      </c>
      <c r="AI1001" s="62">
        <f>W1001/'Festività&amp;Chiusure'!I$2</f>
        <v>0</v>
      </c>
      <c r="AJ1001" s="62">
        <f>X1001/'Festività&amp;Chiusure'!J$2</f>
        <v>0</v>
      </c>
      <c r="AK1001" s="62">
        <f>Y1001/'Festività&amp;Chiusure'!K$2</f>
        <v>0</v>
      </c>
      <c r="AL1001" s="62">
        <f>Z1001/'Festività&amp;Chiusure'!L$2</f>
        <v>0</v>
      </c>
      <c r="AM1001" s="62">
        <f>AA1001/'Festività&amp;Chiusure'!M$2</f>
        <v>0</v>
      </c>
      <c r="AN1001" s="62">
        <f>AB1001/'Festività&amp;Chiusure'!N$2</f>
        <v>0</v>
      </c>
      <c r="AO1001" s="62">
        <f>AC1001/'Festività&amp;Chiusure'!O$2</f>
        <v>0</v>
      </c>
      <c r="AP1001" s="62">
        <f>AD1001/'Festività&amp;Chiusure'!P$2</f>
        <v>0</v>
      </c>
      <c r="AQ1001" s="62">
        <f>AE1001/'Festività&amp;Chiusure'!Q$2</f>
        <v>0</v>
      </c>
      <c r="AR1001" s="62">
        <f>AF1001/'Festività&amp;Chiusure'!R$2</f>
        <v>0</v>
      </c>
      <c r="AS1001" s="62">
        <f>AG1001/'Festività&amp;Chiusure'!S$2</f>
        <v>0</v>
      </c>
    </row>
    <row r="1002" spans="1:45" ht="15" customHeight="1">
      <c r="A1002" s="24" t="s">
        <v>45</v>
      </c>
      <c r="B1002" s="24" t="s">
        <v>194</v>
      </c>
      <c r="C1002" s="24" t="s">
        <v>354</v>
      </c>
      <c r="D1002" s="24" t="s">
        <v>143</v>
      </c>
      <c r="E1002" s="61">
        <v>45931</v>
      </c>
      <c r="F1002" s="61">
        <v>45930</v>
      </c>
      <c r="G1002" s="87" t="s">
        <v>744</v>
      </c>
      <c r="H1002" s="24" t="s">
        <v>744</v>
      </c>
      <c r="I1002" s="24" t="s">
        <v>356</v>
      </c>
      <c r="J1002" s="24" t="s">
        <v>745</v>
      </c>
      <c r="K1002" s="24" t="s">
        <v>52</v>
      </c>
      <c r="L1002" s="24" t="s">
        <v>358</v>
      </c>
      <c r="M1002" s="24" t="s">
        <v>358</v>
      </c>
      <c r="N1002" s="24" t="s">
        <v>176</v>
      </c>
      <c r="O1002" s="24" t="s">
        <v>92</v>
      </c>
      <c r="P1002" s="24">
        <v>12</v>
      </c>
      <c r="Q1002" s="24">
        <v>0</v>
      </c>
      <c r="R1002" s="24" t="s">
        <v>93</v>
      </c>
      <c r="S1002" s="62">
        <v>0</v>
      </c>
      <c r="T1002" s="24">
        <v>2025</v>
      </c>
      <c r="U1002" s="24">
        <f t="shared" si="21"/>
        <v>1</v>
      </c>
      <c r="V1002" s="24">
        <v>0.25</v>
      </c>
      <c r="W1002" s="24">
        <v>0.25</v>
      </c>
      <c r="X1002" s="24">
        <v>0.25</v>
      </c>
      <c r="Y1002" s="24">
        <v>0.25</v>
      </c>
      <c r="Z1002" s="24">
        <v>0.25</v>
      </c>
      <c r="AA1002" s="24">
        <v>0.25</v>
      </c>
      <c r="AB1002" s="24">
        <v>0.25</v>
      </c>
      <c r="AC1002" s="24"/>
      <c r="AD1002" s="24">
        <v>0.25</v>
      </c>
      <c r="AE1002" s="24"/>
      <c r="AF1002" s="24"/>
      <c r="AG1002" s="24"/>
      <c r="AH1002" s="62">
        <f>V1002/'Festività&amp;Chiusure'!H$2</f>
        <v>1.3888888888888888E-2</v>
      </c>
      <c r="AI1002" s="62">
        <f>W1002/'Festività&amp;Chiusure'!I$2</f>
        <v>1.2500000000000001E-2</v>
      </c>
      <c r="AJ1002" s="62">
        <f>X1002/'Festività&amp;Chiusure'!J$2</f>
        <v>1.1904761904761904E-2</v>
      </c>
      <c r="AK1002" s="62">
        <f>Y1002/'Festività&amp;Chiusure'!K$2</f>
        <v>1.1363636363636364E-2</v>
      </c>
      <c r="AL1002" s="62">
        <f>Z1002/'Festività&amp;Chiusure'!L$2</f>
        <v>1.2500000000000001E-2</v>
      </c>
      <c r="AM1002" s="62">
        <f>AA1002/'Festività&amp;Chiusure'!M$2</f>
        <v>1.2500000000000001E-2</v>
      </c>
      <c r="AN1002" s="62">
        <f>AB1002/'Festività&amp;Chiusure'!N$2</f>
        <v>1.0869565217391304E-2</v>
      </c>
      <c r="AO1002" s="62">
        <f>AC1002/'Festività&amp;Chiusure'!O$2</f>
        <v>0</v>
      </c>
      <c r="AP1002" s="62">
        <f>AD1002/'Festività&amp;Chiusure'!P$2</f>
        <v>1.1904761904761904E-2</v>
      </c>
      <c r="AQ1002" s="62">
        <f>AE1002/'Festività&amp;Chiusure'!Q$2</f>
        <v>0</v>
      </c>
      <c r="AR1002" s="62">
        <f>AF1002/'Festività&amp;Chiusure'!R$2</f>
        <v>0</v>
      </c>
      <c r="AS1002" s="62">
        <f>AG1002/'Festività&amp;Chiusure'!S$2</f>
        <v>0</v>
      </c>
    </row>
    <row r="1003" spans="1:45" ht="15" customHeight="1">
      <c r="A1003" s="24" t="s">
        <v>45</v>
      </c>
      <c r="B1003" s="24" t="s">
        <v>194</v>
      </c>
      <c r="C1003" s="24" t="s">
        <v>354</v>
      </c>
      <c r="D1003" s="24" t="s">
        <v>143</v>
      </c>
      <c r="E1003" s="61">
        <v>45931</v>
      </c>
      <c r="F1003" s="61">
        <v>45930</v>
      </c>
      <c r="G1003" s="87" t="s">
        <v>744</v>
      </c>
      <c r="H1003" s="24" t="s">
        <v>744</v>
      </c>
      <c r="I1003" s="24" t="s">
        <v>356</v>
      </c>
      <c r="J1003" s="24" t="s">
        <v>745</v>
      </c>
      <c r="K1003" s="24" t="s">
        <v>52</v>
      </c>
      <c r="L1003" s="24" t="s">
        <v>358</v>
      </c>
      <c r="M1003" s="24" t="s">
        <v>230</v>
      </c>
      <c r="N1003" s="24" t="s">
        <v>55</v>
      </c>
      <c r="O1003" s="24" t="s">
        <v>696</v>
      </c>
      <c r="P1003" s="24">
        <v>12</v>
      </c>
      <c r="Q1003" s="24">
        <v>0</v>
      </c>
      <c r="R1003" s="24" t="s">
        <v>93</v>
      </c>
      <c r="S1003" s="62">
        <v>0</v>
      </c>
      <c r="T1003" s="24">
        <v>2025</v>
      </c>
      <c r="U1003" s="24">
        <f t="shared" si="21"/>
        <v>3</v>
      </c>
      <c r="V1003" s="24">
        <v>0.75</v>
      </c>
      <c r="W1003" s="24">
        <v>0.75</v>
      </c>
      <c r="X1003" s="24">
        <v>0.75</v>
      </c>
      <c r="Y1003" s="24">
        <v>0.75</v>
      </c>
      <c r="Z1003" s="24">
        <v>0.75</v>
      </c>
      <c r="AA1003" s="24">
        <v>0.75</v>
      </c>
      <c r="AB1003" s="24">
        <v>0.75</v>
      </c>
      <c r="AC1003" s="24"/>
      <c r="AD1003" s="24">
        <v>0.75</v>
      </c>
      <c r="AE1003" s="24"/>
      <c r="AF1003" s="24"/>
      <c r="AG1003" s="24"/>
      <c r="AH1003" s="62">
        <f>V1003/'Festività&amp;Chiusure'!H$2</f>
        <v>4.1666666666666664E-2</v>
      </c>
      <c r="AI1003" s="62">
        <f>W1003/'Festività&amp;Chiusure'!I$2</f>
        <v>3.7499999999999999E-2</v>
      </c>
      <c r="AJ1003" s="62">
        <f>X1003/'Festività&amp;Chiusure'!J$2</f>
        <v>3.5714285714285712E-2</v>
      </c>
      <c r="AK1003" s="62">
        <f>Y1003/'Festività&amp;Chiusure'!K$2</f>
        <v>3.4090909090909088E-2</v>
      </c>
      <c r="AL1003" s="62">
        <f>Z1003/'Festività&amp;Chiusure'!L$2</f>
        <v>3.7499999999999999E-2</v>
      </c>
      <c r="AM1003" s="62">
        <f>AA1003/'Festività&amp;Chiusure'!M$2</f>
        <v>3.7499999999999999E-2</v>
      </c>
      <c r="AN1003" s="62">
        <f>AB1003/'Festività&amp;Chiusure'!N$2</f>
        <v>3.2608695652173912E-2</v>
      </c>
      <c r="AO1003" s="62">
        <f>AC1003/'Festività&amp;Chiusure'!O$2</f>
        <v>0</v>
      </c>
      <c r="AP1003" s="62">
        <f>AD1003/'Festività&amp;Chiusure'!P$2</f>
        <v>3.5714285714285712E-2</v>
      </c>
      <c r="AQ1003" s="62">
        <f>AE1003/'Festività&amp;Chiusure'!Q$2</f>
        <v>0</v>
      </c>
      <c r="AR1003" s="62">
        <f>AF1003/'Festività&amp;Chiusure'!R$2</f>
        <v>0</v>
      </c>
      <c r="AS1003" s="62">
        <f>AG1003/'Festività&amp;Chiusure'!S$2</f>
        <v>0</v>
      </c>
    </row>
    <row r="1004" spans="1:45" ht="15" customHeight="1">
      <c r="A1004" s="24" t="s">
        <v>45</v>
      </c>
      <c r="B1004" s="24" t="s">
        <v>194</v>
      </c>
      <c r="C1004" s="24" t="s">
        <v>195</v>
      </c>
      <c r="D1004" s="24">
        <v>2025</v>
      </c>
      <c r="E1004" s="61">
        <v>45658</v>
      </c>
      <c r="F1004" s="61">
        <v>46022</v>
      </c>
      <c r="G1004" s="24" t="s">
        <v>62</v>
      </c>
      <c r="H1004" s="24" t="s">
        <v>62</v>
      </c>
      <c r="I1004" s="24" t="s">
        <v>362</v>
      </c>
      <c r="J1004" s="24" t="s">
        <v>746</v>
      </c>
      <c r="K1004" s="24" t="s">
        <v>52</v>
      </c>
      <c r="L1004" s="24" t="s">
        <v>204</v>
      </c>
      <c r="M1004" s="24" t="s">
        <v>201</v>
      </c>
      <c r="N1004" s="24" t="s">
        <v>55</v>
      </c>
      <c r="O1004" s="24" t="s">
        <v>696</v>
      </c>
      <c r="P1004" s="24">
        <v>212</v>
      </c>
      <c r="Q1004" s="24">
        <v>21</v>
      </c>
      <c r="R1004" s="24" t="s">
        <v>93</v>
      </c>
      <c r="S1004" s="62">
        <v>0</v>
      </c>
      <c r="T1004" s="24">
        <v>2025</v>
      </c>
      <c r="U1004" s="24">
        <f t="shared" si="21"/>
        <v>16</v>
      </c>
      <c r="V1004" s="24">
        <v>1</v>
      </c>
      <c r="W1004" s="24">
        <v>1</v>
      </c>
      <c r="X1004" s="24">
        <v>1</v>
      </c>
      <c r="Y1004" s="24">
        <v>1</v>
      </c>
      <c r="Z1004" s="24">
        <v>2</v>
      </c>
      <c r="AA1004" s="24">
        <v>2</v>
      </c>
      <c r="AB1004" s="24">
        <v>2</v>
      </c>
      <c r="AC1004" s="24">
        <v>2</v>
      </c>
      <c r="AD1004" s="24">
        <v>2</v>
      </c>
      <c r="AE1004" s="24">
        <v>2</v>
      </c>
      <c r="AF1004" s="24">
        <v>2</v>
      </c>
      <c r="AG1004" s="24">
        <v>2</v>
      </c>
      <c r="AH1004" s="62">
        <f>V1004/'Festività&amp;Chiusure'!H$2</f>
        <v>5.5555555555555552E-2</v>
      </c>
      <c r="AI1004" s="62">
        <f>W1004/'Festività&amp;Chiusure'!I$2</f>
        <v>0.05</v>
      </c>
      <c r="AJ1004" s="62">
        <f>X1004/'Festività&amp;Chiusure'!J$2</f>
        <v>4.7619047619047616E-2</v>
      </c>
      <c r="AK1004" s="62">
        <f>Y1004/'Festività&amp;Chiusure'!K$2</f>
        <v>4.5454545454545456E-2</v>
      </c>
      <c r="AL1004" s="62">
        <f>Z1004/'Festività&amp;Chiusure'!L$2</f>
        <v>0.1</v>
      </c>
      <c r="AM1004" s="62">
        <f>AA1004/'Festività&amp;Chiusure'!M$2</f>
        <v>0.1</v>
      </c>
      <c r="AN1004" s="62">
        <f>AB1004/'Festività&amp;Chiusure'!N$2</f>
        <v>8.6956521739130432E-2</v>
      </c>
      <c r="AO1004" s="62">
        <f>AC1004/'Festività&amp;Chiusure'!O$2</f>
        <v>0.16666666666666666</v>
      </c>
      <c r="AP1004" s="62">
        <f>AD1004/'Festività&amp;Chiusure'!P$2</f>
        <v>9.5238095238095233E-2</v>
      </c>
      <c r="AQ1004" s="62">
        <f>AE1004/'Festività&amp;Chiusure'!Q$2</f>
        <v>8.6956521739130432E-2</v>
      </c>
      <c r="AR1004" s="62">
        <f>AF1004/'Festività&amp;Chiusure'!R$2</f>
        <v>9.5238095238095233E-2</v>
      </c>
      <c r="AS1004" s="62">
        <f>AG1004/'Festività&amp;Chiusure'!S$2</f>
        <v>9.0909090909090912E-2</v>
      </c>
    </row>
    <row r="1005" spans="1:45" ht="15" customHeight="1">
      <c r="A1005" s="24" t="s">
        <v>45</v>
      </c>
      <c r="B1005" s="24" t="s">
        <v>194</v>
      </c>
      <c r="C1005" s="24" t="s">
        <v>195</v>
      </c>
      <c r="D1005" s="24">
        <v>2025</v>
      </c>
      <c r="E1005" s="61">
        <v>45658</v>
      </c>
      <c r="F1005" s="61">
        <v>46022</v>
      </c>
      <c r="G1005" s="24" t="s">
        <v>62</v>
      </c>
      <c r="H1005" s="24" t="s">
        <v>62</v>
      </c>
      <c r="I1005" s="24" t="s">
        <v>362</v>
      </c>
      <c r="J1005" s="24" t="s">
        <v>746</v>
      </c>
      <c r="K1005" s="24" t="s">
        <v>52</v>
      </c>
      <c r="L1005" s="24" t="s">
        <v>204</v>
      </c>
      <c r="M1005" s="24" t="s">
        <v>214</v>
      </c>
      <c r="N1005" s="24" t="s">
        <v>55</v>
      </c>
      <c r="O1005" s="24" t="s">
        <v>696</v>
      </c>
      <c r="P1005" s="24">
        <v>212</v>
      </c>
      <c r="Q1005" s="24">
        <v>21</v>
      </c>
      <c r="R1005" s="24" t="s">
        <v>93</v>
      </c>
      <c r="S1005" s="62">
        <v>0</v>
      </c>
      <c r="T1005" s="24">
        <v>2025</v>
      </c>
      <c r="U1005" s="24">
        <f t="shared" si="21"/>
        <v>0</v>
      </c>
      <c r="V1005" s="24">
        <v>1</v>
      </c>
      <c r="W1005" s="24">
        <v>1</v>
      </c>
      <c r="X1005" s="24">
        <v>1</v>
      </c>
      <c r="Y1005" s="24">
        <v>1</v>
      </c>
      <c r="Z1005" s="24"/>
      <c r="AA1005" s="24"/>
      <c r="AB1005" s="24"/>
      <c r="AC1005" s="24"/>
      <c r="AD1005" s="24"/>
      <c r="AE1005" s="24"/>
      <c r="AF1005" s="24"/>
      <c r="AG1005" s="24"/>
      <c r="AH1005" s="62">
        <f>V1005/'Festività&amp;Chiusure'!H$2</f>
        <v>5.5555555555555552E-2</v>
      </c>
      <c r="AI1005" s="62">
        <f>W1005/'Festività&amp;Chiusure'!I$2</f>
        <v>0.05</v>
      </c>
      <c r="AJ1005" s="62">
        <f>X1005/'Festività&amp;Chiusure'!J$2</f>
        <v>4.7619047619047616E-2</v>
      </c>
      <c r="AK1005" s="62">
        <f>Y1005/'Festività&amp;Chiusure'!K$2</f>
        <v>4.5454545454545456E-2</v>
      </c>
      <c r="AL1005" s="62">
        <f>Z1005/'Festività&amp;Chiusure'!L$2</f>
        <v>0</v>
      </c>
      <c r="AM1005" s="62">
        <f>AA1005/'Festività&amp;Chiusure'!M$2</f>
        <v>0</v>
      </c>
      <c r="AN1005" s="62">
        <f>AB1005/'Festività&amp;Chiusure'!N$2</f>
        <v>0</v>
      </c>
      <c r="AO1005" s="62">
        <f>AC1005/'Festività&amp;Chiusure'!O$2</f>
        <v>0</v>
      </c>
      <c r="AP1005" s="62">
        <f>AD1005/'Festività&amp;Chiusure'!P$2</f>
        <v>0</v>
      </c>
      <c r="AQ1005" s="62">
        <f>AE1005/'Festività&amp;Chiusure'!Q$2</f>
        <v>0</v>
      </c>
      <c r="AR1005" s="62">
        <f>AF1005/'Festività&amp;Chiusure'!R$2</f>
        <v>0</v>
      </c>
      <c r="AS1005" s="62">
        <f>AG1005/'Festività&amp;Chiusure'!S$2</f>
        <v>0</v>
      </c>
    </row>
    <row r="1006" spans="1:45" ht="15" customHeight="1">
      <c r="A1006" s="24" t="s">
        <v>45</v>
      </c>
      <c r="B1006" s="24" t="s">
        <v>194</v>
      </c>
      <c r="C1006" s="24" t="s">
        <v>195</v>
      </c>
      <c r="D1006" s="24">
        <v>2025</v>
      </c>
      <c r="E1006" s="61">
        <v>45658</v>
      </c>
      <c r="F1006" s="61">
        <v>46022</v>
      </c>
      <c r="G1006" s="24" t="s">
        <v>62</v>
      </c>
      <c r="H1006" s="24" t="s">
        <v>62</v>
      </c>
      <c r="I1006" s="24" t="s">
        <v>362</v>
      </c>
      <c r="J1006" s="24" t="s">
        <v>746</v>
      </c>
      <c r="K1006" s="24" t="s">
        <v>52</v>
      </c>
      <c r="L1006" s="24" t="s">
        <v>204</v>
      </c>
      <c r="M1006" s="24" t="s">
        <v>204</v>
      </c>
      <c r="N1006" s="24" t="s">
        <v>176</v>
      </c>
      <c r="O1006" s="24" t="s">
        <v>92</v>
      </c>
      <c r="P1006" s="24">
        <v>212</v>
      </c>
      <c r="Q1006" s="24">
        <v>21</v>
      </c>
      <c r="R1006" s="24" t="s">
        <v>93</v>
      </c>
      <c r="S1006" s="62">
        <v>0</v>
      </c>
      <c r="T1006" s="24">
        <v>2025</v>
      </c>
      <c r="U1006" s="24">
        <f t="shared" si="21"/>
        <v>8</v>
      </c>
      <c r="V1006" s="24">
        <v>1</v>
      </c>
      <c r="W1006" s="24">
        <v>1</v>
      </c>
      <c r="X1006" s="24">
        <v>1</v>
      </c>
      <c r="Y1006" s="24">
        <v>1</v>
      </c>
      <c r="Z1006" s="24">
        <v>1</v>
      </c>
      <c r="AA1006" s="24">
        <v>1</v>
      </c>
      <c r="AB1006" s="24">
        <v>1</v>
      </c>
      <c r="AC1006" s="24">
        <v>1</v>
      </c>
      <c r="AD1006" s="24">
        <v>1</v>
      </c>
      <c r="AE1006" s="24">
        <v>1</v>
      </c>
      <c r="AF1006" s="24">
        <v>1</v>
      </c>
      <c r="AG1006" s="24">
        <v>1</v>
      </c>
      <c r="AH1006" s="62">
        <f>V1006/'Festività&amp;Chiusure'!H$2</f>
        <v>5.5555555555555552E-2</v>
      </c>
      <c r="AI1006" s="62">
        <f>W1006/'Festività&amp;Chiusure'!I$2</f>
        <v>0.05</v>
      </c>
      <c r="AJ1006" s="62">
        <f>X1006/'Festività&amp;Chiusure'!J$2</f>
        <v>4.7619047619047616E-2</v>
      </c>
      <c r="AK1006" s="62">
        <f>Y1006/'Festività&amp;Chiusure'!K$2</f>
        <v>4.5454545454545456E-2</v>
      </c>
      <c r="AL1006" s="62">
        <f>Z1006/'Festività&amp;Chiusure'!L$2</f>
        <v>0.05</v>
      </c>
      <c r="AM1006" s="62">
        <f>AA1006/'Festività&amp;Chiusure'!M$2</f>
        <v>0.05</v>
      </c>
      <c r="AN1006" s="62">
        <f>AB1006/'Festività&amp;Chiusure'!N$2</f>
        <v>4.3478260869565216E-2</v>
      </c>
      <c r="AO1006" s="62">
        <f>AC1006/'Festività&amp;Chiusure'!O$2</f>
        <v>8.3333333333333329E-2</v>
      </c>
      <c r="AP1006" s="62">
        <f>AD1006/'Festività&amp;Chiusure'!P$2</f>
        <v>4.7619047619047616E-2</v>
      </c>
      <c r="AQ1006" s="62">
        <f>AE1006/'Festività&amp;Chiusure'!Q$2</f>
        <v>4.3478260869565216E-2</v>
      </c>
      <c r="AR1006" s="62">
        <f>AF1006/'Festività&amp;Chiusure'!R$2</f>
        <v>4.7619047619047616E-2</v>
      </c>
      <c r="AS1006" s="62">
        <f>AG1006/'Festività&amp;Chiusure'!S$2</f>
        <v>4.5454545454545456E-2</v>
      </c>
    </row>
    <row r="1007" spans="1:45" ht="15" customHeight="1">
      <c r="A1007" s="24" t="s">
        <v>45</v>
      </c>
      <c r="B1007" s="24" t="s">
        <v>194</v>
      </c>
      <c r="C1007" s="24" t="s">
        <v>195</v>
      </c>
      <c r="D1007" s="24">
        <v>2025</v>
      </c>
      <c r="E1007" s="61">
        <v>45658</v>
      </c>
      <c r="F1007" s="61">
        <v>46022</v>
      </c>
      <c r="G1007" s="24" t="s">
        <v>62</v>
      </c>
      <c r="H1007" s="24" t="s">
        <v>62</v>
      </c>
      <c r="I1007" s="24" t="s">
        <v>362</v>
      </c>
      <c r="J1007" s="24" t="s">
        <v>746</v>
      </c>
      <c r="K1007" s="24" t="s">
        <v>52</v>
      </c>
      <c r="L1007" s="24" t="s">
        <v>204</v>
      </c>
      <c r="M1007" s="24" t="s">
        <v>147</v>
      </c>
      <c r="N1007" s="24" t="s">
        <v>55</v>
      </c>
      <c r="O1007" s="24" t="s">
        <v>142</v>
      </c>
      <c r="P1007" s="24">
        <v>212</v>
      </c>
      <c r="Q1007" s="24">
        <v>21</v>
      </c>
      <c r="R1007" s="24" t="s">
        <v>93</v>
      </c>
      <c r="S1007" s="62">
        <v>0</v>
      </c>
      <c r="T1007" s="24">
        <v>2025</v>
      </c>
      <c r="U1007" s="24">
        <f t="shared" si="21"/>
        <v>16</v>
      </c>
      <c r="V1007" s="24">
        <v>0</v>
      </c>
      <c r="W1007" s="24">
        <v>0</v>
      </c>
      <c r="X1007" s="24">
        <v>0</v>
      </c>
      <c r="Y1007" s="24">
        <v>2</v>
      </c>
      <c r="Z1007" s="24">
        <v>16</v>
      </c>
      <c r="AA1007" s="24">
        <v>0</v>
      </c>
      <c r="AB1007" s="24">
        <v>0</v>
      </c>
      <c r="AC1007" s="24">
        <v>0</v>
      </c>
      <c r="AD1007" s="24">
        <v>0</v>
      </c>
      <c r="AE1007" s="24">
        <v>0</v>
      </c>
      <c r="AF1007" s="24">
        <v>0</v>
      </c>
      <c r="AG1007" s="24">
        <v>0</v>
      </c>
      <c r="AH1007" s="62">
        <f>V1007/'Festività&amp;Chiusure'!H$2</f>
        <v>0</v>
      </c>
      <c r="AI1007" s="62">
        <f>W1007/'Festività&amp;Chiusure'!I$2</f>
        <v>0</v>
      </c>
      <c r="AJ1007" s="62">
        <f>X1007/'Festività&amp;Chiusure'!J$2</f>
        <v>0</v>
      </c>
      <c r="AK1007" s="62">
        <f>Y1007/'Festività&amp;Chiusure'!K$2</f>
        <v>9.0909090909090912E-2</v>
      </c>
      <c r="AL1007" s="62">
        <f>Z1007/'Festività&amp;Chiusure'!L$2</f>
        <v>0.8</v>
      </c>
      <c r="AM1007" s="62">
        <f>AA1007/'Festività&amp;Chiusure'!M$2</f>
        <v>0</v>
      </c>
      <c r="AN1007" s="62">
        <f>AB1007/'Festività&amp;Chiusure'!N$2</f>
        <v>0</v>
      </c>
      <c r="AO1007" s="62">
        <f>AC1007/'Festività&amp;Chiusure'!O$2</f>
        <v>0</v>
      </c>
      <c r="AP1007" s="62">
        <f>AD1007/'Festività&amp;Chiusure'!P$2</f>
        <v>0</v>
      </c>
      <c r="AQ1007" s="62">
        <f>AE1007/'Festività&amp;Chiusure'!Q$2</f>
        <v>0</v>
      </c>
      <c r="AR1007" s="62">
        <f>AF1007/'Festività&amp;Chiusure'!R$2</f>
        <v>0</v>
      </c>
      <c r="AS1007" s="62">
        <f>AG1007/'Festività&amp;Chiusure'!S$2</f>
        <v>0</v>
      </c>
    </row>
    <row r="1008" spans="1:45" ht="15" customHeight="1">
      <c r="A1008" s="24" t="s">
        <v>45</v>
      </c>
      <c r="B1008" s="24" t="s">
        <v>194</v>
      </c>
      <c r="C1008" s="24" t="s">
        <v>195</v>
      </c>
      <c r="D1008" s="24">
        <v>2025</v>
      </c>
      <c r="E1008" s="61">
        <v>45658</v>
      </c>
      <c r="F1008" s="61">
        <v>46022</v>
      </c>
      <c r="G1008" s="24" t="s">
        <v>62</v>
      </c>
      <c r="H1008" s="24" t="s">
        <v>62</v>
      </c>
      <c r="I1008" s="24" t="s">
        <v>362</v>
      </c>
      <c r="J1008" s="24" t="s">
        <v>746</v>
      </c>
      <c r="K1008" s="24" t="s">
        <v>52</v>
      </c>
      <c r="L1008" s="24" t="s">
        <v>204</v>
      </c>
      <c r="M1008" s="24" t="s">
        <v>205</v>
      </c>
      <c r="N1008" s="24" t="s">
        <v>55</v>
      </c>
      <c r="O1008" s="24" t="s">
        <v>696</v>
      </c>
      <c r="P1008" s="24">
        <v>212</v>
      </c>
      <c r="Q1008" s="24">
        <v>21</v>
      </c>
      <c r="R1008" s="24" t="s">
        <v>93</v>
      </c>
      <c r="S1008" s="62">
        <v>0</v>
      </c>
      <c r="T1008" s="24">
        <v>2025</v>
      </c>
      <c r="U1008" s="24">
        <f t="shared" si="21"/>
        <v>8</v>
      </c>
      <c r="V1008" s="24">
        <v>1</v>
      </c>
      <c r="W1008" s="24">
        <v>1</v>
      </c>
      <c r="X1008" s="24">
        <v>1</v>
      </c>
      <c r="Y1008" s="24">
        <v>1</v>
      </c>
      <c r="Z1008" s="24">
        <v>1</v>
      </c>
      <c r="AA1008" s="24">
        <v>1</v>
      </c>
      <c r="AB1008" s="24">
        <v>1</v>
      </c>
      <c r="AC1008" s="24">
        <v>1</v>
      </c>
      <c r="AD1008" s="24">
        <v>1</v>
      </c>
      <c r="AE1008" s="24">
        <v>1</v>
      </c>
      <c r="AF1008" s="24">
        <v>1</v>
      </c>
      <c r="AG1008" s="24">
        <v>1</v>
      </c>
      <c r="AH1008" s="62">
        <f>V1008/'Festività&amp;Chiusure'!H$2</f>
        <v>5.5555555555555552E-2</v>
      </c>
      <c r="AI1008" s="62">
        <f>W1008/'Festività&amp;Chiusure'!I$2</f>
        <v>0.05</v>
      </c>
      <c r="AJ1008" s="62">
        <f>X1008/'Festività&amp;Chiusure'!J$2</f>
        <v>4.7619047619047616E-2</v>
      </c>
      <c r="AK1008" s="62">
        <f>Y1008/'Festività&amp;Chiusure'!K$2</f>
        <v>4.5454545454545456E-2</v>
      </c>
      <c r="AL1008" s="62">
        <f>Z1008/'Festività&amp;Chiusure'!L$2</f>
        <v>0.05</v>
      </c>
      <c r="AM1008" s="62">
        <f>AA1008/'Festività&amp;Chiusure'!M$2</f>
        <v>0.05</v>
      </c>
      <c r="AN1008" s="62">
        <f>AB1008/'Festività&amp;Chiusure'!N$2</f>
        <v>4.3478260869565216E-2</v>
      </c>
      <c r="AO1008" s="62">
        <f>AC1008/'Festività&amp;Chiusure'!O$2</f>
        <v>8.3333333333333329E-2</v>
      </c>
      <c r="AP1008" s="62">
        <f>AD1008/'Festività&amp;Chiusure'!P$2</f>
        <v>4.7619047619047616E-2</v>
      </c>
      <c r="AQ1008" s="62">
        <f>AE1008/'Festività&amp;Chiusure'!Q$2</f>
        <v>4.3478260869565216E-2</v>
      </c>
      <c r="AR1008" s="62">
        <f>AF1008/'Festività&amp;Chiusure'!R$2</f>
        <v>4.7619047619047616E-2</v>
      </c>
      <c r="AS1008" s="62">
        <f>AG1008/'Festività&amp;Chiusure'!S$2</f>
        <v>4.5454545454545456E-2</v>
      </c>
    </row>
    <row r="1009" spans="1:45" ht="15" customHeight="1">
      <c r="A1009" s="24" t="s">
        <v>45</v>
      </c>
      <c r="B1009" s="24" t="s">
        <v>194</v>
      </c>
      <c r="C1009" s="24" t="s">
        <v>195</v>
      </c>
      <c r="D1009" s="24">
        <v>2025</v>
      </c>
      <c r="E1009" s="61">
        <v>45658</v>
      </c>
      <c r="F1009" s="61">
        <v>46022</v>
      </c>
      <c r="G1009" s="24" t="s">
        <v>62</v>
      </c>
      <c r="H1009" s="24" t="s">
        <v>62</v>
      </c>
      <c r="I1009" s="24" t="s">
        <v>362</v>
      </c>
      <c r="J1009" s="24" t="s">
        <v>746</v>
      </c>
      <c r="K1009" s="24" t="s">
        <v>52</v>
      </c>
      <c r="L1009" s="24" t="s">
        <v>204</v>
      </c>
      <c r="M1009" s="24" t="s">
        <v>350</v>
      </c>
      <c r="N1009" s="24" t="s">
        <v>55</v>
      </c>
      <c r="O1009" s="24" t="s">
        <v>233</v>
      </c>
      <c r="P1009" s="24">
        <v>212</v>
      </c>
      <c r="Q1009" s="24">
        <v>21</v>
      </c>
      <c r="R1009" s="24" t="s">
        <v>93</v>
      </c>
      <c r="S1009" s="62">
        <v>0</v>
      </c>
      <c r="T1009" s="24">
        <v>2025</v>
      </c>
      <c r="U1009" s="24">
        <f t="shared" si="21"/>
        <v>8</v>
      </c>
      <c r="V1009" s="24">
        <v>1</v>
      </c>
      <c r="W1009" s="24">
        <v>1</v>
      </c>
      <c r="X1009" s="24">
        <v>1</v>
      </c>
      <c r="Y1009" s="24">
        <v>1</v>
      </c>
      <c r="Z1009" s="24">
        <v>1</v>
      </c>
      <c r="AA1009" s="24">
        <v>1</v>
      </c>
      <c r="AB1009" s="24">
        <v>1</v>
      </c>
      <c r="AC1009" s="24">
        <v>1</v>
      </c>
      <c r="AD1009" s="24">
        <v>1</v>
      </c>
      <c r="AE1009" s="24">
        <v>1</v>
      </c>
      <c r="AF1009" s="24">
        <v>1</v>
      </c>
      <c r="AG1009" s="24">
        <v>1</v>
      </c>
      <c r="AH1009" s="62">
        <f>V1009/'Festività&amp;Chiusure'!H$2</f>
        <v>5.5555555555555552E-2</v>
      </c>
      <c r="AI1009" s="62">
        <f>W1009/'Festività&amp;Chiusure'!I$2</f>
        <v>0.05</v>
      </c>
      <c r="AJ1009" s="62">
        <f>X1009/'Festività&amp;Chiusure'!J$2</f>
        <v>4.7619047619047616E-2</v>
      </c>
      <c r="AK1009" s="62">
        <f>Y1009/'Festività&amp;Chiusure'!K$2</f>
        <v>4.5454545454545456E-2</v>
      </c>
      <c r="AL1009" s="62">
        <f>Z1009/'Festività&amp;Chiusure'!L$2</f>
        <v>0.05</v>
      </c>
      <c r="AM1009" s="62">
        <f>AA1009/'Festività&amp;Chiusure'!M$2</f>
        <v>0.05</v>
      </c>
      <c r="AN1009" s="62">
        <f>AB1009/'Festività&amp;Chiusure'!N$2</f>
        <v>4.3478260869565216E-2</v>
      </c>
      <c r="AO1009" s="62">
        <f>AC1009/'Festività&amp;Chiusure'!O$2</f>
        <v>8.3333333333333329E-2</v>
      </c>
      <c r="AP1009" s="62">
        <f>AD1009/'Festività&amp;Chiusure'!P$2</f>
        <v>4.7619047619047616E-2</v>
      </c>
      <c r="AQ1009" s="62">
        <f>AE1009/'Festività&amp;Chiusure'!Q$2</f>
        <v>4.3478260869565216E-2</v>
      </c>
      <c r="AR1009" s="62">
        <f>AF1009/'Festività&amp;Chiusure'!R$2</f>
        <v>4.7619047619047616E-2</v>
      </c>
      <c r="AS1009" s="62">
        <f>AG1009/'Festività&amp;Chiusure'!S$2</f>
        <v>4.5454545454545456E-2</v>
      </c>
    </row>
    <row r="1010" spans="1:45" ht="15" customHeight="1">
      <c r="A1010" s="24" t="s">
        <v>45</v>
      </c>
      <c r="B1010" s="24" t="s">
        <v>194</v>
      </c>
      <c r="C1010" s="24" t="s">
        <v>195</v>
      </c>
      <c r="D1010" s="24">
        <v>2025</v>
      </c>
      <c r="E1010" s="61">
        <v>45658</v>
      </c>
      <c r="F1010" s="61">
        <v>46022</v>
      </c>
      <c r="G1010" s="24" t="s">
        <v>747</v>
      </c>
      <c r="H1010" s="24" t="s">
        <v>747</v>
      </c>
      <c r="I1010" s="24" t="s">
        <v>307</v>
      </c>
      <c r="J1010" s="63" t="s">
        <v>748</v>
      </c>
      <c r="K1010" s="24" t="s">
        <v>52</v>
      </c>
      <c r="L1010" s="24" t="s">
        <v>204</v>
      </c>
      <c r="M1010" s="24" t="s">
        <v>201</v>
      </c>
      <c r="N1010" s="24" t="s">
        <v>55</v>
      </c>
      <c r="O1010" s="24" t="s">
        <v>696</v>
      </c>
      <c r="P1010" s="24">
        <v>1610</v>
      </c>
      <c r="Q1010" s="24">
        <v>320</v>
      </c>
      <c r="R1010" s="24" t="s">
        <v>93</v>
      </c>
      <c r="S1010" s="62">
        <v>0</v>
      </c>
      <c r="T1010" s="24">
        <v>2025</v>
      </c>
      <c r="U1010" s="24">
        <f t="shared" si="21"/>
        <v>103</v>
      </c>
      <c r="V1010" s="63">
        <v>17</v>
      </c>
      <c r="W1010" s="63">
        <v>19</v>
      </c>
      <c r="X1010" s="63">
        <v>2</v>
      </c>
      <c r="Y1010" s="63">
        <v>21</v>
      </c>
      <c r="Z1010" s="63">
        <v>2</v>
      </c>
      <c r="AA1010" s="63">
        <v>18</v>
      </c>
      <c r="AB1010" s="63">
        <v>21</v>
      </c>
      <c r="AC1010" s="63">
        <v>1</v>
      </c>
      <c r="AD1010" s="63">
        <v>19</v>
      </c>
      <c r="AE1010" s="63">
        <v>21</v>
      </c>
      <c r="AF1010" s="63">
        <v>19</v>
      </c>
      <c r="AG1010" s="63">
        <v>2</v>
      </c>
      <c r="AH1010" s="62">
        <f>V1010/'Festività&amp;Chiusure'!H$2</f>
        <v>0.94444444444444442</v>
      </c>
      <c r="AI1010" s="62">
        <f>W1010/'Festività&amp;Chiusure'!I$2</f>
        <v>0.95</v>
      </c>
      <c r="AJ1010" s="62">
        <f>X1010/'Festività&amp;Chiusure'!J$2</f>
        <v>9.5238095238095233E-2</v>
      </c>
      <c r="AK1010" s="62">
        <f>Y1010/'Festività&amp;Chiusure'!K$2</f>
        <v>0.95454545454545459</v>
      </c>
      <c r="AL1010" s="62">
        <f>Z1010/'Festività&amp;Chiusure'!L$2</f>
        <v>0.1</v>
      </c>
      <c r="AM1010" s="62">
        <f>AA1010/'Festività&amp;Chiusure'!M$2</f>
        <v>0.9</v>
      </c>
      <c r="AN1010" s="62">
        <f>AB1010/'Festività&amp;Chiusure'!N$2</f>
        <v>0.91304347826086951</v>
      </c>
      <c r="AO1010" s="62">
        <f>AC1010/'Festività&amp;Chiusure'!O$2</f>
        <v>8.3333333333333329E-2</v>
      </c>
      <c r="AP1010" s="62">
        <f>AD1010/'Festività&amp;Chiusure'!P$2</f>
        <v>0.90476190476190477</v>
      </c>
      <c r="AQ1010" s="62">
        <f>AE1010/'Festività&amp;Chiusure'!Q$2</f>
        <v>0.91304347826086951</v>
      </c>
      <c r="AR1010" s="62">
        <f>AF1010/'Festività&amp;Chiusure'!R$2</f>
        <v>0.90476190476190477</v>
      </c>
      <c r="AS1010" s="62">
        <f>AG1010/'Festività&amp;Chiusure'!S$2</f>
        <v>9.0909090909090912E-2</v>
      </c>
    </row>
    <row r="1011" spans="1:45" ht="14.45">
      <c r="A1011" s="24" t="s">
        <v>45</v>
      </c>
      <c r="B1011" s="24" t="s">
        <v>194</v>
      </c>
      <c r="C1011" s="24" t="s">
        <v>195</v>
      </c>
      <c r="D1011" s="24">
        <v>2025</v>
      </c>
      <c r="E1011" s="61">
        <v>45658</v>
      </c>
      <c r="F1011" s="61">
        <v>46022</v>
      </c>
      <c r="G1011" s="24" t="s">
        <v>747</v>
      </c>
      <c r="H1011" s="24" t="s">
        <v>747</v>
      </c>
      <c r="I1011" s="24" t="s">
        <v>307</v>
      </c>
      <c r="J1011" s="63" t="s">
        <v>748</v>
      </c>
      <c r="K1011" s="24" t="s">
        <v>52</v>
      </c>
      <c r="L1011" s="24" t="s">
        <v>204</v>
      </c>
      <c r="M1011" s="24" t="s">
        <v>214</v>
      </c>
      <c r="N1011" s="24" t="s">
        <v>55</v>
      </c>
      <c r="O1011" s="24" t="s">
        <v>696</v>
      </c>
      <c r="P1011" s="24">
        <v>1610</v>
      </c>
      <c r="Q1011" s="24">
        <v>320</v>
      </c>
      <c r="R1011" s="24" t="s">
        <v>93</v>
      </c>
      <c r="S1011" s="62">
        <v>0</v>
      </c>
      <c r="T1011" s="24">
        <v>2025</v>
      </c>
      <c r="U1011" s="24">
        <f t="shared" si="21"/>
        <v>20</v>
      </c>
      <c r="V1011" s="63">
        <v>6</v>
      </c>
      <c r="W1011" s="63">
        <v>2</v>
      </c>
      <c r="X1011" s="63">
        <v>21</v>
      </c>
      <c r="Y1011" s="63">
        <v>18</v>
      </c>
      <c r="Z1011" s="63">
        <v>20</v>
      </c>
      <c r="AA1011" s="63"/>
      <c r="AB1011" s="63"/>
      <c r="AC1011" s="63"/>
      <c r="AD1011" s="63"/>
      <c r="AE1011" s="63"/>
      <c r="AF1011" s="63"/>
      <c r="AG1011" s="63"/>
      <c r="AH1011" s="62">
        <f>V1011/'Festività&amp;Chiusure'!H$2</f>
        <v>0.33333333333333331</v>
      </c>
      <c r="AI1011" s="62">
        <f>W1011/'Festività&amp;Chiusure'!I$2</f>
        <v>0.1</v>
      </c>
      <c r="AJ1011" s="62">
        <f>X1011/'Festività&amp;Chiusure'!J$2</f>
        <v>1</v>
      </c>
      <c r="AK1011" s="62">
        <f>Y1011/'Festività&amp;Chiusure'!K$2</f>
        <v>0.81818181818181823</v>
      </c>
      <c r="AL1011" s="62">
        <f>Z1011/'Festività&amp;Chiusure'!L$2</f>
        <v>1</v>
      </c>
      <c r="AM1011" s="62">
        <f>AA1011/'Festività&amp;Chiusure'!M$2</f>
        <v>0</v>
      </c>
      <c r="AN1011" s="62">
        <f>AB1011/'Festività&amp;Chiusure'!N$2</f>
        <v>0</v>
      </c>
      <c r="AO1011" s="62">
        <f>AC1011/'Festività&amp;Chiusure'!O$2</f>
        <v>0</v>
      </c>
      <c r="AP1011" s="62">
        <f>AD1011/'Festività&amp;Chiusure'!P$2</f>
        <v>0</v>
      </c>
      <c r="AQ1011" s="62">
        <f>AE1011/'Festività&amp;Chiusure'!Q$2</f>
        <v>0</v>
      </c>
      <c r="AR1011" s="62">
        <f>AF1011/'Festività&amp;Chiusure'!R$2</f>
        <v>0</v>
      </c>
      <c r="AS1011" s="62">
        <f>AG1011/'Festività&amp;Chiusure'!S$2</f>
        <v>0</v>
      </c>
    </row>
    <row r="1012" spans="1:45" ht="14.45">
      <c r="A1012" s="24" t="s">
        <v>45</v>
      </c>
      <c r="B1012" s="24" t="s">
        <v>194</v>
      </c>
      <c r="C1012" s="24" t="s">
        <v>195</v>
      </c>
      <c r="D1012" s="24">
        <v>2025</v>
      </c>
      <c r="E1012" s="61">
        <v>45658</v>
      </c>
      <c r="F1012" s="61">
        <v>46022</v>
      </c>
      <c r="G1012" s="24" t="s">
        <v>747</v>
      </c>
      <c r="H1012" s="24" t="s">
        <v>747</v>
      </c>
      <c r="I1012" s="24" t="s">
        <v>307</v>
      </c>
      <c r="J1012" s="63" t="s">
        <v>748</v>
      </c>
      <c r="K1012" s="24" t="s">
        <v>52</v>
      </c>
      <c r="L1012" s="24" t="s">
        <v>204</v>
      </c>
      <c r="M1012" s="24" t="s">
        <v>347</v>
      </c>
      <c r="N1012" s="24" t="s">
        <v>55</v>
      </c>
      <c r="O1012" s="24" t="s">
        <v>697</v>
      </c>
      <c r="P1012" s="24">
        <v>1610</v>
      </c>
      <c r="Q1012" s="24">
        <v>320</v>
      </c>
      <c r="R1012" s="24" t="s">
        <v>93</v>
      </c>
      <c r="S1012" s="62">
        <v>0</v>
      </c>
      <c r="T1012" s="24">
        <v>2025</v>
      </c>
      <c r="U1012" s="24">
        <f t="shared" si="21"/>
        <v>109</v>
      </c>
      <c r="V1012" s="63">
        <v>14</v>
      </c>
      <c r="W1012" s="63">
        <v>18</v>
      </c>
      <c r="X1012" s="63">
        <v>19</v>
      </c>
      <c r="Y1012" s="63">
        <v>15</v>
      </c>
      <c r="Z1012" s="63">
        <v>15</v>
      </c>
      <c r="AA1012" s="63">
        <v>13</v>
      </c>
      <c r="AB1012" s="63">
        <v>16</v>
      </c>
      <c r="AC1012" s="63">
        <v>6</v>
      </c>
      <c r="AD1012" s="63">
        <v>14</v>
      </c>
      <c r="AE1012" s="63">
        <v>16</v>
      </c>
      <c r="AF1012" s="63">
        <v>14</v>
      </c>
      <c r="AG1012" s="63">
        <v>15</v>
      </c>
      <c r="AH1012" s="62">
        <f>V1012/'Festività&amp;Chiusure'!H$2</f>
        <v>0.77777777777777779</v>
      </c>
      <c r="AI1012" s="62">
        <f>W1012/'Festività&amp;Chiusure'!I$2</f>
        <v>0.9</v>
      </c>
      <c r="AJ1012" s="62">
        <f>X1012/'Festività&amp;Chiusure'!J$2</f>
        <v>0.90476190476190477</v>
      </c>
      <c r="AK1012" s="62">
        <f>Y1012/'Festività&amp;Chiusure'!K$2</f>
        <v>0.68181818181818177</v>
      </c>
      <c r="AL1012" s="62">
        <f>Z1012/'Festività&amp;Chiusure'!L$2</f>
        <v>0.75</v>
      </c>
      <c r="AM1012" s="62">
        <f>AA1012/'Festività&amp;Chiusure'!M$2</f>
        <v>0.65</v>
      </c>
      <c r="AN1012" s="62">
        <f>AB1012/'Festività&amp;Chiusure'!N$2</f>
        <v>0.69565217391304346</v>
      </c>
      <c r="AO1012" s="62">
        <f>AC1012/'Festività&amp;Chiusure'!O$2</f>
        <v>0.5</v>
      </c>
      <c r="AP1012" s="62">
        <f>AD1012/'Festività&amp;Chiusure'!P$2</f>
        <v>0.66666666666666663</v>
      </c>
      <c r="AQ1012" s="62">
        <f>AE1012/'Festività&amp;Chiusure'!Q$2</f>
        <v>0.69565217391304346</v>
      </c>
      <c r="AR1012" s="62">
        <f>AF1012/'Festività&amp;Chiusure'!R$2</f>
        <v>0.66666666666666663</v>
      </c>
      <c r="AS1012" s="62">
        <f>AG1012/'Festività&amp;Chiusure'!S$2</f>
        <v>0.68181818181818177</v>
      </c>
    </row>
    <row r="1013" spans="1:45" ht="14.45">
      <c r="A1013" s="24" t="s">
        <v>45</v>
      </c>
      <c r="B1013" s="24" t="s">
        <v>194</v>
      </c>
      <c r="C1013" s="24" t="s">
        <v>195</v>
      </c>
      <c r="D1013" s="24">
        <v>2025</v>
      </c>
      <c r="E1013" s="61">
        <v>45658</v>
      </c>
      <c r="F1013" s="61">
        <v>46022</v>
      </c>
      <c r="G1013" s="24" t="s">
        <v>747</v>
      </c>
      <c r="H1013" s="24" t="s">
        <v>747</v>
      </c>
      <c r="I1013" s="24" t="s">
        <v>307</v>
      </c>
      <c r="J1013" s="63" t="s">
        <v>748</v>
      </c>
      <c r="K1013" s="24" t="s">
        <v>52</v>
      </c>
      <c r="L1013" s="24" t="s">
        <v>204</v>
      </c>
      <c r="M1013" s="24" t="s">
        <v>204</v>
      </c>
      <c r="N1013" s="24" t="s">
        <v>176</v>
      </c>
      <c r="O1013" s="24" t="s">
        <v>92</v>
      </c>
      <c r="P1013" s="24">
        <v>1610</v>
      </c>
      <c r="Q1013" s="24">
        <v>320</v>
      </c>
      <c r="R1013" s="24" t="s">
        <v>93</v>
      </c>
      <c r="S1013" s="62">
        <v>0</v>
      </c>
      <c r="T1013" s="24">
        <v>2025</v>
      </c>
      <c r="U1013" s="24">
        <f t="shared" si="21"/>
        <v>104</v>
      </c>
      <c r="V1013" s="63">
        <v>2</v>
      </c>
      <c r="W1013" s="63">
        <v>22</v>
      </c>
      <c r="X1013" s="63">
        <v>2</v>
      </c>
      <c r="Y1013" s="63">
        <v>19</v>
      </c>
      <c r="Z1013" s="63">
        <v>19</v>
      </c>
      <c r="AA1013" s="63">
        <v>17</v>
      </c>
      <c r="AB1013" s="63">
        <v>2</v>
      </c>
      <c r="AC1013" s="63">
        <v>9</v>
      </c>
      <c r="AD1013" s="63">
        <v>18</v>
      </c>
      <c r="AE1013" s="63">
        <v>2</v>
      </c>
      <c r="AF1013" s="63">
        <v>18</v>
      </c>
      <c r="AG1013" s="63">
        <v>19</v>
      </c>
      <c r="AH1013" s="62">
        <f>V1013/'Festività&amp;Chiusure'!H$2</f>
        <v>0.1111111111111111</v>
      </c>
      <c r="AI1013" s="62">
        <f>W1013/'Festività&amp;Chiusure'!I$2</f>
        <v>1.1000000000000001</v>
      </c>
      <c r="AJ1013" s="62">
        <f>X1013/'Festività&amp;Chiusure'!J$2</f>
        <v>9.5238095238095233E-2</v>
      </c>
      <c r="AK1013" s="62">
        <f>Y1013/'Festività&amp;Chiusure'!K$2</f>
        <v>0.86363636363636365</v>
      </c>
      <c r="AL1013" s="62">
        <f>Z1013/'Festività&amp;Chiusure'!L$2</f>
        <v>0.95</v>
      </c>
      <c r="AM1013" s="62">
        <f>AA1013/'Festività&amp;Chiusure'!M$2</f>
        <v>0.85</v>
      </c>
      <c r="AN1013" s="62">
        <f>AB1013/'Festività&amp;Chiusure'!N$2</f>
        <v>8.6956521739130432E-2</v>
      </c>
      <c r="AO1013" s="62">
        <f>AC1013/'Festività&amp;Chiusure'!O$2</f>
        <v>0.75</v>
      </c>
      <c r="AP1013" s="62">
        <f>AD1013/'Festività&amp;Chiusure'!P$2</f>
        <v>0.8571428571428571</v>
      </c>
      <c r="AQ1013" s="62">
        <f>AE1013/'Festività&amp;Chiusure'!Q$2</f>
        <v>8.6956521739130432E-2</v>
      </c>
      <c r="AR1013" s="62">
        <f>AF1013/'Festività&amp;Chiusure'!R$2</f>
        <v>0.8571428571428571</v>
      </c>
      <c r="AS1013" s="62">
        <f>AG1013/'Festività&amp;Chiusure'!S$2</f>
        <v>0.86363636363636365</v>
      </c>
    </row>
    <row r="1014" spans="1:45" ht="14.45">
      <c r="A1014" s="24" t="s">
        <v>45</v>
      </c>
      <c r="B1014" s="24" t="s">
        <v>194</v>
      </c>
      <c r="C1014" s="24" t="s">
        <v>195</v>
      </c>
      <c r="D1014" s="24">
        <v>2025</v>
      </c>
      <c r="E1014" s="61">
        <v>45658</v>
      </c>
      <c r="F1014" s="61">
        <v>46022</v>
      </c>
      <c r="G1014" s="24" t="s">
        <v>747</v>
      </c>
      <c r="H1014" s="24" t="s">
        <v>747</v>
      </c>
      <c r="I1014" s="24" t="s">
        <v>307</v>
      </c>
      <c r="J1014" s="63" t="s">
        <v>748</v>
      </c>
      <c r="K1014" s="24" t="s">
        <v>52</v>
      </c>
      <c r="L1014" s="24" t="s">
        <v>204</v>
      </c>
      <c r="M1014" s="24" t="s">
        <v>330</v>
      </c>
      <c r="N1014" s="24" t="s">
        <v>55</v>
      </c>
      <c r="O1014" s="24" t="s">
        <v>325</v>
      </c>
      <c r="P1014" s="24">
        <v>1610</v>
      </c>
      <c r="Q1014" s="24">
        <v>320</v>
      </c>
      <c r="R1014" s="24" t="s">
        <v>93</v>
      </c>
      <c r="S1014" s="62">
        <v>0</v>
      </c>
      <c r="T1014" s="24">
        <v>2025</v>
      </c>
      <c r="U1014" s="24">
        <f t="shared" si="21"/>
        <v>14</v>
      </c>
      <c r="V1014" s="63"/>
      <c r="W1014" s="63"/>
      <c r="X1014" s="63"/>
      <c r="Y1014" s="63"/>
      <c r="Z1014" s="63"/>
      <c r="AA1014" s="63">
        <v>2</v>
      </c>
      <c r="AB1014" s="63">
        <v>2</v>
      </c>
      <c r="AC1014" s="63">
        <v>2</v>
      </c>
      <c r="AD1014" s="63">
        <v>2</v>
      </c>
      <c r="AE1014" s="63">
        <v>2</v>
      </c>
      <c r="AF1014" s="63">
        <v>2</v>
      </c>
      <c r="AG1014" s="63">
        <v>2</v>
      </c>
      <c r="AH1014" s="62">
        <f>V1014/'Festività&amp;Chiusure'!H$2</f>
        <v>0</v>
      </c>
      <c r="AI1014" s="62">
        <f>W1014/'Festività&amp;Chiusure'!I$2</f>
        <v>0</v>
      </c>
      <c r="AJ1014" s="62">
        <f>X1014/'Festività&amp;Chiusure'!J$2</f>
        <v>0</v>
      </c>
      <c r="AK1014" s="62">
        <f>Y1014/'Festività&amp;Chiusure'!K$2</f>
        <v>0</v>
      </c>
      <c r="AL1014" s="62">
        <f>Z1014/'Festività&amp;Chiusure'!L$2</f>
        <v>0</v>
      </c>
      <c r="AM1014" s="62">
        <f>AA1014/'Festività&amp;Chiusure'!M$2</f>
        <v>0.1</v>
      </c>
      <c r="AN1014" s="62">
        <f>AB1014/'Festività&amp;Chiusure'!N$2</f>
        <v>8.6956521739130432E-2</v>
      </c>
      <c r="AO1014" s="62">
        <f>AC1014/'Festività&amp;Chiusure'!O$2</f>
        <v>0.16666666666666666</v>
      </c>
      <c r="AP1014" s="62">
        <f>AD1014/'Festività&amp;Chiusure'!P$2</f>
        <v>9.5238095238095233E-2</v>
      </c>
      <c r="AQ1014" s="62">
        <f>AE1014/'Festività&amp;Chiusure'!Q$2</f>
        <v>8.6956521739130432E-2</v>
      </c>
      <c r="AR1014" s="62">
        <f>AF1014/'Festività&amp;Chiusure'!R$2</f>
        <v>9.5238095238095233E-2</v>
      </c>
      <c r="AS1014" s="62">
        <f>AG1014/'Festività&amp;Chiusure'!S$2</f>
        <v>9.0909090909090912E-2</v>
      </c>
    </row>
    <row r="1015" spans="1:45" ht="14.45">
      <c r="A1015" s="24" t="s">
        <v>45</v>
      </c>
      <c r="B1015" s="24" t="s">
        <v>194</v>
      </c>
      <c r="C1015" s="24" t="s">
        <v>195</v>
      </c>
      <c r="D1015" s="24">
        <v>2025</v>
      </c>
      <c r="E1015" s="61">
        <v>45658</v>
      </c>
      <c r="F1015" s="61">
        <v>46022</v>
      </c>
      <c r="G1015" s="24" t="s">
        <v>747</v>
      </c>
      <c r="H1015" s="24" t="s">
        <v>747</v>
      </c>
      <c r="I1015" s="24" t="s">
        <v>307</v>
      </c>
      <c r="J1015" s="63" t="s">
        <v>748</v>
      </c>
      <c r="K1015" s="24" t="s">
        <v>52</v>
      </c>
      <c r="L1015" s="24" t="s">
        <v>204</v>
      </c>
      <c r="M1015" s="24" t="s">
        <v>708</v>
      </c>
      <c r="N1015" s="24" t="s">
        <v>55</v>
      </c>
      <c r="O1015" s="24" t="s">
        <v>696</v>
      </c>
      <c r="P1015" s="24">
        <v>1610</v>
      </c>
      <c r="Q1015" s="24">
        <v>320</v>
      </c>
      <c r="R1015" s="24" t="s">
        <v>93</v>
      </c>
      <c r="S1015" s="62">
        <v>0</v>
      </c>
      <c r="T1015" s="24">
        <v>2025</v>
      </c>
      <c r="U1015" s="24">
        <f t="shared" si="21"/>
        <v>78</v>
      </c>
      <c r="V1015" s="63"/>
      <c r="W1015" s="63"/>
      <c r="X1015" s="63"/>
      <c r="Y1015" s="63">
        <v>11</v>
      </c>
      <c r="Z1015" s="63">
        <v>8.5</v>
      </c>
      <c r="AA1015" s="63">
        <v>9</v>
      </c>
      <c r="AB1015" s="63">
        <v>10.5</v>
      </c>
      <c r="AC1015" s="63">
        <v>6</v>
      </c>
      <c r="AD1015" s="63">
        <v>11</v>
      </c>
      <c r="AE1015" s="63">
        <v>11</v>
      </c>
      <c r="AF1015" s="63">
        <v>11</v>
      </c>
      <c r="AG1015" s="63">
        <v>11</v>
      </c>
      <c r="AH1015" s="62">
        <f>V1015/'Festività&amp;Chiusure'!H$2</f>
        <v>0</v>
      </c>
      <c r="AI1015" s="62">
        <f>W1015/'Festività&amp;Chiusure'!I$2</f>
        <v>0</v>
      </c>
      <c r="AJ1015" s="62">
        <f>X1015/'Festività&amp;Chiusure'!J$2</f>
        <v>0</v>
      </c>
      <c r="AK1015" s="62">
        <f>Y1015/'Festività&amp;Chiusure'!K$2</f>
        <v>0.5</v>
      </c>
      <c r="AL1015" s="62">
        <f>Z1015/'Festività&amp;Chiusure'!L$2</f>
        <v>0.42499999999999999</v>
      </c>
      <c r="AM1015" s="62">
        <f>AA1015/'Festività&amp;Chiusure'!M$2</f>
        <v>0.45</v>
      </c>
      <c r="AN1015" s="62">
        <f>AB1015/'Festività&amp;Chiusure'!N$2</f>
        <v>0.45652173913043476</v>
      </c>
      <c r="AO1015" s="62">
        <f>AC1015/'Festività&amp;Chiusure'!O$2</f>
        <v>0.5</v>
      </c>
      <c r="AP1015" s="62">
        <f>AD1015/'Festività&amp;Chiusure'!P$2</f>
        <v>0.52380952380952384</v>
      </c>
      <c r="AQ1015" s="62">
        <f>AE1015/'Festività&amp;Chiusure'!Q$2</f>
        <v>0.47826086956521741</v>
      </c>
      <c r="AR1015" s="62">
        <f>AF1015/'Festività&amp;Chiusure'!R$2</f>
        <v>0.52380952380952384</v>
      </c>
      <c r="AS1015" s="62">
        <f>AG1015/'Festività&amp;Chiusure'!S$2</f>
        <v>0.5</v>
      </c>
    </row>
    <row r="1016" spans="1:45" ht="14.45">
      <c r="A1016" s="24" t="s">
        <v>45</v>
      </c>
      <c r="B1016" s="24" t="s">
        <v>194</v>
      </c>
      <c r="C1016" s="24" t="s">
        <v>195</v>
      </c>
      <c r="D1016" s="24">
        <v>2025</v>
      </c>
      <c r="E1016" s="61">
        <v>45658</v>
      </c>
      <c r="F1016" s="61">
        <v>46022</v>
      </c>
      <c r="G1016" s="24" t="s">
        <v>747</v>
      </c>
      <c r="H1016" s="24" t="s">
        <v>747</v>
      </c>
      <c r="I1016" s="24" t="s">
        <v>307</v>
      </c>
      <c r="J1016" s="63" t="s">
        <v>748</v>
      </c>
      <c r="K1016" s="24" t="s">
        <v>52</v>
      </c>
      <c r="L1016" s="24" t="s">
        <v>204</v>
      </c>
      <c r="M1016" s="24" t="s">
        <v>205</v>
      </c>
      <c r="N1016" s="24" t="s">
        <v>55</v>
      </c>
      <c r="O1016" s="24" t="s">
        <v>696</v>
      </c>
      <c r="P1016" s="24">
        <v>1610</v>
      </c>
      <c r="Q1016" s="24">
        <v>320</v>
      </c>
      <c r="R1016" s="24" t="s">
        <v>93</v>
      </c>
      <c r="S1016" s="62">
        <v>0</v>
      </c>
      <c r="T1016" s="24">
        <v>2025</v>
      </c>
      <c r="U1016" s="24">
        <f t="shared" si="21"/>
        <v>116</v>
      </c>
      <c r="V1016" s="63">
        <v>17</v>
      </c>
      <c r="W1016" s="63">
        <v>19</v>
      </c>
      <c r="X1016" s="63">
        <v>13</v>
      </c>
      <c r="Y1016" s="63">
        <v>16</v>
      </c>
      <c r="Z1016" s="63">
        <v>16</v>
      </c>
      <c r="AA1016" s="63">
        <v>14</v>
      </c>
      <c r="AB1016" s="63">
        <v>17</v>
      </c>
      <c r="AC1016" s="63">
        <v>6</v>
      </c>
      <c r="AD1016" s="63">
        <v>15</v>
      </c>
      <c r="AE1016" s="63">
        <v>17</v>
      </c>
      <c r="AF1016" s="63">
        <v>15</v>
      </c>
      <c r="AG1016" s="63">
        <v>16</v>
      </c>
      <c r="AH1016" s="62">
        <f>V1016/'Festività&amp;Chiusure'!H$2</f>
        <v>0.94444444444444442</v>
      </c>
      <c r="AI1016" s="62">
        <f>W1016/'Festività&amp;Chiusure'!I$2</f>
        <v>0.95</v>
      </c>
      <c r="AJ1016" s="62">
        <f>X1016/'Festività&amp;Chiusure'!J$2</f>
        <v>0.61904761904761907</v>
      </c>
      <c r="AK1016" s="62">
        <f>Y1016/'Festività&amp;Chiusure'!K$2</f>
        <v>0.72727272727272729</v>
      </c>
      <c r="AL1016" s="62">
        <f>Z1016/'Festività&amp;Chiusure'!L$2</f>
        <v>0.8</v>
      </c>
      <c r="AM1016" s="62">
        <f>AA1016/'Festività&amp;Chiusure'!M$2</f>
        <v>0.7</v>
      </c>
      <c r="AN1016" s="62">
        <f>AB1016/'Festività&amp;Chiusure'!N$2</f>
        <v>0.73913043478260865</v>
      </c>
      <c r="AO1016" s="62">
        <f>AC1016/'Festività&amp;Chiusure'!O$2</f>
        <v>0.5</v>
      </c>
      <c r="AP1016" s="62">
        <f>AD1016/'Festività&amp;Chiusure'!P$2</f>
        <v>0.7142857142857143</v>
      </c>
      <c r="AQ1016" s="62">
        <f>AE1016/'Festività&amp;Chiusure'!Q$2</f>
        <v>0.73913043478260865</v>
      </c>
      <c r="AR1016" s="62">
        <f>AF1016/'Festività&amp;Chiusure'!R$2</f>
        <v>0.7142857142857143</v>
      </c>
      <c r="AS1016" s="62">
        <f>AG1016/'Festività&amp;Chiusure'!S$2</f>
        <v>0.72727272727272729</v>
      </c>
    </row>
    <row r="1017" spans="1:45" ht="14.45">
      <c r="A1017" s="24" t="s">
        <v>45</v>
      </c>
      <c r="B1017" s="24" t="s">
        <v>194</v>
      </c>
      <c r="C1017" s="24" t="s">
        <v>195</v>
      </c>
      <c r="D1017" s="24">
        <v>2025</v>
      </c>
      <c r="E1017" s="61">
        <v>45658</v>
      </c>
      <c r="F1017" s="61">
        <v>46022</v>
      </c>
      <c r="G1017" s="24" t="s">
        <v>747</v>
      </c>
      <c r="H1017" s="24" t="s">
        <v>747</v>
      </c>
      <c r="I1017" s="24" t="s">
        <v>307</v>
      </c>
      <c r="J1017" s="63" t="s">
        <v>748</v>
      </c>
      <c r="K1017" s="24" t="s">
        <v>52</v>
      </c>
      <c r="L1017" s="24" t="s">
        <v>204</v>
      </c>
      <c r="M1017" s="24" t="s">
        <v>350</v>
      </c>
      <c r="N1017" s="24" t="s">
        <v>55</v>
      </c>
      <c r="O1017" s="24" t="s">
        <v>697</v>
      </c>
      <c r="P1017" s="24">
        <v>1610</v>
      </c>
      <c r="Q1017" s="24">
        <v>320</v>
      </c>
      <c r="R1017" s="24" t="s">
        <v>93</v>
      </c>
      <c r="S1017" s="62">
        <v>0</v>
      </c>
      <c r="T1017" s="24">
        <v>2025</v>
      </c>
      <c r="U1017" s="24">
        <f t="shared" si="21"/>
        <v>60</v>
      </c>
      <c r="V1017" s="63">
        <v>2</v>
      </c>
      <c r="W1017" s="63">
        <v>15</v>
      </c>
      <c r="X1017" s="63">
        <v>13</v>
      </c>
      <c r="Y1017" s="63">
        <v>11</v>
      </c>
      <c r="Z1017" s="63">
        <v>6</v>
      </c>
      <c r="AA1017" s="63">
        <v>9</v>
      </c>
      <c r="AB1017" s="63">
        <v>12</v>
      </c>
      <c r="AC1017" s="24">
        <v>5</v>
      </c>
      <c r="AD1017" s="63">
        <v>5</v>
      </c>
      <c r="AE1017" s="63">
        <v>12</v>
      </c>
      <c r="AF1017" s="63">
        <v>5</v>
      </c>
      <c r="AG1017" s="63">
        <v>6</v>
      </c>
      <c r="AH1017" s="62">
        <f>V1017/'Festività&amp;Chiusure'!H$2</f>
        <v>0.1111111111111111</v>
      </c>
      <c r="AI1017" s="62">
        <f>W1017/'Festività&amp;Chiusure'!I$2</f>
        <v>0.75</v>
      </c>
      <c r="AJ1017" s="62">
        <f>X1017/'Festività&amp;Chiusure'!J$2</f>
        <v>0.61904761904761907</v>
      </c>
      <c r="AK1017" s="62">
        <f>Y1017/'Festività&amp;Chiusure'!K$2</f>
        <v>0.5</v>
      </c>
      <c r="AL1017" s="62">
        <f>Z1017/'Festività&amp;Chiusure'!L$2</f>
        <v>0.3</v>
      </c>
      <c r="AM1017" s="62">
        <f>AA1017/'Festività&amp;Chiusure'!M$2</f>
        <v>0.45</v>
      </c>
      <c r="AN1017" s="62">
        <f>AB1017/'Festività&amp;Chiusure'!N$2</f>
        <v>0.52173913043478259</v>
      </c>
      <c r="AO1017" s="62">
        <f>AC1017/'Festività&amp;Chiusure'!O$2</f>
        <v>0.41666666666666669</v>
      </c>
      <c r="AP1017" s="62">
        <f>AD1017/'Festività&amp;Chiusure'!P$2</f>
        <v>0.23809523809523808</v>
      </c>
      <c r="AQ1017" s="62">
        <f>AE1017/'Festività&amp;Chiusure'!Q$2</f>
        <v>0.52173913043478259</v>
      </c>
      <c r="AR1017" s="62">
        <f>AF1017/'Festività&amp;Chiusure'!R$2</f>
        <v>0.23809523809523808</v>
      </c>
      <c r="AS1017" s="62">
        <f>AG1017/'Festività&amp;Chiusure'!S$2</f>
        <v>0.27272727272727271</v>
      </c>
    </row>
    <row r="1018" spans="1:45" ht="14.45">
      <c r="A1018" s="24" t="s">
        <v>45</v>
      </c>
      <c r="B1018" s="24" t="s">
        <v>194</v>
      </c>
      <c r="C1018" s="24" t="s">
        <v>195</v>
      </c>
      <c r="D1018" s="24">
        <v>2025</v>
      </c>
      <c r="E1018" s="61">
        <v>45658</v>
      </c>
      <c r="F1018" s="61">
        <v>46022</v>
      </c>
      <c r="G1018" s="24" t="s">
        <v>747</v>
      </c>
      <c r="H1018" s="24" t="s">
        <v>747</v>
      </c>
      <c r="I1018" s="24" t="s">
        <v>307</v>
      </c>
      <c r="J1018" s="63" t="s">
        <v>748</v>
      </c>
      <c r="K1018" s="24" t="s">
        <v>52</v>
      </c>
      <c r="L1018" s="24" t="s">
        <v>204</v>
      </c>
      <c r="M1018" s="24" t="s">
        <v>749</v>
      </c>
      <c r="N1018" s="24" t="s">
        <v>55</v>
      </c>
      <c r="O1018" s="24" t="s">
        <v>696</v>
      </c>
      <c r="P1018" s="24">
        <v>1610</v>
      </c>
      <c r="Q1018" s="24">
        <v>320</v>
      </c>
      <c r="R1018" s="24" t="s">
        <v>93</v>
      </c>
      <c r="S1018" s="62">
        <v>0</v>
      </c>
      <c r="T1018" s="24">
        <v>2025</v>
      </c>
      <c r="U1018" s="24">
        <f t="shared" si="21"/>
        <v>118</v>
      </c>
      <c r="V1018" s="63"/>
      <c r="W1018" s="63"/>
      <c r="X1018" s="63"/>
      <c r="Y1018" s="63">
        <v>22</v>
      </c>
      <c r="Z1018" s="63">
        <v>22</v>
      </c>
      <c r="AA1018" s="63">
        <v>2</v>
      </c>
      <c r="AB1018" s="63">
        <v>18</v>
      </c>
      <c r="AC1018" s="63">
        <v>9</v>
      </c>
      <c r="AD1018" s="63">
        <v>16</v>
      </c>
      <c r="AE1018" s="63">
        <v>18</v>
      </c>
      <c r="AF1018" s="63">
        <v>16</v>
      </c>
      <c r="AG1018" s="63">
        <v>17</v>
      </c>
      <c r="AH1018" s="62">
        <f>V1018/'Festività&amp;Chiusure'!H$2</f>
        <v>0</v>
      </c>
      <c r="AI1018" s="62">
        <f>W1018/'Festività&amp;Chiusure'!I$2</f>
        <v>0</v>
      </c>
      <c r="AJ1018" s="62">
        <f>X1018/'Festività&amp;Chiusure'!J$2</f>
        <v>0</v>
      </c>
      <c r="AK1018" s="62">
        <f>Y1018/'Festività&amp;Chiusure'!K$2</f>
        <v>1</v>
      </c>
      <c r="AL1018" s="62">
        <f>Z1018/'Festività&amp;Chiusure'!L$2</f>
        <v>1.1000000000000001</v>
      </c>
      <c r="AM1018" s="62">
        <f>AA1018/'Festività&amp;Chiusure'!M$2</f>
        <v>0.1</v>
      </c>
      <c r="AN1018" s="62">
        <f>AB1018/'Festività&amp;Chiusure'!N$2</f>
        <v>0.78260869565217395</v>
      </c>
      <c r="AO1018" s="62">
        <f>AC1018/'Festività&amp;Chiusure'!O$2</f>
        <v>0.75</v>
      </c>
      <c r="AP1018" s="62">
        <f>AD1018/'Festività&amp;Chiusure'!P$2</f>
        <v>0.76190476190476186</v>
      </c>
      <c r="AQ1018" s="62">
        <f>AE1018/'Festività&amp;Chiusure'!Q$2</f>
        <v>0.78260869565217395</v>
      </c>
      <c r="AR1018" s="62">
        <f>AF1018/'Festività&amp;Chiusure'!R$2</f>
        <v>0.76190476190476186</v>
      </c>
      <c r="AS1018" s="62">
        <f>AG1018/'Festività&amp;Chiusure'!S$2</f>
        <v>0.77272727272727271</v>
      </c>
    </row>
    <row r="1019" spans="1:45" ht="14.45">
      <c r="A1019" s="24" t="s">
        <v>45</v>
      </c>
      <c r="B1019" s="24" t="s">
        <v>194</v>
      </c>
      <c r="C1019" s="24" t="s">
        <v>195</v>
      </c>
      <c r="D1019" s="24">
        <v>2025</v>
      </c>
      <c r="E1019" s="61">
        <v>45658</v>
      </c>
      <c r="F1019" s="61">
        <v>45777</v>
      </c>
      <c r="G1019" s="24" t="s">
        <v>750</v>
      </c>
      <c r="H1019" s="24" t="s">
        <v>750</v>
      </c>
      <c r="I1019" s="24" t="s">
        <v>307</v>
      </c>
      <c r="J1019" s="24" t="s">
        <v>751</v>
      </c>
      <c r="K1019" s="24" t="s">
        <v>52</v>
      </c>
      <c r="L1019" s="24" t="s">
        <v>204</v>
      </c>
      <c r="M1019" s="24" t="s">
        <v>347</v>
      </c>
      <c r="N1019" s="24" t="s">
        <v>55</v>
      </c>
      <c r="O1019" s="24" t="s">
        <v>56</v>
      </c>
      <c r="P1019" s="24">
        <v>78</v>
      </c>
      <c r="Q1019" s="24">
        <v>75</v>
      </c>
      <c r="R1019" s="24" t="s">
        <v>57</v>
      </c>
      <c r="S1019" s="62">
        <v>1</v>
      </c>
      <c r="T1019" s="24">
        <v>2025</v>
      </c>
      <c r="U1019" s="24">
        <f t="shared" si="21"/>
        <v>0</v>
      </c>
      <c r="V1019" s="24">
        <v>4</v>
      </c>
      <c r="W1019" s="24">
        <v>2</v>
      </c>
      <c r="X1019" s="24">
        <v>2</v>
      </c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62">
        <f>V1019/'Festività&amp;Chiusure'!H$2</f>
        <v>0.22222222222222221</v>
      </c>
      <c r="AI1019" s="62">
        <f>W1019/'Festività&amp;Chiusure'!I$2</f>
        <v>0.1</v>
      </c>
      <c r="AJ1019" s="62">
        <f>X1019/'Festività&amp;Chiusure'!J$2</f>
        <v>9.5238095238095233E-2</v>
      </c>
      <c r="AK1019" s="62">
        <f>Y1019/'Festività&amp;Chiusure'!K$2</f>
        <v>0</v>
      </c>
      <c r="AL1019" s="62">
        <f>Z1019/'Festività&amp;Chiusure'!L$2</f>
        <v>0</v>
      </c>
      <c r="AM1019" s="62">
        <f>AA1019/'Festività&amp;Chiusure'!M$2</f>
        <v>0</v>
      </c>
      <c r="AN1019" s="62">
        <f>AB1019/'Festività&amp;Chiusure'!N$2</f>
        <v>0</v>
      </c>
      <c r="AO1019" s="62">
        <f>AC1019/'Festività&amp;Chiusure'!O$2</f>
        <v>0</v>
      </c>
      <c r="AP1019" s="62">
        <f>AD1019/'Festività&amp;Chiusure'!P$2</f>
        <v>0</v>
      </c>
      <c r="AQ1019" s="62">
        <f>AE1019/'Festività&amp;Chiusure'!Q$2</f>
        <v>0</v>
      </c>
      <c r="AR1019" s="62">
        <f>AF1019/'Festività&amp;Chiusure'!R$2</f>
        <v>0</v>
      </c>
      <c r="AS1019" s="62">
        <f>AG1019/'Festività&amp;Chiusure'!S$2</f>
        <v>0</v>
      </c>
    </row>
    <row r="1020" spans="1:45" ht="14.45">
      <c r="A1020" s="24" t="s">
        <v>45</v>
      </c>
      <c r="B1020" s="24" t="s">
        <v>194</v>
      </c>
      <c r="C1020" s="24" t="s">
        <v>195</v>
      </c>
      <c r="D1020" s="24">
        <v>2025</v>
      </c>
      <c r="E1020" s="61">
        <v>45658</v>
      </c>
      <c r="F1020" s="61">
        <v>45777</v>
      </c>
      <c r="G1020" s="24" t="s">
        <v>750</v>
      </c>
      <c r="H1020" s="24" t="s">
        <v>750</v>
      </c>
      <c r="I1020" s="24" t="s">
        <v>307</v>
      </c>
      <c r="J1020" s="24" t="s">
        <v>751</v>
      </c>
      <c r="K1020" s="24" t="s">
        <v>52</v>
      </c>
      <c r="L1020" s="24" t="s">
        <v>204</v>
      </c>
      <c r="M1020" s="24" t="s">
        <v>243</v>
      </c>
      <c r="N1020" s="24" t="s">
        <v>55</v>
      </c>
      <c r="O1020" s="24" t="s">
        <v>56</v>
      </c>
      <c r="P1020" s="24">
        <v>78</v>
      </c>
      <c r="Q1020" s="24">
        <v>75</v>
      </c>
      <c r="R1020" s="24" t="s">
        <v>57</v>
      </c>
      <c r="S1020" s="62">
        <v>1</v>
      </c>
      <c r="T1020" s="24">
        <v>2025</v>
      </c>
      <c r="U1020" s="24">
        <f t="shared" si="21"/>
        <v>0</v>
      </c>
      <c r="V1020" s="24"/>
      <c r="W1020" s="63">
        <v>1</v>
      </c>
      <c r="X1020" s="63"/>
      <c r="Y1020" s="63"/>
      <c r="Z1020" s="63"/>
      <c r="AA1020" s="63"/>
      <c r="AB1020" s="63"/>
      <c r="AC1020" s="63"/>
      <c r="AD1020" s="63"/>
      <c r="AE1020" s="63"/>
      <c r="AF1020" s="63"/>
      <c r="AG1020" s="63"/>
      <c r="AH1020" s="62">
        <f>V1020/'Festività&amp;Chiusure'!H$2</f>
        <v>0</v>
      </c>
      <c r="AI1020" s="62">
        <f>W1020/'Festività&amp;Chiusure'!I$2</f>
        <v>0.05</v>
      </c>
      <c r="AJ1020" s="62">
        <f>X1020/'Festività&amp;Chiusure'!J$2</f>
        <v>0</v>
      </c>
      <c r="AK1020" s="62">
        <f>Y1020/'Festività&amp;Chiusure'!K$2</f>
        <v>0</v>
      </c>
      <c r="AL1020" s="62">
        <f>Z1020/'Festività&amp;Chiusure'!L$2</f>
        <v>0</v>
      </c>
      <c r="AM1020" s="62">
        <f>AA1020/'Festività&amp;Chiusure'!M$2</f>
        <v>0</v>
      </c>
      <c r="AN1020" s="62">
        <f>AB1020/'Festività&amp;Chiusure'!N$2</f>
        <v>0</v>
      </c>
      <c r="AO1020" s="62">
        <f>AC1020/'Festività&amp;Chiusure'!O$2</f>
        <v>0</v>
      </c>
      <c r="AP1020" s="62">
        <f>AD1020/'Festività&amp;Chiusure'!P$2</f>
        <v>0</v>
      </c>
      <c r="AQ1020" s="62">
        <f>AE1020/'Festività&amp;Chiusure'!Q$2</f>
        <v>0</v>
      </c>
      <c r="AR1020" s="62">
        <f>AF1020/'Festività&amp;Chiusure'!R$2</f>
        <v>0</v>
      </c>
      <c r="AS1020" s="62">
        <f>AG1020/'Festività&amp;Chiusure'!S$2</f>
        <v>0</v>
      </c>
    </row>
    <row r="1021" spans="1:45" ht="14.45">
      <c r="A1021" s="24" t="s">
        <v>45</v>
      </c>
      <c r="B1021" s="24" t="s">
        <v>194</v>
      </c>
      <c r="C1021" s="24" t="s">
        <v>195</v>
      </c>
      <c r="D1021" s="24">
        <v>2025</v>
      </c>
      <c r="E1021" s="61">
        <v>45658</v>
      </c>
      <c r="F1021" s="61">
        <v>45777</v>
      </c>
      <c r="G1021" s="24" t="s">
        <v>750</v>
      </c>
      <c r="H1021" s="24" t="s">
        <v>750</v>
      </c>
      <c r="I1021" s="24" t="s">
        <v>307</v>
      </c>
      <c r="J1021" s="24" t="s">
        <v>751</v>
      </c>
      <c r="K1021" s="24" t="s">
        <v>52</v>
      </c>
      <c r="L1021" s="24" t="s">
        <v>204</v>
      </c>
      <c r="M1021" s="24" t="s">
        <v>204</v>
      </c>
      <c r="N1021" s="24" t="s">
        <v>176</v>
      </c>
      <c r="O1021" s="24" t="s">
        <v>92</v>
      </c>
      <c r="P1021" s="24">
        <v>78</v>
      </c>
      <c r="Q1021" s="24">
        <v>75</v>
      </c>
      <c r="R1021" s="24" t="s">
        <v>57</v>
      </c>
      <c r="S1021" s="62">
        <v>1</v>
      </c>
      <c r="T1021" s="24">
        <v>2025</v>
      </c>
      <c r="U1021" s="24">
        <f t="shared" si="21"/>
        <v>0</v>
      </c>
      <c r="V1021" s="24">
        <v>2</v>
      </c>
      <c r="W1021" s="24">
        <v>2</v>
      </c>
      <c r="X1021" s="24">
        <v>2</v>
      </c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62">
        <f>V1021/'Festività&amp;Chiusure'!H$2</f>
        <v>0.1111111111111111</v>
      </c>
      <c r="AI1021" s="62">
        <f>W1021/'Festività&amp;Chiusure'!I$2</f>
        <v>0.1</v>
      </c>
      <c r="AJ1021" s="62">
        <f>X1021/'Festività&amp;Chiusure'!J$2</f>
        <v>9.5238095238095233E-2</v>
      </c>
      <c r="AK1021" s="62">
        <f>Y1021/'Festività&amp;Chiusure'!K$2</f>
        <v>0</v>
      </c>
      <c r="AL1021" s="62">
        <f>Z1021/'Festività&amp;Chiusure'!L$2</f>
        <v>0</v>
      </c>
      <c r="AM1021" s="62">
        <f>AA1021/'Festività&amp;Chiusure'!M$2</f>
        <v>0</v>
      </c>
      <c r="AN1021" s="62">
        <f>AB1021/'Festività&amp;Chiusure'!N$2</f>
        <v>0</v>
      </c>
      <c r="AO1021" s="62">
        <f>AC1021/'Festività&amp;Chiusure'!O$2</f>
        <v>0</v>
      </c>
      <c r="AP1021" s="62">
        <f>AD1021/'Festività&amp;Chiusure'!P$2</f>
        <v>0</v>
      </c>
      <c r="AQ1021" s="62">
        <f>AE1021/'Festività&amp;Chiusure'!Q$2</f>
        <v>0</v>
      </c>
      <c r="AR1021" s="62">
        <f>AF1021/'Festività&amp;Chiusure'!R$2</f>
        <v>0</v>
      </c>
      <c r="AS1021" s="62">
        <f>AG1021/'Festività&amp;Chiusure'!S$2</f>
        <v>0</v>
      </c>
    </row>
    <row r="1022" spans="1:45" ht="14.45">
      <c r="A1022" s="24" t="s">
        <v>45</v>
      </c>
      <c r="B1022" s="24" t="s">
        <v>194</v>
      </c>
      <c r="C1022" s="24" t="s">
        <v>195</v>
      </c>
      <c r="D1022" s="24">
        <v>2025</v>
      </c>
      <c r="E1022" s="61">
        <v>45658</v>
      </c>
      <c r="F1022" s="61">
        <v>45777</v>
      </c>
      <c r="G1022" s="24" t="s">
        <v>750</v>
      </c>
      <c r="H1022" s="24" t="s">
        <v>750</v>
      </c>
      <c r="I1022" s="24" t="s">
        <v>307</v>
      </c>
      <c r="J1022" s="24" t="s">
        <v>751</v>
      </c>
      <c r="K1022" s="24" t="s">
        <v>52</v>
      </c>
      <c r="L1022" s="24" t="s">
        <v>204</v>
      </c>
      <c r="M1022" s="24" t="s">
        <v>205</v>
      </c>
      <c r="N1022" s="24" t="s">
        <v>55</v>
      </c>
      <c r="O1022" s="24" t="s">
        <v>56</v>
      </c>
      <c r="P1022" s="24">
        <v>78</v>
      </c>
      <c r="Q1022" s="24">
        <v>75</v>
      </c>
      <c r="R1022" s="24" t="s">
        <v>57</v>
      </c>
      <c r="S1022" s="62">
        <v>1</v>
      </c>
      <c r="T1022" s="24">
        <v>2025</v>
      </c>
      <c r="U1022" s="24">
        <f t="shared" si="21"/>
        <v>0</v>
      </c>
      <c r="V1022" s="24"/>
      <c r="W1022" s="24"/>
      <c r="X1022" s="24">
        <v>7</v>
      </c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62">
        <f>V1022/'Festività&amp;Chiusure'!H$2</f>
        <v>0</v>
      </c>
      <c r="AI1022" s="62">
        <f>W1022/'Festività&amp;Chiusure'!I$2</f>
        <v>0</v>
      </c>
      <c r="AJ1022" s="62">
        <f>X1022/'Festività&amp;Chiusure'!J$2</f>
        <v>0.33333333333333331</v>
      </c>
      <c r="AK1022" s="62">
        <f>Y1022/'Festività&amp;Chiusure'!K$2</f>
        <v>0</v>
      </c>
      <c r="AL1022" s="62">
        <f>Z1022/'Festività&amp;Chiusure'!L$2</f>
        <v>0</v>
      </c>
      <c r="AM1022" s="62">
        <f>AA1022/'Festività&amp;Chiusure'!M$2</f>
        <v>0</v>
      </c>
      <c r="AN1022" s="62">
        <f>AB1022/'Festività&amp;Chiusure'!N$2</f>
        <v>0</v>
      </c>
      <c r="AO1022" s="62">
        <f>AC1022/'Festività&amp;Chiusure'!O$2</f>
        <v>0</v>
      </c>
      <c r="AP1022" s="62">
        <f>AD1022/'Festività&amp;Chiusure'!P$2</f>
        <v>0</v>
      </c>
      <c r="AQ1022" s="62">
        <f>AE1022/'Festività&amp;Chiusure'!Q$2</f>
        <v>0</v>
      </c>
      <c r="AR1022" s="62">
        <f>AF1022/'Festività&amp;Chiusure'!R$2</f>
        <v>0</v>
      </c>
      <c r="AS1022" s="62">
        <f>AG1022/'Festività&amp;Chiusure'!S$2</f>
        <v>0</v>
      </c>
    </row>
    <row r="1023" spans="1:45" ht="14.45">
      <c r="A1023" s="24" t="s">
        <v>45</v>
      </c>
      <c r="B1023" s="24" t="s">
        <v>194</v>
      </c>
      <c r="C1023" s="24" t="s">
        <v>195</v>
      </c>
      <c r="D1023" s="24">
        <v>2025</v>
      </c>
      <c r="E1023" s="61">
        <v>45658</v>
      </c>
      <c r="F1023" s="61">
        <v>45777</v>
      </c>
      <c r="G1023" s="24" t="s">
        <v>750</v>
      </c>
      <c r="H1023" s="24" t="s">
        <v>750</v>
      </c>
      <c r="I1023" s="24" t="s">
        <v>307</v>
      </c>
      <c r="J1023" s="24" t="s">
        <v>751</v>
      </c>
      <c r="K1023" s="24" t="s">
        <v>52</v>
      </c>
      <c r="L1023" s="24" t="s">
        <v>204</v>
      </c>
      <c r="M1023" s="24" t="s">
        <v>244</v>
      </c>
      <c r="N1023" s="24" t="s">
        <v>55</v>
      </c>
      <c r="O1023" s="24" t="s">
        <v>56</v>
      </c>
      <c r="P1023" s="24">
        <v>78</v>
      </c>
      <c r="Q1023" s="24">
        <v>75</v>
      </c>
      <c r="R1023" s="24" t="s">
        <v>57</v>
      </c>
      <c r="S1023" s="62">
        <v>1</v>
      </c>
      <c r="T1023" s="24">
        <v>2025</v>
      </c>
      <c r="U1023" s="24">
        <f t="shared" si="21"/>
        <v>0</v>
      </c>
      <c r="V1023" s="24"/>
      <c r="W1023" s="63">
        <v>1</v>
      </c>
      <c r="X1023" s="63"/>
      <c r="Y1023" s="63"/>
      <c r="Z1023" s="63"/>
      <c r="AA1023" s="63"/>
      <c r="AB1023" s="63"/>
      <c r="AC1023" s="63"/>
      <c r="AD1023" s="63"/>
      <c r="AE1023" s="63"/>
      <c r="AF1023" s="63"/>
      <c r="AG1023" s="63"/>
      <c r="AH1023" s="62">
        <f>V1023/'Festività&amp;Chiusure'!H$2</f>
        <v>0</v>
      </c>
      <c r="AI1023" s="62">
        <f>W1023/'Festività&amp;Chiusure'!I$2</f>
        <v>0.05</v>
      </c>
      <c r="AJ1023" s="62">
        <f>X1023/'Festività&amp;Chiusure'!J$2</f>
        <v>0</v>
      </c>
      <c r="AK1023" s="62">
        <f>Y1023/'Festività&amp;Chiusure'!K$2</f>
        <v>0</v>
      </c>
      <c r="AL1023" s="62">
        <f>Z1023/'Festività&amp;Chiusure'!L$2</f>
        <v>0</v>
      </c>
      <c r="AM1023" s="62">
        <f>AA1023/'Festività&amp;Chiusure'!M$2</f>
        <v>0</v>
      </c>
      <c r="AN1023" s="62">
        <f>AB1023/'Festività&amp;Chiusure'!N$2</f>
        <v>0</v>
      </c>
      <c r="AO1023" s="62">
        <f>AC1023/'Festività&amp;Chiusure'!O$2</f>
        <v>0</v>
      </c>
      <c r="AP1023" s="62">
        <f>AD1023/'Festività&amp;Chiusure'!P$2</f>
        <v>0</v>
      </c>
      <c r="AQ1023" s="62">
        <f>AE1023/'Festività&amp;Chiusure'!Q$2</f>
        <v>0</v>
      </c>
      <c r="AR1023" s="62">
        <f>AF1023/'Festività&amp;Chiusure'!R$2</f>
        <v>0</v>
      </c>
      <c r="AS1023" s="62">
        <f>AG1023/'Festività&amp;Chiusure'!S$2</f>
        <v>0</v>
      </c>
    </row>
    <row r="1024" spans="1:45" ht="14.45">
      <c r="A1024" s="24" t="s">
        <v>45</v>
      </c>
      <c r="B1024" s="24" t="s">
        <v>194</v>
      </c>
      <c r="C1024" s="24" t="s">
        <v>195</v>
      </c>
      <c r="D1024" s="24">
        <v>2025</v>
      </c>
      <c r="E1024" s="61">
        <v>45658</v>
      </c>
      <c r="F1024" s="61">
        <v>45777</v>
      </c>
      <c r="G1024" s="24" t="s">
        <v>750</v>
      </c>
      <c r="H1024" s="24" t="s">
        <v>750</v>
      </c>
      <c r="I1024" s="24" t="s">
        <v>307</v>
      </c>
      <c r="J1024" s="24" t="s">
        <v>751</v>
      </c>
      <c r="K1024" s="24" t="s">
        <v>52</v>
      </c>
      <c r="L1024" s="24" t="s">
        <v>204</v>
      </c>
      <c r="M1024" s="24" t="s">
        <v>350</v>
      </c>
      <c r="N1024" s="24" t="s">
        <v>55</v>
      </c>
      <c r="O1024" s="24" t="s">
        <v>233</v>
      </c>
      <c r="P1024" s="24">
        <v>78</v>
      </c>
      <c r="Q1024" s="24">
        <v>75</v>
      </c>
      <c r="R1024" s="24" t="s">
        <v>57</v>
      </c>
      <c r="S1024" s="62">
        <v>1</v>
      </c>
      <c r="T1024" s="24">
        <v>2025</v>
      </c>
      <c r="U1024" s="24">
        <f t="shared" si="21"/>
        <v>0</v>
      </c>
      <c r="V1024" s="24">
        <v>15</v>
      </c>
      <c r="W1024" s="63">
        <v>4</v>
      </c>
      <c r="X1024" s="63">
        <v>7</v>
      </c>
      <c r="Y1024" s="63"/>
      <c r="Z1024" s="24"/>
      <c r="AA1024" s="24"/>
      <c r="AB1024" s="24"/>
      <c r="AC1024" s="24"/>
      <c r="AD1024" s="24"/>
      <c r="AE1024" s="24"/>
      <c r="AF1024" s="24"/>
      <c r="AG1024" s="24"/>
      <c r="AH1024" s="62">
        <f>V1024/'Festività&amp;Chiusure'!H$2</f>
        <v>0.83333333333333337</v>
      </c>
      <c r="AI1024" s="62">
        <f>W1024/'Festività&amp;Chiusure'!I$2</f>
        <v>0.2</v>
      </c>
      <c r="AJ1024" s="62">
        <f>X1024/'Festività&amp;Chiusure'!J$2</f>
        <v>0.33333333333333331</v>
      </c>
      <c r="AK1024" s="62">
        <f>Y1024/'Festività&amp;Chiusure'!K$2</f>
        <v>0</v>
      </c>
      <c r="AL1024" s="62">
        <f>Z1024/'Festività&amp;Chiusure'!L$2</f>
        <v>0</v>
      </c>
      <c r="AM1024" s="62">
        <f>AA1024/'Festività&amp;Chiusure'!M$2</f>
        <v>0</v>
      </c>
      <c r="AN1024" s="62">
        <f>AB1024/'Festività&amp;Chiusure'!N$2</f>
        <v>0</v>
      </c>
      <c r="AO1024" s="62">
        <f>AC1024/'Festività&amp;Chiusure'!O$2</f>
        <v>0</v>
      </c>
      <c r="AP1024" s="62">
        <f>AD1024/'Festività&amp;Chiusure'!P$2</f>
        <v>0</v>
      </c>
      <c r="AQ1024" s="62">
        <f>AE1024/'Festività&amp;Chiusure'!Q$2</f>
        <v>0</v>
      </c>
      <c r="AR1024" s="62">
        <f>AF1024/'Festività&amp;Chiusure'!R$2</f>
        <v>0</v>
      </c>
      <c r="AS1024" s="62">
        <f>AG1024/'Festività&amp;Chiusure'!S$2</f>
        <v>0</v>
      </c>
    </row>
    <row r="1025" spans="1:45" ht="14.45">
      <c r="A1025" s="24" t="s">
        <v>592</v>
      </c>
      <c r="B1025" s="24" t="s">
        <v>194</v>
      </c>
      <c r="C1025" s="24" t="s">
        <v>195</v>
      </c>
      <c r="D1025" s="24">
        <v>2025</v>
      </c>
      <c r="E1025" s="61">
        <v>45748</v>
      </c>
      <c r="F1025" s="61">
        <v>45838</v>
      </c>
      <c r="G1025" s="24" t="s">
        <v>62</v>
      </c>
      <c r="H1025" s="24" t="s">
        <v>62</v>
      </c>
      <c r="I1025" s="24" t="s">
        <v>307</v>
      </c>
      <c r="J1025" s="24" t="s">
        <v>752</v>
      </c>
      <c r="K1025" s="24" t="s">
        <v>52</v>
      </c>
      <c r="L1025" s="24" t="s">
        <v>204</v>
      </c>
      <c r="M1025" s="24" t="s">
        <v>347</v>
      </c>
      <c r="N1025" s="24" t="s">
        <v>55</v>
      </c>
      <c r="O1025" s="24" t="s">
        <v>696</v>
      </c>
      <c r="P1025" s="24">
        <v>100</v>
      </c>
      <c r="Q1025" s="24">
        <v>0</v>
      </c>
      <c r="R1025" s="24" t="s">
        <v>93</v>
      </c>
      <c r="S1025" s="62">
        <v>0</v>
      </c>
      <c r="T1025" s="24">
        <v>2025</v>
      </c>
      <c r="U1025" s="24">
        <f t="shared" si="21"/>
        <v>14</v>
      </c>
      <c r="V1025" s="24"/>
      <c r="W1025" s="24"/>
      <c r="X1025" s="24"/>
      <c r="Y1025" s="24">
        <v>7</v>
      </c>
      <c r="Z1025" s="24">
        <v>7</v>
      </c>
      <c r="AA1025" s="24">
        <v>7</v>
      </c>
      <c r="AB1025" s="24"/>
      <c r="AC1025" s="24"/>
      <c r="AD1025" s="24"/>
      <c r="AE1025" s="24"/>
      <c r="AF1025" s="24"/>
      <c r="AG1025" s="24"/>
      <c r="AH1025" s="62">
        <f>V1025/'Festività&amp;Chiusure'!H$2</f>
        <v>0</v>
      </c>
      <c r="AI1025" s="62">
        <f>W1025/'Festività&amp;Chiusure'!I$2</f>
        <v>0</v>
      </c>
      <c r="AJ1025" s="62">
        <f>X1025/'Festività&amp;Chiusure'!J$2</f>
        <v>0</v>
      </c>
      <c r="AK1025" s="62">
        <f>Y1025/'Festività&amp;Chiusure'!K$2</f>
        <v>0.31818181818181818</v>
      </c>
      <c r="AL1025" s="62">
        <f>Z1025/'Festività&amp;Chiusure'!L$2</f>
        <v>0.35</v>
      </c>
      <c r="AM1025" s="62">
        <f>AA1025/'Festività&amp;Chiusure'!M$2</f>
        <v>0.35</v>
      </c>
      <c r="AN1025" s="62">
        <f>AB1025/'Festività&amp;Chiusure'!N$2</f>
        <v>0</v>
      </c>
      <c r="AO1025" s="62">
        <f>AC1025/'Festività&amp;Chiusure'!O$2</f>
        <v>0</v>
      </c>
      <c r="AP1025" s="62">
        <f>AD1025/'Festività&amp;Chiusure'!P$2</f>
        <v>0</v>
      </c>
      <c r="AQ1025" s="62">
        <f>AE1025/'Festività&amp;Chiusure'!Q$2</f>
        <v>0</v>
      </c>
      <c r="AR1025" s="62">
        <f>AF1025/'Festività&amp;Chiusure'!R$2</f>
        <v>0</v>
      </c>
      <c r="AS1025" s="62">
        <f>AG1025/'Festività&amp;Chiusure'!S$2</f>
        <v>0</v>
      </c>
    </row>
    <row r="1026" spans="1:45" ht="14.45">
      <c r="A1026" s="24" t="s">
        <v>592</v>
      </c>
      <c r="B1026" s="24" t="s">
        <v>194</v>
      </c>
      <c r="C1026" s="24" t="s">
        <v>195</v>
      </c>
      <c r="D1026" s="24">
        <v>2025</v>
      </c>
      <c r="E1026" s="61">
        <v>45748</v>
      </c>
      <c r="F1026" s="61">
        <v>45838</v>
      </c>
      <c r="G1026" s="24" t="s">
        <v>62</v>
      </c>
      <c r="H1026" s="24" t="s">
        <v>62</v>
      </c>
      <c r="I1026" s="24" t="s">
        <v>307</v>
      </c>
      <c r="J1026" s="24" t="s">
        <v>752</v>
      </c>
      <c r="K1026" s="24" t="s">
        <v>52</v>
      </c>
      <c r="L1026" s="24" t="s">
        <v>204</v>
      </c>
      <c r="M1026" s="24" t="s">
        <v>204</v>
      </c>
      <c r="N1026" s="24" t="s">
        <v>176</v>
      </c>
      <c r="O1026" s="24" t="s">
        <v>92</v>
      </c>
      <c r="P1026" s="24">
        <v>100</v>
      </c>
      <c r="Q1026" s="24">
        <v>0</v>
      </c>
      <c r="R1026" s="24" t="s">
        <v>93</v>
      </c>
      <c r="S1026" s="62">
        <v>0</v>
      </c>
      <c r="T1026" s="24">
        <v>2025</v>
      </c>
      <c r="U1026" s="24">
        <f t="shared" si="21"/>
        <v>4</v>
      </c>
      <c r="V1026" s="24"/>
      <c r="W1026" s="24"/>
      <c r="X1026" s="24"/>
      <c r="Y1026" s="24">
        <v>2</v>
      </c>
      <c r="Z1026" s="24">
        <v>2</v>
      </c>
      <c r="AA1026" s="24">
        <v>2</v>
      </c>
      <c r="AB1026" s="63"/>
      <c r="AC1026" s="24"/>
      <c r="AD1026" s="63"/>
      <c r="AE1026" s="63"/>
      <c r="AF1026" s="63"/>
      <c r="AG1026" s="63"/>
      <c r="AH1026" s="62">
        <f>V1026/'Festività&amp;Chiusure'!H$2</f>
        <v>0</v>
      </c>
      <c r="AI1026" s="62">
        <f>W1026/'Festività&amp;Chiusure'!I$2</f>
        <v>0</v>
      </c>
      <c r="AJ1026" s="62">
        <f>X1026/'Festività&amp;Chiusure'!J$2</f>
        <v>0</v>
      </c>
      <c r="AK1026" s="62">
        <f>Y1026/'Festività&amp;Chiusure'!K$2</f>
        <v>9.0909090909090912E-2</v>
      </c>
      <c r="AL1026" s="62">
        <f>Z1026/'Festività&amp;Chiusure'!L$2</f>
        <v>0.1</v>
      </c>
      <c r="AM1026" s="62">
        <f>AA1026/'Festività&amp;Chiusure'!M$2</f>
        <v>0.1</v>
      </c>
      <c r="AN1026" s="62">
        <f>AB1026/'Festività&amp;Chiusure'!N$2</f>
        <v>0</v>
      </c>
      <c r="AO1026" s="62">
        <f>AC1026/'Festività&amp;Chiusure'!O$2</f>
        <v>0</v>
      </c>
      <c r="AP1026" s="62">
        <f>AD1026/'Festività&amp;Chiusure'!P$2</f>
        <v>0</v>
      </c>
      <c r="AQ1026" s="62">
        <f>AE1026/'Festività&amp;Chiusure'!Q$2</f>
        <v>0</v>
      </c>
      <c r="AR1026" s="62">
        <f>AF1026/'Festività&amp;Chiusure'!R$2</f>
        <v>0</v>
      </c>
      <c r="AS1026" s="62">
        <f>AG1026/'Festività&amp;Chiusure'!S$2</f>
        <v>0</v>
      </c>
    </row>
    <row r="1027" spans="1:45" ht="14.45">
      <c r="A1027" s="24" t="s">
        <v>592</v>
      </c>
      <c r="B1027" s="24" t="s">
        <v>194</v>
      </c>
      <c r="C1027" s="24" t="s">
        <v>195</v>
      </c>
      <c r="D1027" s="24">
        <v>2025</v>
      </c>
      <c r="E1027" s="61">
        <v>45748</v>
      </c>
      <c r="F1027" s="61">
        <v>45838</v>
      </c>
      <c r="G1027" s="24" t="s">
        <v>62</v>
      </c>
      <c r="H1027" s="24" t="s">
        <v>62</v>
      </c>
      <c r="I1027" s="24" t="s">
        <v>307</v>
      </c>
      <c r="J1027" s="24" t="s">
        <v>752</v>
      </c>
      <c r="K1027" s="24" t="s">
        <v>52</v>
      </c>
      <c r="L1027" s="24" t="s">
        <v>204</v>
      </c>
      <c r="M1027" s="24" t="s">
        <v>205</v>
      </c>
      <c r="N1027" s="24" t="s">
        <v>55</v>
      </c>
      <c r="O1027" s="24" t="s">
        <v>696</v>
      </c>
      <c r="P1027" s="24">
        <v>100</v>
      </c>
      <c r="Q1027" s="24">
        <v>0</v>
      </c>
      <c r="R1027" s="24" t="s">
        <v>93</v>
      </c>
      <c r="S1027" s="62">
        <v>0</v>
      </c>
      <c r="T1027" s="24">
        <v>2025</v>
      </c>
      <c r="U1027" s="24">
        <f t="shared" si="21"/>
        <v>10</v>
      </c>
      <c r="V1027" s="24"/>
      <c r="W1027" s="24"/>
      <c r="X1027" s="24"/>
      <c r="Y1027" s="24">
        <v>5</v>
      </c>
      <c r="Z1027" s="24">
        <v>5</v>
      </c>
      <c r="AA1027" s="24">
        <v>5</v>
      </c>
      <c r="AB1027" s="24"/>
      <c r="AC1027" s="24"/>
      <c r="AD1027" s="24"/>
      <c r="AE1027" s="24"/>
      <c r="AF1027" s="24"/>
      <c r="AG1027" s="24"/>
      <c r="AH1027" s="62">
        <f>V1027/'Festività&amp;Chiusure'!H$2</f>
        <v>0</v>
      </c>
      <c r="AI1027" s="62">
        <f>W1027/'Festività&amp;Chiusure'!I$2</f>
        <v>0</v>
      </c>
      <c r="AJ1027" s="62">
        <f>X1027/'Festività&amp;Chiusure'!J$2</f>
        <v>0</v>
      </c>
      <c r="AK1027" s="62">
        <f>Y1027/'Festività&amp;Chiusure'!K$2</f>
        <v>0.22727272727272727</v>
      </c>
      <c r="AL1027" s="62">
        <f>Z1027/'Festività&amp;Chiusure'!L$2</f>
        <v>0.25</v>
      </c>
      <c r="AM1027" s="62">
        <f>AA1027/'Festività&amp;Chiusure'!M$2</f>
        <v>0.25</v>
      </c>
      <c r="AN1027" s="62">
        <f>AB1027/'Festività&amp;Chiusure'!N$2</f>
        <v>0</v>
      </c>
      <c r="AO1027" s="62">
        <f>AC1027/'Festività&amp;Chiusure'!O$2</f>
        <v>0</v>
      </c>
      <c r="AP1027" s="62">
        <f>AD1027/'Festività&amp;Chiusure'!P$2</f>
        <v>0</v>
      </c>
      <c r="AQ1027" s="62">
        <f>AE1027/'Festività&amp;Chiusure'!Q$2</f>
        <v>0</v>
      </c>
      <c r="AR1027" s="62">
        <f>AF1027/'Festività&amp;Chiusure'!R$2</f>
        <v>0</v>
      </c>
      <c r="AS1027" s="62">
        <f>AG1027/'Festività&amp;Chiusure'!S$2</f>
        <v>0</v>
      </c>
    </row>
    <row r="1028" spans="1:45" ht="14.45">
      <c r="A1028" s="24" t="s">
        <v>592</v>
      </c>
      <c r="B1028" s="24" t="s">
        <v>194</v>
      </c>
      <c r="C1028" s="24" t="s">
        <v>195</v>
      </c>
      <c r="D1028" s="24">
        <v>2025</v>
      </c>
      <c r="E1028" s="61">
        <v>45748</v>
      </c>
      <c r="F1028" s="61">
        <v>45838</v>
      </c>
      <c r="G1028" s="24" t="s">
        <v>62</v>
      </c>
      <c r="H1028" s="24" t="s">
        <v>62</v>
      </c>
      <c r="I1028" s="24" t="s">
        <v>307</v>
      </c>
      <c r="J1028" s="24" t="s">
        <v>752</v>
      </c>
      <c r="K1028" s="24" t="s">
        <v>52</v>
      </c>
      <c r="L1028" s="24" t="s">
        <v>204</v>
      </c>
      <c r="M1028" s="24" t="s">
        <v>350</v>
      </c>
      <c r="N1028" s="24" t="s">
        <v>55</v>
      </c>
      <c r="O1028" s="24" t="s">
        <v>233</v>
      </c>
      <c r="P1028" s="24">
        <v>100</v>
      </c>
      <c r="Q1028" s="24">
        <v>0</v>
      </c>
      <c r="R1028" s="24" t="s">
        <v>93</v>
      </c>
      <c r="S1028" s="62">
        <v>0</v>
      </c>
      <c r="T1028" s="24">
        <v>2025</v>
      </c>
      <c r="U1028" s="24">
        <f t="shared" si="21"/>
        <v>16</v>
      </c>
      <c r="V1028" s="24"/>
      <c r="W1028" s="24"/>
      <c r="X1028" s="24"/>
      <c r="Y1028" s="24">
        <v>1</v>
      </c>
      <c r="Z1028" s="24">
        <v>15</v>
      </c>
      <c r="AA1028" s="24">
        <v>1</v>
      </c>
      <c r="AB1028" s="24"/>
      <c r="AC1028" s="24"/>
      <c r="AD1028" s="24"/>
      <c r="AE1028" s="24"/>
      <c r="AF1028" s="24"/>
      <c r="AG1028" s="24"/>
      <c r="AH1028" s="62">
        <f>V1028/'Festività&amp;Chiusure'!H$2</f>
        <v>0</v>
      </c>
      <c r="AI1028" s="62">
        <f>W1028/'Festività&amp;Chiusure'!I$2</f>
        <v>0</v>
      </c>
      <c r="AJ1028" s="62">
        <f>X1028/'Festività&amp;Chiusure'!J$2</f>
        <v>0</v>
      </c>
      <c r="AK1028" s="62">
        <f>Y1028/'Festività&amp;Chiusure'!K$2</f>
        <v>4.5454545454545456E-2</v>
      </c>
      <c r="AL1028" s="62">
        <f>Z1028/'Festività&amp;Chiusure'!L$2</f>
        <v>0.75</v>
      </c>
      <c r="AM1028" s="62">
        <f>AA1028/'Festività&amp;Chiusure'!M$2</f>
        <v>0.05</v>
      </c>
      <c r="AN1028" s="62">
        <f>AB1028/'Festività&amp;Chiusure'!N$2</f>
        <v>0</v>
      </c>
      <c r="AO1028" s="62">
        <f>AC1028/'Festività&amp;Chiusure'!O$2</f>
        <v>0</v>
      </c>
      <c r="AP1028" s="62">
        <f>AD1028/'Festività&amp;Chiusure'!P$2</f>
        <v>0</v>
      </c>
      <c r="AQ1028" s="62">
        <f>AE1028/'Festività&amp;Chiusure'!Q$2</f>
        <v>0</v>
      </c>
      <c r="AR1028" s="62">
        <f>AF1028/'Festività&amp;Chiusure'!R$2</f>
        <v>0</v>
      </c>
      <c r="AS1028" s="62">
        <f>AG1028/'Festività&amp;Chiusure'!S$2</f>
        <v>0</v>
      </c>
    </row>
    <row r="1029" spans="1:45" ht="14.45">
      <c r="A1029" s="24" t="s">
        <v>592</v>
      </c>
      <c r="B1029" s="24" t="s">
        <v>194</v>
      </c>
      <c r="C1029" s="24" t="s">
        <v>195</v>
      </c>
      <c r="D1029" s="24">
        <v>2025</v>
      </c>
      <c r="E1029" s="61">
        <v>45839</v>
      </c>
      <c r="F1029" s="61">
        <v>45930</v>
      </c>
      <c r="G1029" s="24" t="s">
        <v>62</v>
      </c>
      <c r="H1029" s="24" t="s">
        <v>62</v>
      </c>
      <c r="I1029" s="24" t="s">
        <v>307</v>
      </c>
      <c r="J1029" s="24" t="s">
        <v>753</v>
      </c>
      <c r="K1029" s="24" t="s">
        <v>52</v>
      </c>
      <c r="L1029" s="24" t="s">
        <v>204</v>
      </c>
      <c r="M1029" s="24" t="s">
        <v>347</v>
      </c>
      <c r="N1029" s="24" t="s">
        <v>55</v>
      </c>
      <c r="O1029" s="24" t="s">
        <v>696</v>
      </c>
      <c r="P1029" s="24">
        <v>100</v>
      </c>
      <c r="Q1029" s="24">
        <v>0</v>
      </c>
      <c r="R1029" s="24" t="s">
        <v>654</v>
      </c>
      <c r="S1029" s="62">
        <v>0.1</v>
      </c>
      <c r="T1029" s="24">
        <v>2025</v>
      </c>
      <c r="U1029" s="24">
        <f t="shared" ref="U1029:U1092" si="22">SUM(Z1029:AG1029)</f>
        <v>20</v>
      </c>
      <c r="V1029" s="24"/>
      <c r="W1029" s="24"/>
      <c r="X1029" s="24"/>
      <c r="Y1029" s="24"/>
      <c r="Z1029" s="24"/>
      <c r="AA1029" s="24"/>
      <c r="AB1029" s="24">
        <v>7</v>
      </c>
      <c r="AC1029" s="24">
        <v>6</v>
      </c>
      <c r="AD1029" s="24">
        <v>7</v>
      </c>
      <c r="AE1029" s="24"/>
      <c r="AF1029" s="24"/>
      <c r="AG1029" s="24"/>
      <c r="AH1029" s="62">
        <f>V1029/'Festività&amp;Chiusure'!H$2</f>
        <v>0</v>
      </c>
      <c r="AI1029" s="62">
        <f>W1029/'Festività&amp;Chiusure'!I$2</f>
        <v>0</v>
      </c>
      <c r="AJ1029" s="62">
        <f>X1029/'Festività&amp;Chiusure'!J$2</f>
        <v>0</v>
      </c>
      <c r="AK1029" s="62">
        <f>Y1029/'Festività&amp;Chiusure'!K$2</f>
        <v>0</v>
      </c>
      <c r="AL1029" s="62">
        <f>Z1029/'Festività&amp;Chiusure'!L$2</f>
        <v>0</v>
      </c>
      <c r="AM1029" s="62">
        <f>AA1029/'Festività&amp;Chiusure'!M$2</f>
        <v>0</v>
      </c>
      <c r="AN1029" s="62">
        <f>AB1029/'Festività&amp;Chiusure'!N$2</f>
        <v>0.30434782608695654</v>
      </c>
      <c r="AO1029" s="62">
        <f>AC1029/'Festività&amp;Chiusure'!O$2</f>
        <v>0.5</v>
      </c>
      <c r="AP1029" s="62">
        <f>AD1029/'Festività&amp;Chiusure'!P$2</f>
        <v>0.33333333333333331</v>
      </c>
      <c r="AQ1029" s="62">
        <f>AE1029/'Festività&amp;Chiusure'!Q$2</f>
        <v>0</v>
      </c>
      <c r="AR1029" s="62">
        <f>AF1029/'Festività&amp;Chiusure'!R$2</f>
        <v>0</v>
      </c>
      <c r="AS1029" s="62">
        <f>AG1029/'Festività&amp;Chiusure'!S$2</f>
        <v>0</v>
      </c>
    </row>
    <row r="1030" spans="1:45" ht="14.45">
      <c r="A1030" s="24" t="s">
        <v>592</v>
      </c>
      <c r="B1030" s="24" t="s">
        <v>194</v>
      </c>
      <c r="C1030" s="24" t="s">
        <v>195</v>
      </c>
      <c r="D1030" s="24">
        <v>2025</v>
      </c>
      <c r="E1030" s="61">
        <v>45839</v>
      </c>
      <c r="F1030" s="61">
        <v>45930</v>
      </c>
      <c r="G1030" s="24" t="s">
        <v>62</v>
      </c>
      <c r="H1030" s="24" t="s">
        <v>62</v>
      </c>
      <c r="I1030" s="24" t="s">
        <v>307</v>
      </c>
      <c r="J1030" s="24" t="s">
        <v>753</v>
      </c>
      <c r="K1030" s="24" t="s">
        <v>52</v>
      </c>
      <c r="L1030" s="24" t="s">
        <v>204</v>
      </c>
      <c r="M1030" s="24" t="s">
        <v>204</v>
      </c>
      <c r="N1030" s="24" t="s">
        <v>176</v>
      </c>
      <c r="O1030" s="24" t="s">
        <v>92</v>
      </c>
      <c r="P1030" s="24">
        <v>100</v>
      </c>
      <c r="Q1030" s="24">
        <v>0</v>
      </c>
      <c r="R1030" s="24" t="s">
        <v>654</v>
      </c>
      <c r="S1030" s="62">
        <v>0.1</v>
      </c>
      <c r="T1030" s="24">
        <v>2025</v>
      </c>
      <c r="U1030" s="24">
        <f t="shared" si="22"/>
        <v>6</v>
      </c>
      <c r="V1030" s="24"/>
      <c r="W1030" s="24"/>
      <c r="X1030" s="24"/>
      <c r="Y1030" s="24"/>
      <c r="Z1030" s="24"/>
      <c r="AA1030" s="24"/>
      <c r="AB1030" s="24">
        <v>2</v>
      </c>
      <c r="AC1030" s="24">
        <v>2</v>
      </c>
      <c r="AD1030" s="24">
        <v>2</v>
      </c>
      <c r="AE1030" s="24"/>
      <c r="AF1030" s="24"/>
      <c r="AG1030" s="24"/>
      <c r="AH1030" s="62">
        <f>V1030/'Festività&amp;Chiusure'!H$2</f>
        <v>0</v>
      </c>
      <c r="AI1030" s="62">
        <f>W1030/'Festività&amp;Chiusure'!I$2</f>
        <v>0</v>
      </c>
      <c r="AJ1030" s="62">
        <f>X1030/'Festività&amp;Chiusure'!J$2</f>
        <v>0</v>
      </c>
      <c r="AK1030" s="62">
        <f>Y1030/'Festività&amp;Chiusure'!K$2</f>
        <v>0</v>
      </c>
      <c r="AL1030" s="62">
        <f>Z1030/'Festività&amp;Chiusure'!L$2</f>
        <v>0</v>
      </c>
      <c r="AM1030" s="62">
        <f>AA1030/'Festività&amp;Chiusure'!M$2</f>
        <v>0</v>
      </c>
      <c r="AN1030" s="62">
        <f>AB1030/'Festività&amp;Chiusure'!N$2</f>
        <v>8.6956521739130432E-2</v>
      </c>
      <c r="AO1030" s="62">
        <f>AC1030/'Festività&amp;Chiusure'!O$2</f>
        <v>0.16666666666666666</v>
      </c>
      <c r="AP1030" s="62">
        <f>AD1030/'Festività&amp;Chiusure'!P$2</f>
        <v>9.5238095238095233E-2</v>
      </c>
      <c r="AQ1030" s="62">
        <f>AE1030/'Festività&amp;Chiusure'!Q$2</f>
        <v>0</v>
      </c>
      <c r="AR1030" s="62">
        <f>AF1030/'Festività&amp;Chiusure'!R$2</f>
        <v>0</v>
      </c>
      <c r="AS1030" s="62">
        <f>AG1030/'Festività&amp;Chiusure'!S$2</f>
        <v>0</v>
      </c>
    </row>
    <row r="1031" spans="1:45" ht="14.45">
      <c r="A1031" s="24" t="s">
        <v>592</v>
      </c>
      <c r="B1031" s="24" t="s">
        <v>194</v>
      </c>
      <c r="C1031" s="24" t="s">
        <v>195</v>
      </c>
      <c r="D1031" s="24">
        <v>2025</v>
      </c>
      <c r="E1031" s="61">
        <v>45839</v>
      </c>
      <c r="F1031" s="61">
        <v>45930</v>
      </c>
      <c r="G1031" s="24" t="s">
        <v>62</v>
      </c>
      <c r="H1031" s="24" t="s">
        <v>62</v>
      </c>
      <c r="I1031" s="24" t="s">
        <v>307</v>
      </c>
      <c r="J1031" s="24" t="s">
        <v>753</v>
      </c>
      <c r="K1031" s="24" t="s">
        <v>52</v>
      </c>
      <c r="L1031" s="24" t="s">
        <v>204</v>
      </c>
      <c r="M1031" s="24" t="s">
        <v>205</v>
      </c>
      <c r="N1031" s="24" t="s">
        <v>55</v>
      </c>
      <c r="O1031" s="24" t="s">
        <v>696</v>
      </c>
      <c r="P1031" s="24">
        <v>100</v>
      </c>
      <c r="Q1031" s="24">
        <v>0</v>
      </c>
      <c r="R1031" s="24" t="s">
        <v>654</v>
      </c>
      <c r="S1031" s="62">
        <v>0.1</v>
      </c>
      <c r="T1031" s="24">
        <v>2025</v>
      </c>
      <c r="U1031" s="24">
        <f t="shared" si="22"/>
        <v>15</v>
      </c>
      <c r="V1031" s="24"/>
      <c r="W1031" s="24"/>
      <c r="X1031" s="24"/>
      <c r="Y1031" s="24"/>
      <c r="Z1031" s="24"/>
      <c r="AA1031" s="24"/>
      <c r="AB1031" s="24">
        <v>5</v>
      </c>
      <c r="AC1031" s="24">
        <v>5</v>
      </c>
      <c r="AD1031" s="24">
        <v>5</v>
      </c>
      <c r="AE1031" s="24"/>
      <c r="AF1031" s="24"/>
      <c r="AG1031" s="24"/>
      <c r="AH1031" s="62">
        <f>V1031/'Festività&amp;Chiusure'!H$2</f>
        <v>0</v>
      </c>
      <c r="AI1031" s="62">
        <f>W1031/'Festività&amp;Chiusure'!I$2</f>
        <v>0</v>
      </c>
      <c r="AJ1031" s="62">
        <f>X1031/'Festività&amp;Chiusure'!J$2</f>
        <v>0</v>
      </c>
      <c r="AK1031" s="62">
        <f>Y1031/'Festività&amp;Chiusure'!K$2</f>
        <v>0</v>
      </c>
      <c r="AL1031" s="62">
        <f>Z1031/'Festività&amp;Chiusure'!L$2</f>
        <v>0</v>
      </c>
      <c r="AM1031" s="62">
        <f>AA1031/'Festività&amp;Chiusure'!M$2</f>
        <v>0</v>
      </c>
      <c r="AN1031" s="62">
        <f>AB1031/'Festività&amp;Chiusure'!N$2</f>
        <v>0.21739130434782608</v>
      </c>
      <c r="AO1031" s="62">
        <f>AC1031/'Festività&amp;Chiusure'!O$2</f>
        <v>0.41666666666666669</v>
      </c>
      <c r="AP1031" s="62">
        <f>AD1031/'Festività&amp;Chiusure'!P$2</f>
        <v>0.23809523809523808</v>
      </c>
      <c r="AQ1031" s="62">
        <f>AE1031/'Festività&amp;Chiusure'!Q$2</f>
        <v>0</v>
      </c>
      <c r="AR1031" s="62">
        <f>AF1031/'Festività&amp;Chiusure'!R$2</f>
        <v>0</v>
      </c>
      <c r="AS1031" s="62">
        <f>AG1031/'Festività&amp;Chiusure'!S$2</f>
        <v>0</v>
      </c>
    </row>
    <row r="1032" spans="1:45" ht="15" customHeight="1">
      <c r="A1032" s="24" t="s">
        <v>592</v>
      </c>
      <c r="B1032" s="24" t="s">
        <v>194</v>
      </c>
      <c r="C1032" s="24" t="s">
        <v>195</v>
      </c>
      <c r="D1032" s="24">
        <v>2025</v>
      </c>
      <c r="E1032" s="61">
        <v>45839</v>
      </c>
      <c r="F1032" s="61">
        <v>45930</v>
      </c>
      <c r="G1032" s="24" t="s">
        <v>62</v>
      </c>
      <c r="H1032" s="24" t="s">
        <v>62</v>
      </c>
      <c r="I1032" s="24" t="s">
        <v>307</v>
      </c>
      <c r="J1032" s="24" t="s">
        <v>753</v>
      </c>
      <c r="K1032" s="24" t="s">
        <v>52</v>
      </c>
      <c r="L1032" s="24" t="s">
        <v>204</v>
      </c>
      <c r="M1032" s="24" t="s">
        <v>350</v>
      </c>
      <c r="N1032" s="24" t="s">
        <v>55</v>
      </c>
      <c r="O1032" s="24" t="s">
        <v>233</v>
      </c>
      <c r="P1032" s="24">
        <v>100</v>
      </c>
      <c r="Q1032" s="24">
        <v>0</v>
      </c>
      <c r="R1032" s="24" t="s">
        <v>654</v>
      </c>
      <c r="S1032" s="62">
        <v>0.1</v>
      </c>
      <c r="T1032" s="24">
        <v>2025</v>
      </c>
      <c r="U1032" s="24">
        <f t="shared" si="22"/>
        <v>22</v>
      </c>
      <c r="V1032" s="24"/>
      <c r="W1032" s="24"/>
      <c r="X1032" s="24"/>
      <c r="Y1032" s="24"/>
      <c r="Z1032" s="24"/>
      <c r="AA1032" s="24"/>
      <c r="AB1032" s="24">
        <v>1</v>
      </c>
      <c r="AC1032" s="24">
        <v>6</v>
      </c>
      <c r="AD1032" s="24">
        <v>15</v>
      </c>
      <c r="AE1032" s="24"/>
      <c r="AF1032" s="24"/>
      <c r="AG1032" s="24"/>
      <c r="AH1032" s="62">
        <f>V1032/'Festività&amp;Chiusure'!H$2</f>
        <v>0</v>
      </c>
      <c r="AI1032" s="62">
        <f>W1032/'Festività&amp;Chiusure'!I$2</f>
        <v>0</v>
      </c>
      <c r="AJ1032" s="62">
        <f>X1032/'Festività&amp;Chiusure'!J$2</f>
        <v>0</v>
      </c>
      <c r="AK1032" s="62">
        <f>Y1032/'Festività&amp;Chiusure'!K$2</f>
        <v>0</v>
      </c>
      <c r="AL1032" s="62">
        <f>Z1032/'Festività&amp;Chiusure'!L$2</f>
        <v>0</v>
      </c>
      <c r="AM1032" s="62">
        <f>AA1032/'Festività&amp;Chiusure'!M$2</f>
        <v>0</v>
      </c>
      <c r="AN1032" s="62">
        <f>AB1032/'Festività&amp;Chiusure'!N$2</f>
        <v>4.3478260869565216E-2</v>
      </c>
      <c r="AO1032" s="62">
        <f>AC1032/'Festività&amp;Chiusure'!O$2</f>
        <v>0.5</v>
      </c>
      <c r="AP1032" s="62">
        <f>AD1032/'Festività&amp;Chiusure'!P$2</f>
        <v>0.7142857142857143</v>
      </c>
      <c r="AQ1032" s="62">
        <f>AE1032/'Festività&amp;Chiusure'!Q$2</f>
        <v>0</v>
      </c>
      <c r="AR1032" s="62">
        <f>AF1032/'Festività&amp;Chiusure'!R$2</f>
        <v>0</v>
      </c>
      <c r="AS1032" s="62">
        <f>AG1032/'Festività&amp;Chiusure'!S$2</f>
        <v>0</v>
      </c>
    </row>
    <row r="1033" spans="1:45" ht="15" customHeight="1">
      <c r="A1033" s="24" t="s">
        <v>592</v>
      </c>
      <c r="B1033" s="24" t="s">
        <v>194</v>
      </c>
      <c r="C1033" s="24" t="s">
        <v>195</v>
      </c>
      <c r="D1033" s="24">
        <v>2025</v>
      </c>
      <c r="E1033" s="61">
        <v>45839</v>
      </c>
      <c r="F1033" s="61">
        <v>45930</v>
      </c>
      <c r="G1033" s="24" t="s">
        <v>62</v>
      </c>
      <c r="H1033" s="24" t="s">
        <v>62</v>
      </c>
      <c r="I1033" s="24" t="s">
        <v>307</v>
      </c>
      <c r="J1033" s="24" t="s">
        <v>753</v>
      </c>
      <c r="K1033" s="24" t="s">
        <v>52</v>
      </c>
      <c r="L1033" s="24" t="s">
        <v>204</v>
      </c>
      <c r="M1033" s="24" t="s">
        <v>749</v>
      </c>
      <c r="N1033" s="24" t="s">
        <v>55</v>
      </c>
      <c r="O1033" s="24" t="s">
        <v>696</v>
      </c>
      <c r="P1033" s="24">
        <v>100</v>
      </c>
      <c r="Q1033" s="24">
        <v>0</v>
      </c>
      <c r="R1033" s="24" t="s">
        <v>654</v>
      </c>
      <c r="S1033" s="62">
        <v>0.1</v>
      </c>
      <c r="T1033" s="24">
        <v>2025</v>
      </c>
      <c r="U1033" s="24">
        <f t="shared" si="22"/>
        <v>13</v>
      </c>
      <c r="V1033" s="24"/>
      <c r="W1033" s="24"/>
      <c r="X1033" s="24"/>
      <c r="Y1033" s="24"/>
      <c r="Z1033" s="24"/>
      <c r="AA1033" s="24"/>
      <c r="AB1033" s="24">
        <v>5</v>
      </c>
      <c r="AC1033" s="24">
        <v>3</v>
      </c>
      <c r="AD1033" s="24">
        <v>5</v>
      </c>
      <c r="AE1033" s="24"/>
      <c r="AF1033" s="24"/>
      <c r="AG1033" s="24"/>
      <c r="AH1033" s="62">
        <f>V1033/'Festività&amp;Chiusure'!H$2</f>
        <v>0</v>
      </c>
      <c r="AI1033" s="62">
        <f>W1033/'Festività&amp;Chiusure'!I$2</f>
        <v>0</v>
      </c>
      <c r="AJ1033" s="62">
        <f>X1033/'Festività&amp;Chiusure'!J$2</f>
        <v>0</v>
      </c>
      <c r="AK1033" s="62">
        <f>Y1033/'Festività&amp;Chiusure'!K$2</f>
        <v>0</v>
      </c>
      <c r="AL1033" s="62">
        <f>Z1033/'Festività&amp;Chiusure'!L$2</f>
        <v>0</v>
      </c>
      <c r="AM1033" s="62">
        <f>AA1033/'Festività&amp;Chiusure'!M$2</f>
        <v>0</v>
      </c>
      <c r="AN1033" s="62">
        <f>AB1033/'Festività&amp;Chiusure'!N$2</f>
        <v>0.21739130434782608</v>
      </c>
      <c r="AO1033" s="62">
        <f>AC1033/'Festività&amp;Chiusure'!O$2</f>
        <v>0.25</v>
      </c>
      <c r="AP1033" s="62">
        <f>AD1033/'Festività&amp;Chiusure'!P$2</f>
        <v>0.23809523809523808</v>
      </c>
      <c r="AQ1033" s="62">
        <f>AE1033/'Festività&amp;Chiusure'!Q$2</f>
        <v>0</v>
      </c>
      <c r="AR1033" s="62">
        <f>AF1033/'Festività&amp;Chiusure'!R$2</f>
        <v>0</v>
      </c>
      <c r="AS1033" s="62">
        <f>AG1033/'Festività&amp;Chiusure'!S$2</f>
        <v>0</v>
      </c>
    </row>
    <row r="1034" spans="1:45" ht="15" customHeight="1">
      <c r="A1034" s="24" t="s">
        <v>592</v>
      </c>
      <c r="B1034" s="24" t="s">
        <v>194</v>
      </c>
      <c r="C1034" s="24" t="s">
        <v>195</v>
      </c>
      <c r="D1034" s="24">
        <v>2025</v>
      </c>
      <c r="E1034" s="61">
        <v>45931</v>
      </c>
      <c r="F1034" s="61">
        <v>46022</v>
      </c>
      <c r="G1034" s="24" t="s">
        <v>62</v>
      </c>
      <c r="H1034" s="24" t="s">
        <v>62</v>
      </c>
      <c r="I1034" s="24" t="s">
        <v>307</v>
      </c>
      <c r="J1034" s="24" t="s">
        <v>754</v>
      </c>
      <c r="K1034" s="24" t="s">
        <v>52</v>
      </c>
      <c r="L1034" s="24" t="s">
        <v>204</v>
      </c>
      <c r="M1034" s="24" t="s">
        <v>347</v>
      </c>
      <c r="N1034" s="24" t="s">
        <v>55</v>
      </c>
      <c r="O1034" s="24" t="s">
        <v>696</v>
      </c>
      <c r="P1034" s="24">
        <v>100</v>
      </c>
      <c r="Q1034" s="24">
        <v>0</v>
      </c>
      <c r="R1034" s="24" t="s">
        <v>654</v>
      </c>
      <c r="S1034" s="62">
        <v>0.1</v>
      </c>
      <c r="T1034" s="24">
        <v>2025</v>
      </c>
      <c r="U1034" s="24">
        <f t="shared" si="22"/>
        <v>21</v>
      </c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>
        <v>7</v>
      </c>
      <c r="AF1034" s="24">
        <v>7</v>
      </c>
      <c r="AG1034" s="24">
        <v>7</v>
      </c>
      <c r="AH1034" s="62">
        <f>V1034/'Festività&amp;Chiusure'!H$2</f>
        <v>0</v>
      </c>
      <c r="AI1034" s="62">
        <f>W1034/'Festività&amp;Chiusure'!I$2</f>
        <v>0</v>
      </c>
      <c r="AJ1034" s="62">
        <f>X1034/'Festività&amp;Chiusure'!J$2</f>
        <v>0</v>
      </c>
      <c r="AK1034" s="62">
        <f>Y1034/'Festività&amp;Chiusure'!K$2</f>
        <v>0</v>
      </c>
      <c r="AL1034" s="62">
        <f>Z1034/'Festività&amp;Chiusure'!L$2</f>
        <v>0</v>
      </c>
      <c r="AM1034" s="62">
        <f>AA1034/'Festività&amp;Chiusure'!M$2</f>
        <v>0</v>
      </c>
      <c r="AN1034" s="62">
        <f>AB1034/'Festività&amp;Chiusure'!N$2</f>
        <v>0</v>
      </c>
      <c r="AO1034" s="62">
        <f>AC1034/'Festività&amp;Chiusure'!O$2</f>
        <v>0</v>
      </c>
      <c r="AP1034" s="62">
        <f>AD1034/'Festività&amp;Chiusure'!P$2</f>
        <v>0</v>
      </c>
      <c r="AQ1034" s="62">
        <f>AE1034/'Festività&amp;Chiusure'!Q$2</f>
        <v>0.30434782608695654</v>
      </c>
      <c r="AR1034" s="62">
        <f>AF1034/'Festività&amp;Chiusure'!R$2</f>
        <v>0.33333333333333331</v>
      </c>
      <c r="AS1034" s="62">
        <f>AG1034/'Festività&amp;Chiusure'!S$2</f>
        <v>0.31818181818181818</v>
      </c>
    </row>
    <row r="1035" spans="1:45" ht="15" customHeight="1">
      <c r="A1035" s="24" t="s">
        <v>592</v>
      </c>
      <c r="B1035" s="24" t="s">
        <v>194</v>
      </c>
      <c r="C1035" s="24" t="s">
        <v>195</v>
      </c>
      <c r="D1035" s="24">
        <v>2025</v>
      </c>
      <c r="E1035" s="61">
        <v>45931</v>
      </c>
      <c r="F1035" s="61">
        <v>46022</v>
      </c>
      <c r="G1035" s="24" t="s">
        <v>62</v>
      </c>
      <c r="H1035" s="24" t="s">
        <v>62</v>
      </c>
      <c r="I1035" s="24" t="s">
        <v>307</v>
      </c>
      <c r="J1035" s="24" t="s">
        <v>754</v>
      </c>
      <c r="K1035" s="24" t="s">
        <v>52</v>
      </c>
      <c r="L1035" s="24" t="s">
        <v>204</v>
      </c>
      <c r="M1035" s="24" t="s">
        <v>204</v>
      </c>
      <c r="N1035" s="24" t="s">
        <v>176</v>
      </c>
      <c r="O1035" s="24" t="s">
        <v>92</v>
      </c>
      <c r="P1035" s="24">
        <v>100</v>
      </c>
      <c r="Q1035" s="24">
        <v>0</v>
      </c>
      <c r="R1035" s="24" t="s">
        <v>654</v>
      </c>
      <c r="S1035" s="62">
        <v>0.1</v>
      </c>
      <c r="T1035" s="24">
        <v>2025</v>
      </c>
      <c r="U1035" s="24">
        <f t="shared" si="22"/>
        <v>6</v>
      </c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>
        <v>2</v>
      </c>
      <c r="AF1035" s="24">
        <v>2</v>
      </c>
      <c r="AG1035" s="24">
        <v>2</v>
      </c>
      <c r="AH1035" s="62">
        <f>V1035/'Festività&amp;Chiusure'!H$2</f>
        <v>0</v>
      </c>
      <c r="AI1035" s="62">
        <f>W1035/'Festività&amp;Chiusure'!I$2</f>
        <v>0</v>
      </c>
      <c r="AJ1035" s="62">
        <f>X1035/'Festività&amp;Chiusure'!J$2</f>
        <v>0</v>
      </c>
      <c r="AK1035" s="62">
        <f>Y1035/'Festività&amp;Chiusure'!K$2</f>
        <v>0</v>
      </c>
      <c r="AL1035" s="62">
        <f>Z1035/'Festività&amp;Chiusure'!L$2</f>
        <v>0</v>
      </c>
      <c r="AM1035" s="62">
        <f>AA1035/'Festività&amp;Chiusure'!M$2</f>
        <v>0</v>
      </c>
      <c r="AN1035" s="62">
        <f>AB1035/'Festività&amp;Chiusure'!N$2</f>
        <v>0</v>
      </c>
      <c r="AO1035" s="62">
        <f>AC1035/'Festività&amp;Chiusure'!O$2</f>
        <v>0</v>
      </c>
      <c r="AP1035" s="62">
        <f>AD1035/'Festività&amp;Chiusure'!P$2</f>
        <v>0</v>
      </c>
      <c r="AQ1035" s="62">
        <f>AE1035/'Festività&amp;Chiusure'!Q$2</f>
        <v>8.6956521739130432E-2</v>
      </c>
      <c r="AR1035" s="62">
        <f>AF1035/'Festività&amp;Chiusure'!R$2</f>
        <v>9.5238095238095233E-2</v>
      </c>
      <c r="AS1035" s="62">
        <f>AG1035/'Festività&amp;Chiusure'!S$2</f>
        <v>9.0909090909090912E-2</v>
      </c>
    </row>
    <row r="1036" spans="1:45" ht="14.45">
      <c r="A1036" s="24" t="s">
        <v>592</v>
      </c>
      <c r="B1036" s="24" t="s">
        <v>194</v>
      </c>
      <c r="C1036" s="24" t="s">
        <v>195</v>
      </c>
      <c r="D1036" s="24">
        <v>2025</v>
      </c>
      <c r="E1036" s="61">
        <v>45931</v>
      </c>
      <c r="F1036" s="61">
        <v>46022</v>
      </c>
      <c r="G1036" s="24" t="s">
        <v>62</v>
      </c>
      <c r="H1036" s="24" t="s">
        <v>62</v>
      </c>
      <c r="I1036" s="24" t="s">
        <v>307</v>
      </c>
      <c r="J1036" s="24" t="s">
        <v>754</v>
      </c>
      <c r="K1036" s="24" t="s">
        <v>52</v>
      </c>
      <c r="L1036" s="24" t="s">
        <v>204</v>
      </c>
      <c r="M1036" s="24" t="s">
        <v>205</v>
      </c>
      <c r="N1036" s="24" t="s">
        <v>55</v>
      </c>
      <c r="O1036" s="24" t="s">
        <v>696</v>
      </c>
      <c r="P1036" s="24">
        <v>100</v>
      </c>
      <c r="Q1036" s="24">
        <v>0</v>
      </c>
      <c r="R1036" s="24" t="s">
        <v>654</v>
      </c>
      <c r="S1036" s="62">
        <v>0.1</v>
      </c>
      <c r="T1036" s="24">
        <v>2025</v>
      </c>
      <c r="U1036" s="24">
        <f t="shared" si="22"/>
        <v>15</v>
      </c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>
        <v>5</v>
      </c>
      <c r="AF1036" s="24">
        <v>5</v>
      </c>
      <c r="AG1036" s="24">
        <v>5</v>
      </c>
      <c r="AH1036" s="62">
        <f>V1036/'Festività&amp;Chiusure'!H$2</f>
        <v>0</v>
      </c>
      <c r="AI1036" s="62">
        <f>W1036/'Festività&amp;Chiusure'!I$2</f>
        <v>0</v>
      </c>
      <c r="AJ1036" s="62">
        <f>X1036/'Festività&amp;Chiusure'!J$2</f>
        <v>0</v>
      </c>
      <c r="AK1036" s="62">
        <f>Y1036/'Festività&amp;Chiusure'!K$2</f>
        <v>0</v>
      </c>
      <c r="AL1036" s="62">
        <f>Z1036/'Festività&amp;Chiusure'!L$2</f>
        <v>0</v>
      </c>
      <c r="AM1036" s="62">
        <f>AA1036/'Festività&amp;Chiusure'!M$2</f>
        <v>0</v>
      </c>
      <c r="AN1036" s="62">
        <f>AB1036/'Festività&amp;Chiusure'!N$2</f>
        <v>0</v>
      </c>
      <c r="AO1036" s="62">
        <f>AC1036/'Festività&amp;Chiusure'!O$2</f>
        <v>0</v>
      </c>
      <c r="AP1036" s="62">
        <f>AD1036/'Festività&amp;Chiusure'!P$2</f>
        <v>0</v>
      </c>
      <c r="AQ1036" s="62">
        <f>AE1036/'Festività&amp;Chiusure'!Q$2</f>
        <v>0.21739130434782608</v>
      </c>
      <c r="AR1036" s="62">
        <f>AF1036/'Festività&amp;Chiusure'!R$2</f>
        <v>0.23809523809523808</v>
      </c>
      <c r="AS1036" s="62">
        <f>AG1036/'Festività&amp;Chiusure'!S$2</f>
        <v>0.22727272727272727</v>
      </c>
    </row>
    <row r="1037" spans="1:45" ht="14.45">
      <c r="A1037" s="24" t="s">
        <v>592</v>
      </c>
      <c r="B1037" s="24" t="s">
        <v>194</v>
      </c>
      <c r="C1037" s="24" t="s">
        <v>195</v>
      </c>
      <c r="D1037" s="24">
        <v>2025</v>
      </c>
      <c r="E1037" s="61">
        <v>45931</v>
      </c>
      <c r="F1037" s="61">
        <v>46022</v>
      </c>
      <c r="G1037" s="24" t="s">
        <v>62</v>
      </c>
      <c r="H1037" s="24" t="s">
        <v>62</v>
      </c>
      <c r="I1037" s="24" t="s">
        <v>307</v>
      </c>
      <c r="J1037" s="24" t="s">
        <v>754</v>
      </c>
      <c r="K1037" s="24" t="s">
        <v>52</v>
      </c>
      <c r="L1037" s="24" t="s">
        <v>204</v>
      </c>
      <c r="M1037" s="24" t="s">
        <v>350</v>
      </c>
      <c r="N1037" s="24" t="s">
        <v>55</v>
      </c>
      <c r="O1037" s="24" t="s">
        <v>233</v>
      </c>
      <c r="P1037" s="24">
        <v>100</v>
      </c>
      <c r="Q1037" s="24">
        <v>0</v>
      </c>
      <c r="R1037" s="24" t="s">
        <v>654</v>
      </c>
      <c r="S1037" s="62">
        <v>0.1</v>
      </c>
      <c r="T1037" s="24">
        <v>2025</v>
      </c>
      <c r="U1037" s="24">
        <f t="shared" si="22"/>
        <v>31</v>
      </c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>
        <v>1</v>
      </c>
      <c r="AF1037" s="24">
        <v>15</v>
      </c>
      <c r="AG1037" s="24">
        <v>15</v>
      </c>
      <c r="AH1037" s="62">
        <f>V1037/'Festività&amp;Chiusure'!H$2</f>
        <v>0</v>
      </c>
      <c r="AI1037" s="62">
        <f>W1037/'Festività&amp;Chiusure'!I$2</f>
        <v>0</v>
      </c>
      <c r="AJ1037" s="62">
        <f>X1037/'Festività&amp;Chiusure'!J$2</f>
        <v>0</v>
      </c>
      <c r="AK1037" s="62">
        <f>Y1037/'Festività&amp;Chiusure'!K$2</f>
        <v>0</v>
      </c>
      <c r="AL1037" s="62">
        <f>Z1037/'Festività&amp;Chiusure'!L$2</f>
        <v>0</v>
      </c>
      <c r="AM1037" s="62">
        <f>AA1037/'Festività&amp;Chiusure'!M$2</f>
        <v>0</v>
      </c>
      <c r="AN1037" s="62">
        <f>AB1037/'Festività&amp;Chiusure'!N$2</f>
        <v>0</v>
      </c>
      <c r="AO1037" s="62">
        <f>AC1037/'Festività&amp;Chiusure'!O$2</f>
        <v>0</v>
      </c>
      <c r="AP1037" s="62">
        <f>AD1037/'Festività&amp;Chiusure'!P$2</f>
        <v>0</v>
      </c>
      <c r="AQ1037" s="62">
        <f>AE1037/'Festività&amp;Chiusure'!Q$2</f>
        <v>4.3478260869565216E-2</v>
      </c>
      <c r="AR1037" s="62">
        <f>AF1037/'Festività&amp;Chiusure'!R$2</f>
        <v>0.7142857142857143</v>
      </c>
      <c r="AS1037" s="62">
        <f>AG1037/'Festività&amp;Chiusure'!S$2</f>
        <v>0.68181818181818177</v>
      </c>
    </row>
    <row r="1038" spans="1:45" ht="14.45">
      <c r="A1038" s="24" t="s">
        <v>592</v>
      </c>
      <c r="B1038" s="24" t="s">
        <v>194</v>
      </c>
      <c r="C1038" s="24" t="s">
        <v>195</v>
      </c>
      <c r="D1038" s="24">
        <v>2025</v>
      </c>
      <c r="E1038" s="61">
        <v>45931</v>
      </c>
      <c r="F1038" s="61">
        <v>46022</v>
      </c>
      <c r="G1038" s="24" t="s">
        <v>62</v>
      </c>
      <c r="H1038" s="24" t="s">
        <v>62</v>
      </c>
      <c r="I1038" s="24" t="s">
        <v>307</v>
      </c>
      <c r="J1038" s="24" t="s">
        <v>754</v>
      </c>
      <c r="K1038" s="24" t="s">
        <v>52</v>
      </c>
      <c r="L1038" s="24" t="s">
        <v>204</v>
      </c>
      <c r="M1038" s="24" t="s">
        <v>749</v>
      </c>
      <c r="N1038" s="24" t="s">
        <v>55</v>
      </c>
      <c r="O1038" s="24" t="s">
        <v>696</v>
      </c>
      <c r="P1038" s="24">
        <v>100</v>
      </c>
      <c r="Q1038" s="24">
        <v>0</v>
      </c>
      <c r="R1038" s="24" t="s">
        <v>654</v>
      </c>
      <c r="S1038" s="62">
        <v>0.1</v>
      </c>
      <c r="T1038" s="24">
        <v>2025</v>
      </c>
      <c r="U1038" s="24">
        <f t="shared" si="22"/>
        <v>15</v>
      </c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>
        <v>5</v>
      </c>
      <c r="AF1038" s="24">
        <v>5</v>
      </c>
      <c r="AG1038" s="24">
        <v>5</v>
      </c>
      <c r="AH1038" s="62">
        <f>V1038/'Festività&amp;Chiusure'!H$2</f>
        <v>0</v>
      </c>
      <c r="AI1038" s="62">
        <f>W1038/'Festività&amp;Chiusure'!I$2</f>
        <v>0</v>
      </c>
      <c r="AJ1038" s="62">
        <f>X1038/'Festività&amp;Chiusure'!J$2</f>
        <v>0</v>
      </c>
      <c r="AK1038" s="62">
        <f>Y1038/'Festività&amp;Chiusure'!K$2</f>
        <v>0</v>
      </c>
      <c r="AL1038" s="62">
        <f>Z1038/'Festività&amp;Chiusure'!L$2</f>
        <v>0</v>
      </c>
      <c r="AM1038" s="62">
        <f>AA1038/'Festività&amp;Chiusure'!M$2</f>
        <v>0</v>
      </c>
      <c r="AN1038" s="62">
        <f>AB1038/'Festività&amp;Chiusure'!N$2</f>
        <v>0</v>
      </c>
      <c r="AO1038" s="62">
        <f>AC1038/'Festività&amp;Chiusure'!O$2</f>
        <v>0</v>
      </c>
      <c r="AP1038" s="62">
        <f>AD1038/'Festività&amp;Chiusure'!P$2</f>
        <v>0</v>
      </c>
      <c r="AQ1038" s="62">
        <f>AE1038/'Festività&amp;Chiusure'!Q$2</f>
        <v>0.21739130434782608</v>
      </c>
      <c r="AR1038" s="62">
        <f>AF1038/'Festività&amp;Chiusure'!R$2</f>
        <v>0.23809523809523808</v>
      </c>
      <c r="AS1038" s="62">
        <f>AG1038/'Festività&amp;Chiusure'!S$2</f>
        <v>0.22727272727272727</v>
      </c>
    </row>
    <row r="1039" spans="1:45" ht="14.45">
      <c r="A1039" s="24" t="s">
        <v>60</v>
      </c>
      <c r="B1039" s="24" t="s">
        <v>61</v>
      </c>
      <c r="C1039" s="24"/>
      <c r="D1039" s="24">
        <v>2025</v>
      </c>
      <c r="E1039" s="61">
        <v>45658</v>
      </c>
      <c r="F1039" s="61">
        <v>46022</v>
      </c>
      <c r="G1039" s="24" t="s">
        <v>62</v>
      </c>
      <c r="H1039" s="24" t="s">
        <v>63</v>
      </c>
      <c r="I1039" s="24" t="s">
        <v>64</v>
      </c>
      <c r="J1039" s="24" t="s">
        <v>755</v>
      </c>
      <c r="K1039" s="24" t="s">
        <v>66</v>
      </c>
      <c r="L1039" s="24" t="s">
        <v>204</v>
      </c>
      <c r="M1039" s="24" t="s">
        <v>330</v>
      </c>
      <c r="N1039" s="24" t="s">
        <v>55</v>
      </c>
      <c r="O1039" s="24" t="s">
        <v>756</v>
      </c>
      <c r="P1039" s="24">
        <v>0</v>
      </c>
      <c r="Q1039" s="24">
        <v>0</v>
      </c>
      <c r="R1039" s="24" t="s">
        <v>93</v>
      </c>
      <c r="S1039" s="62">
        <v>0</v>
      </c>
      <c r="T1039" s="24">
        <v>2025</v>
      </c>
      <c r="U1039" s="24">
        <f t="shared" si="22"/>
        <v>8</v>
      </c>
      <c r="V1039" s="66"/>
      <c r="W1039" s="66"/>
      <c r="X1039" s="66"/>
      <c r="Y1039" s="66">
        <v>5</v>
      </c>
      <c r="Z1039" s="66">
        <v>5</v>
      </c>
      <c r="AA1039" s="66">
        <v>3</v>
      </c>
      <c r="AB1039" s="66"/>
      <c r="AC1039" s="66"/>
      <c r="AD1039" s="66"/>
      <c r="AE1039" s="66"/>
      <c r="AF1039" s="66"/>
      <c r="AG1039" s="66"/>
      <c r="AH1039" s="62">
        <f>V1039/'Festività&amp;Chiusure'!H$2</f>
        <v>0</v>
      </c>
      <c r="AI1039" s="62">
        <f>W1039/'Festività&amp;Chiusure'!I$2</f>
        <v>0</v>
      </c>
      <c r="AJ1039" s="62">
        <f>X1039/'Festività&amp;Chiusure'!J$2</f>
        <v>0</v>
      </c>
      <c r="AK1039" s="62">
        <f>Y1039/'Festività&amp;Chiusure'!K$2</f>
        <v>0.22727272727272727</v>
      </c>
      <c r="AL1039" s="62">
        <f>Z1039/'Festività&amp;Chiusure'!L$2</f>
        <v>0.25</v>
      </c>
      <c r="AM1039" s="62">
        <f>AA1039/'Festività&amp;Chiusure'!M$2</f>
        <v>0.15</v>
      </c>
      <c r="AN1039" s="62">
        <f>AB1039/'Festività&amp;Chiusure'!N$2</f>
        <v>0</v>
      </c>
      <c r="AO1039" s="62">
        <f>AC1039/'Festività&amp;Chiusure'!O$2</f>
        <v>0</v>
      </c>
      <c r="AP1039" s="62">
        <f>AD1039/'Festività&amp;Chiusure'!P$2</f>
        <v>0</v>
      </c>
      <c r="AQ1039" s="62">
        <f>AE1039/'Festività&amp;Chiusure'!Q$2</f>
        <v>0</v>
      </c>
      <c r="AR1039" s="62">
        <f>AF1039/'Festività&amp;Chiusure'!R$2</f>
        <v>0</v>
      </c>
      <c r="AS1039" s="62">
        <f>AG1039/'Festività&amp;Chiusure'!S$2</f>
        <v>0</v>
      </c>
    </row>
    <row r="1040" spans="1:45" ht="14.45">
      <c r="A1040" s="24" t="s">
        <v>209</v>
      </c>
      <c r="B1040" s="24" t="s">
        <v>46</v>
      </c>
      <c r="C1040" s="24" t="s">
        <v>195</v>
      </c>
      <c r="D1040" s="24">
        <v>2025</v>
      </c>
      <c r="E1040" s="61">
        <v>45658</v>
      </c>
      <c r="F1040" s="61">
        <v>46022</v>
      </c>
      <c r="G1040" s="24" t="s">
        <v>62</v>
      </c>
      <c r="H1040" s="24" t="s">
        <v>62</v>
      </c>
      <c r="I1040" s="24" t="s">
        <v>307</v>
      </c>
      <c r="J1040" s="24" t="s">
        <v>757</v>
      </c>
      <c r="K1040" s="24" t="s">
        <v>384</v>
      </c>
      <c r="L1040" s="24" t="s">
        <v>189</v>
      </c>
      <c r="M1040" s="24" t="s">
        <v>185</v>
      </c>
      <c r="N1040" s="24" t="s">
        <v>684</v>
      </c>
      <c r="O1040" s="24" t="s">
        <v>186</v>
      </c>
      <c r="P1040" s="24">
        <v>110</v>
      </c>
      <c r="Q1040" s="24">
        <v>0</v>
      </c>
      <c r="R1040" s="24" t="s">
        <v>84</v>
      </c>
      <c r="S1040" s="62">
        <v>0</v>
      </c>
      <c r="T1040" s="24">
        <v>2025</v>
      </c>
      <c r="U1040" s="24">
        <f t="shared" si="22"/>
        <v>0</v>
      </c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62">
        <f>V1040/'Festività&amp;Chiusure'!H$2</f>
        <v>0</v>
      </c>
      <c r="AI1040" s="62">
        <f>W1040/'Festività&amp;Chiusure'!I$2</f>
        <v>0</v>
      </c>
      <c r="AJ1040" s="62">
        <f>X1040/'Festività&amp;Chiusure'!J$2</f>
        <v>0</v>
      </c>
      <c r="AK1040" s="62">
        <f>Y1040/'Festività&amp;Chiusure'!K$2</f>
        <v>0</v>
      </c>
      <c r="AL1040" s="62">
        <f>Z1040/'Festività&amp;Chiusure'!L$2</f>
        <v>0</v>
      </c>
      <c r="AM1040" s="62">
        <f>AA1040/'Festività&amp;Chiusure'!M$2</f>
        <v>0</v>
      </c>
      <c r="AN1040" s="62">
        <f>AB1040/'Festività&amp;Chiusure'!N$2</f>
        <v>0</v>
      </c>
      <c r="AO1040" s="62">
        <f>AC1040/'Festività&amp;Chiusure'!O$2</f>
        <v>0</v>
      </c>
      <c r="AP1040" s="62">
        <f>AD1040/'Festività&amp;Chiusure'!P$2</f>
        <v>0</v>
      </c>
      <c r="AQ1040" s="62">
        <f>AE1040/'Festività&amp;Chiusure'!Q$2</f>
        <v>0</v>
      </c>
      <c r="AR1040" s="62">
        <f>AF1040/'Festività&amp;Chiusure'!R$2</f>
        <v>0</v>
      </c>
      <c r="AS1040" s="62">
        <f>AG1040/'Festività&amp;Chiusure'!S$2</f>
        <v>0</v>
      </c>
    </row>
    <row r="1041" spans="1:45" ht="14.45">
      <c r="A1041" s="24" t="s">
        <v>209</v>
      </c>
      <c r="B1041" s="24" t="s">
        <v>46</v>
      </c>
      <c r="C1041" s="24" t="s">
        <v>195</v>
      </c>
      <c r="D1041" s="24">
        <v>2025</v>
      </c>
      <c r="E1041" s="61">
        <v>45658</v>
      </c>
      <c r="F1041" s="61">
        <v>46022</v>
      </c>
      <c r="G1041" s="24" t="s">
        <v>62</v>
      </c>
      <c r="H1041" s="24" t="s">
        <v>62</v>
      </c>
      <c r="I1041" s="24" t="s">
        <v>307</v>
      </c>
      <c r="J1041" s="24" t="s">
        <v>757</v>
      </c>
      <c r="K1041" s="24" t="s">
        <v>384</v>
      </c>
      <c r="L1041" s="24" t="s">
        <v>189</v>
      </c>
      <c r="M1041" s="24" t="s">
        <v>187</v>
      </c>
      <c r="N1041" s="24" t="s">
        <v>684</v>
      </c>
      <c r="O1041" s="24" t="s">
        <v>186</v>
      </c>
      <c r="P1041" s="24">
        <v>110</v>
      </c>
      <c r="Q1041" s="24">
        <v>0</v>
      </c>
      <c r="R1041" s="24" t="s">
        <v>84</v>
      </c>
      <c r="S1041" s="62">
        <v>0</v>
      </c>
      <c r="T1041" s="24">
        <v>2025</v>
      </c>
      <c r="U1041" s="24">
        <f t="shared" si="22"/>
        <v>0</v>
      </c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62">
        <f>V1041/'Festività&amp;Chiusure'!H$2</f>
        <v>0</v>
      </c>
      <c r="AI1041" s="62">
        <f>W1041/'Festività&amp;Chiusure'!I$2</f>
        <v>0</v>
      </c>
      <c r="AJ1041" s="62">
        <f>X1041/'Festività&amp;Chiusure'!J$2</f>
        <v>0</v>
      </c>
      <c r="AK1041" s="62">
        <f>Y1041/'Festività&amp;Chiusure'!K$2</f>
        <v>0</v>
      </c>
      <c r="AL1041" s="62">
        <f>Z1041/'Festività&amp;Chiusure'!L$2</f>
        <v>0</v>
      </c>
      <c r="AM1041" s="62">
        <f>AA1041/'Festività&amp;Chiusure'!M$2</f>
        <v>0</v>
      </c>
      <c r="AN1041" s="62">
        <f>AB1041/'Festività&amp;Chiusure'!N$2</f>
        <v>0</v>
      </c>
      <c r="AO1041" s="62">
        <f>AC1041/'Festività&amp;Chiusure'!O$2</f>
        <v>0</v>
      </c>
      <c r="AP1041" s="62">
        <f>AD1041/'Festività&amp;Chiusure'!P$2</f>
        <v>0</v>
      </c>
      <c r="AQ1041" s="62">
        <f>AE1041/'Festività&amp;Chiusure'!Q$2</f>
        <v>0</v>
      </c>
      <c r="AR1041" s="62">
        <f>AF1041/'Festività&amp;Chiusure'!R$2</f>
        <v>0</v>
      </c>
      <c r="AS1041" s="62">
        <f>AG1041/'Festività&amp;Chiusure'!S$2</f>
        <v>0</v>
      </c>
    </row>
    <row r="1042" spans="1:45" ht="14.45">
      <c r="A1042" s="24" t="s">
        <v>209</v>
      </c>
      <c r="B1042" s="24" t="s">
        <v>46</v>
      </c>
      <c r="C1042" s="24" t="s">
        <v>195</v>
      </c>
      <c r="D1042" s="24">
        <v>2025</v>
      </c>
      <c r="E1042" s="61">
        <v>45658</v>
      </c>
      <c r="F1042" s="61">
        <v>46022</v>
      </c>
      <c r="G1042" s="24" t="s">
        <v>62</v>
      </c>
      <c r="H1042" s="24" t="s">
        <v>62</v>
      </c>
      <c r="I1042" s="24" t="s">
        <v>307</v>
      </c>
      <c r="J1042" s="24" t="s">
        <v>757</v>
      </c>
      <c r="K1042" s="24" t="s">
        <v>384</v>
      </c>
      <c r="L1042" s="24" t="s">
        <v>189</v>
      </c>
      <c r="M1042" s="24" t="s">
        <v>189</v>
      </c>
      <c r="N1042" s="24" t="s">
        <v>684</v>
      </c>
      <c r="O1042" s="24" t="s">
        <v>92</v>
      </c>
      <c r="P1042" s="24">
        <v>110</v>
      </c>
      <c r="Q1042" s="24">
        <v>0</v>
      </c>
      <c r="R1042" s="24" t="s">
        <v>84</v>
      </c>
      <c r="S1042" s="62">
        <v>0</v>
      </c>
      <c r="T1042" s="24">
        <v>2025</v>
      </c>
      <c r="U1042" s="24">
        <f t="shared" si="22"/>
        <v>6</v>
      </c>
      <c r="V1042" s="24"/>
      <c r="W1042" s="24"/>
      <c r="X1042" s="24"/>
      <c r="Y1042" s="24">
        <v>2</v>
      </c>
      <c r="Z1042" s="24">
        <v>2</v>
      </c>
      <c r="AA1042" s="24">
        <v>2</v>
      </c>
      <c r="AB1042" s="24">
        <v>1</v>
      </c>
      <c r="AC1042" s="24">
        <v>1</v>
      </c>
      <c r="AD1042" s="24"/>
      <c r="AE1042" s="24"/>
      <c r="AF1042" s="24"/>
      <c r="AG1042" s="24"/>
      <c r="AH1042" s="62">
        <f>V1042/'Festività&amp;Chiusure'!H$2</f>
        <v>0</v>
      </c>
      <c r="AI1042" s="62">
        <f>W1042/'Festività&amp;Chiusure'!I$2</f>
        <v>0</v>
      </c>
      <c r="AJ1042" s="62">
        <f>X1042/'Festività&amp;Chiusure'!J$2</f>
        <v>0</v>
      </c>
      <c r="AK1042" s="62">
        <f>Y1042/'Festività&amp;Chiusure'!K$2</f>
        <v>9.0909090909090912E-2</v>
      </c>
      <c r="AL1042" s="62">
        <f>Z1042/'Festività&amp;Chiusure'!L$2</f>
        <v>0.1</v>
      </c>
      <c r="AM1042" s="62">
        <f>AA1042/'Festività&amp;Chiusure'!M$2</f>
        <v>0.1</v>
      </c>
      <c r="AN1042" s="62">
        <f>AB1042/'Festività&amp;Chiusure'!N$2</f>
        <v>4.3478260869565216E-2</v>
      </c>
      <c r="AO1042" s="62">
        <f>AC1042/'Festività&amp;Chiusure'!O$2</f>
        <v>8.3333333333333329E-2</v>
      </c>
      <c r="AP1042" s="62">
        <f>AD1042/'Festività&amp;Chiusure'!P$2</f>
        <v>0</v>
      </c>
      <c r="AQ1042" s="62">
        <f>AE1042/'Festività&amp;Chiusure'!Q$2</f>
        <v>0</v>
      </c>
      <c r="AR1042" s="62">
        <f>AF1042/'Festività&amp;Chiusure'!R$2</f>
        <v>0</v>
      </c>
      <c r="AS1042" s="62">
        <f>AG1042/'Festività&amp;Chiusure'!S$2</f>
        <v>0</v>
      </c>
    </row>
    <row r="1043" spans="1:45" ht="14.45">
      <c r="A1043" s="24" t="s">
        <v>209</v>
      </c>
      <c r="B1043" s="24" t="s">
        <v>46</v>
      </c>
      <c r="C1043" s="24" t="s">
        <v>195</v>
      </c>
      <c r="D1043" s="24">
        <v>2025</v>
      </c>
      <c r="E1043" s="61">
        <v>45658</v>
      </c>
      <c r="F1043" s="61">
        <v>46022</v>
      </c>
      <c r="G1043" s="24" t="s">
        <v>62</v>
      </c>
      <c r="H1043" s="24" t="s">
        <v>62</v>
      </c>
      <c r="I1043" s="24" t="s">
        <v>307</v>
      </c>
      <c r="J1043" s="24" t="s">
        <v>757</v>
      </c>
      <c r="K1043" s="24" t="s">
        <v>384</v>
      </c>
      <c r="L1043" s="24" t="s">
        <v>189</v>
      </c>
      <c r="M1043" s="24" t="s">
        <v>191</v>
      </c>
      <c r="N1043" s="24" t="s">
        <v>684</v>
      </c>
      <c r="O1043" s="24" t="s">
        <v>233</v>
      </c>
      <c r="P1043" s="24">
        <v>110</v>
      </c>
      <c r="Q1043" s="24">
        <v>0</v>
      </c>
      <c r="R1043" s="24" t="s">
        <v>84</v>
      </c>
      <c r="S1043" s="62">
        <v>0</v>
      </c>
      <c r="T1043" s="24">
        <v>2025</v>
      </c>
      <c r="U1043" s="24">
        <f t="shared" si="22"/>
        <v>10</v>
      </c>
      <c r="V1043" s="24"/>
      <c r="W1043" s="24"/>
      <c r="X1043" s="24"/>
      <c r="Y1043" s="24">
        <v>5</v>
      </c>
      <c r="Z1043" s="24">
        <v>4</v>
      </c>
      <c r="AA1043" s="24">
        <v>3</v>
      </c>
      <c r="AB1043" s="24">
        <v>3</v>
      </c>
      <c r="AC1043" s="24"/>
      <c r="AD1043" s="24"/>
      <c r="AE1043" s="24"/>
      <c r="AF1043" s="24"/>
      <c r="AG1043" s="24"/>
      <c r="AH1043" s="62">
        <f>V1043/'Festività&amp;Chiusure'!H$2</f>
        <v>0</v>
      </c>
      <c r="AI1043" s="62">
        <f>W1043/'Festività&amp;Chiusure'!I$2</f>
        <v>0</v>
      </c>
      <c r="AJ1043" s="62">
        <f>X1043/'Festività&amp;Chiusure'!J$2</f>
        <v>0</v>
      </c>
      <c r="AK1043" s="62">
        <f>Y1043/'Festività&amp;Chiusure'!K$2</f>
        <v>0.22727272727272727</v>
      </c>
      <c r="AL1043" s="62">
        <f>Z1043/'Festività&amp;Chiusure'!L$2</f>
        <v>0.2</v>
      </c>
      <c r="AM1043" s="62">
        <f>AA1043/'Festività&amp;Chiusure'!M$2</f>
        <v>0.15</v>
      </c>
      <c r="AN1043" s="62">
        <f>AB1043/'Festività&amp;Chiusure'!N$2</f>
        <v>0.13043478260869565</v>
      </c>
      <c r="AO1043" s="62">
        <f>AC1043/'Festività&amp;Chiusure'!O$2</f>
        <v>0</v>
      </c>
      <c r="AP1043" s="62">
        <f>AD1043/'Festività&amp;Chiusure'!P$2</f>
        <v>0</v>
      </c>
      <c r="AQ1043" s="62">
        <f>AE1043/'Festività&amp;Chiusure'!Q$2</f>
        <v>0</v>
      </c>
      <c r="AR1043" s="62">
        <f>AF1043/'Festività&amp;Chiusure'!R$2</f>
        <v>0</v>
      </c>
      <c r="AS1043" s="62">
        <f>AG1043/'Festività&amp;Chiusure'!S$2</f>
        <v>0</v>
      </c>
    </row>
    <row r="1044" spans="1:45" ht="15" customHeight="1">
      <c r="A1044" s="24" t="s">
        <v>209</v>
      </c>
      <c r="B1044" s="24" t="s">
        <v>46</v>
      </c>
      <c r="C1044" s="24" t="s">
        <v>195</v>
      </c>
      <c r="D1044" s="24">
        <v>2025</v>
      </c>
      <c r="E1044" s="61">
        <v>45658</v>
      </c>
      <c r="F1044" s="61">
        <v>46022</v>
      </c>
      <c r="G1044" s="24" t="s">
        <v>62</v>
      </c>
      <c r="H1044" s="24" t="s">
        <v>62</v>
      </c>
      <c r="I1044" s="24" t="s">
        <v>307</v>
      </c>
      <c r="J1044" s="24" t="s">
        <v>757</v>
      </c>
      <c r="K1044" s="24" t="s">
        <v>384</v>
      </c>
      <c r="L1044" s="24" t="s">
        <v>189</v>
      </c>
      <c r="M1044" s="24" t="s">
        <v>192</v>
      </c>
      <c r="N1044" s="24" t="s">
        <v>684</v>
      </c>
      <c r="O1044" s="24" t="s">
        <v>186</v>
      </c>
      <c r="P1044" s="24">
        <v>110</v>
      </c>
      <c r="Q1044" s="24">
        <v>0</v>
      </c>
      <c r="R1044" s="24" t="s">
        <v>84</v>
      </c>
      <c r="S1044" s="62">
        <v>0</v>
      </c>
      <c r="T1044" s="24">
        <v>2025</v>
      </c>
      <c r="U1044" s="24">
        <f t="shared" si="22"/>
        <v>20</v>
      </c>
      <c r="V1044" s="24"/>
      <c r="W1044" s="24"/>
      <c r="X1044" s="24"/>
      <c r="Y1044" s="24">
        <v>5</v>
      </c>
      <c r="Z1044" s="24">
        <v>5</v>
      </c>
      <c r="AA1044" s="24">
        <v>5</v>
      </c>
      <c r="AB1044" s="24">
        <v>5</v>
      </c>
      <c r="AC1044" s="24">
        <v>5</v>
      </c>
      <c r="AD1044" s="24"/>
      <c r="AE1044" s="24"/>
      <c r="AF1044" s="24"/>
      <c r="AG1044" s="24"/>
      <c r="AH1044" s="62">
        <f>V1044/'Festività&amp;Chiusure'!H$2</f>
        <v>0</v>
      </c>
      <c r="AI1044" s="62">
        <f>W1044/'Festività&amp;Chiusure'!I$2</f>
        <v>0</v>
      </c>
      <c r="AJ1044" s="62">
        <f>X1044/'Festività&amp;Chiusure'!J$2</f>
        <v>0</v>
      </c>
      <c r="AK1044" s="62">
        <f>Y1044/'Festività&amp;Chiusure'!K$2</f>
        <v>0.22727272727272727</v>
      </c>
      <c r="AL1044" s="62">
        <f>Z1044/'Festività&amp;Chiusure'!L$2</f>
        <v>0.25</v>
      </c>
      <c r="AM1044" s="62">
        <f>AA1044/'Festività&amp;Chiusure'!M$2</f>
        <v>0.25</v>
      </c>
      <c r="AN1044" s="62">
        <f>AB1044/'Festività&amp;Chiusure'!N$2</f>
        <v>0.21739130434782608</v>
      </c>
      <c r="AO1044" s="62">
        <f>AC1044/'Festività&amp;Chiusure'!O$2</f>
        <v>0.41666666666666669</v>
      </c>
      <c r="AP1044" s="62">
        <f>AD1044/'Festività&amp;Chiusure'!P$2</f>
        <v>0</v>
      </c>
      <c r="AQ1044" s="62">
        <f>AE1044/'Festività&amp;Chiusure'!Q$2</f>
        <v>0</v>
      </c>
      <c r="AR1044" s="62">
        <f>AF1044/'Festività&amp;Chiusure'!R$2</f>
        <v>0</v>
      </c>
      <c r="AS1044" s="62">
        <f>AG1044/'Festività&amp;Chiusure'!S$2</f>
        <v>0</v>
      </c>
    </row>
    <row r="1045" spans="1:45" ht="15" customHeight="1">
      <c r="A1045" s="24" t="s">
        <v>45</v>
      </c>
      <c r="B1045" s="24" t="s">
        <v>46</v>
      </c>
      <c r="C1045" s="24"/>
      <c r="D1045" s="24">
        <v>2025</v>
      </c>
      <c r="E1045" s="61">
        <v>45658</v>
      </c>
      <c r="F1045" s="61">
        <v>46022</v>
      </c>
      <c r="G1045" s="24" t="s">
        <v>62</v>
      </c>
      <c r="H1045" s="24" t="s">
        <v>387</v>
      </c>
      <c r="I1045" s="24" t="s">
        <v>307</v>
      </c>
      <c r="J1045" s="24" t="s">
        <v>758</v>
      </c>
      <c r="K1045" s="24" t="s">
        <v>52</v>
      </c>
      <c r="L1045" s="24" t="s">
        <v>395</v>
      </c>
      <c r="M1045" s="24" t="s">
        <v>185</v>
      </c>
      <c r="N1045" s="24" t="s">
        <v>55</v>
      </c>
      <c r="O1045" s="24" t="s">
        <v>186</v>
      </c>
      <c r="P1045" s="24">
        <v>105</v>
      </c>
      <c r="Q1045" s="24">
        <v>0</v>
      </c>
      <c r="R1045" s="24" t="s">
        <v>84</v>
      </c>
      <c r="S1045" s="62">
        <v>0</v>
      </c>
      <c r="T1045" s="24">
        <v>2025</v>
      </c>
      <c r="U1045" s="24">
        <f t="shared" si="22"/>
        <v>4</v>
      </c>
      <c r="V1045" s="24"/>
      <c r="W1045" s="24"/>
      <c r="X1045" s="24"/>
      <c r="Y1045" s="24">
        <v>1</v>
      </c>
      <c r="Z1045" s="24">
        <v>1</v>
      </c>
      <c r="AA1045" s="24">
        <v>1</v>
      </c>
      <c r="AB1045" s="24">
        <v>1</v>
      </c>
      <c r="AC1045" s="24"/>
      <c r="AD1045" s="24">
        <v>1</v>
      </c>
      <c r="AE1045" s="24"/>
      <c r="AF1045" s="24"/>
      <c r="AG1045" s="24"/>
      <c r="AH1045" s="62">
        <f>V1045/'Festività&amp;Chiusure'!H$2</f>
        <v>0</v>
      </c>
      <c r="AI1045" s="62">
        <f>W1045/'Festività&amp;Chiusure'!I$2</f>
        <v>0</v>
      </c>
      <c r="AJ1045" s="62">
        <f>X1045/'Festività&amp;Chiusure'!J$2</f>
        <v>0</v>
      </c>
      <c r="AK1045" s="62">
        <f>Y1045/'Festività&amp;Chiusure'!K$2</f>
        <v>4.5454545454545456E-2</v>
      </c>
      <c r="AL1045" s="62">
        <f>Z1045/'Festività&amp;Chiusure'!L$2</f>
        <v>0.05</v>
      </c>
      <c r="AM1045" s="62">
        <f>AA1045/'Festività&amp;Chiusure'!M$2</f>
        <v>0.05</v>
      </c>
      <c r="AN1045" s="62">
        <f>AB1045/'Festività&amp;Chiusure'!N$2</f>
        <v>4.3478260869565216E-2</v>
      </c>
      <c r="AO1045" s="62">
        <f>AC1045/'Festività&amp;Chiusure'!O$2</f>
        <v>0</v>
      </c>
      <c r="AP1045" s="62">
        <f>AD1045/'Festività&amp;Chiusure'!P$2</f>
        <v>4.7619047619047616E-2</v>
      </c>
      <c r="AQ1045" s="62">
        <f>AE1045/'Festività&amp;Chiusure'!Q$2</f>
        <v>0</v>
      </c>
      <c r="AR1045" s="62">
        <f>AF1045/'Festività&amp;Chiusure'!R$2</f>
        <v>0</v>
      </c>
      <c r="AS1045" s="62">
        <f>AG1045/'Festività&amp;Chiusure'!S$2</f>
        <v>0</v>
      </c>
    </row>
    <row r="1046" spans="1:45" ht="15" customHeight="1">
      <c r="A1046" s="24" t="s">
        <v>45</v>
      </c>
      <c r="B1046" s="24" t="s">
        <v>46</v>
      </c>
      <c r="C1046" s="24"/>
      <c r="D1046" s="24">
        <v>2025</v>
      </c>
      <c r="E1046" s="61">
        <v>45658</v>
      </c>
      <c r="F1046" s="61">
        <v>46022</v>
      </c>
      <c r="G1046" s="24" t="s">
        <v>62</v>
      </c>
      <c r="H1046" s="24" t="s">
        <v>387</v>
      </c>
      <c r="I1046" s="24" t="s">
        <v>307</v>
      </c>
      <c r="J1046" s="24" t="s">
        <v>758</v>
      </c>
      <c r="K1046" s="24" t="s">
        <v>52</v>
      </c>
      <c r="L1046" s="24" t="s">
        <v>395</v>
      </c>
      <c r="M1046" s="24" t="s">
        <v>314</v>
      </c>
      <c r="N1046" s="24" t="s">
        <v>55</v>
      </c>
      <c r="O1046" s="24" t="s">
        <v>674</v>
      </c>
      <c r="P1046" s="24">
        <v>105</v>
      </c>
      <c r="Q1046" s="24">
        <v>0</v>
      </c>
      <c r="R1046" s="24" t="s">
        <v>84</v>
      </c>
      <c r="S1046" s="62">
        <v>0</v>
      </c>
      <c r="T1046" s="24">
        <v>2025</v>
      </c>
      <c r="U1046" s="24">
        <f t="shared" si="22"/>
        <v>8</v>
      </c>
      <c r="V1046" s="24">
        <v>1</v>
      </c>
      <c r="W1046" s="24">
        <v>1</v>
      </c>
      <c r="X1046" s="24">
        <v>1</v>
      </c>
      <c r="Y1046" s="24">
        <v>2</v>
      </c>
      <c r="Z1046" s="24">
        <v>1</v>
      </c>
      <c r="AA1046" s="24">
        <v>2</v>
      </c>
      <c r="AB1046" s="24">
        <v>2</v>
      </c>
      <c r="AC1046" s="24">
        <v>2</v>
      </c>
      <c r="AD1046" s="24">
        <v>1</v>
      </c>
      <c r="AE1046" s="24"/>
      <c r="AF1046" s="24"/>
      <c r="AG1046" s="24"/>
      <c r="AH1046" s="62">
        <f>V1046/'Festività&amp;Chiusure'!H$2</f>
        <v>5.5555555555555552E-2</v>
      </c>
      <c r="AI1046" s="62">
        <f>W1046/'Festività&amp;Chiusure'!I$2</f>
        <v>0.05</v>
      </c>
      <c r="AJ1046" s="62">
        <f>X1046/'Festività&amp;Chiusure'!J$2</f>
        <v>4.7619047619047616E-2</v>
      </c>
      <c r="AK1046" s="62">
        <f>Y1046/'Festività&amp;Chiusure'!K$2</f>
        <v>9.0909090909090912E-2</v>
      </c>
      <c r="AL1046" s="62">
        <f>Z1046/'Festività&amp;Chiusure'!L$2</f>
        <v>0.05</v>
      </c>
      <c r="AM1046" s="62">
        <f>AA1046/'Festività&amp;Chiusure'!M$2</f>
        <v>0.1</v>
      </c>
      <c r="AN1046" s="62">
        <f>AB1046/'Festività&amp;Chiusure'!N$2</f>
        <v>8.6956521739130432E-2</v>
      </c>
      <c r="AO1046" s="62">
        <f>AC1046/'Festività&amp;Chiusure'!O$2</f>
        <v>0.16666666666666666</v>
      </c>
      <c r="AP1046" s="62">
        <f>AD1046/'Festività&amp;Chiusure'!P$2</f>
        <v>4.7619047619047616E-2</v>
      </c>
      <c r="AQ1046" s="62">
        <f>AE1046/'Festività&amp;Chiusure'!Q$2</f>
        <v>0</v>
      </c>
      <c r="AR1046" s="62">
        <f>AF1046/'Festività&amp;Chiusure'!R$2</f>
        <v>0</v>
      </c>
      <c r="AS1046" s="62">
        <f>AG1046/'Festività&amp;Chiusure'!S$2</f>
        <v>0</v>
      </c>
    </row>
    <row r="1047" spans="1:45" ht="15" customHeight="1">
      <c r="A1047" s="24" t="s">
        <v>45</v>
      </c>
      <c r="B1047" s="24" t="s">
        <v>46</v>
      </c>
      <c r="C1047" s="24"/>
      <c r="D1047" s="24">
        <v>2025</v>
      </c>
      <c r="E1047" s="61">
        <v>45658</v>
      </c>
      <c r="F1047" s="61">
        <v>46022</v>
      </c>
      <c r="G1047" s="24" t="s">
        <v>62</v>
      </c>
      <c r="H1047" s="24" t="s">
        <v>387</v>
      </c>
      <c r="I1047" s="24" t="s">
        <v>307</v>
      </c>
      <c r="J1047" s="24" t="s">
        <v>758</v>
      </c>
      <c r="K1047" s="24" t="s">
        <v>52</v>
      </c>
      <c r="L1047" s="24" t="s">
        <v>395</v>
      </c>
      <c r="M1047" s="24" t="s">
        <v>389</v>
      </c>
      <c r="N1047" s="24" t="s">
        <v>55</v>
      </c>
      <c r="O1047" s="24" t="s">
        <v>674</v>
      </c>
      <c r="P1047" s="24">
        <v>105</v>
      </c>
      <c r="Q1047" s="24">
        <v>0</v>
      </c>
      <c r="R1047" s="24" t="s">
        <v>84</v>
      </c>
      <c r="S1047" s="62">
        <v>0</v>
      </c>
      <c r="T1047" s="24">
        <v>2025</v>
      </c>
      <c r="U1047" s="24">
        <f t="shared" si="22"/>
        <v>0</v>
      </c>
      <c r="V1047" s="24">
        <v>1</v>
      </c>
      <c r="W1047" s="24">
        <v>1</v>
      </c>
      <c r="X1047" s="24">
        <v>5</v>
      </c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62">
        <f>V1047/'Festività&amp;Chiusure'!H$2</f>
        <v>5.5555555555555552E-2</v>
      </c>
      <c r="AI1047" s="62">
        <f>W1047/'Festività&amp;Chiusure'!I$2</f>
        <v>0.05</v>
      </c>
      <c r="AJ1047" s="62">
        <f>X1047/'Festività&amp;Chiusure'!J$2</f>
        <v>0.23809523809523808</v>
      </c>
      <c r="AK1047" s="62">
        <f>Y1047/'Festività&amp;Chiusure'!K$2</f>
        <v>0</v>
      </c>
      <c r="AL1047" s="62">
        <f>Z1047/'Festività&amp;Chiusure'!L$2</f>
        <v>0</v>
      </c>
      <c r="AM1047" s="62">
        <f>AA1047/'Festività&amp;Chiusure'!M$2</f>
        <v>0</v>
      </c>
      <c r="AN1047" s="62">
        <f>AB1047/'Festività&amp;Chiusure'!N$2</f>
        <v>0</v>
      </c>
      <c r="AO1047" s="62">
        <f>AC1047/'Festività&amp;Chiusure'!O$2</f>
        <v>0</v>
      </c>
      <c r="AP1047" s="62">
        <f>AD1047/'Festività&amp;Chiusure'!P$2</f>
        <v>0</v>
      </c>
      <c r="AQ1047" s="62">
        <f>AE1047/'Festività&amp;Chiusure'!Q$2</f>
        <v>0</v>
      </c>
      <c r="AR1047" s="62">
        <f>AF1047/'Festività&amp;Chiusure'!R$2</f>
        <v>0</v>
      </c>
      <c r="AS1047" s="62">
        <f>AG1047/'Festività&amp;Chiusure'!S$2</f>
        <v>0</v>
      </c>
    </row>
    <row r="1048" spans="1:45" ht="15" customHeight="1">
      <c r="A1048" s="24" t="s">
        <v>45</v>
      </c>
      <c r="B1048" s="24" t="s">
        <v>46</v>
      </c>
      <c r="C1048" s="24"/>
      <c r="D1048" s="24">
        <v>2025</v>
      </c>
      <c r="E1048" s="61">
        <v>45658</v>
      </c>
      <c r="F1048" s="61">
        <v>46022</v>
      </c>
      <c r="G1048" s="24" t="s">
        <v>62</v>
      </c>
      <c r="H1048" s="24" t="s">
        <v>387</v>
      </c>
      <c r="I1048" s="24" t="s">
        <v>307</v>
      </c>
      <c r="J1048" s="24" t="s">
        <v>758</v>
      </c>
      <c r="K1048" s="24" t="s">
        <v>52</v>
      </c>
      <c r="L1048" s="24" t="s">
        <v>395</v>
      </c>
      <c r="M1048" s="24" t="s">
        <v>330</v>
      </c>
      <c r="N1048" s="24" t="s">
        <v>55</v>
      </c>
      <c r="O1048" s="24" t="s">
        <v>142</v>
      </c>
      <c r="P1048" s="24">
        <v>105</v>
      </c>
      <c r="Q1048" s="24">
        <v>0</v>
      </c>
      <c r="R1048" s="24" t="s">
        <v>84</v>
      </c>
      <c r="S1048" s="62">
        <v>0</v>
      </c>
      <c r="T1048" s="24">
        <v>2025</v>
      </c>
      <c r="U1048" s="24">
        <f t="shared" si="22"/>
        <v>0</v>
      </c>
      <c r="V1048" s="24">
        <v>1</v>
      </c>
      <c r="W1048" s="24">
        <v>1</v>
      </c>
      <c r="X1048" s="24">
        <v>1</v>
      </c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62">
        <f>V1048/'Festività&amp;Chiusure'!H$2</f>
        <v>5.5555555555555552E-2</v>
      </c>
      <c r="AI1048" s="62">
        <f>W1048/'Festività&amp;Chiusure'!I$2</f>
        <v>0.05</v>
      </c>
      <c r="AJ1048" s="62">
        <f>X1048/'Festività&amp;Chiusure'!J$2</f>
        <v>4.7619047619047616E-2</v>
      </c>
      <c r="AK1048" s="62">
        <f>Y1048/'Festività&amp;Chiusure'!K$2</f>
        <v>0</v>
      </c>
      <c r="AL1048" s="62">
        <f>Z1048/'Festività&amp;Chiusure'!L$2</f>
        <v>0</v>
      </c>
      <c r="AM1048" s="62">
        <f>AA1048/'Festività&amp;Chiusure'!M$2</f>
        <v>0</v>
      </c>
      <c r="AN1048" s="62">
        <f>AB1048/'Festività&amp;Chiusure'!N$2</f>
        <v>0</v>
      </c>
      <c r="AO1048" s="62">
        <f>AC1048/'Festività&amp;Chiusure'!O$2</f>
        <v>0</v>
      </c>
      <c r="AP1048" s="62">
        <f>AD1048/'Festività&amp;Chiusure'!P$2</f>
        <v>0</v>
      </c>
      <c r="AQ1048" s="62">
        <f>AE1048/'Festività&amp;Chiusure'!Q$2</f>
        <v>0</v>
      </c>
      <c r="AR1048" s="62">
        <f>AF1048/'Festività&amp;Chiusure'!R$2</f>
        <v>0</v>
      </c>
      <c r="AS1048" s="62">
        <f>AG1048/'Festività&amp;Chiusure'!S$2</f>
        <v>0</v>
      </c>
    </row>
    <row r="1049" spans="1:45" ht="15" customHeight="1">
      <c r="A1049" s="24" t="s">
        <v>45</v>
      </c>
      <c r="B1049" s="24" t="s">
        <v>46</v>
      </c>
      <c r="C1049" s="24"/>
      <c r="D1049" s="24">
        <v>2025</v>
      </c>
      <c r="E1049" s="61">
        <v>45658</v>
      </c>
      <c r="F1049" s="61">
        <v>46022</v>
      </c>
      <c r="G1049" s="24" t="s">
        <v>62</v>
      </c>
      <c r="H1049" s="24" t="s">
        <v>387</v>
      </c>
      <c r="I1049" s="24" t="s">
        <v>307</v>
      </c>
      <c r="J1049" s="24" t="s">
        <v>758</v>
      </c>
      <c r="K1049" s="24" t="s">
        <v>52</v>
      </c>
      <c r="L1049" s="24" t="s">
        <v>395</v>
      </c>
      <c r="M1049" s="24" t="s">
        <v>189</v>
      </c>
      <c r="N1049" s="24" t="s">
        <v>55</v>
      </c>
      <c r="O1049" s="24" t="s">
        <v>92</v>
      </c>
      <c r="P1049" s="24">
        <v>105</v>
      </c>
      <c r="Q1049" s="24">
        <v>0</v>
      </c>
      <c r="R1049" s="24" t="s">
        <v>84</v>
      </c>
      <c r="S1049" s="62">
        <v>0</v>
      </c>
      <c r="T1049" s="24">
        <v>2025</v>
      </c>
      <c r="U1049" s="24">
        <f t="shared" si="22"/>
        <v>0</v>
      </c>
      <c r="V1049" s="24">
        <v>1</v>
      </c>
      <c r="W1049" s="24">
        <v>1</v>
      </c>
      <c r="X1049" s="24">
        <v>1</v>
      </c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62">
        <f>V1049/'Festività&amp;Chiusure'!H$2</f>
        <v>5.5555555555555552E-2</v>
      </c>
      <c r="AI1049" s="62">
        <f>W1049/'Festività&amp;Chiusure'!I$2</f>
        <v>0.05</v>
      </c>
      <c r="AJ1049" s="62">
        <f>X1049/'Festività&amp;Chiusure'!J$2</f>
        <v>4.7619047619047616E-2</v>
      </c>
      <c r="AK1049" s="62">
        <f>Y1049/'Festività&amp;Chiusure'!K$2</f>
        <v>0</v>
      </c>
      <c r="AL1049" s="62">
        <f>Z1049/'Festività&amp;Chiusure'!L$2</f>
        <v>0</v>
      </c>
      <c r="AM1049" s="62">
        <f>AA1049/'Festività&amp;Chiusure'!M$2</f>
        <v>0</v>
      </c>
      <c r="AN1049" s="62">
        <f>AB1049/'Festività&amp;Chiusure'!N$2</f>
        <v>0</v>
      </c>
      <c r="AO1049" s="62">
        <f>AC1049/'Festività&amp;Chiusure'!O$2</f>
        <v>0</v>
      </c>
      <c r="AP1049" s="62">
        <f>AD1049/'Festività&amp;Chiusure'!P$2</f>
        <v>0</v>
      </c>
      <c r="AQ1049" s="62">
        <f>AE1049/'Festività&amp;Chiusure'!Q$2</f>
        <v>0</v>
      </c>
      <c r="AR1049" s="62">
        <f>AF1049/'Festività&amp;Chiusure'!R$2</f>
        <v>0</v>
      </c>
      <c r="AS1049" s="62">
        <f>AG1049/'Festività&amp;Chiusure'!S$2</f>
        <v>0</v>
      </c>
    </row>
    <row r="1050" spans="1:45" ht="15" customHeight="1">
      <c r="A1050" s="24" t="s">
        <v>45</v>
      </c>
      <c r="B1050" s="24" t="s">
        <v>46</v>
      </c>
      <c r="C1050" s="24"/>
      <c r="D1050" s="24">
        <v>2025</v>
      </c>
      <c r="E1050" s="61">
        <v>45658</v>
      </c>
      <c r="F1050" s="61">
        <v>46022</v>
      </c>
      <c r="G1050" s="24" t="s">
        <v>62</v>
      </c>
      <c r="H1050" s="24" t="s">
        <v>387</v>
      </c>
      <c r="I1050" s="24" t="s">
        <v>307</v>
      </c>
      <c r="J1050" s="24" t="s">
        <v>758</v>
      </c>
      <c r="K1050" s="24" t="s">
        <v>52</v>
      </c>
      <c r="L1050" s="24" t="s">
        <v>395</v>
      </c>
      <c r="M1050" s="24" t="s">
        <v>270</v>
      </c>
      <c r="N1050" s="24" t="s">
        <v>59</v>
      </c>
      <c r="O1050" s="24" t="s">
        <v>697</v>
      </c>
      <c r="P1050" s="24">
        <v>105</v>
      </c>
      <c r="Q1050" s="24">
        <v>0</v>
      </c>
      <c r="R1050" s="24" t="s">
        <v>84</v>
      </c>
      <c r="S1050" s="62">
        <v>0</v>
      </c>
      <c r="T1050" s="24">
        <v>2025</v>
      </c>
      <c r="U1050" s="24">
        <f t="shared" si="22"/>
        <v>6</v>
      </c>
      <c r="V1050" s="24">
        <v>1</v>
      </c>
      <c r="W1050" s="24"/>
      <c r="X1050" s="24"/>
      <c r="Y1050" s="24">
        <v>1</v>
      </c>
      <c r="Z1050" s="24">
        <v>3</v>
      </c>
      <c r="AA1050" s="24">
        <v>1</v>
      </c>
      <c r="AB1050" s="24">
        <v>1</v>
      </c>
      <c r="AC1050" s="24"/>
      <c r="AD1050" s="24">
        <v>1</v>
      </c>
      <c r="AE1050" s="24"/>
      <c r="AF1050" s="24"/>
      <c r="AG1050" s="24"/>
      <c r="AH1050" s="62">
        <f>V1050/'Festività&amp;Chiusure'!H$2</f>
        <v>5.5555555555555552E-2</v>
      </c>
      <c r="AI1050" s="62">
        <f>W1050/'Festività&amp;Chiusure'!I$2</f>
        <v>0</v>
      </c>
      <c r="AJ1050" s="62">
        <f>X1050/'Festività&amp;Chiusure'!J$2</f>
        <v>0</v>
      </c>
      <c r="AK1050" s="62">
        <f>Y1050/'Festività&amp;Chiusure'!K$2</f>
        <v>4.5454545454545456E-2</v>
      </c>
      <c r="AL1050" s="62">
        <f>Z1050/'Festività&amp;Chiusure'!L$2</f>
        <v>0.15</v>
      </c>
      <c r="AM1050" s="62">
        <f>AA1050/'Festività&amp;Chiusure'!M$2</f>
        <v>0.05</v>
      </c>
      <c r="AN1050" s="62">
        <f>AB1050/'Festività&amp;Chiusure'!N$2</f>
        <v>4.3478260869565216E-2</v>
      </c>
      <c r="AO1050" s="62">
        <f>AC1050/'Festività&amp;Chiusure'!O$2</f>
        <v>0</v>
      </c>
      <c r="AP1050" s="62">
        <f>AD1050/'Festività&amp;Chiusure'!P$2</f>
        <v>4.7619047619047616E-2</v>
      </c>
      <c r="AQ1050" s="62">
        <f>AE1050/'Festività&amp;Chiusure'!Q$2</f>
        <v>0</v>
      </c>
      <c r="AR1050" s="62">
        <f>AF1050/'Festività&amp;Chiusure'!R$2</f>
        <v>0</v>
      </c>
      <c r="AS1050" s="62">
        <f>AG1050/'Festività&amp;Chiusure'!S$2</f>
        <v>0</v>
      </c>
    </row>
    <row r="1051" spans="1:45" ht="15" customHeight="1">
      <c r="A1051" s="24" t="s">
        <v>45</v>
      </c>
      <c r="B1051" s="24" t="s">
        <v>46</v>
      </c>
      <c r="C1051" s="24"/>
      <c r="D1051" s="24">
        <v>2025</v>
      </c>
      <c r="E1051" s="61">
        <v>45658</v>
      </c>
      <c r="F1051" s="61">
        <v>46022</v>
      </c>
      <c r="G1051" s="24" t="s">
        <v>62</v>
      </c>
      <c r="H1051" s="24" t="s">
        <v>387</v>
      </c>
      <c r="I1051" s="24" t="s">
        <v>307</v>
      </c>
      <c r="J1051" s="24" t="s">
        <v>758</v>
      </c>
      <c r="K1051" s="24" t="s">
        <v>52</v>
      </c>
      <c r="L1051" s="24" t="s">
        <v>395</v>
      </c>
      <c r="M1051" s="24" t="s">
        <v>334</v>
      </c>
      <c r="N1051" s="24" t="s">
        <v>55</v>
      </c>
      <c r="O1051" s="24" t="s">
        <v>696</v>
      </c>
      <c r="P1051" s="24">
        <v>105</v>
      </c>
      <c r="Q1051" s="24">
        <v>0</v>
      </c>
      <c r="R1051" s="24" t="s">
        <v>84</v>
      </c>
      <c r="S1051" s="62">
        <v>0</v>
      </c>
      <c r="T1051" s="24">
        <v>2025</v>
      </c>
      <c r="U1051" s="24">
        <f t="shared" si="22"/>
        <v>0</v>
      </c>
      <c r="V1051" s="24">
        <v>1</v>
      </c>
      <c r="W1051" s="24">
        <v>1</v>
      </c>
      <c r="X1051" s="24">
        <v>5</v>
      </c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62">
        <f>V1051/'Festività&amp;Chiusure'!H$2</f>
        <v>5.5555555555555552E-2</v>
      </c>
      <c r="AI1051" s="62">
        <f>W1051/'Festività&amp;Chiusure'!I$2</f>
        <v>0.05</v>
      </c>
      <c r="AJ1051" s="62">
        <f>X1051/'Festività&amp;Chiusure'!J$2</f>
        <v>0.23809523809523808</v>
      </c>
      <c r="AK1051" s="62">
        <f>Y1051/'Festività&amp;Chiusure'!K$2</f>
        <v>0</v>
      </c>
      <c r="AL1051" s="62">
        <f>Z1051/'Festività&amp;Chiusure'!L$2</f>
        <v>0</v>
      </c>
      <c r="AM1051" s="62">
        <f>AA1051/'Festività&amp;Chiusure'!M$2</f>
        <v>0</v>
      </c>
      <c r="AN1051" s="62">
        <f>AB1051/'Festività&amp;Chiusure'!N$2</f>
        <v>0</v>
      </c>
      <c r="AO1051" s="62">
        <f>AC1051/'Festività&amp;Chiusure'!O$2</f>
        <v>0</v>
      </c>
      <c r="AP1051" s="62">
        <f>AD1051/'Festività&amp;Chiusure'!P$2</f>
        <v>0</v>
      </c>
      <c r="AQ1051" s="62">
        <f>AE1051/'Festività&amp;Chiusure'!Q$2</f>
        <v>0</v>
      </c>
      <c r="AR1051" s="62">
        <f>AF1051/'Festività&amp;Chiusure'!R$2</f>
        <v>0</v>
      </c>
      <c r="AS1051" s="62">
        <f>AG1051/'Festività&amp;Chiusure'!S$2</f>
        <v>0</v>
      </c>
    </row>
    <row r="1052" spans="1:45" ht="15" customHeight="1">
      <c r="A1052" s="24" t="s">
        <v>45</v>
      </c>
      <c r="B1052" s="24" t="s">
        <v>46</v>
      </c>
      <c r="C1052" s="24"/>
      <c r="D1052" s="24">
        <v>2025</v>
      </c>
      <c r="E1052" s="61">
        <v>45658</v>
      </c>
      <c r="F1052" s="61">
        <v>46022</v>
      </c>
      <c r="G1052" s="24" t="s">
        <v>62</v>
      </c>
      <c r="H1052" s="24" t="s">
        <v>387</v>
      </c>
      <c r="I1052" s="24" t="s">
        <v>307</v>
      </c>
      <c r="J1052" s="24" t="s">
        <v>758</v>
      </c>
      <c r="K1052" s="24" t="s">
        <v>52</v>
      </c>
      <c r="L1052" s="24" t="s">
        <v>395</v>
      </c>
      <c r="M1052" s="24" t="s">
        <v>224</v>
      </c>
      <c r="N1052" s="24" t="s">
        <v>55</v>
      </c>
      <c r="O1052" s="24" t="s">
        <v>759</v>
      </c>
      <c r="P1052" s="24">
        <v>105</v>
      </c>
      <c r="Q1052" s="24">
        <v>0</v>
      </c>
      <c r="R1052" s="24" t="s">
        <v>84</v>
      </c>
      <c r="S1052" s="62">
        <v>0</v>
      </c>
      <c r="T1052" s="24">
        <v>2025</v>
      </c>
      <c r="U1052" s="24">
        <f t="shared" si="22"/>
        <v>0</v>
      </c>
      <c r="V1052" s="24">
        <v>3</v>
      </c>
      <c r="W1052" s="24">
        <v>3</v>
      </c>
      <c r="X1052" s="24">
        <v>3</v>
      </c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62">
        <f>V1052/'Festività&amp;Chiusure'!H$2</f>
        <v>0.16666666666666666</v>
      </c>
      <c r="AI1052" s="62">
        <f>W1052/'Festività&amp;Chiusure'!I$2</f>
        <v>0.15</v>
      </c>
      <c r="AJ1052" s="62">
        <f>X1052/'Festività&amp;Chiusure'!J$2</f>
        <v>0.14285714285714285</v>
      </c>
      <c r="AK1052" s="62">
        <f>Y1052/'Festività&amp;Chiusure'!K$2</f>
        <v>0</v>
      </c>
      <c r="AL1052" s="62">
        <f>Z1052/'Festività&amp;Chiusure'!L$2</f>
        <v>0</v>
      </c>
      <c r="AM1052" s="62">
        <f>AA1052/'Festività&amp;Chiusure'!M$2</f>
        <v>0</v>
      </c>
      <c r="AN1052" s="62">
        <f>AB1052/'Festività&amp;Chiusure'!N$2</f>
        <v>0</v>
      </c>
      <c r="AO1052" s="62">
        <f>AC1052/'Festività&amp;Chiusure'!O$2</f>
        <v>0</v>
      </c>
      <c r="AP1052" s="62">
        <f>AD1052/'Festività&amp;Chiusure'!P$2</f>
        <v>0</v>
      </c>
      <c r="AQ1052" s="62">
        <f>AE1052/'Festività&amp;Chiusure'!Q$2</f>
        <v>0</v>
      </c>
      <c r="AR1052" s="62">
        <f>AF1052/'Festività&amp;Chiusure'!R$2</f>
        <v>0</v>
      </c>
      <c r="AS1052" s="62">
        <f>AG1052/'Festività&amp;Chiusure'!S$2</f>
        <v>0</v>
      </c>
    </row>
    <row r="1053" spans="1:45" ht="15" customHeight="1">
      <c r="A1053" s="24" t="s">
        <v>45</v>
      </c>
      <c r="B1053" s="24" t="s">
        <v>46</v>
      </c>
      <c r="C1053" s="24"/>
      <c r="D1053" s="24">
        <v>2025</v>
      </c>
      <c r="E1053" s="61">
        <v>45658</v>
      </c>
      <c r="F1053" s="61">
        <v>46022</v>
      </c>
      <c r="G1053" s="24" t="s">
        <v>62</v>
      </c>
      <c r="H1053" s="24" t="s">
        <v>62</v>
      </c>
      <c r="I1053" s="24" t="s">
        <v>307</v>
      </c>
      <c r="J1053" s="24" t="s">
        <v>760</v>
      </c>
      <c r="K1053" s="24" t="s">
        <v>52</v>
      </c>
      <c r="L1053" s="24" t="s">
        <v>395</v>
      </c>
      <c r="M1053" s="24" t="s">
        <v>185</v>
      </c>
      <c r="N1053" s="24" t="s">
        <v>55</v>
      </c>
      <c r="O1053" s="24" t="s">
        <v>186</v>
      </c>
      <c r="P1053" s="24">
        <v>105</v>
      </c>
      <c r="Q1053" s="24">
        <v>0</v>
      </c>
      <c r="R1053" s="24" t="s">
        <v>84</v>
      </c>
      <c r="S1053" s="62">
        <v>0</v>
      </c>
      <c r="T1053" s="24">
        <v>2025</v>
      </c>
      <c r="U1053" s="24">
        <f t="shared" si="22"/>
        <v>0</v>
      </c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62">
        <f>V1053/'Festività&amp;Chiusure'!H$2</f>
        <v>0</v>
      </c>
      <c r="AI1053" s="62">
        <f>W1053/'Festività&amp;Chiusure'!I$2</f>
        <v>0</v>
      </c>
      <c r="AJ1053" s="62">
        <f>X1053/'Festività&amp;Chiusure'!J$2</f>
        <v>0</v>
      </c>
      <c r="AK1053" s="62">
        <f>Y1053/'Festività&amp;Chiusure'!K$2</f>
        <v>0</v>
      </c>
      <c r="AL1053" s="62">
        <f>Z1053/'Festività&amp;Chiusure'!L$2</f>
        <v>0</v>
      </c>
      <c r="AM1053" s="62">
        <f>AA1053/'Festività&amp;Chiusure'!M$2</f>
        <v>0</v>
      </c>
      <c r="AN1053" s="62">
        <f>AB1053/'Festività&amp;Chiusure'!N$2</f>
        <v>0</v>
      </c>
      <c r="AO1053" s="62">
        <f>AC1053/'Festività&amp;Chiusure'!O$2</f>
        <v>0</v>
      </c>
      <c r="AP1053" s="62">
        <f>AD1053/'Festività&amp;Chiusure'!P$2</f>
        <v>0</v>
      </c>
      <c r="AQ1053" s="62">
        <f>AE1053/'Festività&amp;Chiusure'!Q$2</f>
        <v>0</v>
      </c>
      <c r="AR1053" s="62">
        <f>AF1053/'Festività&amp;Chiusure'!R$2</f>
        <v>0</v>
      </c>
      <c r="AS1053" s="62">
        <f>AG1053/'Festività&amp;Chiusure'!S$2</f>
        <v>0</v>
      </c>
    </row>
    <row r="1054" spans="1:45" ht="15" customHeight="1">
      <c r="A1054" s="24" t="s">
        <v>45</v>
      </c>
      <c r="B1054" s="24" t="s">
        <v>46</v>
      </c>
      <c r="C1054" s="24"/>
      <c r="D1054" s="24">
        <v>2025</v>
      </c>
      <c r="E1054" s="61">
        <v>45658</v>
      </c>
      <c r="F1054" s="61">
        <v>46022</v>
      </c>
      <c r="G1054" s="24" t="s">
        <v>62</v>
      </c>
      <c r="H1054" s="24" t="s">
        <v>62</v>
      </c>
      <c r="I1054" s="24" t="s">
        <v>307</v>
      </c>
      <c r="J1054" s="24" t="s">
        <v>760</v>
      </c>
      <c r="K1054" s="24" t="s">
        <v>52</v>
      </c>
      <c r="L1054" s="24" t="s">
        <v>395</v>
      </c>
      <c r="M1054" s="24" t="s">
        <v>389</v>
      </c>
      <c r="N1054" s="24" t="s">
        <v>55</v>
      </c>
      <c r="O1054" s="24" t="s">
        <v>674</v>
      </c>
      <c r="P1054" s="24">
        <v>105</v>
      </c>
      <c r="Q1054" s="24">
        <v>0</v>
      </c>
      <c r="R1054" s="24" t="s">
        <v>84</v>
      </c>
      <c r="S1054" s="62">
        <v>0</v>
      </c>
      <c r="T1054" s="24">
        <v>2025</v>
      </c>
      <c r="U1054" s="24">
        <f t="shared" si="22"/>
        <v>22</v>
      </c>
      <c r="V1054" s="24"/>
      <c r="W1054" s="24"/>
      <c r="X1054" s="24"/>
      <c r="Y1054" s="24"/>
      <c r="Z1054" s="24">
        <v>5</v>
      </c>
      <c r="AA1054" s="24">
        <v>5</v>
      </c>
      <c r="AB1054" s="24">
        <v>5</v>
      </c>
      <c r="AC1054" s="24">
        <v>2</v>
      </c>
      <c r="AD1054" s="24">
        <v>5</v>
      </c>
      <c r="AE1054" s="24"/>
      <c r="AF1054" s="24"/>
      <c r="AG1054" s="24"/>
      <c r="AH1054" s="62">
        <f>V1054/'Festività&amp;Chiusure'!H$2</f>
        <v>0</v>
      </c>
      <c r="AI1054" s="62">
        <f>W1054/'Festività&amp;Chiusure'!I$2</f>
        <v>0</v>
      </c>
      <c r="AJ1054" s="62">
        <f>X1054/'Festività&amp;Chiusure'!J$2</f>
        <v>0</v>
      </c>
      <c r="AK1054" s="62">
        <f>Y1054/'Festività&amp;Chiusure'!K$2</f>
        <v>0</v>
      </c>
      <c r="AL1054" s="62">
        <f>Z1054/'Festività&amp;Chiusure'!L$2</f>
        <v>0.25</v>
      </c>
      <c r="AM1054" s="62">
        <f>AA1054/'Festività&amp;Chiusure'!M$2</f>
        <v>0.25</v>
      </c>
      <c r="AN1054" s="62">
        <f>AB1054/'Festività&amp;Chiusure'!N$2</f>
        <v>0.21739130434782608</v>
      </c>
      <c r="AO1054" s="62">
        <f>AC1054/'Festività&amp;Chiusure'!O$2</f>
        <v>0.16666666666666666</v>
      </c>
      <c r="AP1054" s="62">
        <f>AD1054/'Festività&amp;Chiusure'!P$2</f>
        <v>0.23809523809523808</v>
      </c>
      <c r="AQ1054" s="62">
        <f>AE1054/'Festività&amp;Chiusure'!Q$2</f>
        <v>0</v>
      </c>
      <c r="AR1054" s="62">
        <f>AF1054/'Festività&amp;Chiusure'!R$2</f>
        <v>0</v>
      </c>
      <c r="AS1054" s="62">
        <f>AG1054/'Festività&amp;Chiusure'!S$2</f>
        <v>0</v>
      </c>
    </row>
    <row r="1055" spans="1:45" ht="14.45">
      <c r="A1055" s="24" t="s">
        <v>45</v>
      </c>
      <c r="B1055" s="24" t="s">
        <v>46</v>
      </c>
      <c r="C1055" s="24"/>
      <c r="D1055" s="24">
        <v>2025</v>
      </c>
      <c r="E1055" s="61">
        <v>45658</v>
      </c>
      <c r="F1055" s="61">
        <v>46022</v>
      </c>
      <c r="G1055" s="24" t="s">
        <v>62</v>
      </c>
      <c r="H1055" s="24" t="s">
        <v>62</v>
      </c>
      <c r="I1055" s="24" t="s">
        <v>307</v>
      </c>
      <c r="J1055" s="24" t="s">
        <v>760</v>
      </c>
      <c r="K1055" s="24" t="s">
        <v>52</v>
      </c>
      <c r="L1055" s="24" t="s">
        <v>395</v>
      </c>
      <c r="M1055" s="24" t="s">
        <v>330</v>
      </c>
      <c r="N1055" s="24" t="s">
        <v>55</v>
      </c>
      <c r="O1055" s="24" t="s">
        <v>142</v>
      </c>
      <c r="P1055" s="24">
        <v>105</v>
      </c>
      <c r="Q1055" s="24">
        <v>0</v>
      </c>
      <c r="R1055" s="24" t="s">
        <v>84</v>
      </c>
      <c r="S1055" s="62">
        <v>0</v>
      </c>
      <c r="T1055" s="24">
        <v>2025</v>
      </c>
      <c r="U1055" s="24">
        <f t="shared" si="22"/>
        <v>1</v>
      </c>
      <c r="V1055" s="24"/>
      <c r="W1055" s="24"/>
      <c r="X1055" s="24"/>
      <c r="Y1055" s="24">
        <v>1</v>
      </c>
      <c r="Z1055" s="24">
        <v>1</v>
      </c>
      <c r="AA1055" s="24"/>
      <c r="AB1055" s="24"/>
      <c r="AC1055" s="24"/>
      <c r="AD1055" s="24"/>
      <c r="AE1055" s="24"/>
      <c r="AF1055" s="24"/>
      <c r="AG1055" s="24"/>
      <c r="AH1055" s="62">
        <f>V1055/'Festività&amp;Chiusure'!H$2</f>
        <v>0</v>
      </c>
      <c r="AI1055" s="62">
        <f>W1055/'Festività&amp;Chiusure'!I$2</f>
        <v>0</v>
      </c>
      <c r="AJ1055" s="62">
        <f>X1055/'Festività&amp;Chiusure'!J$2</f>
        <v>0</v>
      </c>
      <c r="AK1055" s="62">
        <f>Y1055/'Festività&amp;Chiusure'!K$2</f>
        <v>4.5454545454545456E-2</v>
      </c>
      <c r="AL1055" s="62">
        <f>Z1055/'Festività&amp;Chiusure'!L$2</f>
        <v>0.05</v>
      </c>
      <c r="AM1055" s="62">
        <f>AA1055/'Festività&amp;Chiusure'!M$2</f>
        <v>0</v>
      </c>
      <c r="AN1055" s="62">
        <f>AB1055/'Festività&amp;Chiusure'!N$2</f>
        <v>0</v>
      </c>
      <c r="AO1055" s="62">
        <f>AC1055/'Festività&amp;Chiusure'!O$2</f>
        <v>0</v>
      </c>
      <c r="AP1055" s="62">
        <f>AD1055/'Festività&amp;Chiusure'!P$2</f>
        <v>0</v>
      </c>
      <c r="AQ1055" s="62">
        <f>AE1055/'Festività&amp;Chiusure'!Q$2</f>
        <v>0</v>
      </c>
      <c r="AR1055" s="62">
        <f>AF1055/'Festività&amp;Chiusure'!R$2</f>
        <v>0</v>
      </c>
      <c r="AS1055" s="62">
        <f>AG1055/'Festività&amp;Chiusure'!S$2</f>
        <v>0</v>
      </c>
    </row>
    <row r="1056" spans="1:45" ht="14.45">
      <c r="A1056" s="24" t="s">
        <v>45</v>
      </c>
      <c r="B1056" s="24" t="s">
        <v>46</v>
      </c>
      <c r="C1056" s="24"/>
      <c r="D1056" s="24">
        <v>2025</v>
      </c>
      <c r="E1056" s="61">
        <v>45658</v>
      </c>
      <c r="F1056" s="61">
        <v>46022</v>
      </c>
      <c r="G1056" s="24" t="s">
        <v>62</v>
      </c>
      <c r="H1056" s="24" t="s">
        <v>62</v>
      </c>
      <c r="I1056" s="24" t="s">
        <v>307</v>
      </c>
      <c r="J1056" s="24" t="s">
        <v>760</v>
      </c>
      <c r="K1056" s="24" t="s">
        <v>52</v>
      </c>
      <c r="L1056" s="24" t="s">
        <v>395</v>
      </c>
      <c r="M1056" s="24" t="s">
        <v>189</v>
      </c>
      <c r="N1056" s="24" t="s">
        <v>55</v>
      </c>
      <c r="O1056" s="24" t="s">
        <v>92</v>
      </c>
      <c r="P1056" s="24">
        <v>105</v>
      </c>
      <c r="Q1056" s="24">
        <v>0</v>
      </c>
      <c r="R1056" s="24" t="s">
        <v>84</v>
      </c>
      <c r="S1056" s="62">
        <v>0</v>
      </c>
      <c r="T1056" s="24">
        <v>2025</v>
      </c>
      <c r="U1056" s="24">
        <f t="shared" si="22"/>
        <v>4</v>
      </c>
      <c r="V1056" s="24"/>
      <c r="W1056" s="24"/>
      <c r="X1056" s="24"/>
      <c r="Y1056" s="24">
        <v>1</v>
      </c>
      <c r="Z1056" s="24">
        <v>1</v>
      </c>
      <c r="AA1056" s="24">
        <v>1</v>
      </c>
      <c r="AB1056" s="24">
        <v>1</v>
      </c>
      <c r="AC1056" s="24"/>
      <c r="AD1056" s="24">
        <v>1</v>
      </c>
      <c r="AE1056" s="24"/>
      <c r="AF1056" s="24"/>
      <c r="AG1056" s="24"/>
      <c r="AH1056" s="62">
        <f>V1056/'Festività&amp;Chiusure'!H$2</f>
        <v>0</v>
      </c>
      <c r="AI1056" s="62">
        <f>W1056/'Festività&amp;Chiusure'!I$2</f>
        <v>0</v>
      </c>
      <c r="AJ1056" s="62">
        <f>X1056/'Festività&amp;Chiusure'!J$2</f>
        <v>0</v>
      </c>
      <c r="AK1056" s="62">
        <f>Y1056/'Festività&amp;Chiusure'!K$2</f>
        <v>4.5454545454545456E-2</v>
      </c>
      <c r="AL1056" s="62">
        <f>Z1056/'Festività&amp;Chiusure'!L$2</f>
        <v>0.05</v>
      </c>
      <c r="AM1056" s="62">
        <f>AA1056/'Festività&amp;Chiusure'!M$2</f>
        <v>0.05</v>
      </c>
      <c r="AN1056" s="62">
        <f>AB1056/'Festività&amp;Chiusure'!N$2</f>
        <v>4.3478260869565216E-2</v>
      </c>
      <c r="AO1056" s="62">
        <f>AC1056/'Festività&amp;Chiusure'!O$2</f>
        <v>0</v>
      </c>
      <c r="AP1056" s="62">
        <f>AD1056/'Festività&amp;Chiusure'!P$2</f>
        <v>4.7619047619047616E-2</v>
      </c>
      <c r="AQ1056" s="62">
        <f>AE1056/'Festività&amp;Chiusure'!Q$2</f>
        <v>0</v>
      </c>
      <c r="AR1056" s="62">
        <f>AF1056/'Festività&amp;Chiusure'!R$2</f>
        <v>0</v>
      </c>
      <c r="AS1056" s="62">
        <f>AG1056/'Festività&amp;Chiusure'!S$2</f>
        <v>0</v>
      </c>
    </row>
    <row r="1057" spans="1:45" ht="14.45">
      <c r="A1057" s="24" t="s">
        <v>45</v>
      </c>
      <c r="B1057" s="24" t="s">
        <v>46</v>
      </c>
      <c r="C1057" s="24"/>
      <c r="D1057" s="24">
        <v>2025</v>
      </c>
      <c r="E1057" s="61">
        <v>45658</v>
      </c>
      <c r="F1057" s="61">
        <v>46022</v>
      </c>
      <c r="G1057" s="24" t="s">
        <v>62</v>
      </c>
      <c r="H1057" s="24" t="s">
        <v>62</v>
      </c>
      <c r="I1057" s="24" t="s">
        <v>307</v>
      </c>
      <c r="J1057" s="24" t="s">
        <v>760</v>
      </c>
      <c r="K1057" s="24" t="s">
        <v>52</v>
      </c>
      <c r="L1057" s="24" t="s">
        <v>395</v>
      </c>
      <c r="M1057" s="24" t="s">
        <v>334</v>
      </c>
      <c r="N1057" s="24" t="s">
        <v>55</v>
      </c>
      <c r="O1057" s="24" t="s">
        <v>696</v>
      </c>
      <c r="P1057" s="24">
        <v>105</v>
      </c>
      <c r="Q1057" s="24">
        <v>0</v>
      </c>
      <c r="R1057" s="24" t="s">
        <v>84</v>
      </c>
      <c r="S1057" s="62">
        <v>0</v>
      </c>
      <c r="T1057" s="24">
        <v>2025</v>
      </c>
      <c r="U1057" s="24">
        <f t="shared" si="22"/>
        <v>17</v>
      </c>
      <c r="V1057" s="24"/>
      <c r="W1057" s="24"/>
      <c r="X1057" s="24"/>
      <c r="Y1057" s="24">
        <v>5</v>
      </c>
      <c r="Z1057" s="24">
        <v>1</v>
      </c>
      <c r="AA1057" s="24">
        <v>1</v>
      </c>
      <c r="AB1057" s="24">
        <v>5</v>
      </c>
      <c r="AC1057" s="24">
        <v>5</v>
      </c>
      <c r="AD1057" s="24">
        <v>5</v>
      </c>
      <c r="AE1057" s="24"/>
      <c r="AF1057" s="24"/>
      <c r="AG1057" s="24"/>
      <c r="AH1057" s="62">
        <f>V1057/'Festività&amp;Chiusure'!H$2</f>
        <v>0</v>
      </c>
      <c r="AI1057" s="62">
        <f>W1057/'Festività&amp;Chiusure'!I$2</f>
        <v>0</v>
      </c>
      <c r="AJ1057" s="62">
        <f>X1057/'Festività&amp;Chiusure'!J$2</f>
        <v>0</v>
      </c>
      <c r="AK1057" s="62">
        <f>Y1057/'Festività&amp;Chiusure'!K$2</f>
        <v>0.22727272727272727</v>
      </c>
      <c r="AL1057" s="62">
        <f>Z1057/'Festività&amp;Chiusure'!L$2</f>
        <v>0.05</v>
      </c>
      <c r="AM1057" s="62">
        <f>AA1057/'Festività&amp;Chiusure'!M$2</f>
        <v>0.05</v>
      </c>
      <c r="AN1057" s="62">
        <f>AB1057/'Festività&amp;Chiusure'!N$2</f>
        <v>0.21739130434782608</v>
      </c>
      <c r="AO1057" s="62">
        <f>AC1057/'Festività&amp;Chiusure'!O$2</f>
        <v>0.41666666666666669</v>
      </c>
      <c r="AP1057" s="62">
        <f>AD1057/'Festività&amp;Chiusure'!P$2</f>
        <v>0.23809523809523808</v>
      </c>
      <c r="AQ1057" s="62">
        <f>AE1057/'Festività&amp;Chiusure'!Q$2</f>
        <v>0</v>
      </c>
      <c r="AR1057" s="62">
        <f>AF1057/'Festività&amp;Chiusure'!R$2</f>
        <v>0</v>
      </c>
      <c r="AS1057" s="62">
        <f>AG1057/'Festività&amp;Chiusure'!S$2</f>
        <v>0</v>
      </c>
    </row>
    <row r="1058" spans="1:45" ht="14.45">
      <c r="A1058" s="24" t="s">
        <v>45</v>
      </c>
      <c r="B1058" s="24" t="s">
        <v>46</v>
      </c>
      <c r="C1058" s="24"/>
      <c r="D1058" s="24">
        <v>2025</v>
      </c>
      <c r="E1058" s="61">
        <v>45658</v>
      </c>
      <c r="F1058" s="61">
        <v>46022</v>
      </c>
      <c r="G1058" s="24" t="s">
        <v>62</v>
      </c>
      <c r="H1058" s="24" t="s">
        <v>62</v>
      </c>
      <c r="I1058" s="24" t="s">
        <v>307</v>
      </c>
      <c r="J1058" s="24" t="s">
        <v>760</v>
      </c>
      <c r="K1058" s="24" t="s">
        <v>52</v>
      </c>
      <c r="L1058" s="24" t="s">
        <v>395</v>
      </c>
      <c r="M1058" s="24" t="s">
        <v>224</v>
      </c>
      <c r="N1058" s="24" t="s">
        <v>55</v>
      </c>
      <c r="O1058" s="24" t="s">
        <v>759</v>
      </c>
      <c r="P1058" s="24">
        <v>105</v>
      </c>
      <c r="Q1058" s="24">
        <v>0</v>
      </c>
      <c r="R1058" s="24" t="s">
        <v>84</v>
      </c>
      <c r="S1058" s="62">
        <v>0</v>
      </c>
      <c r="T1058" s="24">
        <v>2025</v>
      </c>
      <c r="U1058" s="24">
        <f t="shared" si="22"/>
        <v>9</v>
      </c>
      <c r="V1058" s="24"/>
      <c r="W1058" s="24"/>
      <c r="X1058" s="24"/>
      <c r="Y1058" s="24">
        <v>3</v>
      </c>
      <c r="Z1058" s="24">
        <v>3</v>
      </c>
      <c r="AA1058" s="24">
        <v>3</v>
      </c>
      <c r="AB1058" s="24">
        <v>2</v>
      </c>
      <c r="AC1058" s="24">
        <v>1</v>
      </c>
      <c r="AD1058" s="24"/>
      <c r="AE1058" s="24"/>
      <c r="AF1058" s="24"/>
      <c r="AG1058" s="24"/>
      <c r="AH1058" s="62">
        <f>V1058/'Festività&amp;Chiusure'!H$2</f>
        <v>0</v>
      </c>
      <c r="AI1058" s="62">
        <f>W1058/'Festività&amp;Chiusure'!I$2</f>
        <v>0</v>
      </c>
      <c r="AJ1058" s="62">
        <f>X1058/'Festività&amp;Chiusure'!J$2</f>
        <v>0</v>
      </c>
      <c r="AK1058" s="62">
        <f>Y1058/'Festività&amp;Chiusure'!K$2</f>
        <v>0.13636363636363635</v>
      </c>
      <c r="AL1058" s="62">
        <f>Z1058/'Festività&amp;Chiusure'!L$2</f>
        <v>0.15</v>
      </c>
      <c r="AM1058" s="62">
        <f>AA1058/'Festività&amp;Chiusure'!M$2</f>
        <v>0.15</v>
      </c>
      <c r="AN1058" s="62">
        <f>AB1058/'Festività&amp;Chiusure'!N$2</f>
        <v>8.6956521739130432E-2</v>
      </c>
      <c r="AO1058" s="62">
        <f>AC1058/'Festività&amp;Chiusure'!O$2</f>
        <v>8.3333333333333329E-2</v>
      </c>
      <c r="AP1058" s="62">
        <f>AD1058/'Festività&amp;Chiusure'!P$2</f>
        <v>0</v>
      </c>
      <c r="AQ1058" s="62">
        <f>AE1058/'Festività&amp;Chiusure'!Q$2</f>
        <v>0</v>
      </c>
      <c r="AR1058" s="62">
        <f>AF1058/'Festività&amp;Chiusure'!R$2</f>
        <v>0</v>
      </c>
      <c r="AS1058" s="62">
        <f>AG1058/'Festività&amp;Chiusure'!S$2</f>
        <v>0</v>
      </c>
    </row>
    <row r="1059" spans="1:45" ht="14.45">
      <c r="A1059" s="24" t="s">
        <v>209</v>
      </c>
      <c r="B1059" s="24" t="s">
        <v>46</v>
      </c>
      <c r="C1059" s="24" t="s">
        <v>195</v>
      </c>
      <c r="D1059" s="24">
        <v>2025</v>
      </c>
      <c r="E1059" s="61">
        <v>45658</v>
      </c>
      <c r="F1059" s="61">
        <v>45809</v>
      </c>
      <c r="G1059" s="24" t="s">
        <v>62</v>
      </c>
      <c r="H1059" s="24" t="s">
        <v>62</v>
      </c>
      <c r="I1059" s="24" t="s">
        <v>182</v>
      </c>
      <c r="J1059" s="24" t="s">
        <v>761</v>
      </c>
      <c r="K1059" s="24" t="s">
        <v>52</v>
      </c>
      <c r="L1059" s="24" t="s">
        <v>395</v>
      </c>
      <c r="M1059" s="24" t="s">
        <v>185</v>
      </c>
      <c r="N1059" s="24" t="s">
        <v>684</v>
      </c>
      <c r="O1059" s="24" t="s">
        <v>186</v>
      </c>
      <c r="P1059" s="24">
        <v>60</v>
      </c>
      <c r="Q1059" s="24">
        <v>0</v>
      </c>
      <c r="R1059" s="24" t="s">
        <v>84</v>
      </c>
      <c r="S1059" s="62">
        <v>0</v>
      </c>
      <c r="T1059" s="24">
        <v>2025</v>
      </c>
      <c r="U1059" s="24">
        <f t="shared" si="22"/>
        <v>0</v>
      </c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62">
        <f>V1059/'Festività&amp;Chiusure'!H$2</f>
        <v>0</v>
      </c>
      <c r="AI1059" s="62">
        <f>W1059/'Festività&amp;Chiusure'!I$2</f>
        <v>0</v>
      </c>
      <c r="AJ1059" s="62">
        <f>X1059/'Festività&amp;Chiusure'!J$2</f>
        <v>0</v>
      </c>
      <c r="AK1059" s="62">
        <f>Y1059/'Festività&amp;Chiusure'!K$2</f>
        <v>0</v>
      </c>
      <c r="AL1059" s="62">
        <f>Z1059/'Festività&amp;Chiusure'!L$2</f>
        <v>0</v>
      </c>
      <c r="AM1059" s="62">
        <f>AA1059/'Festività&amp;Chiusure'!M$2</f>
        <v>0</v>
      </c>
      <c r="AN1059" s="62">
        <f>AB1059/'Festività&amp;Chiusure'!N$2</f>
        <v>0</v>
      </c>
      <c r="AO1059" s="62">
        <f>AC1059/'Festività&amp;Chiusure'!O$2</f>
        <v>0</v>
      </c>
      <c r="AP1059" s="62">
        <f>AD1059/'Festività&amp;Chiusure'!P$2</f>
        <v>0</v>
      </c>
      <c r="AQ1059" s="62">
        <f>AE1059/'Festività&amp;Chiusure'!Q$2</f>
        <v>0</v>
      </c>
      <c r="AR1059" s="62">
        <f>AF1059/'Festività&amp;Chiusure'!R$2</f>
        <v>0</v>
      </c>
      <c r="AS1059" s="62">
        <f>AG1059/'Festività&amp;Chiusure'!S$2</f>
        <v>0</v>
      </c>
    </row>
    <row r="1060" spans="1:45" ht="14.45">
      <c r="A1060" s="24" t="s">
        <v>209</v>
      </c>
      <c r="B1060" s="24" t="s">
        <v>46</v>
      </c>
      <c r="C1060" s="24" t="s">
        <v>195</v>
      </c>
      <c r="D1060" s="24">
        <v>2025</v>
      </c>
      <c r="E1060" s="61">
        <v>45658</v>
      </c>
      <c r="F1060" s="61">
        <v>45809</v>
      </c>
      <c r="G1060" s="24" t="s">
        <v>62</v>
      </c>
      <c r="H1060" s="24" t="s">
        <v>62</v>
      </c>
      <c r="I1060" s="24" t="s">
        <v>182</v>
      </c>
      <c r="J1060" s="24" t="s">
        <v>761</v>
      </c>
      <c r="K1060" s="24" t="s">
        <v>52</v>
      </c>
      <c r="L1060" s="24" t="s">
        <v>395</v>
      </c>
      <c r="M1060" s="24" t="s">
        <v>191</v>
      </c>
      <c r="N1060" s="24" t="s">
        <v>684</v>
      </c>
      <c r="O1060" s="24" t="s">
        <v>186</v>
      </c>
      <c r="P1060" s="24">
        <v>60</v>
      </c>
      <c r="Q1060" s="24">
        <v>0</v>
      </c>
      <c r="R1060" s="24" t="s">
        <v>84</v>
      </c>
      <c r="S1060" s="62">
        <v>0</v>
      </c>
      <c r="T1060" s="24">
        <v>2025</v>
      </c>
      <c r="U1060" s="24">
        <f t="shared" si="22"/>
        <v>0</v>
      </c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62">
        <f>V1060/'Festività&amp;Chiusure'!H$2</f>
        <v>0</v>
      </c>
      <c r="AI1060" s="62">
        <f>W1060/'Festività&amp;Chiusure'!I$2</f>
        <v>0</v>
      </c>
      <c r="AJ1060" s="62">
        <f>X1060/'Festività&amp;Chiusure'!J$2</f>
        <v>0</v>
      </c>
      <c r="AK1060" s="62">
        <f>Y1060/'Festività&amp;Chiusure'!K$2</f>
        <v>0</v>
      </c>
      <c r="AL1060" s="62">
        <f>Z1060/'Festività&amp;Chiusure'!L$2</f>
        <v>0</v>
      </c>
      <c r="AM1060" s="62">
        <f>AA1060/'Festività&amp;Chiusure'!M$2</f>
        <v>0</v>
      </c>
      <c r="AN1060" s="62">
        <f>AB1060/'Festività&amp;Chiusure'!N$2</f>
        <v>0</v>
      </c>
      <c r="AO1060" s="62">
        <f>AC1060/'Festività&amp;Chiusure'!O$2</f>
        <v>0</v>
      </c>
      <c r="AP1060" s="62">
        <f>AD1060/'Festività&amp;Chiusure'!P$2</f>
        <v>0</v>
      </c>
      <c r="AQ1060" s="62">
        <f>AE1060/'Festività&amp;Chiusure'!Q$2</f>
        <v>0</v>
      </c>
      <c r="AR1060" s="62">
        <f>AF1060/'Festività&amp;Chiusure'!R$2</f>
        <v>0</v>
      </c>
      <c r="AS1060" s="62">
        <f>AG1060/'Festività&amp;Chiusure'!S$2</f>
        <v>0</v>
      </c>
    </row>
    <row r="1061" spans="1:45" ht="14.45">
      <c r="A1061" s="43" t="s">
        <v>45</v>
      </c>
      <c r="B1061" s="43" t="s">
        <v>46</v>
      </c>
      <c r="C1061" s="43" t="s">
        <v>195</v>
      </c>
      <c r="D1061" s="43">
        <v>2025</v>
      </c>
      <c r="E1061" s="88">
        <v>45658</v>
      </c>
      <c r="F1061" s="88">
        <v>46022</v>
      </c>
      <c r="G1061" s="43" t="s">
        <v>62</v>
      </c>
      <c r="H1061" s="24" t="s">
        <v>181</v>
      </c>
      <c r="I1061" s="43" t="s">
        <v>182</v>
      </c>
      <c r="J1061" s="43" t="s">
        <v>762</v>
      </c>
      <c r="K1061" s="43" t="s">
        <v>52</v>
      </c>
      <c r="L1061" s="43" t="s">
        <v>189</v>
      </c>
      <c r="M1061" s="24" t="s">
        <v>185</v>
      </c>
      <c r="N1061" s="24" t="s">
        <v>684</v>
      </c>
      <c r="O1061" s="24" t="s">
        <v>186</v>
      </c>
      <c r="P1061" s="43">
        <v>100</v>
      </c>
      <c r="Q1061" s="43">
        <v>0</v>
      </c>
      <c r="R1061" s="24" t="s">
        <v>93</v>
      </c>
      <c r="S1061" s="43">
        <v>0</v>
      </c>
      <c r="T1061" s="43">
        <v>2025</v>
      </c>
      <c r="U1061" s="24">
        <f t="shared" si="22"/>
        <v>20</v>
      </c>
      <c r="V1061" s="43"/>
      <c r="W1061" s="43"/>
      <c r="X1061" s="43">
        <v>5</v>
      </c>
      <c r="Y1061" s="43">
        <v>5</v>
      </c>
      <c r="Z1061" s="43">
        <v>5</v>
      </c>
      <c r="AA1061" s="43">
        <v>5</v>
      </c>
      <c r="AB1061" s="43">
        <v>5</v>
      </c>
      <c r="AC1061" s="43">
        <v>5</v>
      </c>
      <c r="AD1061" s="43"/>
      <c r="AE1061" s="43"/>
      <c r="AF1061" s="43"/>
      <c r="AG1061" s="43"/>
      <c r="AH1061" s="62">
        <f>V1061/'Festività&amp;Chiusure'!H$2</f>
        <v>0</v>
      </c>
      <c r="AI1061" s="62">
        <f>W1061/'Festività&amp;Chiusure'!I$2</f>
        <v>0</v>
      </c>
      <c r="AJ1061" s="62">
        <f>X1061/'Festività&amp;Chiusure'!J$2</f>
        <v>0.23809523809523808</v>
      </c>
      <c r="AK1061" s="62">
        <f>Y1061/'Festività&amp;Chiusure'!K$2</f>
        <v>0.22727272727272727</v>
      </c>
      <c r="AL1061" s="62">
        <f>Z1061/'Festività&amp;Chiusure'!L$2</f>
        <v>0.25</v>
      </c>
      <c r="AM1061" s="62">
        <f>AA1061/'Festività&amp;Chiusure'!M$2</f>
        <v>0.25</v>
      </c>
      <c r="AN1061" s="62">
        <f>AB1061/'Festività&amp;Chiusure'!N$2</f>
        <v>0.21739130434782608</v>
      </c>
      <c r="AO1061" s="62">
        <f>AC1061/'Festività&amp;Chiusure'!O$2</f>
        <v>0.41666666666666669</v>
      </c>
      <c r="AP1061" s="62">
        <f>AD1061/'Festività&amp;Chiusure'!P$2</f>
        <v>0</v>
      </c>
      <c r="AQ1061" s="62">
        <f>AE1061/'Festività&amp;Chiusure'!Q$2</f>
        <v>0</v>
      </c>
      <c r="AR1061" s="62">
        <f>AF1061/'Festività&amp;Chiusure'!R$2</f>
        <v>0</v>
      </c>
      <c r="AS1061" s="62">
        <f>AG1061/'Festività&amp;Chiusure'!S$2</f>
        <v>0</v>
      </c>
    </row>
    <row r="1062" spans="1:45" ht="14.45">
      <c r="A1062" s="43" t="s">
        <v>45</v>
      </c>
      <c r="B1062" s="43" t="s">
        <v>46</v>
      </c>
      <c r="C1062" s="43" t="s">
        <v>195</v>
      </c>
      <c r="D1062" s="43">
        <v>2025</v>
      </c>
      <c r="E1062" s="88">
        <v>45658</v>
      </c>
      <c r="F1062" s="88">
        <v>46022</v>
      </c>
      <c r="G1062" s="43" t="s">
        <v>62</v>
      </c>
      <c r="H1062" s="24" t="s">
        <v>181</v>
      </c>
      <c r="I1062" s="24" t="s">
        <v>182</v>
      </c>
      <c r="J1062" s="43" t="s">
        <v>762</v>
      </c>
      <c r="K1062" s="43" t="s">
        <v>52</v>
      </c>
      <c r="L1062" s="43" t="s">
        <v>189</v>
      </c>
      <c r="M1062" s="43" t="s">
        <v>187</v>
      </c>
      <c r="N1062" s="24" t="s">
        <v>684</v>
      </c>
      <c r="O1062" s="24" t="s">
        <v>186</v>
      </c>
      <c r="P1062" s="43">
        <v>100</v>
      </c>
      <c r="Q1062" s="43">
        <v>0</v>
      </c>
      <c r="R1062" s="24" t="s">
        <v>93</v>
      </c>
      <c r="S1062" s="43">
        <v>0</v>
      </c>
      <c r="T1062" s="43">
        <v>2025</v>
      </c>
      <c r="U1062" s="24">
        <f t="shared" si="22"/>
        <v>0</v>
      </c>
      <c r="V1062" s="43"/>
      <c r="W1062" s="43"/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62">
        <f>V1062/'Festività&amp;Chiusure'!H$2</f>
        <v>0</v>
      </c>
      <c r="AI1062" s="62">
        <f>W1062/'Festività&amp;Chiusure'!I$2</f>
        <v>0</v>
      </c>
      <c r="AJ1062" s="62">
        <f>X1062/'Festività&amp;Chiusure'!J$2</f>
        <v>0</v>
      </c>
      <c r="AK1062" s="62">
        <f>Y1062/'Festività&amp;Chiusure'!K$2</f>
        <v>0</v>
      </c>
      <c r="AL1062" s="62">
        <f>Z1062/'Festività&amp;Chiusure'!L$2</f>
        <v>0</v>
      </c>
      <c r="AM1062" s="62">
        <f>AA1062/'Festività&amp;Chiusure'!M$2</f>
        <v>0</v>
      </c>
      <c r="AN1062" s="62">
        <f>AB1062/'Festività&amp;Chiusure'!N$2</f>
        <v>0</v>
      </c>
      <c r="AO1062" s="62">
        <f>AC1062/'Festività&amp;Chiusure'!O$2</f>
        <v>0</v>
      </c>
      <c r="AP1062" s="62">
        <f>AD1062/'Festività&amp;Chiusure'!P$2</f>
        <v>0</v>
      </c>
      <c r="AQ1062" s="62">
        <f>AE1062/'Festività&amp;Chiusure'!Q$2</f>
        <v>0</v>
      </c>
      <c r="AR1062" s="62">
        <f>AF1062/'Festività&amp;Chiusure'!R$2</f>
        <v>0</v>
      </c>
      <c r="AS1062" s="62">
        <f>AG1062/'Festività&amp;Chiusure'!S$2</f>
        <v>0</v>
      </c>
    </row>
    <row r="1063" spans="1:45" ht="14.45">
      <c r="A1063" s="43" t="s">
        <v>45</v>
      </c>
      <c r="B1063" s="43" t="s">
        <v>46</v>
      </c>
      <c r="C1063" s="43" t="s">
        <v>195</v>
      </c>
      <c r="D1063" s="43">
        <v>2025</v>
      </c>
      <c r="E1063" s="88">
        <v>45658</v>
      </c>
      <c r="F1063" s="88">
        <v>46022</v>
      </c>
      <c r="G1063" s="43" t="s">
        <v>62</v>
      </c>
      <c r="H1063" s="43" t="s">
        <v>181</v>
      </c>
      <c r="I1063" s="43" t="s">
        <v>182</v>
      </c>
      <c r="J1063" s="43" t="s">
        <v>762</v>
      </c>
      <c r="K1063" s="43" t="s">
        <v>52</v>
      </c>
      <c r="L1063" s="43" t="s">
        <v>189</v>
      </c>
      <c r="M1063" s="43" t="s">
        <v>189</v>
      </c>
      <c r="N1063" s="24" t="s">
        <v>684</v>
      </c>
      <c r="O1063" s="43" t="s">
        <v>92</v>
      </c>
      <c r="P1063" s="43">
        <v>100</v>
      </c>
      <c r="Q1063" s="43">
        <v>0</v>
      </c>
      <c r="R1063" s="24" t="s">
        <v>93</v>
      </c>
      <c r="S1063" s="43">
        <v>0</v>
      </c>
      <c r="T1063" s="43">
        <v>2025</v>
      </c>
      <c r="U1063" s="24">
        <f t="shared" si="22"/>
        <v>12</v>
      </c>
      <c r="V1063" s="43"/>
      <c r="W1063" s="43"/>
      <c r="X1063" s="43">
        <v>3</v>
      </c>
      <c r="Y1063" s="43">
        <v>3</v>
      </c>
      <c r="Z1063" s="43">
        <v>3</v>
      </c>
      <c r="AA1063" s="43">
        <v>3</v>
      </c>
      <c r="AB1063" s="43">
        <v>3</v>
      </c>
      <c r="AC1063" s="43">
        <v>3</v>
      </c>
      <c r="AD1063" s="43"/>
      <c r="AE1063" s="43"/>
      <c r="AF1063" s="43"/>
      <c r="AG1063" s="43"/>
      <c r="AH1063" s="62">
        <f>V1063/'Festività&amp;Chiusure'!H$2</f>
        <v>0</v>
      </c>
      <c r="AI1063" s="62">
        <f>W1063/'Festività&amp;Chiusure'!I$2</f>
        <v>0</v>
      </c>
      <c r="AJ1063" s="62">
        <f>X1063/'Festività&amp;Chiusure'!J$2</f>
        <v>0.14285714285714285</v>
      </c>
      <c r="AK1063" s="62">
        <f>Y1063/'Festività&amp;Chiusure'!K$2</f>
        <v>0.13636363636363635</v>
      </c>
      <c r="AL1063" s="62">
        <f>Z1063/'Festività&amp;Chiusure'!L$2</f>
        <v>0.15</v>
      </c>
      <c r="AM1063" s="62">
        <f>AA1063/'Festività&amp;Chiusure'!M$2</f>
        <v>0.15</v>
      </c>
      <c r="AN1063" s="62">
        <f>AB1063/'Festività&amp;Chiusure'!N$2</f>
        <v>0.13043478260869565</v>
      </c>
      <c r="AO1063" s="62">
        <f>AC1063/'Festività&amp;Chiusure'!O$2</f>
        <v>0.25</v>
      </c>
      <c r="AP1063" s="62">
        <f>AD1063/'Festività&amp;Chiusure'!P$2</f>
        <v>0</v>
      </c>
      <c r="AQ1063" s="62">
        <f>AE1063/'Festività&amp;Chiusure'!Q$2</f>
        <v>0</v>
      </c>
      <c r="AR1063" s="62">
        <f>AF1063/'Festività&amp;Chiusure'!R$2</f>
        <v>0</v>
      </c>
      <c r="AS1063" s="62">
        <f>AG1063/'Festività&amp;Chiusure'!S$2</f>
        <v>0</v>
      </c>
    </row>
    <row r="1064" spans="1:45" ht="15" customHeight="1">
      <c r="A1064" s="43" t="s">
        <v>45</v>
      </c>
      <c r="B1064" s="43" t="s">
        <v>46</v>
      </c>
      <c r="C1064" s="43" t="s">
        <v>195</v>
      </c>
      <c r="D1064" s="43">
        <v>2025</v>
      </c>
      <c r="E1064" s="88">
        <v>45658</v>
      </c>
      <c r="F1064" s="88">
        <v>46022</v>
      </c>
      <c r="G1064" s="43" t="s">
        <v>62</v>
      </c>
      <c r="H1064" s="43" t="s">
        <v>181</v>
      </c>
      <c r="I1064" s="43" t="s">
        <v>182</v>
      </c>
      <c r="J1064" s="43" t="s">
        <v>762</v>
      </c>
      <c r="K1064" s="43" t="s">
        <v>52</v>
      </c>
      <c r="L1064" s="43" t="s">
        <v>189</v>
      </c>
      <c r="M1064" s="43" t="s">
        <v>191</v>
      </c>
      <c r="N1064" s="24" t="s">
        <v>684</v>
      </c>
      <c r="O1064" s="24" t="s">
        <v>233</v>
      </c>
      <c r="P1064" s="43">
        <v>100</v>
      </c>
      <c r="Q1064" s="43">
        <v>0</v>
      </c>
      <c r="R1064" s="24" t="s">
        <v>93</v>
      </c>
      <c r="S1064" s="43">
        <v>0</v>
      </c>
      <c r="T1064" s="43">
        <v>2025</v>
      </c>
      <c r="U1064" s="24">
        <f t="shared" si="22"/>
        <v>20</v>
      </c>
      <c r="V1064" s="43"/>
      <c r="W1064" s="43"/>
      <c r="X1064" s="43">
        <v>5</v>
      </c>
      <c r="Y1064" s="43">
        <v>5</v>
      </c>
      <c r="Z1064" s="43">
        <v>5</v>
      </c>
      <c r="AA1064" s="43">
        <v>5</v>
      </c>
      <c r="AB1064" s="43">
        <v>5</v>
      </c>
      <c r="AC1064" s="43">
        <v>5</v>
      </c>
      <c r="AD1064" s="43"/>
      <c r="AE1064" s="43"/>
      <c r="AF1064" s="43"/>
      <c r="AG1064" s="43"/>
      <c r="AH1064" s="62">
        <f>V1064/'Festività&amp;Chiusure'!H$2</f>
        <v>0</v>
      </c>
      <c r="AI1064" s="62">
        <f>W1064/'Festività&amp;Chiusure'!I$2</f>
        <v>0</v>
      </c>
      <c r="AJ1064" s="62">
        <f>X1064/'Festività&amp;Chiusure'!J$2</f>
        <v>0.23809523809523808</v>
      </c>
      <c r="AK1064" s="62">
        <f>Y1064/'Festività&amp;Chiusure'!K$2</f>
        <v>0.22727272727272727</v>
      </c>
      <c r="AL1064" s="62">
        <f>Z1064/'Festività&amp;Chiusure'!L$2</f>
        <v>0.25</v>
      </c>
      <c r="AM1064" s="62">
        <f>AA1064/'Festività&amp;Chiusure'!M$2</f>
        <v>0.25</v>
      </c>
      <c r="AN1064" s="62">
        <f>AB1064/'Festività&amp;Chiusure'!N$2</f>
        <v>0.21739130434782608</v>
      </c>
      <c r="AO1064" s="62">
        <f>AC1064/'Festività&amp;Chiusure'!O$2</f>
        <v>0.41666666666666669</v>
      </c>
      <c r="AP1064" s="62">
        <f>AD1064/'Festività&amp;Chiusure'!P$2</f>
        <v>0</v>
      </c>
      <c r="AQ1064" s="62">
        <f>AE1064/'Festività&amp;Chiusure'!Q$2</f>
        <v>0</v>
      </c>
      <c r="AR1064" s="62">
        <f>AF1064/'Festività&amp;Chiusure'!R$2</f>
        <v>0</v>
      </c>
      <c r="AS1064" s="62">
        <f>AG1064/'Festività&amp;Chiusure'!S$2</f>
        <v>0</v>
      </c>
    </row>
    <row r="1065" spans="1:45" ht="15" customHeight="1">
      <c r="A1065" s="43" t="s">
        <v>45</v>
      </c>
      <c r="B1065" s="43" t="s">
        <v>46</v>
      </c>
      <c r="C1065" s="43" t="s">
        <v>195</v>
      </c>
      <c r="D1065" s="43">
        <v>2025</v>
      </c>
      <c r="E1065" s="88">
        <v>45658</v>
      </c>
      <c r="F1065" s="88">
        <v>46022</v>
      </c>
      <c r="G1065" s="43" t="s">
        <v>62</v>
      </c>
      <c r="H1065" s="43" t="s">
        <v>181</v>
      </c>
      <c r="I1065" s="43" t="s">
        <v>182</v>
      </c>
      <c r="J1065" s="43" t="s">
        <v>762</v>
      </c>
      <c r="K1065" s="43" t="s">
        <v>52</v>
      </c>
      <c r="L1065" s="43" t="s">
        <v>189</v>
      </c>
      <c r="M1065" s="43" t="s">
        <v>192</v>
      </c>
      <c r="N1065" s="24" t="s">
        <v>684</v>
      </c>
      <c r="O1065" s="43" t="s">
        <v>186</v>
      </c>
      <c r="P1065" s="43">
        <v>100</v>
      </c>
      <c r="Q1065" s="43">
        <v>0</v>
      </c>
      <c r="R1065" s="24" t="s">
        <v>93</v>
      </c>
      <c r="S1065" s="43">
        <v>0</v>
      </c>
      <c r="T1065" s="43">
        <v>2025</v>
      </c>
      <c r="U1065" s="24">
        <f t="shared" si="22"/>
        <v>20</v>
      </c>
      <c r="V1065" s="43"/>
      <c r="W1065" s="43"/>
      <c r="X1065" s="43">
        <v>5</v>
      </c>
      <c r="Y1065" s="43">
        <v>5</v>
      </c>
      <c r="Z1065" s="43">
        <v>5</v>
      </c>
      <c r="AA1065" s="43">
        <v>5</v>
      </c>
      <c r="AB1065" s="43">
        <v>5</v>
      </c>
      <c r="AC1065" s="43">
        <v>5</v>
      </c>
      <c r="AD1065" s="43"/>
      <c r="AE1065" s="43"/>
      <c r="AF1065" s="43"/>
      <c r="AG1065" s="43"/>
      <c r="AH1065" s="62">
        <f>V1065/'Festività&amp;Chiusure'!H$2</f>
        <v>0</v>
      </c>
      <c r="AI1065" s="62">
        <f>W1065/'Festività&amp;Chiusure'!I$2</f>
        <v>0</v>
      </c>
      <c r="AJ1065" s="62">
        <f>X1065/'Festività&amp;Chiusure'!J$2</f>
        <v>0.23809523809523808</v>
      </c>
      <c r="AK1065" s="62">
        <f>Y1065/'Festività&amp;Chiusure'!K$2</f>
        <v>0.22727272727272727</v>
      </c>
      <c r="AL1065" s="62">
        <f>Z1065/'Festività&amp;Chiusure'!L$2</f>
        <v>0.25</v>
      </c>
      <c r="AM1065" s="62">
        <f>AA1065/'Festività&amp;Chiusure'!M$2</f>
        <v>0.25</v>
      </c>
      <c r="AN1065" s="62">
        <f>AB1065/'Festività&amp;Chiusure'!N$2</f>
        <v>0.21739130434782608</v>
      </c>
      <c r="AO1065" s="62">
        <f>AC1065/'Festività&amp;Chiusure'!O$2</f>
        <v>0.41666666666666669</v>
      </c>
      <c r="AP1065" s="62">
        <f>AD1065/'Festività&amp;Chiusure'!P$2</f>
        <v>0</v>
      </c>
      <c r="AQ1065" s="62">
        <f>AE1065/'Festività&amp;Chiusure'!Q$2</f>
        <v>0</v>
      </c>
      <c r="AR1065" s="62">
        <f>AF1065/'Festività&amp;Chiusure'!R$2</f>
        <v>0</v>
      </c>
      <c r="AS1065" s="62">
        <f>AG1065/'Festività&amp;Chiusure'!S$2</f>
        <v>0</v>
      </c>
    </row>
    <row r="1066" spans="1:45" ht="15" customHeight="1">
      <c r="A1066" s="24" t="s">
        <v>209</v>
      </c>
      <c r="B1066" s="24" t="s">
        <v>46</v>
      </c>
      <c r="C1066" s="24" t="s">
        <v>195</v>
      </c>
      <c r="D1066" s="24">
        <v>2025</v>
      </c>
      <c r="E1066" s="61">
        <v>45658</v>
      </c>
      <c r="F1066" s="61">
        <v>46022</v>
      </c>
      <c r="G1066" s="24" t="s">
        <v>62</v>
      </c>
      <c r="H1066" s="24" t="s">
        <v>62</v>
      </c>
      <c r="I1066" s="24" t="s">
        <v>307</v>
      </c>
      <c r="J1066" s="24" t="s">
        <v>763</v>
      </c>
      <c r="K1066" s="24" t="s">
        <v>52</v>
      </c>
      <c r="L1066" s="24" t="s">
        <v>395</v>
      </c>
      <c r="M1066" s="24" t="s">
        <v>185</v>
      </c>
      <c r="N1066" s="24" t="s">
        <v>684</v>
      </c>
      <c r="O1066" s="24" t="s">
        <v>186</v>
      </c>
      <c r="P1066" s="24">
        <v>150</v>
      </c>
      <c r="Q1066" s="24">
        <v>0</v>
      </c>
      <c r="R1066" s="24" t="s">
        <v>84</v>
      </c>
      <c r="S1066" s="62">
        <v>0</v>
      </c>
      <c r="T1066" s="24">
        <v>2025</v>
      </c>
      <c r="U1066" s="24">
        <f t="shared" si="22"/>
        <v>0</v>
      </c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62">
        <f>V1066/'Festività&amp;Chiusure'!H$2</f>
        <v>0</v>
      </c>
      <c r="AI1066" s="62">
        <f>W1066/'Festività&amp;Chiusure'!I$2</f>
        <v>0</v>
      </c>
      <c r="AJ1066" s="62">
        <f>X1066/'Festività&amp;Chiusure'!J$2</f>
        <v>0</v>
      </c>
      <c r="AK1066" s="62">
        <f>Y1066/'Festività&amp;Chiusure'!K$2</f>
        <v>0</v>
      </c>
      <c r="AL1066" s="62">
        <f>Z1066/'Festività&amp;Chiusure'!L$2</f>
        <v>0</v>
      </c>
      <c r="AM1066" s="62">
        <f>AA1066/'Festività&amp;Chiusure'!M$2</f>
        <v>0</v>
      </c>
      <c r="AN1066" s="62">
        <f>AB1066/'Festività&amp;Chiusure'!N$2</f>
        <v>0</v>
      </c>
      <c r="AO1066" s="62">
        <f>AC1066/'Festività&amp;Chiusure'!O$2</f>
        <v>0</v>
      </c>
      <c r="AP1066" s="62">
        <f>AD1066/'Festività&amp;Chiusure'!P$2</f>
        <v>0</v>
      </c>
      <c r="AQ1066" s="62">
        <f>AE1066/'Festività&amp;Chiusure'!Q$2</f>
        <v>0</v>
      </c>
      <c r="AR1066" s="62">
        <f>AF1066/'Festività&amp;Chiusure'!R$2</f>
        <v>0</v>
      </c>
      <c r="AS1066" s="62">
        <f>AG1066/'Festività&amp;Chiusure'!S$2</f>
        <v>0</v>
      </c>
    </row>
    <row r="1067" spans="1:45" ht="15" customHeight="1">
      <c r="A1067" s="24" t="s">
        <v>209</v>
      </c>
      <c r="B1067" s="24" t="s">
        <v>46</v>
      </c>
      <c r="C1067" s="24" t="s">
        <v>195</v>
      </c>
      <c r="D1067" s="24">
        <v>2025</v>
      </c>
      <c r="E1067" s="61">
        <v>45658</v>
      </c>
      <c r="F1067" s="61">
        <v>46022</v>
      </c>
      <c r="G1067" s="24" t="s">
        <v>62</v>
      </c>
      <c r="H1067" s="24" t="s">
        <v>62</v>
      </c>
      <c r="I1067" s="24" t="s">
        <v>307</v>
      </c>
      <c r="J1067" s="24" t="s">
        <v>763</v>
      </c>
      <c r="K1067" s="24" t="s">
        <v>52</v>
      </c>
      <c r="L1067" s="24" t="s">
        <v>395</v>
      </c>
      <c r="M1067" s="24" t="s">
        <v>187</v>
      </c>
      <c r="N1067" s="24" t="s">
        <v>684</v>
      </c>
      <c r="O1067" s="24" t="s">
        <v>186</v>
      </c>
      <c r="P1067" s="24">
        <v>150</v>
      </c>
      <c r="Q1067" s="24">
        <v>0</v>
      </c>
      <c r="R1067" s="24" t="s">
        <v>84</v>
      </c>
      <c r="S1067" s="62">
        <v>0</v>
      </c>
      <c r="T1067" s="24">
        <v>2025</v>
      </c>
      <c r="U1067" s="24">
        <f t="shared" si="22"/>
        <v>0</v>
      </c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62">
        <f>V1067/'Festività&amp;Chiusure'!H$2</f>
        <v>0</v>
      </c>
      <c r="AI1067" s="62">
        <f>W1067/'Festività&amp;Chiusure'!I$2</f>
        <v>0</v>
      </c>
      <c r="AJ1067" s="62">
        <f>X1067/'Festività&amp;Chiusure'!J$2</f>
        <v>0</v>
      </c>
      <c r="AK1067" s="62">
        <f>Y1067/'Festività&amp;Chiusure'!K$2</f>
        <v>0</v>
      </c>
      <c r="AL1067" s="62">
        <f>Z1067/'Festività&amp;Chiusure'!L$2</f>
        <v>0</v>
      </c>
      <c r="AM1067" s="62">
        <f>AA1067/'Festività&amp;Chiusure'!M$2</f>
        <v>0</v>
      </c>
      <c r="AN1067" s="62">
        <f>AB1067/'Festività&amp;Chiusure'!N$2</f>
        <v>0</v>
      </c>
      <c r="AO1067" s="62">
        <f>AC1067/'Festività&amp;Chiusure'!O$2</f>
        <v>0</v>
      </c>
      <c r="AP1067" s="62">
        <f>AD1067/'Festività&amp;Chiusure'!P$2</f>
        <v>0</v>
      </c>
      <c r="AQ1067" s="62">
        <f>AE1067/'Festività&amp;Chiusure'!Q$2</f>
        <v>0</v>
      </c>
      <c r="AR1067" s="62">
        <f>AF1067/'Festività&amp;Chiusure'!R$2</f>
        <v>0</v>
      </c>
      <c r="AS1067" s="62">
        <f>AG1067/'Festività&amp;Chiusure'!S$2</f>
        <v>0</v>
      </c>
    </row>
    <row r="1068" spans="1:45" ht="15" customHeight="1">
      <c r="A1068" s="24" t="s">
        <v>209</v>
      </c>
      <c r="B1068" s="24" t="s">
        <v>46</v>
      </c>
      <c r="C1068" s="24" t="s">
        <v>195</v>
      </c>
      <c r="D1068" s="24">
        <v>2025</v>
      </c>
      <c r="E1068" s="61">
        <v>45658</v>
      </c>
      <c r="F1068" s="61">
        <v>46022</v>
      </c>
      <c r="G1068" s="24" t="s">
        <v>62</v>
      </c>
      <c r="H1068" s="24" t="s">
        <v>62</v>
      </c>
      <c r="I1068" s="24" t="s">
        <v>307</v>
      </c>
      <c r="J1068" s="24" t="s">
        <v>763</v>
      </c>
      <c r="K1068" s="24" t="s">
        <v>52</v>
      </c>
      <c r="L1068" s="24" t="s">
        <v>395</v>
      </c>
      <c r="M1068" s="24" t="s">
        <v>188</v>
      </c>
      <c r="N1068" s="24" t="s">
        <v>684</v>
      </c>
      <c r="O1068" s="24" t="s">
        <v>146</v>
      </c>
      <c r="P1068" s="24">
        <v>150</v>
      </c>
      <c r="Q1068" s="24">
        <v>0</v>
      </c>
      <c r="R1068" s="24" t="s">
        <v>84</v>
      </c>
      <c r="S1068" s="62">
        <v>0</v>
      </c>
      <c r="T1068" s="24">
        <v>2025</v>
      </c>
      <c r="U1068" s="24">
        <f t="shared" si="22"/>
        <v>0</v>
      </c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62">
        <f>V1068/'Festività&amp;Chiusure'!H$2</f>
        <v>0</v>
      </c>
      <c r="AI1068" s="62">
        <f>W1068/'Festività&amp;Chiusure'!I$2</f>
        <v>0</v>
      </c>
      <c r="AJ1068" s="62">
        <f>X1068/'Festività&amp;Chiusure'!J$2</f>
        <v>0</v>
      </c>
      <c r="AK1068" s="62">
        <f>Y1068/'Festività&amp;Chiusure'!K$2</f>
        <v>0</v>
      </c>
      <c r="AL1068" s="62">
        <f>Z1068/'Festività&amp;Chiusure'!L$2</f>
        <v>0</v>
      </c>
      <c r="AM1068" s="62">
        <f>AA1068/'Festività&amp;Chiusure'!M$2</f>
        <v>0</v>
      </c>
      <c r="AN1068" s="62">
        <f>AB1068/'Festività&amp;Chiusure'!N$2</f>
        <v>0</v>
      </c>
      <c r="AO1068" s="62">
        <f>AC1068/'Festività&amp;Chiusure'!O$2</f>
        <v>0</v>
      </c>
      <c r="AP1068" s="62">
        <f>AD1068/'Festività&amp;Chiusure'!P$2</f>
        <v>0</v>
      </c>
      <c r="AQ1068" s="62">
        <f>AE1068/'Festività&amp;Chiusure'!Q$2</f>
        <v>0</v>
      </c>
      <c r="AR1068" s="62">
        <f>AF1068/'Festività&amp;Chiusure'!R$2</f>
        <v>0</v>
      </c>
      <c r="AS1068" s="62">
        <f>AG1068/'Festività&amp;Chiusure'!S$2</f>
        <v>0</v>
      </c>
    </row>
    <row r="1069" spans="1:45" ht="15" customHeight="1">
      <c r="A1069" s="24" t="s">
        <v>209</v>
      </c>
      <c r="B1069" s="24" t="s">
        <v>46</v>
      </c>
      <c r="C1069" s="24" t="s">
        <v>195</v>
      </c>
      <c r="D1069" s="24">
        <v>2025</v>
      </c>
      <c r="E1069" s="61">
        <v>45658</v>
      </c>
      <c r="F1069" s="61">
        <v>46022</v>
      </c>
      <c r="G1069" s="24" t="s">
        <v>62</v>
      </c>
      <c r="H1069" s="24" t="s">
        <v>62</v>
      </c>
      <c r="I1069" s="24" t="s">
        <v>307</v>
      </c>
      <c r="J1069" s="24" t="s">
        <v>763</v>
      </c>
      <c r="K1069" s="24" t="s">
        <v>52</v>
      </c>
      <c r="L1069" s="24" t="s">
        <v>395</v>
      </c>
      <c r="M1069" s="24" t="s">
        <v>189</v>
      </c>
      <c r="N1069" s="24" t="s">
        <v>684</v>
      </c>
      <c r="O1069" s="24" t="s">
        <v>92</v>
      </c>
      <c r="P1069" s="24">
        <v>150</v>
      </c>
      <c r="Q1069" s="24">
        <v>0</v>
      </c>
      <c r="R1069" s="24" t="s">
        <v>84</v>
      </c>
      <c r="S1069" s="62">
        <v>0</v>
      </c>
      <c r="T1069" s="24">
        <v>2025</v>
      </c>
      <c r="U1069" s="24">
        <f t="shared" si="22"/>
        <v>0</v>
      </c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62">
        <f>V1069/'Festività&amp;Chiusure'!H$2</f>
        <v>0</v>
      </c>
      <c r="AI1069" s="62">
        <f>W1069/'Festività&amp;Chiusure'!I$2</f>
        <v>0</v>
      </c>
      <c r="AJ1069" s="62">
        <f>X1069/'Festività&amp;Chiusure'!J$2</f>
        <v>0</v>
      </c>
      <c r="AK1069" s="62">
        <f>Y1069/'Festività&amp;Chiusure'!K$2</f>
        <v>0</v>
      </c>
      <c r="AL1069" s="62">
        <f>Z1069/'Festività&amp;Chiusure'!L$2</f>
        <v>0</v>
      </c>
      <c r="AM1069" s="62">
        <f>AA1069/'Festività&amp;Chiusure'!M$2</f>
        <v>0</v>
      </c>
      <c r="AN1069" s="62">
        <f>AB1069/'Festività&amp;Chiusure'!N$2</f>
        <v>0</v>
      </c>
      <c r="AO1069" s="62">
        <f>AC1069/'Festività&amp;Chiusure'!O$2</f>
        <v>0</v>
      </c>
      <c r="AP1069" s="62">
        <f>AD1069/'Festività&amp;Chiusure'!P$2</f>
        <v>0</v>
      </c>
      <c r="AQ1069" s="62">
        <f>AE1069/'Festività&amp;Chiusure'!Q$2</f>
        <v>0</v>
      </c>
      <c r="AR1069" s="62">
        <f>AF1069/'Festività&amp;Chiusure'!R$2</f>
        <v>0</v>
      </c>
      <c r="AS1069" s="62">
        <f>AG1069/'Festività&amp;Chiusure'!S$2</f>
        <v>0</v>
      </c>
    </row>
    <row r="1070" spans="1:45" ht="15" customHeight="1">
      <c r="A1070" s="24" t="s">
        <v>209</v>
      </c>
      <c r="B1070" s="24" t="s">
        <v>46</v>
      </c>
      <c r="C1070" s="24" t="s">
        <v>195</v>
      </c>
      <c r="D1070" s="24">
        <v>2025</v>
      </c>
      <c r="E1070" s="61">
        <v>45658</v>
      </c>
      <c r="F1070" s="61">
        <v>46022</v>
      </c>
      <c r="G1070" s="24" t="s">
        <v>62</v>
      </c>
      <c r="H1070" s="24" t="s">
        <v>62</v>
      </c>
      <c r="I1070" s="24" t="s">
        <v>307</v>
      </c>
      <c r="J1070" s="24" t="s">
        <v>763</v>
      </c>
      <c r="K1070" s="24" t="s">
        <v>52</v>
      </c>
      <c r="L1070" s="24" t="s">
        <v>395</v>
      </c>
      <c r="M1070" s="24" t="s">
        <v>191</v>
      </c>
      <c r="N1070" s="24" t="s">
        <v>684</v>
      </c>
      <c r="O1070" s="24" t="s">
        <v>233</v>
      </c>
      <c r="P1070" s="24">
        <v>150</v>
      </c>
      <c r="Q1070" s="24">
        <v>0</v>
      </c>
      <c r="R1070" s="24" t="s">
        <v>84</v>
      </c>
      <c r="S1070" s="62">
        <v>0</v>
      </c>
      <c r="T1070" s="24">
        <v>2025</v>
      </c>
      <c r="U1070" s="24">
        <f t="shared" si="22"/>
        <v>0</v>
      </c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62">
        <f>V1070/'Festività&amp;Chiusure'!H$2</f>
        <v>0</v>
      </c>
      <c r="AI1070" s="62">
        <f>W1070/'Festività&amp;Chiusure'!I$2</f>
        <v>0</v>
      </c>
      <c r="AJ1070" s="62">
        <f>X1070/'Festività&amp;Chiusure'!J$2</f>
        <v>0</v>
      </c>
      <c r="AK1070" s="62">
        <f>Y1070/'Festività&amp;Chiusure'!K$2</f>
        <v>0</v>
      </c>
      <c r="AL1070" s="62">
        <f>Z1070/'Festività&amp;Chiusure'!L$2</f>
        <v>0</v>
      </c>
      <c r="AM1070" s="62">
        <f>AA1070/'Festività&amp;Chiusure'!M$2</f>
        <v>0</v>
      </c>
      <c r="AN1070" s="62">
        <f>AB1070/'Festività&amp;Chiusure'!N$2</f>
        <v>0</v>
      </c>
      <c r="AO1070" s="62">
        <f>AC1070/'Festività&amp;Chiusure'!O$2</f>
        <v>0</v>
      </c>
      <c r="AP1070" s="62">
        <f>AD1070/'Festività&amp;Chiusure'!P$2</f>
        <v>0</v>
      </c>
      <c r="AQ1070" s="62">
        <f>AE1070/'Festività&amp;Chiusure'!Q$2</f>
        <v>0</v>
      </c>
      <c r="AR1070" s="62">
        <f>AF1070/'Festività&amp;Chiusure'!R$2</f>
        <v>0</v>
      </c>
      <c r="AS1070" s="62">
        <f>AG1070/'Festività&amp;Chiusure'!S$2</f>
        <v>0</v>
      </c>
    </row>
    <row r="1071" spans="1:45" ht="15" customHeight="1">
      <c r="A1071" s="24" t="s">
        <v>209</v>
      </c>
      <c r="B1071" s="24" t="s">
        <v>46</v>
      </c>
      <c r="C1071" s="24" t="s">
        <v>195</v>
      </c>
      <c r="D1071" s="24">
        <v>2025</v>
      </c>
      <c r="E1071" s="61">
        <v>45658</v>
      </c>
      <c r="F1071" s="61">
        <v>46022</v>
      </c>
      <c r="G1071" s="24" t="s">
        <v>62</v>
      </c>
      <c r="H1071" s="24" t="s">
        <v>62</v>
      </c>
      <c r="I1071" s="24" t="s">
        <v>307</v>
      </c>
      <c r="J1071" s="24" t="s">
        <v>763</v>
      </c>
      <c r="K1071" s="24" t="s">
        <v>52</v>
      </c>
      <c r="L1071" s="24" t="s">
        <v>395</v>
      </c>
      <c r="M1071" s="24" t="s">
        <v>192</v>
      </c>
      <c r="N1071" s="24" t="s">
        <v>684</v>
      </c>
      <c r="O1071" s="24" t="s">
        <v>186</v>
      </c>
      <c r="P1071" s="24">
        <v>150</v>
      </c>
      <c r="Q1071" s="24">
        <v>0</v>
      </c>
      <c r="R1071" s="24" t="s">
        <v>84</v>
      </c>
      <c r="S1071" s="62">
        <v>0</v>
      </c>
      <c r="T1071" s="24">
        <v>2025</v>
      </c>
      <c r="U1071" s="24">
        <f t="shared" si="22"/>
        <v>0</v>
      </c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62">
        <f>V1071/'Festività&amp;Chiusure'!H$2</f>
        <v>0</v>
      </c>
      <c r="AI1071" s="62">
        <f>W1071/'Festività&amp;Chiusure'!I$2</f>
        <v>0</v>
      </c>
      <c r="AJ1071" s="62">
        <f>X1071/'Festività&amp;Chiusure'!J$2</f>
        <v>0</v>
      </c>
      <c r="AK1071" s="62">
        <f>Y1071/'Festività&amp;Chiusure'!K$2</f>
        <v>0</v>
      </c>
      <c r="AL1071" s="62">
        <f>Z1071/'Festività&amp;Chiusure'!L$2</f>
        <v>0</v>
      </c>
      <c r="AM1071" s="62">
        <f>AA1071/'Festività&amp;Chiusure'!M$2</f>
        <v>0</v>
      </c>
      <c r="AN1071" s="62">
        <f>AB1071/'Festività&amp;Chiusure'!N$2</f>
        <v>0</v>
      </c>
      <c r="AO1071" s="62">
        <f>AC1071/'Festività&amp;Chiusure'!O$2</f>
        <v>0</v>
      </c>
      <c r="AP1071" s="62">
        <f>AD1071/'Festività&amp;Chiusure'!P$2</f>
        <v>0</v>
      </c>
      <c r="AQ1071" s="62">
        <f>AE1071/'Festività&amp;Chiusure'!Q$2</f>
        <v>0</v>
      </c>
      <c r="AR1071" s="62">
        <f>AF1071/'Festività&amp;Chiusure'!R$2</f>
        <v>0</v>
      </c>
      <c r="AS1071" s="62">
        <f>AG1071/'Festività&amp;Chiusure'!S$2</f>
        <v>0</v>
      </c>
    </row>
    <row r="1072" spans="1:45" ht="15" customHeight="1">
      <c r="A1072" s="24" t="s">
        <v>209</v>
      </c>
      <c r="B1072" s="24" t="s">
        <v>46</v>
      </c>
      <c r="C1072" s="24" t="s">
        <v>195</v>
      </c>
      <c r="D1072" s="24">
        <v>2025</v>
      </c>
      <c r="E1072" s="61">
        <v>45658</v>
      </c>
      <c r="F1072" s="61">
        <v>46022</v>
      </c>
      <c r="G1072" s="24" t="s">
        <v>62</v>
      </c>
      <c r="H1072" s="24" t="s">
        <v>62</v>
      </c>
      <c r="I1072" s="24" t="s">
        <v>307</v>
      </c>
      <c r="J1072" s="24" t="s">
        <v>764</v>
      </c>
      <c r="K1072" s="24" t="s">
        <v>52</v>
      </c>
      <c r="L1072" s="24" t="s">
        <v>395</v>
      </c>
      <c r="M1072" s="24" t="s">
        <v>185</v>
      </c>
      <c r="N1072" s="24" t="s">
        <v>55</v>
      </c>
      <c r="O1072" s="24" t="s">
        <v>186</v>
      </c>
      <c r="P1072" s="24">
        <v>80</v>
      </c>
      <c r="Q1072" s="24">
        <v>0</v>
      </c>
      <c r="R1072" s="24" t="s">
        <v>84</v>
      </c>
      <c r="S1072" s="62">
        <v>0</v>
      </c>
      <c r="T1072" s="24">
        <v>2025</v>
      </c>
      <c r="U1072" s="24">
        <f t="shared" si="22"/>
        <v>2</v>
      </c>
      <c r="V1072" s="24"/>
      <c r="W1072" s="24">
        <v>1</v>
      </c>
      <c r="X1072" s="24"/>
      <c r="Y1072" s="24"/>
      <c r="Z1072" s="24"/>
      <c r="AA1072" s="24"/>
      <c r="AB1072" s="24">
        <v>1</v>
      </c>
      <c r="AC1072" s="24"/>
      <c r="AD1072" s="24"/>
      <c r="AE1072" s="24"/>
      <c r="AF1072" s="24">
        <v>1</v>
      </c>
      <c r="AG1072" s="24"/>
      <c r="AH1072" s="62">
        <f>V1072/'Festività&amp;Chiusure'!H$2</f>
        <v>0</v>
      </c>
      <c r="AI1072" s="62">
        <f>W1072/'Festività&amp;Chiusure'!I$2</f>
        <v>0.05</v>
      </c>
      <c r="AJ1072" s="62">
        <f>X1072/'Festività&amp;Chiusure'!J$2</f>
        <v>0</v>
      </c>
      <c r="AK1072" s="62">
        <f>Y1072/'Festività&amp;Chiusure'!K$2</f>
        <v>0</v>
      </c>
      <c r="AL1072" s="62">
        <f>Z1072/'Festività&amp;Chiusure'!L$2</f>
        <v>0</v>
      </c>
      <c r="AM1072" s="62">
        <f>AA1072/'Festività&amp;Chiusure'!M$2</f>
        <v>0</v>
      </c>
      <c r="AN1072" s="62">
        <f>AB1072/'Festività&amp;Chiusure'!N$2</f>
        <v>4.3478260869565216E-2</v>
      </c>
      <c r="AO1072" s="62">
        <f>AC1072/'Festività&amp;Chiusure'!O$2</f>
        <v>0</v>
      </c>
      <c r="AP1072" s="62">
        <f>AD1072/'Festività&amp;Chiusure'!P$2</f>
        <v>0</v>
      </c>
      <c r="AQ1072" s="62">
        <f>AE1072/'Festività&amp;Chiusure'!Q$2</f>
        <v>0</v>
      </c>
      <c r="AR1072" s="62">
        <f>AF1072/'Festività&amp;Chiusure'!R$2</f>
        <v>4.7619047619047616E-2</v>
      </c>
      <c r="AS1072" s="62">
        <f>AG1072/'Festività&amp;Chiusure'!S$2</f>
        <v>0</v>
      </c>
    </row>
    <row r="1073" spans="1:46" ht="15" customHeight="1">
      <c r="A1073" s="24" t="s">
        <v>209</v>
      </c>
      <c r="B1073" s="24" t="s">
        <v>46</v>
      </c>
      <c r="C1073" s="24" t="s">
        <v>195</v>
      </c>
      <c r="D1073" s="24">
        <v>2025</v>
      </c>
      <c r="E1073" s="61">
        <v>45658</v>
      </c>
      <c r="F1073" s="61">
        <v>46022</v>
      </c>
      <c r="G1073" s="24" t="s">
        <v>62</v>
      </c>
      <c r="H1073" s="24" t="s">
        <v>62</v>
      </c>
      <c r="I1073" s="24" t="s">
        <v>307</v>
      </c>
      <c r="J1073" s="24" t="s">
        <v>764</v>
      </c>
      <c r="K1073" s="24" t="s">
        <v>52</v>
      </c>
      <c r="L1073" s="24" t="s">
        <v>395</v>
      </c>
      <c r="M1073" s="24" t="s">
        <v>187</v>
      </c>
      <c r="N1073" s="24" t="s">
        <v>55</v>
      </c>
      <c r="O1073" s="24" t="s">
        <v>186</v>
      </c>
      <c r="P1073" s="24">
        <v>80</v>
      </c>
      <c r="Q1073" s="24">
        <v>0</v>
      </c>
      <c r="R1073" s="24" t="s">
        <v>84</v>
      </c>
      <c r="S1073" s="62">
        <v>0</v>
      </c>
      <c r="T1073" s="24">
        <v>2025</v>
      </c>
      <c r="U1073" s="24">
        <f t="shared" si="22"/>
        <v>24</v>
      </c>
      <c r="V1073" s="24">
        <v>2</v>
      </c>
      <c r="W1073" s="24">
        <v>6</v>
      </c>
      <c r="X1073" s="24">
        <v>3</v>
      </c>
      <c r="Y1073" s="24">
        <v>3</v>
      </c>
      <c r="Z1073" s="24">
        <v>3</v>
      </c>
      <c r="AA1073" s="24">
        <v>3</v>
      </c>
      <c r="AB1073" s="24">
        <v>3</v>
      </c>
      <c r="AC1073" s="24">
        <v>3</v>
      </c>
      <c r="AD1073" s="24">
        <v>2</v>
      </c>
      <c r="AE1073" s="24">
        <v>3</v>
      </c>
      <c r="AF1073" s="24">
        <v>5</v>
      </c>
      <c r="AG1073" s="24">
        <v>2</v>
      </c>
      <c r="AH1073" s="62">
        <f>V1073/'Festività&amp;Chiusure'!H$2</f>
        <v>0.1111111111111111</v>
      </c>
      <c r="AI1073" s="62">
        <f>W1073/'Festività&amp;Chiusure'!I$2</f>
        <v>0.3</v>
      </c>
      <c r="AJ1073" s="62">
        <f>X1073/'Festività&amp;Chiusure'!J$2</f>
        <v>0.14285714285714285</v>
      </c>
      <c r="AK1073" s="62">
        <f>Y1073/'Festività&amp;Chiusure'!K$2</f>
        <v>0.13636363636363635</v>
      </c>
      <c r="AL1073" s="62">
        <f>Z1073/'Festività&amp;Chiusure'!L$2</f>
        <v>0.15</v>
      </c>
      <c r="AM1073" s="62">
        <f>AA1073/'Festività&amp;Chiusure'!M$2</f>
        <v>0.15</v>
      </c>
      <c r="AN1073" s="62">
        <f>AB1073/'Festività&amp;Chiusure'!N$2</f>
        <v>0.13043478260869565</v>
      </c>
      <c r="AO1073" s="62">
        <f>AC1073/'Festività&amp;Chiusure'!O$2</f>
        <v>0.25</v>
      </c>
      <c r="AP1073" s="62">
        <f>AD1073/'Festività&amp;Chiusure'!P$2</f>
        <v>9.5238095238095233E-2</v>
      </c>
      <c r="AQ1073" s="62">
        <f>AE1073/'Festività&amp;Chiusure'!Q$2</f>
        <v>0.13043478260869565</v>
      </c>
      <c r="AR1073" s="62">
        <f>AF1073/'Festività&amp;Chiusure'!R$2</f>
        <v>0.23809523809523808</v>
      </c>
      <c r="AS1073" s="62">
        <f>AG1073/'Festività&amp;Chiusure'!S$2</f>
        <v>9.0909090909090912E-2</v>
      </c>
    </row>
    <row r="1074" spans="1:46" ht="15" customHeight="1">
      <c r="A1074" s="24" t="s">
        <v>209</v>
      </c>
      <c r="B1074" s="75" t="s">
        <v>46</v>
      </c>
      <c r="C1074" s="24" t="s">
        <v>195</v>
      </c>
      <c r="D1074" s="24">
        <v>2025</v>
      </c>
      <c r="E1074" s="61">
        <v>45658</v>
      </c>
      <c r="F1074" s="61">
        <v>46022</v>
      </c>
      <c r="G1074" s="24" t="s">
        <v>62</v>
      </c>
      <c r="H1074" s="24" t="s">
        <v>62</v>
      </c>
      <c r="I1074" s="24" t="s">
        <v>307</v>
      </c>
      <c r="J1074" s="24" t="s">
        <v>764</v>
      </c>
      <c r="K1074" s="24" t="s">
        <v>52</v>
      </c>
      <c r="L1074" s="24" t="s">
        <v>395</v>
      </c>
      <c r="M1074" s="24" t="s">
        <v>188</v>
      </c>
      <c r="N1074" s="24" t="s">
        <v>55</v>
      </c>
      <c r="O1074" s="24" t="s">
        <v>146</v>
      </c>
      <c r="P1074" s="24">
        <v>80</v>
      </c>
      <c r="Q1074" s="24">
        <v>0</v>
      </c>
      <c r="R1074" s="24" t="s">
        <v>84</v>
      </c>
      <c r="S1074" s="62">
        <v>0</v>
      </c>
      <c r="T1074" s="24">
        <v>2025</v>
      </c>
      <c r="U1074" s="24">
        <f t="shared" si="22"/>
        <v>6</v>
      </c>
      <c r="V1074" s="24">
        <v>1</v>
      </c>
      <c r="W1074" s="24">
        <v>1</v>
      </c>
      <c r="X1074" s="24"/>
      <c r="Y1074" s="24"/>
      <c r="Z1074" s="24"/>
      <c r="AA1074" s="24">
        <v>1</v>
      </c>
      <c r="AB1074" s="24">
        <v>1</v>
      </c>
      <c r="AC1074" s="24"/>
      <c r="AD1074" s="24">
        <v>1</v>
      </c>
      <c r="AE1074" s="24">
        <v>1</v>
      </c>
      <c r="AF1074" s="24">
        <v>1</v>
      </c>
      <c r="AG1074" s="24">
        <v>1</v>
      </c>
      <c r="AH1074" s="62">
        <f>V1074/'Festività&amp;Chiusure'!H$2</f>
        <v>5.5555555555555552E-2</v>
      </c>
      <c r="AI1074" s="62">
        <f>W1074/'Festività&amp;Chiusure'!I$2</f>
        <v>0.05</v>
      </c>
      <c r="AJ1074" s="62">
        <f>X1074/'Festività&amp;Chiusure'!J$2</f>
        <v>0</v>
      </c>
      <c r="AK1074" s="62">
        <f>Y1074/'Festività&amp;Chiusure'!K$2</f>
        <v>0</v>
      </c>
      <c r="AL1074" s="62">
        <f>Z1074/'Festività&amp;Chiusure'!L$2</f>
        <v>0</v>
      </c>
      <c r="AM1074" s="62">
        <f>AA1074/'Festività&amp;Chiusure'!M$2</f>
        <v>0.05</v>
      </c>
      <c r="AN1074" s="62">
        <f>AB1074/'Festività&amp;Chiusure'!N$2</f>
        <v>4.3478260869565216E-2</v>
      </c>
      <c r="AO1074" s="62">
        <f>AC1074/'Festività&amp;Chiusure'!O$2</f>
        <v>0</v>
      </c>
      <c r="AP1074" s="62">
        <f>AD1074/'Festività&amp;Chiusure'!P$2</f>
        <v>4.7619047619047616E-2</v>
      </c>
      <c r="AQ1074" s="62">
        <f>AE1074/'Festività&amp;Chiusure'!Q$2</f>
        <v>4.3478260869565216E-2</v>
      </c>
      <c r="AR1074" s="62">
        <f>AF1074/'Festività&amp;Chiusure'!R$2</f>
        <v>4.7619047619047616E-2</v>
      </c>
      <c r="AS1074" s="62">
        <f>AG1074/'Festività&amp;Chiusure'!S$2</f>
        <v>4.5454545454545456E-2</v>
      </c>
    </row>
    <row r="1075" spans="1:46" ht="15" customHeight="1">
      <c r="A1075" s="24" t="s">
        <v>209</v>
      </c>
      <c r="B1075" s="77" t="s">
        <v>46</v>
      </c>
      <c r="C1075" s="24" t="s">
        <v>195</v>
      </c>
      <c r="D1075" s="24">
        <v>2025</v>
      </c>
      <c r="E1075" s="61">
        <v>45658</v>
      </c>
      <c r="F1075" s="61">
        <v>46022</v>
      </c>
      <c r="G1075" s="24" t="s">
        <v>62</v>
      </c>
      <c r="H1075" s="24" t="s">
        <v>62</v>
      </c>
      <c r="I1075" s="24" t="s">
        <v>307</v>
      </c>
      <c r="J1075" s="24" t="s">
        <v>764</v>
      </c>
      <c r="K1075" s="24" t="s">
        <v>52</v>
      </c>
      <c r="L1075" s="24" t="s">
        <v>395</v>
      </c>
      <c r="M1075" s="24" t="s">
        <v>189</v>
      </c>
      <c r="N1075" s="24" t="s">
        <v>55</v>
      </c>
      <c r="O1075" s="24" t="s">
        <v>92</v>
      </c>
      <c r="P1075" s="24">
        <v>80</v>
      </c>
      <c r="Q1075" s="24">
        <v>0</v>
      </c>
      <c r="R1075" s="24" t="s">
        <v>84</v>
      </c>
      <c r="S1075" s="62">
        <v>0</v>
      </c>
      <c r="T1075" s="24">
        <v>2025</v>
      </c>
      <c r="U1075" s="24">
        <f t="shared" si="22"/>
        <v>8</v>
      </c>
      <c r="V1075" s="24">
        <v>1</v>
      </c>
      <c r="W1075" s="24">
        <v>2</v>
      </c>
      <c r="X1075" s="24"/>
      <c r="Y1075" s="24"/>
      <c r="Z1075" s="24"/>
      <c r="AA1075" s="24">
        <v>1</v>
      </c>
      <c r="AB1075" s="24">
        <v>2</v>
      </c>
      <c r="AC1075" s="24"/>
      <c r="AD1075" s="24">
        <v>1</v>
      </c>
      <c r="AE1075" s="24">
        <v>1</v>
      </c>
      <c r="AF1075" s="24">
        <v>2</v>
      </c>
      <c r="AG1075" s="24">
        <v>1</v>
      </c>
      <c r="AH1075" s="62">
        <f>V1075/'Festività&amp;Chiusure'!H$2</f>
        <v>5.5555555555555552E-2</v>
      </c>
      <c r="AI1075" s="62">
        <f>W1075/'Festività&amp;Chiusure'!I$2</f>
        <v>0.1</v>
      </c>
      <c r="AJ1075" s="62">
        <f>X1075/'Festività&amp;Chiusure'!J$2</f>
        <v>0</v>
      </c>
      <c r="AK1075" s="62">
        <f>Y1075/'Festività&amp;Chiusure'!K$2</f>
        <v>0</v>
      </c>
      <c r="AL1075" s="62">
        <f>Z1075/'Festività&amp;Chiusure'!L$2</f>
        <v>0</v>
      </c>
      <c r="AM1075" s="62">
        <f>AA1075/'Festività&amp;Chiusure'!M$2</f>
        <v>0.05</v>
      </c>
      <c r="AN1075" s="62">
        <f>AB1075/'Festività&amp;Chiusure'!N$2</f>
        <v>8.6956521739130432E-2</v>
      </c>
      <c r="AO1075" s="62">
        <f>AC1075/'Festività&amp;Chiusure'!O$2</f>
        <v>0</v>
      </c>
      <c r="AP1075" s="62">
        <f>AD1075/'Festività&amp;Chiusure'!P$2</f>
        <v>4.7619047619047616E-2</v>
      </c>
      <c r="AQ1075" s="62">
        <f>AE1075/'Festività&amp;Chiusure'!Q$2</f>
        <v>4.3478260869565216E-2</v>
      </c>
      <c r="AR1075" s="62">
        <f>AF1075/'Festività&amp;Chiusure'!R$2</f>
        <v>9.5238095238095233E-2</v>
      </c>
      <c r="AS1075" s="62">
        <f>AG1075/'Festività&amp;Chiusure'!S$2</f>
        <v>4.5454545454545456E-2</v>
      </c>
      <c r="AT1075" s="51"/>
    </row>
    <row r="1076" spans="1:46" ht="15" customHeight="1">
      <c r="A1076" s="24" t="s">
        <v>209</v>
      </c>
      <c r="B1076" s="24" t="s">
        <v>46</v>
      </c>
      <c r="C1076" s="24" t="s">
        <v>195</v>
      </c>
      <c r="D1076" s="24">
        <v>2025</v>
      </c>
      <c r="E1076" s="61">
        <v>45658</v>
      </c>
      <c r="F1076" s="61">
        <v>46022</v>
      </c>
      <c r="G1076" s="24" t="s">
        <v>62</v>
      </c>
      <c r="H1076" s="24" t="s">
        <v>62</v>
      </c>
      <c r="I1076" s="24" t="s">
        <v>307</v>
      </c>
      <c r="J1076" s="24" t="s">
        <v>764</v>
      </c>
      <c r="K1076" s="24" t="s">
        <v>52</v>
      </c>
      <c r="L1076" s="24" t="s">
        <v>395</v>
      </c>
      <c r="M1076" s="24" t="s">
        <v>191</v>
      </c>
      <c r="N1076" s="24" t="s">
        <v>55</v>
      </c>
      <c r="O1076" s="24" t="s">
        <v>233</v>
      </c>
      <c r="P1076" s="24">
        <v>80</v>
      </c>
      <c r="Q1076" s="24">
        <v>0</v>
      </c>
      <c r="R1076" s="24" t="s">
        <v>84</v>
      </c>
      <c r="S1076" s="62">
        <v>0</v>
      </c>
      <c r="T1076" s="24">
        <v>2025</v>
      </c>
      <c r="U1076" s="24">
        <f t="shared" si="22"/>
        <v>8</v>
      </c>
      <c r="V1076" s="24">
        <v>1</v>
      </c>
      <c r="W1076" s="24">
        <v>2</v>
      </c>
      <c r="X1076" s="24"/>
      <c r="Y1076" s="24"/>
      <c r="Z1076" s="24"/>
      <c r="AA1076" s="24">
        <v>1</v>
      </c>
      <c r="AB1076" s="24">
        <v>2</v>
      </c>
      <c r="AC1076" s="24"/>
      <c r="AD1076" s="24">
        <v>1</v>
      </c>
      <c r="AE1076" s="24">
        <v>1</v>
      </c>
      <c r="AF1076" s="24">
        <v>2</v>
      </c>
      <c r="AG1076" s="24">
        <v>1</v>
      </c>
      <c r="AH1076" s="62">
        <f>V1076/'Festività&amp;Chiusure'!H$2</f>
        <v>5.5555555555555552E-2</v>
      </c>
      <c r="AI1076" s="62">
        <f>W1076/'Festività&amp;Chiusure'!I$2</f>
        <v>0.1</v>
      </c>
      <c r="AJ1076" s="62">
        <f>X1076/'Festività&amp;Chiusure'!J$2</f>
        <v>0</v>
      </c>
      <c r="AK1076" s="62">
        <f>Y1076/'Festività&amp;Chiusure'!K$2</f>
        <v>0</v>
      </c>
      <c r="AL1076" s="62">
        <f>Z1076/'Festività&amp;Chiusure'!L$2</f>
        <v>0</v>
      </c>
      <c r="AM1076" s="62">
        <f>AA1076/'Festività&amp;Chiusure'!M$2</f>
        <v>0.05</v>
      </c>
      <c r="AN1076" s="62">
        <f>AB1076/'Festività&amp;Chiusure'!N$2</f>
        <v>8.6956521739130432E-2</v>
      </c>
      <c r="AO1076" s="62">
        <f>AC1076/'Festività&amp;Chiusure'!O$2</f>
        <v>0</v>
      </c>
      <c r="AP1076" s="62">
        <f>AD1076/'Festività&amp;Chiusure'!P$2</f>
        <v>4.7619047619047616E-2</v>
      </c>
      <c r="AQ1076" s="62">
        <f>AE1076/'Festività&amp;Chiusure'!Q$2</f>
        <v>4.3478260869565216E-2</v>
      </c>
      <c r="AR1076" s="62">
        <f>AF1076/'Festività&amp;Chiusure'!R$2</f>
        <v>9.5238095238095233E-2</v>
      </c>
      <c r="AS1076" s="62">
        <f>AG1076/'Festività&amp;Chiusure'!S$2</f>
        <v>4.5454545454545456E-2</v>
      </c>
      <c r="AT1076" s="51"/>
    </row>
    <row r="1077" spans="1:46" ht="15" customHeight="1">
      <c r="A1077" s="24" t="s">
        <v>209</v>
      </c>
      <c r="B1077" s="24" t="s">
        <v>46</v>
      </c>
      <c r="C1077" s="24" t="s">
        <v>195</v>
      </c>
      <c r="D1077" s="24">
        <v>2025</v>
      </c>
      <c r="E1077" s="61">
        <v>45658</v>
      </c>
      <c r="F1077" s="61">
        <v>46022</v>
      </c>
      <c r="G1077" s="24" t="s">
        <v>62</v>
      </c>
      <c r="H1077" s="24" t="s">
        <v>62</v>
      </c>
      <c r="I1077" s="24" t="s">
        <v>307</v>
      </c>
      <c r="J1077" s="24" t="s">
        <v>764</v>
      </c>
      <c r="K1077" s="24" t="s">
        <v>52</v>
      </c>
      <c r="L1077" s="24" t="s">
        <v>395</v>
      </c>
      <c r="M1077" s="24" t="s">
        <v>192</v>
      </c>
      <c r="N1077" s="24" t="s">
        <v>55</v>
      </c>
      <c r="O1077" s="24" t="s">
        <v>186</v>
      </c>
      <c r="P1077" s="24">
        <v>80</v>
      </c>
      <c r="Q1077" s="24">
        <v>0</v>
      </c>
      <c r="R1077" s="24" t="s">
        <v>84</v>
      </c>
      <c r="S1077" s="24">
        <v>0</v>
      </c>
      <c r="T1077" s="24">
        <v>2025</v>
      </c>
      <c r="U1077" s="24">
        <f t="shared" si="22"/>
        <v>24</v>
      </c>
      <c r="V1077" s="24"/>
      <c r="W1077" s="24">
        <v>6</v>
      </c>
      <c r="X1077" s="24"/>
      <c r="Y1077" s="24"/>
      <c r="Z1077" s="24">
        <v>3</v>
      </c>
      <c r="AA1077" s="24">
        <v>3</v>
      </c>
      <c r="AB1077" s="24">
        <v>3</v>
      </c>
      <c r="AC1077" s="24">
        <v>3</v>
      </c>
      <c r="AD1077" s="24">
        <v>2</v>
      </c>
      <c r="AE1077" s="24">
        <v>3</v>
      </c>
      <c r="AF1077" s="24">
        <v>5</v>
      </c>
      <c r="AG1077" s="24">
        <v>2</v>
      </c>
      <c r="AH1077" s="62">
        <f>V1077/'Festività&amp;Chiusure'!H$2</f>
        <v>0</v>
      </c>
      <c r="AI1077" s="62">
        <f>W1077/'Festività&amp;Chiusure'!I$2</f>
        <v>0.3</v>
      </c>
      <c r="AJ1077" s="62">
        <f>X1077/'Festività&amp;Chiusure'!J$2</f>
        <v>0</v>
      </c>
      <c r="AK1077" s="62">
        <f>Y1077/'Festività&amp;Chiusure'!K$2</f>
        <v>0</v>
      </c>
      <c r="AL1077" s="62">
        <f>Z1077/'Festività&amp;Chiusure'!L$2</f>
        <v>0.15</v>
      </c>
      <c r="AM1077" s="62">
        <f>AA1077/'Festività&amp;Chiusure'!M$2</f>
        <v>0.15</v>
      </c>
      <c r="AN1077" s="62">
        <f>AB1077/'Festività&amp;Chiusure'!N$2</f>
        <v>0.13043478260869565</v>
      </c>
      <c r="AO1077" s="62">
        <f>AC1077/'Festività&amp;Chiusure'!O$2</f>
        <v>0.25</v>
      </c>
      <c r="AP1077" s="62">
        <f>AD1077/'Festività&amp;Chiusure'!P$2</f>
        <v>9.5238095238095233E-2</v>
      </c>
      <c r="AQ1077" s="62">
        <f>AE1077/'Festività&amp;Chiusure'!Q$2</f>
        <v>0.13043478260869565</v>
      </c>
      <c r="AR1077" s="62">
        <f>AF1077/'Festività&amp;Chiusure'!R$2</f>
        <v>0.23809523809523808</v>
      </c>
      <c r="AS1077" s="62">
        <f>AG1077/'Festività&amp;Chiusure'!S$2</f>
        <v>9.0909090909090912E-2</v>
      </c>
      <c r="AT1077" s="51"/>
    </row>
    <row r="1078" spans="1:46" ht="15" customHeight="1">
      <c r="A1078" s="24" t="s">
        <v>45</v>
      </c>
      <c r="B1078" s="24" t="s">
        <v>46</v>
      </c>
      <c r="C1078" s="24"/>
      <c r="D1078" s="24">
        <v>2025</v>
      </c>
      <c r="E1078" s="61">
        <v>45748</v>
      </c>
      <c r="F1078" s="61">
        <v>45901</v>
      </c>
      <c r="G1078" s="24" t="s">
        <v>765</v>
      </c>
      <c r="H1078" s="24" t="s">
        <v>765</v>
      </c>
      <c r="I1078" s="24" t="s">
        <v>139</v>
      </c>
      <c r="J1078" s="24" t="s">
        <v>766</v>
      </c>
      <c r="K1078" s="24" t="s">
        <v>52</v>
      </c>
      <c r="L1078" s="24" t="s">
        <v>398</v>
      </c>
      <c r="M1078" s="24" t="s">
        <v>174</v>
      </c>
      <c r="N1078" s="24" t="s">
        <v>55</v>
      </c>
      <c r="O1078" s="24" t="s">
        <v>696</v>
      </c>
      <c r="P1078" s="24">
        <v>30</v>
      </c>
      <c r="Q1078" s="24">
        <v>0</v>
      </c>
      <c r="R1078" s="24" t="s">
        <v>93</v>
      </c>
      <c r="S1078" s="62">
        <v>0</v>
      </c>
      <c r="T1078" s="24">
        <v>2025</v>
      </c>
      <c r="U1078" s="24">
        <f t="shared" si="22"/>
        <v>1</v>
      </c>
      <c r="V1078" s="24"/>
      <c r="W1078" s="24"/>
      <c r="X1078" s="24"/>
      <c r="Y1078" s="24">
        <v>12</v>
      </c>
      <c r="Z1078" s="24">
        <v>1</v>
      </c>
      <c r="AA1078" s="24"/>
      <c r="AB1078" s="24"/>
      <c r="AC1078" s="24"/>
      <c r="AD1078" s="24"/>
      <c r="AE1078" s="24"/>
      <c r="AF1078" s="24"/>
      <c r="AG1078" s="24"/>
      <c r="AH1078" s="62">
        <f>V1078/'Festività&amp;Chiusure'!H$2</f>
        <v>0</v>
      </c>
      <c r="AI1078" s="62">
        <f>W1078/'Festività&amp;Chiusure'!I$2</f>
        <v>0</v>
      </c>
      <c r="AJ1078" s="62">
        <f>X1078/'Festività&amp;Chiusure'!J$2</f>
        <v>0</v>
      </c>
      <c r="AK1078" s="62">
        <f>Y1078/'Festività&amp;Chiusure'!K$2</f>
        <v>0.54545454545454541</v>
      </c>
      <c r="AL1078" s="62">
        <f>Z1078/'Festività&amp;Chiusure'!L$2</f>
        <v>0.05</v>
      </c>
      <c r="AM1078" s="62">
        <f>AA1078/'Festività&amp;Chiusure'!M$2</f>
        <v>0</v>
      </c>
      <c r="AN1078" s="62">
        <f>AB1078/'Festività&amp;Chiusure'!N$2</f>
        <v>0</v>
      </c>
      <c r="AO1078" s="62">
        <f>AC1078/'Festività&amp;Chiusure'!O$2</f>
        <v>0</v>
      </c>
      <c r="AP1078" s="62">
        <f>AD1078/'Festività&amp;Chiusure'!P$2</f>
        <v>0</v>
      </c>
      <c r="AQ1078" s="62">
        <f>AE1078/'Festività&amp;Chiusure'!Q$2</f>
        <v>0</v>
      </c>
      <c r="AR1078" s="62">
        <f>AF1078/'Festività&amp;Chiusure'!R$2</f>
        <v>0</v>
      </c>
      <c r="AS1078" s="62">
        <f>AG1078/'Festività&amp;Chiusure'!S$2</f>
        <v>0</v>
      </c>
      <c r="AT1078" s="51"/>
    </row>
    <row r="1079" spans="1:46" ht="15" customHeight="1">
      <c r="A1079" s="24" t="s">
        <v>45</v>
      </c>
      <c r="B1079" s="24" t="s">
        <v>46</v>
      </c>
      <c r="C1079" s="24"/>
      <c r="D1079" s="24">
        <v>2025</v>
      </c>
      <c r="E1079" s="61">
        <v>45748</v>
      </c>
      <c r="F1079" s="61">
        <v>45901</v>
      </c>
      <c r="G1079" s="24" t="s">
        <v>765</v>
      </c>
      <c r="H1079" s="24" t="s">
        <v>765</v>
      </c>
      <c r="I1079" s="24" t="s">
        <v>139</v>
      </c>
      <c r="J1079" s="24" t="s">
        <v>766</v>
      </c>
      <c r="K1079" s="24" t="s">
        <v>52</v>
      </c>
      <c r="L1079" s="24" t="s">
        <v>398</v>
      </c>
      <c r="M1079" s="24" t="s">
        <v>398</v>
      </c>
      <c r="N1079" s="24" t="s">
        <v>55</v>
      </c>
      <c r="O1079" s="24" t="s">
        <v>92</v>
      </c>
      <c r="P1079" s="24">
        <v>30</v>
      </c>
      <c r="Q1079" s="24">
        <v>0</v>
      </c>
      <c r="R1079" s="24" t="s">
        <v>93</v>
      </c>
      <c r="S1079" s="62">
        <v>0</v>
      </c>
      <c r="T1079" s="24">
        <v>2025</v>
      </c>
      <c r="U1079" s="24">
        <f t="shared" si="22"/>
        <v>1</v>
      </c>
      <c r="V1079" s="24"/>
      <c r="W1079" s="24"/>
      <c r="X1079" s="24"/>
      <c r="Y1079" s="24">
        <v>2</v>
      </c>
      <c r="Z1079" s="24">
        <v>1</v>
      </c>
      <c r="AA1079" s="24"/>
      <c r="AB1079" s="24"/>
      <c r="AC1079" s="24"/>
      <c r="AD1079" s="24"/>
      <c r="AE1079" s="24"/>
      <c r="AF1079" s="24"/>
      <c r="AG1079" s="24"/>
      <c r="AH1079" s="62">
        <f>V1079/'Festività&amp;Chiusure'!H$2</f>
        <v>0</v>
      </c>
      <c r="AI1079" s="62">
        <f>W1079/'Festività&amp;Chiusure'!I$2</f>
        <v>0</v>
      </c>
      <c r="AJ1079" s="62">
        <f>X1079/'Festività&amp;Chiusure'!J$2</f>
        <v>0</v>
      </c>
      <c r="AK1079" s="62">
        <f>Y1079/'Festività&amp;Chiusure'!K$2</f>
        <v>9.0909090909090912E-2</v>
      </c>
      <c r="AL1079" s="62">
        <f>Z1079/'Festività&amp;Chiusure'!L$2</f>
        <v>0.05</v>
      </c>
      <c r="AM1079" s="62">
        <f>AA1079/'Festività&amp;Chiusure'!M$2</f>
        <v>0</v>
      </c>
      <c r="AN1079" s="62">
        <f>AB1079/'Festività&amp;Chiusure'!N$2</f>
        <v>0</v>
      </c>
      <c r="AO1079" s="62">
        <f>AC1079/'Festività&amp;Chiusure'!O$2</f>
        <v>0</v>
      </c>
      <c r="AP1079" s="62">
        <f>AD1079/'Festività&amp;Chiusure'!P$2</f>
        <v>0</v>
      </c>
      <c r="AQ1079" s="62">
        <f>AE1079/'Festività&amp;Chiusure'!Q$2</f>
        <v>0</v>
      </c>
      <c r="AR1079" s="62">
        <f>AF1079/'Festività&amp;Chiusure'!R$2</f>
        <v>0</v>
      </c>
      <c r="AS1079" s="62">
        <f>AG1079/'Festività&amp;Chiusure'!S$2</f>
        <v>0</v>
      </c>
      <c r="AT1079" s="51"/>
    </row>
    <row r="1080" spans="1:46" ht="15" customHeight="1">
      <c r="A1080" s="24" t="s">
        <v>45</v>
      </c>
      <c r="B1080" s="24" t="s">
        <v>46</v>
      </c>
      <c r="C1080" s="24"/>
      <c r="D1080" s="24">
        <v>2025</v>
      </c>
      <c r="E1080" s="61">
        <v>45748</v>
      </c>
      <c r="F1080" s="61">
        <v>45901</v>
      </c>
      <c r="G1080" s="24" t="s">
        <v>765</v>
      </c>
      <c r="H1080" s="24" t="s">
        <v>765</v>
      </c>
      <c r="I1080" s="24" t="s">
        <v>139</v>
      </c>
      <c r="J1080" s="24" t="s">
        <v>766</v>
      </c>
      <c r="K1080" s="24" t="s">
        <v>52</v>
      </c>
      <c r="L1080" s="24" t="s">
        <v>398</v>
      </c>
      <c r="M1080" s="24" t="s">
        <v>161</v>
      </c>
      <c r="N1080" s="24" t="s">
        <v>55</v>
      </c>
      <c r="O1080" s="24" t="s">
        <v>674</v>
      </c>
      <c r="P1080" s="24">
        <v>30</v>
      </c>
      <c r="Q1080" s="24">
        <v>0</v>
      </c>
      <c r="R1080" s="24" t="s">
        <v>93</v>
      </c>
      <c r="S1080" s="62">
        <v>0</v>
      </c>
      <c r="T1080" s="24">
        <v>2025</v>
      </c>
      <c r="U1080" s="24">
        <f t="shared" si="22"/>
        <v>2</v>
      </c>
      <c r="V1080" s="24"/>
      <c r="W1080" s="24"/>
      <c r="X1080" s="24"/>
      <c r="Y1080" s="24">
        <v>3</v>
      </c>
      <c r="Z1080" s="24">
        <v>2</v>
      </c>
      <c r="AA1080" s="24"/>
      <c r="AB1080" s="24"/>
      <c r="AC1080" s="24"/>
      <c r="AD1080" s="24"/>
      <c r="AE1080" s="24"/>
      <c r="AF1080" s="24"/>
      <c r="AG1080" s="24"/>
      <c r="AH1080" s="62">
        <f>V1080/'Festività&amp;Chiusure'!H$2</f>
        <v>0</v>
      </c>
      <c r="AI1080" s="62">
        <f>W1080/'Festività&amp;Chiusure'!I$2</f>
        <v>0</v>
      </c>
      <c r="AJ1080" s="62">
        <f>X1080/'Festività&amp;Chiusure'!J$2</f>
        <v>0</v>
      </c>
      <c r="AK1080" s="62">
        <f>Y1080/'Festività&amp;Chiusure'!K$2</f>
        <v>0.13636363636363635</v>
      </c>
      <c r="AL1080" s="62">
        <f>Z1080/'Festività&amp;Chiusure'!L$2</f>
        <v>0.1</v>
      </c>
      <c r="AM1080" s="62">
        <f>AA1080/'Festività&amp;Chiusure'!M$2</f>
        <v>0</v>
      </c>
      <c r="AN1080" s="62">
        <f>AB1080/'Festività&amp;Chiusure'!N$2</f>
        <v>0</v>
      </c>
      <c r="AO1080" s="62">
        <f>AC1080/'Festività&amp;Chiusure'!O$2</f>
        <v>0</v>
      </c>
      <c r="AP1080" s="62">
        <f>AD1080/'Festività&amp;Chiusure'!P$2</f>
        <v>0</v>
      </c>
      <c r="AQ1080" s="62">
        <f>AE1080/'Festività&amp;Chiusure'!Q$2</f>
        <v>0</v>
      </c>
      <c r="AR1080" s="62">
        <f>AF1080/'Festività&amp;Chiusure'!R$2</f>
        <v>0</v>
      </c>
      <c r="AS1080" s="62">
        <f>AG1080/'Festività&amp;Chiusure'!S$2</f>
        <v>0</v>
      </c>
      <c r="AT1080" s="51"/>
    </row>
    <row r="1081" spans="1:46" ht="15" customHeight="1">
      <c r="A1081" s="24" t="s">
        <v>45</v>
      </c>
      <c r="B1081" s="63" t="s">
        <v>210</v>
      </c>
      <c r="C1081" s="24" t="s">
        <v>195</v>
      </c>
      <c r="D1081" s="24">
        <v>2025</v>
      </c>
      <c r="E1081" s="61">
        <v>45658</v>
      </c>
      <c r="F1081" s="61">
        <v>45747</v>
      </c>
      <c r="G1081" s="24" t="s">
        <v>396</v>
      </c>
      <c r="H1081" s="24" t="s">
        <v>396</v>
      </c>
      <c r="I1081" s="24" t="s">
        <v>307</v>
      </c>
      <c r="J1081" s="24" t="s">
        <v>767</v>
      </c>
      <c r="K1081" s="24" t="s">
        <v>52</v>
      </c>
      <c r="L1081" s="24" t="s">
        <v>398</v>
      </c>
      <c r="M1081" s="24" t="s">
        <v>399</v>
      </c>
      <c r="N1081" s="24" t="s">
        <v>55</v>
      </c>
      <c r="O1081" s="24" t="s">
        <v>134</v>
      </c>
      <c r="P1081" s="24">
        <v>800</v>
      </c>
      <c r="Q1081" s="24">
        <v>0</v>
      </c>
      <c r="R1081" s="24" t="s">
        <v>57</v>
      </c>
      <c r="S1081" s="24">
        <v>0</v>
      </c>
      <c r="T1081" s="24">
        <v>2025</v>
      </c>
      <c r="U1081" s="24">
        <f t="shared" si="22"/>
        <v>0</v>
      </c>
      <c r="V1081" s="24">
        <v>17</v>
      </c>
      <c r="W1081" s="24">
        <v>2</v>
      </c>
      <c r="X1081" s="24">
        <v>22</v>
      </c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62">
        <f>V1081/'Festività&amp;Chiusure'!H$2</f>
        <v>0.94444444444444442</v>
      </c>
      <c r="AI1081" s="62">
        <f>W1081/'Festività&amp;Chiusure'!I$2</f>
        <v>0.1</v>
      </c>
      <c r="AJ1081" s="62">
        <f>X1081/'Festività&amp;Chiusure'!J$2</f>
        <v>1.0476190476190477</v>
      </c>
      <c r="AK1081" s="62">
        <f>Y1081/'Festività&amp;Chiusure'!K$2</f>
        <v>0</v>
      </c>
      <c r="AL1081" s="62">
        <f>Z1081/'Festività&amp;Chiusure'!L$2</f>
        <v>0</v>
      </c>
      <c r="AM1081" s="62">
        <f>AA1081/'Festività&amp;Chiusure'!M$2</f>
        <v>0</v>
      </c>
      <c r="AN1081" s="62">
        <f>AB1081/'Festività&amp;Chiusure'!N$2</f>
        <v>0</v>
      </c>
      <c r="AO1081" s="62">
        <f>AC1081/'Festività&amp;Chiusure'!O$2</f>
        <v>0</v>
      </c>
      <c r="AP1081" s="62">
        <f>AD1081/'Festività&amp;Chiusure'!P$2</f>
        <v>0</v>
      </c>
      <c r="AQ1081" s="62">
        <f>AE1081/'Festività&amp;Chiusure'!Q$2</f>
        <v>0</v>
      </c>
      <c r="AR1081" s="62">
        <f>AF1081/'Festività&amp;Chiusure'!R$2</f>
        <v>0</v>
      </c>
      <c r="AS1081" s="62">
        <f>AG1081/'Festività&amp;Chiusure'!S$2</f>
        <v>0</v>
      </c>
    </row>
    <row r="1082" spans="1:46" ht="15" customHeight="1">
      <c r="A1082" s="24" t="s">
        <v>45</v>
      </c>
      <c r="B1082" s="63" t="s">
        <v>210</v>
      </c>
      <c r="C1082" s="24" t="s">
        <v>195</v>
      </c>
      <c r="D1082" s="24">
        <v>2025</v>
      </c>
      <c r="E1082" s="61">
        <v>45658</v>
      </c>
      <c r="F1082" s="61">
        <v>45747</v>
      </c>
      <c r="G1082" s="24" t="s">
        <v>396</v>
      </c>
      <c r="H1082" s="24" t="s">
        <v>396</v>
      </c>
      <c r="I1082" s="24" t="s">
        <v>307</v>
      </c>
      <c r="J1082" s="24" t="s">
        <v>767</v>
      </c>
      <c r="K1082" s="24" t="s">
        <v>52</v>
      </c>
      <c r="L1082" s="24" t="s">
        <v>398</v>
      </c>
      <c r="M1082" s="24" t="s">
        <v>403</v>
      </c>
      <c r="N1082" s="24" t="s">
        <v>176</v>
      </c>
      <c r="O1082" s="24" t="s">
        <v>72</v>
      </c>
      <c r="P1082" s="24">
        <v>800</v>
      </c>
      <c r="Q1082" s="24">
        <v>190</v>
      </c>
      <c r="R1082" s="24" t="s">
        <v>57</v>
      </c>
      <c r="S1082" s="24">
        <v>0</v>
      </c>
      <c r="T1082" s="24">
        <v>2025</v>
      </c>
      <c r="U1082" s="24">
        <f t="shared" si="22"/>
        <v>0</v>
      </c>
      <c r="V1082" s="24">
        <v>6</v>
      </c>
      <c r="W1082" s="24">
        <v>6</v>
      </c>
      <c r="X1082" s="24">
        <v>6</v>
      </c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62">
        <f>V1082/'Festività&amp;Chiusure'!H$2</f>
        <v>0.33333333333333331</v>
      </c>
      <c r="AI1082" s="62">
        <f>W1082/'Festività&amp;Chiusure'!I$2</f>
        <v>0.3</v>
      </c>
      <c r="AJ1082" s="62">
        <f>X1082/'Festività&amp;Chiusure'!J$2</f>
        <v>0.2857142857142857</v>
      </c>
      <c r="AK1082" s="62">
        <f>Y1082/'Festività&amp;Chiusure'!K$2</f>
        <v>0</v>
      </c>
      <c r="AL1082" s="62">
        <f>Z1082/'Festività&amp;Chiusure'!L$2</f>
        <v>0</v>
      </c>
      <c r="AM1082" s="62">
        <f>AA1082/'Festività&amp;Chiusure'!M$2</f>
        <v>0</v>
      </c>
      <c r="AN1082" s="62">
        <f>AB1082/'Festività&amp;Chiusure'!N$2</f>
        <v>0</v>
      </c>
      <c r="AO1082" s="62">
        <f>AC1082/'Festività&amp;Chiusure'!O$2</f>
        <v>0</v>
      </c>
      <c r="AP1082" s="62">
        <f>AD1082/'Festività&amp;Chiusure'!P$2</f>
        <v>0</v>
      </c>
      <c r="AQ1082" s="62">
        <f>AE1082/'Festività&amp;Chiusure'!Q$2</f>
        <v>0</v>
      </c>
      <c r="AR1082" s="62">
        <f>AF1082/'Festività&amp;Chiusure'!R$2</f>
        <v>0</v>
      </c>
      <c r="AS1082" s="62">
        <f>AG1082/'Festività&amp;Chiusure'!S$2</f>
        <v>0</v>
      </c>
    </row>
    <row r="1083" spans="1:46" ht="15" customHeight="1">
      <c r="A1083" s="24" t="s">
        <v>45</v>
      </c>
      <c r="B1083" s="63" t="s">
        <v>210</v>
      </c>
      <c r="C1083" s="24" t="s">
        <v>195</v>
      </c>
      <c r="D1083" s="24">
        <v>2025</v>
      </c>
      <c r="E1083" s="61">
        <v>45658</v>
      </c>
      <c r="F1083" s="61">
        <v>45747</v>
      </c>
      <c r="G1083" s="24" t="s">
        <v>396</v>
      </c>
      <c r="H1083" s="24" t="s">
        <v>396</v>
      </c>
      <c r="I1083" s="24" t="s">
        <v>307</v>
      </c>
      <c r="J1083" s="24" t="s">
        <v>767</v>
      </c>
      <c r="K1083" s="24" t="s">
        <v>52</v>
      </c>
      <c r="L1083" s="24" t="s">
        <v>398</v>
      </c>
      <c r="M1083" s="24" t="s">
        <v>100</v>
      </c>
      <c r="N1083" s="24" t="s">
        <v>59</v>
      </c>
      <c r="O1083" s="24" t="s">
        <v>72</v>
      </c>
      <c r="P1083" s="24">
        <v>800</v>
      </c>
      <c r="Q1083" s="24">
        <v>190</v>
      </c>
      <c r="R1083" s="24" t="s">
        <v>57</v>
      </c>
      <c r="S1083" s="24">
        <v>0</v>
      </c>
      <c r="T1083" s="24">
        <v>2025</v>
      </c>
      <c r="U1083" s="24">
        <f t="shared" si="22"/>
        <v>0</v>
      </c>
      <c r="V1083" s="24">
        <v>6</v>
      </c>
      <c r="W1083" s="24">
        <v>6</v>
      </c>
      <c r="X1083" s="24">
        <v>6</v>
      </c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62">
        <f>V1083/'Festività&amp;Chiusure'!H$2</f>
        <v>0.33333333333333331</v>
      </c>
      <c r="AI1083" s="62">
        <f>W1083/'Festività&amp;Chiusure'!I$2</f>
        <v>0.3</v>
      </c>
      <c r="AJ1083" s="62">
        <f>X1083/'Festività&amp;Chiusure'!J$2</f>
        <v>0.2857142857142857</v>
      </c>
      <c r="AK1083" s="62">
        <f>Y1083/'Festività&amp;Chiusure'!K$2</f>
        <v>0</v>
      </c>
      <c r="AL1083" s="62">
        <f>Z1083/'Festività&amp;Chiusure'!L$2</f>
        <v>0</v>
      </c>
      <c r="AM1083" s="62">
        <f>AA1083/'Festività&amp;Chiusure'!M$2</f>
        <v>0</v>
      </c>
      <c r="AN1083" s="62">
        <f>AB1083/'Festività&amp;Chiusure'!N$2</f>
        <v>0</v>
      </c>
      <c r="AO1083" s="62">
        <f>AC1083/'Festività&amp;Chiusure'!O$2</f>
        <v>0</v>
      </c>
      <c r="AP1083" s="62">
        <f>AD1083/'Festività&amp;Chiusure'!P$2</f>
        <v>0</v>
      </c>
      <c r="AQ1083" s="62">
        <f>AE1083/'Festività&amp;Chiusure'!Q$2</f>
        <v>0</v>
      </c>
      <c r="AR1083" s="62">
        <f>AF1083/'Festività&amp;Chiusure'!R$2</f>
        <v>0</v>
      </c>
      <c r="AS1083" s="62">
        <f>AG1083/'Festività&amp;Chiusure'!S$2</f>
        <v>0</v>
      </c>
    </row>
    <row r="1084" spans="1:46" ht="14.45">
      <c r="A1084" s="24" t="s">
        <v>45</v>
      </c>
      <c r="B1084" s="63" t="s">
        <v>210</v>
      </c>
      <c r="C1084" s="24" t="s">
        <v>195</v>
      </c>
      <c r="D1084" s="24">
        <v>2025</v>
      </c>
      <c r="E1084" s="61">
        <v>45658</v>
      </c>
      <c r="F1084" s="61">
        <v>45747</v>
      </c>
      <c r="G1084" s="24" t="s">
        <v>396</v>
      </c>
      <c r="H1084" s="24" t="s">
        <v>396</v>
      </c>
      <c r="I1084" s="24" t="s">
        <v>307</v>
      </c>
      <c r="J1084" s="24" t="s">
        <v>767</v>
      </c>
      <c r="K1084" s="24" t="s">
        <v>52</v>
      </c>
      <c r="L1084" s="24" t="s">
        <v>398</v>
      </c>
      <c r="M1084" s="24" t="s">
        <v>404</v>
      </c>
      <c r="N1084" s="24" t="s">
        <v>55</v>
      </c>
      <c r="O1084" s="24" t="s">
        <v>72</v>
      </c>
      <c r="P1084" s="24">
        <v>800</v>
      </c>
      <c r="Q1084" s="24">
        <v>190</v>
      </c>
      <c r="R1084" s="24" t="s">
        <v>57</v>
      </c>
      <c r="S1084" s="24">
        <v>0</v>
      </c>
      <c r="T1084" s="24">
        <v>2025</v>
      </c>
      <c r="U1084" s="24">
        <f t="shared" si="22"/>
        <v>0</v>
      </c>
      <c r="V1084" s="24">
        <v>22</v>
      </c>
      <c r="W1084" s="24">
        <v>22</v>
      </c>
      <c r="X1084" s="24">
        <v>22</v>
      </c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62">
        <f>V1084/'Festività&amp;Chiusure'!H$2</f>
        <v>1.2222222222222223</v>
      </c>
      <c r="AI1084" s="62">
        <f>W1084/'Festività&amp;Chiusure'!I$2</f>
        <v>1.1000000000000001</v>
      </c>
      <c r="AJ1084" s="62">
        <f>X1084/'Festività&amp;Chiusure'!J$2</f>
        <v>1.0476190476190477</v>
      </c>
      <c r="AK1084" s="62">
        <f>Y1084/'Festività&amp;Chiusure'!K$2</f>
        <v>0</v>
      </c>
      <c r="AL1084" s="62">
        <f>Z1084/'Festività&amp;Chiusure'!L$2</f>
        <v>0</v>
      </c>
      <c r="AM1084" s="62">
        <f>AA1084/'Festività&amp;Chiusure'!M$2</f>
        <v>0</v>
      </c>
      <c r="AN1084" s="62">
        <f>AB1084/'Festività&amp;Chiusure'!N$2</f>
        <v>0</v>
      </c>
      <c r="AO1084" s="62">
        <f>AC1084/'Festività&amp;Chiusure'!O$2</f>
        <v>0</v>
      </c>
      <c r="AP1084" s="62">
        <f>AD1084/'Festività&amp;Chiusure'!P$2</f>
        <v>0</v>
      </c>
      <c r="AQ1084" s="62">
        <f>AE1084/'Festività&amp;Chiusure'!Q$2</f>
        <v>0</v>
      </c>
      <c r="AR1084" s="62">
        <f>AF1084/'Festività&amp;Chiusure'!R$2</f>
        <v>0</v>
      </c>
      <c r="AS1084" s="62">
        <f>AG1084/'Festività&amp;Chiusure'!S$2</f>
        <v>0</v>
      </c>
    </row>
    <row r="1085" spans="1:46" ht="14.45">
      <c r="A1085" s="24" t="s">
        <v>45</v>
      </c>
      <c r="B1085" s="63" t="s">
        <v>210</v>
      </c>
      <c r="C1085" s="24" t="s">
        <v>195</v>
      </c>
      <c r="D1085" s="24">
        <v>2025</v>
      </c>
      <c r="E1085" s="61">
        <v>45658</v>
      </c>
      <c r="F1085" s="61">
        <v>45747</v>
      </c>
      <c r="G1085" s="24" t="s">
        <v>396</v>
      </c>
      <c r="H1085" s="24" t="s">
        <v>396</v>
      </c>
      <c r="I1085" s="24" t="s">
        <v>307</v>
      </c>
      <c r="J1085" s="24" t="s">
        <v>767</v>
      </c>
      <c r="K1085" s="24" t="s">
        <v>52</v>
      </c>
      <c r="L1085" s="24" t="s">
        <v>398</v>
      </c>
      <c r="M1085" s="24" t="s">
        <v>405</v>
      </c>
      <c r="N1085" s="24" t="s">
        <v>55</v>
      </c>
      <c r="O1085" s="89" t="s">
        <v>146</v>
      </c>
      <c r="P1085" s="24">
        <v>800</v>
      </c>
      <c r="Q1085" s="24">
        <v>0</v>
      </c>
      <c r="R1085" s="24" t="s">
        <v>57</v>
      </c>
      <c r="S1085" s="24">
        <v>0</v>
      </c>
      <c r="T1085" s="24">
        <v>2025</v>
      </c>
      <c r="U1085" s="24">
        <f t="shared" si="22"/>
        <v>0</v>
      </c>
      <c r="V1085" s="24">
        <v>17</v>
      </c>
      <c r="W1085" s="24">
        <v>2</v>
      </c>
      <c r="X1085" s="24">
        <v>2</v>
      </c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62">
        <f>V1085/'Festività&amp;Chiusure'!H$2</f>
        <v>0.94444444444444442</v>
      </c>
      <c r="AI1085" s="62">
        <f>W1085/'Festività&amp;Chiusure'!I$2</f>
        <v>0.1</v>
      </c>
      <c r="AJ1085" s="62">
        <f>X1085/'Festività&amp;Chiusure'!J$2</f>
        <v>9.5238095238095233E-2</v>
      </c>
      <c r="AK1085" s="62">
        <f>Y1085/'Festività&amp;Chiusure'!K$2</f>
        <v>0</v>
      </c>
      <c r="AL1085" s="62">
        <f>Z1085/'Festività&amp;Chiusure'!L$2</f>
        <v>0</v>
      </c>
      <c r="AM1085" s="62">
        <f>AA1085/'Festività&amp;Chiusure'!M$2</f>
        <v>0</v>
      </c>
      <c r="AN1085" s="62">
        <f>AB1085/'Festività&amp;Chiusure'!N$2</f>
        <v>0</v>
      </c>
      <c r="AO1085" s="62">
        <f>AC1085/'Festività&amp;Chiusure'!O$2</f>
        <v>0</v>
      </c>
      <c r="AP1085" s="62">
        <f>AD1085/'Festività&amp;Chiusure'!P$2</f>
        <v>0</v>
      </c>
      <c r="AQ1085" s="62">
        <f>AE1085/'Festività&amp;Chiusure'!Q$2</f>
        <v>0</v>
      </c>
      <c r="AR1085" s="62">
        <f>AF1085/'Festività&amp;Chiusure'!R$2</f>
        <v>0</v>
      </c>
      <c r="AS1085" s="62">
        <f>AG1085/'Festività&amp;Chiusure'!S$2</f>
        <v>0</v>
      </c>
    </row>
    <row r="1086" spans="1:46" ht="14.45">
      <c r="A1086" s="24" t="s">
        <v>45</v>
      </c>
      <c r="B1086" s="63" t="s">
        <v>210</v>
      </c>
      <c r="C1086" s="24" t="s">
        <v>195</v>
      </c>
      <c r="D1086" s="24">
        <v>2025</v>
      </c>
      <c r="E1086" s="61">
        <v>45658</v>
      </c>
      <c r="F1086" s="61">
        <v>45747</v>
      </c>
      <c r="G1086" s="24" t="s">
        <v>396</v>
      </c>
      <c r="H1086" s="24" t="s">
        <v>396</v>
      </c>
      <c r="I1086" s="24" t="s">
        <v>307</v>
      </c>
      <c r="J1086" s="24" t="s">
        <v>767</v>
      </c>
      <c r="K1086" s="24" t="s">
        <v>52</v>
      </c>
      <c r="L1086" s="24" t="s">
        <v>398</v>
      </c>
      <c r="M1086" s="24" t="s">
        <v>407</v>
      </c>
      <c r="N1086" s="24" t="s">
        <v>55</v>
      </c>
      <c r="O1086" s="89" t="s">
        <v>146</v>
      </c>
      <c r="P1086" s="24">
        <v>800</v>
      </c>
      <c r="Q1086" s="24">
        <v>0</v>
      </c>
      <c r="R1086" s="24" t="s">
        <v>57</v>
      </c>
      <c r="S1086" s="24">
        <v>0</v>
      </c>
      <c r="T1086" s="24">
        <v>2025</v>
      </c>
      <c r="U1086" s="24">
        <f t="shared" si="22"/>
        <v>0</v>
      </c>
      <c r="V1086" s="24">
        <v>6</v>
      </c>
      <c r="W1086" s="24">
        <v>6</v>
      </c>
      <c r="X1086" s="24">
        <v>6</v>
      </c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62">
        <f>V1086/'Festività&amp;Chiusure'!H$2</f>
        <v>0.33333333333333331</v>
      </c>
      <c r="AI1086" s="62">
        <f>W1086/'Festività&amp;Chiusure'!I$2</f>
        <v>0.3</v>
      </c>
      <c r="AJ1086" s="62">
        <f>X1086/'Festività&amp;Chiusure'!J$2</f>
        <v>0.2857142857142857</v>
      </c>
      <c r="AK1086" s="62">
        <f>Y1086/'Festività&amp;Chiusure'!K$2</f>
        <v>0</v>
      </c>
      <c r="AL1086" s="62">
        <f>Z1086/'Festività&amp;Chiusure'!L$2</f>
        <v>0</v>
      </c>
      <c r="AM1086" s="62">
        <f>AA1086/'Festività&amp;Chiusure'!M$2</f>
        <v>0</v>
      </c>
      <c r="AN1086" s="62">
        <f>AB1086/'Festività&amp;Chiusure'!N$2</f>
        <v>0</v>
      </c>
      <c r="AO1086" s="62">
        <f>AC1086/'Festività&amp;Chiusure'!O$2</f>
        <v>0</v>
      </c>
      <c r="AP1086" s="62">
        <f>AD1086/'Festività&amp;Chiusure'!P$2</f>
        <v>0</v>
      </c>
      <c r="AQ1086" s="62">
        <f>AE1086/'Festività&amp;Chiusure'!Q$2</f>
        <v>0</v>
      </c>
      <c r="AR1086" s="62">
        <f>AF1086/'Festività&amp;Chiusure'!R$2</f>
        <v>0</v>
      </c>
      <c r="AS1086" s="62">
        <f>AG1086/'Festività&amp;Chiusure'!S$2</f>
        <v>0</v>
      </c>
    </row>
    <row r="1087" spans="1:46" ht="14.45">
      <c r="A1087" s="24" t="s">
        <v>45</v>
      </c>
      <c r="B1087" s="63" t="s">
        <v>210</v>
      </c>
      <c r="C1087" s="24" t="s">
        <v>195</v>
      </c>
      <c r="D1087" s="24">
        <v>2025</v>
      </c>
      <c r="E1087" s="61">
        <v>45658</v>
      </c>
      <c r="F1087" s="61">
        <v>45747</v>
      </c>
      <c r="G1087" s="24" t="s">
        <v>396</v>
      </c>
      <c r="H1087" s="24" t="s">
        <v>396</v>
      </c>
      <c r="I1087" s="24" t="s">
        <v>307</v>
      </c>
      <c r="J1087" s="24" t="s">
        <v>767</v>
      </c>
      <c r="K1087" s="24" t="s">
        <v>52</v>
      </c>
      <c r="L1087" s="24" t="s">
        <v>398</v>
      </c>
      <c r="M1087" s="24" t="s">
        <v>410</v>
      </c>
      <c r="N1087" s="24" t="s">
        <v>55</v>
      </c>
      <c r="O1087" s="89" t="s">
        <v>56</v>
      </c>
      <c r="P1087" s="24">
        <v>800</v>
      </c>
      <c r="Q1087" s="24">
        <v>0</v>
      </c>
      <c r="R1087" s="24" t="s">
        <v>57</v>
      </c>
      <c r="S1087" s="24">
        <v>0</v>
      </c>
      <c r="T1087" s="24">
        <v>2025</v>
      </c>
      <c r="U1087" s="24">
        <f t="shared" si="22"/>
        <v>0</v>
      </c>
      <c r="V1087" s="24">
        <v>17</v>
      </c>
      <c r="W1087" s="24">
        <v>2</v>
      </c>
      <c r="X1087" s="24">
        <v>22</v>
      </c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62">
        <f>V1087/'Festività&amp;Chiusure'!H$2</f>
        <v>0.94444444444444442</v>
      </c>
      <c r="AI1087" s="62">
        <f>W1087/'Festività&amp;Chiusure'!I$2</f>
        <v>0.1</v>
      </c>
      <c r="AJ1087" s="62">
        <f>X1087/'Festività&amp;Chiusure'!J$2</f>
        <v>1.0476190476190477</v>
      </c>
      <c r="AK1087" s="62">
        <f>Y1087/'Festività&amp;Chiusure'!K$2</f>
        <v>0</v>
      </c>
      <c r="AL1087" s="62">
        <f>Z1087/'Festività&amp;Chiusure'!L$2</f>
        <v>0</v>
      </c>
      <c r="AM1087" s="62">
        <f>AA1087/'Festività&amp;Chiusure'!M$2</f>
        <v>0</v>
      </c>
      <c r="AN1087" s="62">
        <f>AB1087/'Festività&amp;Chiusure'!N$2</f>
        <v>0</v>
      </c>
      <c r="AO1087" s="62">
        <f>AC1087/'Festività&amp;Chiusure'!O$2</f>
        <v>0</v>
      </c>
      <c r="AP1087" s="62">
        <f>AD1087/'Festività&amp;Chiusure'!P$2</f>
        <v>0</v>
      </c>
      <c r="AQ1087" s="62">
        <f>AE1087/'Festività&amp;Chiusure'!Q$2</f>
        <v>0</v>
      </c>
      <c r="AR1087" s="62">
        <f>AF1087/'Festività&amp;Chiusure'!R$2</f>
        <v>0</v>
      </c>
      <c r="AS1087" s="62">
        <f>AG1087/'Festività&amp;Chiusure'!S$2</f>
        <v>0</v>
      </c>
    </row>
    <row r="1088" spans="1:46" ht="15" customHeight="1">
      <c r="A1088" s="24" t="s">
        <v>45</v>
      </c>
      <c r="B1088" s="90" t="s">
        <v>210</v>
      </c>
      <c r="C1088" s="24" t="s">
        <v>195</v>
      </c>
      <c r="D1088" s="24">
        <v>2025</v>
      </c>
      <c r="E1088" s="61">
        <v>45658</v>
      </c>
      <c r="F1088" s="61">
        <v>45747</v>
      </c>
      <c r="G1088" s="24" t="s">
        <v>396</v>
      </c>
      <c r="H1088" s="24" t="s">
        <v>396</v>
      </c>
      <c r="I1088" s="24" t="s">
        <v>307</v>
      </c>
      <c r="J1088" s="24" t="s">
        <v>767</v>
      </c>
      <c r="K1088" s="24" t="s">
        <v>52</v>
      </c>
      <c r="L1088" s="24" t="s">
        <v>398</v>
      </c>
      <c r="M1088" s="24" t="s">
        <v>310</v>
      </c>
      <c r="N1088" s="24" t="s">
        <v>55</v>
      </c>
      <c r="O1088" s="89" t="s">
        <v>146</v>
      </c>
      <c r="P1088" s="24">
        <v>800</v>
      </c>
      <c r="Q1088" s="24">
        <v>0</v>
      </c>
      <c r="R1088" s="24" t="s">
        <v>57</v>
      </c>
      <c r="S1088" s="24">
        <v>0</v>
      </c>
      <c r="T1088" s="24">
        <v>2025</v>
      </c>
      <c r="U1088" s="24">
        <f t="shared" si="22"/>
        <v>0</v>
      </c>
      <c r="V1088" s="24">
        <v>17</v>
      </c>
      <c r="W1088" s="24">
        <v>2</v>
      </c>
      <c r="X1088" s="24">
        <v>2</v>
      </c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62">
        <f>V1088/'Festività&amp;Chiusure'!H$2</f>
        <v>0.94444444444444442</v>
      </c>
      <c r="AI1088" s="62">
        <f>W1088/'Festività&amp;Chiusure'!I$2</f>
        <v>0.1</v>
      </c>
      <c r="AJ1088" s="62">
        <f>X1088/'Festività&amp;Chiusure'!J$2</f>
        <v>9.5238095238095233E-2</v>
      </c>
      <c r="AK1088" s="62">
        <f>Y1088/'Festività&amp;Chiusure'!K$2</f>
        <v>0</v>
      </c>
      <c r="AL1088" s="62">
        <f>Z1088/'Festività&amp;Chiusure'!L$2</f>
        <v>0</v>
      </c>
      <c r="AM1088" s="62">
        <f>AA1088/'Festività&amp;Chiusure'!M$2</f>
        <v>0</v>
      </c>
      <c r="AN1088" s="62">
        <f>AB1088/'Festività&amp;Chiusure'!N$2</f>
        <v>0</v>
      </c>
      <c r="AO1088" s="62">
        <f>AC1088/'Festività&amp;Chiusure'!O$2</f>
        <v>0</v>
      </c>
      <c r="AP1088" s="62">
        <f>AD1088/'Festività&amp;Chiusure'!P$2</f>
        <v>0</v>
      </c>
      <c r="AQ1088" s="62">
        <f>AE1088/'Festività&amp;Chiusure'!Q$2</f>
        <v>0</v>
      </c>
      <c r="AR1088" s="62">
        <f>AF1088/'Festività&amp;Chiusure'!R$2</f>
        <v>0</v>
      </c>
      <c r="AS1088" s="62">
        <f>AG1088/'Festività&amp;Chiusure'!S$2</f>
        <v>0</v>
      </c>
      <c r="AT1088" s="51"/>
    </row>
    <row r="1089" spans="1:46" ht="15" customHeight="1">
      <c r="A1089" s="24" t="s">
        <v>45</v>
      </c>
      <c r="B1089" s="91" t="s">
        <v>210</v>
      </c>
      <c r="C1089" s="24" t="s">
        <v>195</v>
      </c>
      <c r="D1089" s="24">
        <v>2025</v>
      </c>
      <c r="E1089" s="61">
        <v>45658</v>
      </c>
      <c r="F1089" s="61">
        <v>45747</v>
      </c>
      <c r="G1089" s="24" t="s">
        <v>396</v>
      </c>
      <c r="H1089" s="24" t="s">
        <v>396</v>
      </c>
      <c r="I1089" s="24" t="s">
        <v>307</v>
      </c>
      <c r="J1089" s="24" t="s">
        <v>767</v>
      </c>
      <c r="K1089" s="24" t="s">
        <v>52</v>
      </c>
      <c r="L1089" s="24" t="s">
        <v>398</v>
      </c>
      <c r="M1089" s="24" t="s">
        <v>411</v>
      </c>
      <c r="N1089" s="24" t="e">
        <v>#N/A</v>
      </c>
      <c r="O1089" s="24" t="s">
        <v>72</v>
      </c>
      <c r="P1089" s="24">
        <v>800</v>
      </c>
      <c r="Q1089" s="24">
        <v>190</v>
      </c>
      <c r="R1089" s="24" t="s">
        <v>57</v>
      </c>
      <c r="S1089" s="24">
        <v>0</v>
      </c>
      <c r="T1089" s="24">
        <v>2025</v>
      </c>
      <c r="U1089" s="24">
        <f t="shared" si="22"/>
        <v>0</v>
      </c>
      <c r="V1089" s="24">
        <v>4</v>
      </c>
      <c r="W1089" s="24">
        <v>4</v>
      </c>
      <c r="X1089" s="24">
        <v>4</v>
      </c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62">
        <f>V1089/'Festività&amp;Chiusure'!H$2</f>
        <v>0.22222222222222221</v>
      </c>
      <c r="AI1089" s="62">
        <f>W1089/'Festività&amp;Chiusure'!I$2</f>
        <v>0.2</v>
      </c>
      <c r="AJ1089" s="62">
        <f>X1089/'Festività&amp;Chiusure'!J$2</f>
        <v>0.19047619047619047</v>
      </c>
      <c r="AK1089" s="62">
        <f>Y1089/'Festività&amp;Chiusure'!K$2</f>
        <v>0</v>
      </c>
      <c r="AL1089" s="62">
        <f>Z1089/'Festività&amp;Chiusure'!L$2</f>
        <v>0</v>
      </c>
      <c r="AM1089" s="62">
        <f>AA1089/'Festività&amp;Chiusure'!M$2</f>
        <v>0</v>
      </c>
      <c r="AN1089" s="62">
        <f>AB1089/'Festività&amp;Chiusure'!N$2</f>
        <v>0</v>
      </c>
      <c r="AO1089" s="62">
        <f>AC1089/'Festività&amp;Chiusure'!O$2</f>
        <v>0</v>
      </c>
      <c r="AP1089" s="62">
        <f>AD1089/'Festività&amp;Chiusure'!P$2</f>
        <v>0</v>
      </c>
      <c r="AQ1089" s="62">
        <f>AE1089/'Festività&amp;Chiusure'!Q$2</f>
        <v>0</v>
      </c>
      <c r="AR1089" s="62">
        <f>AF1089/'Festività&amp;Chiusure'!R$2</f>
        <v>0</v>
      </c>
      <c r="AS1089" s="62">
        <f>AG1089/'Festività&amp;Chiusure'!S$2</f>
        <v>0</v>
      </c>
      <c r="AT1089" s="51"/>
    </row>
    <row r="1090" spans="1:46" ht="15" customHeight="1">
      <c r="A1090" s="24" t="s">
        <v>45</v>
      </c>
      <c r="B1090" s="91" t="s">
        <v>210</v>
      </c>
      <c r="C1090" s="24" t="s">
        <v>195</v>
      </c>
      <c r="D1090" s="24">
        <v>2025</v>
      </c>
      <c r="E1090" s="61">
        <v>45658</v>
      </c>
      <c r="F1090" s="61">
        <v>45747</v>
      </c>
      <c r="G1090" s="24" t="s">
        <v>396</v>
      </c>
      <c r="H1090" s="24" t="s">
        <v>396</v>
      </c>
      <c r="I1090" s="24" t="s">
        <v>307</v>
      </c>
      <c r="J1090" s="24" t="s">
        <v>767</v>
      </c>
      <c r="K1090" s="24" t="s">
        <v>52</v>
      </c>
      <c r="L1090" s="24" t="s">
        <v>398</v>
      </c>
      <c r="M1090" s="24" t="s">
        <v>398</v>
      </c>
      <c r="N1090" s="24" t="s">
        <v>59</v>
      </c>
      <c r="O1090" s="24" t="s">
        <v>92</v>
      </c>
      <c r="P1090" s="24">
        <v>800</v>
      </c>
      <c r="Q1090" s="24">
        <v>190</v>
      </c>
      <c r="R1090" s="24" t="s">
        <v>57</v>
      </c>
      <c r="S1090" s="24">
        <v>0</v>
      </c>
      <c r="T1090" s="24">
        <v>2025</v>
      </c>
      <c r="U1090" s="24">
        <f t="shared" si="22"/>
        <v>0</v>
      </c>
      <c r="V1090" s="24">
        <v>6</v>
      </c>
      <c r="W1090" s="24">
        <v>6</v>
      </c>
      <c r="X1090" s="24">
        <v>6</v>
      </c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62">
        <f>V1090/'Festività&amp;Chiusure'!H$2</f>
        <v>0.33333333333333331</v>
      </c>
      <c r="AI1090" s="62">
        <f>W1090/'Festività&amp;Chiusure'!I$2</f>
        <v>0.3</v>
      </c>
      <c r="AJ1090" s="62">
        <f>X1090/'Festività&amp;Chiusure'!J$2</f>
        <v>0.2857142857142857</v>
      </c>
      <c r="AK1090" s="62">
        <f>Y1090/'Festività&amp;Chiusure'!K$2</f>
        <v>0</v>
      </c>
      <c r="AL1090" s="62">
        <f>Z1090/'Festività&amp;Chiusure'!L$2</f>
        <v>0</v>
      </c>
      <c r="AM1090" s="62">
        <f>AA1090/'Festività&amp;Chiusure'!M$2</f>
        <v>0</v>
      </c>
      <c r="AN1090" s="62">
        <f>AB1090/'Festività&amp;Chiusure'!N$2</f>
        <v>0</v>
      </c>
      <c r="AO1090" s="62">
        <f>AC1090/'Festività&amp;Chiusure'!O$2</f>
        <v>0</v>
      </c>
      <c r="AP1090" s="62">
        <f>AD1090/'Festività&amp;Chiusure'!P$2</f>
        <v>0</v>
      </c>
      <c r="AQ1090" s="62">
        <f>AE1090/'Festività&amp;Chiusure'!Q$2</f>
        <v>0</v>
      </c>
      <c r="AR1090" s="62">
        <f>AF1090/'Festività&amp;Chiusure'!R$2</f>
        <v>0</v>
      </c>
      <c r="AS1090" s="62">
        <f>AG1090/'Festività&amp;Chiusure'!S$2</f>
        <v>0</v>
      </c>
    </row>
    <row r="1091" spans="1:46" ht="15" customHeight="1">
      <c r="A1091" s="24" t="s">
        <v>45</v>
      </c>
      <c r="B1091" s="91" t="s">
        <v>210</v>
      </c>
      <c r="C1091" s="24" t="s">
        <v>195</v>
      </c>
      <c r="D1091" s="24">
        <v>2025</v>
      </c>
      <c r="E1091" s="61">
        <v>45658</v>
      </c>
      <c r="F1091" s="61">
        <v>45747</v>
      </c>
      <c r="G1091" s="24" t="s">
        <v>396</v>
      </c>
      <c r="H1091" s="24" t="s">
        <v>396</v>
      </c>
      <c r="I1091" s="24" t="s">
        <v>307</v>
      </c>
      <c r="J1091" s="24" t="s">
        <v>767</v>
      </c>
      <c r="K1091" s="24" t="s">
        <v>52</v>
      </c>
      <c r="L1091" s="24" t="s">
        <v>398</v>
      </c>
      <c r="M1091" s="24" t="s">
        <v>398</v>
      </c>
      <c r="N1091" s="24" t="s">
        <v>59</v>
      </c>
      <c r="O1091" s="24" t="s">
        <v>72</v>
      </c>
      <c r="P1091" s="24">
        <v>800</v>
      </c>
      <c r="Q1091" s="24">
        <v>190</v>
      </c>
      <c r="R1091" s="24" t="s">
        <v>57</v>
      </c>
      <c r="S1091" s="24">
        <v>0</v>
      </c>
      <c r="T1091" s="24">
        <v>2025</v>
      </c>
      <c r="U1091" s="24">
        <f t="shared" si="22"/>
        <v>0</v>
      </c>
      <c r="V1091" s="24">
        <v>12</v>
      </c>
      <c r="W1091" s="24">
        <v>15</v>
      </c>
      <c r="X1091" s="24">
        <v>15</v>
      </c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62">
        <f>V1091/'Festività&amp;Chiusure'!H$2</f>
        <v>0.66666666666666663</v>
      </c>
      <c r="AI1091" s="62">
        <f>W1091/'Festività&amp;Chiusure'!I$2</f>
        <v>0.75</v>
      </c>
      <c r="AJ1091" s="62">
        <f>X1091/'Festività&amp;Chiusure'!J$2</f>
        <v>0.7142857142857143</v>
      </c>
      <c r="AK1091" s="62">
        <f>Y1091/'Festività&amp;Chiusure'!K$2</f>
        <v>0</v>
      </c>
      <c r="AL1091" s="62">
        <f>Z1091/'Festività&amp;Chiusure'!L$2</f>
        <v>0</v>
      </c>
      <c r="AM1091" s="62">
        <f>AA1091/'Festività&amp;Chiusure'!M$2</f>
        <v>0</v>
      </c>
      <c r="AN1091" s="62">
        <f>AB1091/'Festività&amp;Chiusure'!N$2</f>
        <v>0</v>
      </c>
      <c r="AO1091" s="62">
        <f>AC1091/'Festività&amp;Chiusure'!O$2</f>
        <v>0</v>
      </c>
      <c r="AP1091" s="62">
        <f>AD1091/'Festività&amp;Chiusure'!P$2</f>
        <v>0</v>
      </c>
      <c r="AQ1091" s="62">
        <f>AE1091/'Festività&amp;Chiusure'!Q$2</f>
        <v>0</v>
      </c>
      <c r="AR1091" s="62">
        <f>AF1091/'Festività&amp;Chiusure'!R$2</f>
        <v>0</v>
      </c>
      <c r="AS1091" s="62">
        <f>AG1091/'Festività&amp;Chiusure'!S$2</f>
        <v>0</v>
      </c>
    </row>
    <row r="1092" spans="1:46" ht="15" customHeight="1">
      <c r="A1092" s="24" t="s">
        <v>45</v>
      </c>
      <c r="B1092" s="63" t="s">
        <v>210</v>
      </c>
      <c r="C1092" s="24" t="s">
        <v>195</v>
      </c>
      <c r="D1092" s="24">
        <v>2025</v>
      </c>
      <c r="E1092" s="61">
        <v>45658</v>
      </c>
      <c r="F1092" s="61">
        <v>45747</v>
      </c>
      <c r="G1092" s="24" t="s">
        <v>396</v>
      </c>
      <c r="H1092" s="24" t="s">
        <v>396</v>
      </c>
      <c r="I1092" s="24" t="s">
        <v>307</v>
      </c>
      <c r="J1092" s="24" t="s">
        <v>767</v>
      </c>
      <c r="K1092" s="24" t="s">
        <v>52</v>
      </c>
      <c r="L1092" s="24" t="s">
        <v>398</v>
      </c>
      <c r="M1092" s="24" t="s">
        <v>412</v>
      </c>
      <c r="N1092" s="24" t="e">
        <v>#N/A</v>
      </c>
      <c r="O1092" s="24" t="s">
        <v>72</v>
      </c>
      <c r="P1092" s="24">
        <v>800</v>
      </c>
      <c r="Q1092" s="24">
        <v>190</v>
      </c>
      <c r="R1092" s="24" t="s">
        <v>57</v>
      </c>
      <c r="S1092" s="24">
        <v>0</v>
      </c>
      <c r="T1092" s="24">
        <v>2025</v>
      </c>
      <c r="U1092" s="24">
        <f t="shared" si="22"/>
        <v>0</v>
      </c>
      <c r="V1092" s="24">
        <v>4</v>
      </c>
      <c r="W1092" s="24">
        <v>4</v>
      </c>
      <c r="X1092" s="24">
        <v>4</v>
      </c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62">
        <f>V1092/'Festività&amp;Chiusure'!H$2</f>
        <v>0.22222222222222221</v>
      </c>
      <c r="AI1092" s="62">
        <f>W1092/'Festività&amp;Chiusure'!I$2</f>
        <v>0.2</v>
      </c>
      <c r="AJ1092" s="62">
        <f>X1092/'Festività&amp;Chiusure'!J$2</f>
        <v>0.19047619047619047</v>
      </c>
      <c r="AK1092" s="62">
        <f>Y1092/'Festività&amp;Chiusure'!K$2</f>
        <v>0</v>
      </c>
      <c r="AL1092" s="62">
        <f>Z1092/'Festività&amp;Chiusure'!L$2</f>
        <v>0</v>
      </c>
      <c r="AM1092" s="62">
        <f>AA1092/'Festività&amp;Chiusure'!M$2</f>
        <v>0</v>
      </c>
      <c r="AN1092" s="62">
        <f>AB1092/'Festività&amp;Chiusure'!N$2</f>
        <v>0</v>
      </c>
      <c r="AO1092" s="62">
        <f>AC1092/'Festività&amp;Chiusure'!O$2</f>
        <v>0</v>
      </c>
      <c r="AP1092" s="62">
        <f>AD1092/'Festività&amp;Chiusure'!P$2</f>
        <v>0</v>
      </c>
      <c r="AQ1092" s="62">
        <f>AE1092/'Festività&amp;Chiusure'!Q$2</f>
        <v>0</v>
      </c>
      <c r="AR1092" s="62">
        <f>AF1092/'Festività&amp;Chiusure'!R$2</f>
        <v>0</v>
      </c>
      <c r="AS1092" s="62">
        <f>AG1092/'Festività&amp;Chiusure'!S$2</f>
        <v>0</v>
      </c>
    </row>
    <row r="1093" spans="1:46" ht="15" customHeight="1">
      <c r="A1093" s="24" t="s">
        <v>45</v>
      </c>
      <c r="B1093" s="63" t="s">
        <v>210</v>
      </c>
      <c r="C1093" s="24" t="s">
        <v>195</v>
      </c>
      <c r="D1093" s="24">
        <v>2025</v>
      </c>
      <c r="E1093" s="61">
        <v>45658</v>
      </c>
      <c r="F1093" s="61">
        <v>45747</v>
      </c>
      <c r="G1093" s="24" t="s">
        <v>396</v>
      </c>
      <c r="H1093" s="24" t="s">
        <v>396</v>
      </c>
      <c r="I1093" s="24" t="s">
        <v>307</v>
      </c>
      <c r="J1093" s="24" t="s">
        <v>767</v>
      </c>
      <c r="K1093" s="24" t="s">
        <v>52</v>
      </c>
      <c r="L1093" s="24" t="s">
        <v>398</v>
      </c>
      <c r="M1093" s="24" t="s">
        <v>223</v>
      </c>
      <c r="N1093" s="24" t="s">
        <v>55</v>
      </c>
      <c r="O1093" s="24" t="s">
        <v>233</v>
      </c>
      <c r="P1093" s="24">
        <v>800</v>
      </c>
      <c r="Q1093" s="24">
        <v>0</v>
      </c>
      <c r="R1093" s="24" t="s">
        <v>57</v>
      </c>
      <c r="S1093" s="24">
        <v>0</v>
      </c>
      <c r="T1093" s="24">
        <v>2025</v>
      </c>
      <c r="U1093" s="24">
        <f t="shared" ref="U1093:U1158" si="23">SUM(Z1093:AG1093)</f>
        <v>0</v>
      </c>
      <c r="V1093" s="24">
        <v>15</v>
      </c>
      <c r="W1093" s="24">
        <v>15</v>
      </c>
      <c r="X1093" s="24">
        <v>15</v>
      </c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62">
        <f>V1093/'Festività&amp;Chiusure'!H$2</f>
        <v>0.83333333333333337</v>
      </c>
      <c r="AI1093" s="62">
        <f>W1093/'Festività&amp;Chiusure'!I$2</f>
        <v>0.75</v>
      </c>
      <c r="AJ1093" s="62">
        <f>X1093/'Festività&amp;Chiusure'!J$2</f>
        <v>0.7142857142857143</v>
      </c>
      <c r="AK1093" s="62">
        <f>Y1093/'Festività&amp;Chiusure'!K$2</f>
        <v>0</v>
      </c>
      <c r="AL1093" s="62">
        <f>Z1093/'Festività&amp;Chiusure'!L$2</f>
        <v>0</v>
      </c>
      <c r="AM1093" s="62">
        <f>AA1093/'Festività&amp;Chiusure'!M$2</f>
        <v>0</v>
      </c>
      <c r="AN1093" s="62">
        <f>AB1093/'Festività&amp;Chiusure'!N$2</f>
        <v>0</v>
      </c>
      <c r="AO1093" s="62">
        <f>AC1093/'Festività&amp;Chiusure'!O$2</f>
        <v>0</v>
      </c>
      <c r="AP1093" s="62">
        <f>AD1093/'Festività&amp;Chiusure'!P$2</f>
        <v>0</v>
      </c>
      <c r="AQ1093" s="62">
        <f>AE1093/'Festività&amp;Chiusure'!Q$2</f>
        <v>0</v>
      </c>
      <c r="AR1093" s="62">
        <f>AF1093/'Festività&amp;Chiusure'!R$2</f>
        <v>0</v>
      </c>
      <c r="AS1093" s="62">
        <f>AG1093/'Festività&amp;Chiusure'!S$2</f>
        <v>0</v>
      </c>
    </row>
    <row r="1094" spans="1:46" ht="15" customHeight="1">
      <c r="A1094" s="24" t="s">
        <v>45</v>
      </c>
      <c r="B1094" s="63" t="s">
        <v>210</v>
      </c>
      <c r="C1094" s="24" t="s">
        <v>195</v>
      </c>
      <c r="D1094" s="24">
        <v>2025</v>
      </c>
      <c r="E1094" s="61">
        <v>45658</v>
      </c>
      <c r="F1094" s="61">
        <v>45747</v>
      </c>
      <c r="G1094" s="24" t="s">
        <v>396</v>
      </c>
      <c r="H1094" s="24" t="s">
        <v>396</v>
      </c>
      <c r="I1094" s="24" t="s">
        <v>307</v>
      </c>
      <c r="J1094" s="24" t="s">
        <v>767</v>
      </c>
      <c r="K1094" s="24" t="s">
        <v>52</v>
      </c>
      <c r="L1094" s="24" t="s">
        <v>398</v>
      </c>
      <c r="M1094" s="24" t="s">
        <v>413</v>
      </c>
      <c r="N1094" s="24" t="s">
        <v>55</v>
      </c>
      <c r="O1094" s="89" t="s">
        <v>56</v>
      </c>
      <c r="P1094" s="24">
        <v>800</v>
      </c>
      <c r="Q1094" s="24">
        <v>0</v>
      </c>
      <c r="R1094" s="24" t="s">
        <v>57</v>
      </c>
      <c r="S1094" s="24">
        <v>0</v>
      </c>
      <c r="T1094" s="24">
        <v>2025</v>
      </c>
      <c r="U1094" s="24">
        <f t="shared" si="23"/>
        <v>0</v>
      </c>
      <c r="V1094" s="24">
        <v>17</v>
      </c>
      <c r="W1094" s="24">
        <v>2</v>
      </c>
      <c r="X1094" s="24">
        <v>2</v>
      </c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62">
        <f>V1094/'Festività&amp;Chiusure'!H$2</f>
        <v>0.94444444444444442</v>
      </c>
      <c r="AI1094" s="62">
        <f>W1094/'Festività&amp;Chiusure'!I$2</f>
        <v>0.1</v>
      </c>
      <c r="AJ1094" s="62">
        <f>X1094/'Festività&amp;Chiusure'!J$2</f>
        <v>9.5238095238095233E-2</v>
      </c>
      <c r="AK1094" s="62">
        <f>Y1094/'Festività&amp;Chiusure'!K$2</f>
        <v>0</v>
      </c>
      <c r="AL1094" s="62">
        <f>Z1094/'Festività&amp;Chiusure'!L$2</f>
        <v>0</v>
      </c>
      <c r="AM1094" s="62">
        <f>AA1094/'Festività&amp;Chiusure'!M$2</f>
        <v>0</v>
      </c>
      <c r="AN1094" s="62">
        <f>AB1094/'Festività&amp;Chiusure'!N$2</f>
        <v>0</v>
      </c>
      <c r="AO1094" s="62">
        <f>AC1094/'Festività&amp;Chiusure'!O$2</f>
        <v>0</v>
      </c>
      <c r="AP1094" s="62">
        <f>AD1094/'Festività&amp;Chiusure'!P$2</f>
        <v>0</v>
      </c>
      <c r="AQ1094" s="62">
        <f>AE1094/'Festività&amp;Chiusure'!Q$2</f>
        <v>0</v>
      </c>
      <c r="AR1094" s="62">
        <f>AF1094/'Festività&amp;Chiusure'!R$2</f>
        <v>0</v>
      </c>
      <c r="AS1094" s="62">
        <f>AG1094/'Festività&amp;Chiusure'!S$2</f>
        <v>0</v>
      </c>
    </row>
    <row r="1095" spans="1:46" ht="14.45">
      <c r="A1095" s="24" t="s">
        <v>45</v>
      </c>
      <c r="B1095" s="63" t="s">
        <v>210</v>
      </c>
      <c r="C1095" s="24" t="s">
        <v>195</v>
      </c>
      <c r="D1095" s="24">
        <v>2025</v>
      </c>
      <c r="E1095" s="61">
        <v>45658</v>
      </c>
      <c r="F1095" s="61">
        <v>45747</v>
      </c>
      <c r="G1095" s="24" t="s">
        <v>396</v>
      </c>
      <c r="H1095" s="24" t="s">
        <v>396</v>
      </c>
      <c r="I1095" s="24" t="s">
        <v>307</v>
      </c>
      <c r="J1095" s="24" t="s">
        <v>767</v>
      </c>
      <c r="K1095" s="24" t="s">
        <v>52</v>
      </c>
      <c r="L1095" s="24" t="s">
        <v>398</v>
      </c>
      <c r="M1095" s="24" t="s">
        <v>416</v>
      </c>
      <c r="N1095" s="24" t="s">
        <v>55</v>
      </c>
      <c r="O1095" s="89" t="s">
        <v>92</v>
      </c>
      <c r="P1095" s="24">
        <v>800</v>
      </c>
      <c r="Q1095" s="24">
        <v>0</v>
      </c>
      <c r="R1095" s="24" t="s">
        <v>57</v>
      </c>
      <c r="S1095" s="24">
        <v>0</v>
      </c>
      <c r="T1095" s="24">
        <v>2025</v>
      </c>
      <c r="U1095" s="24">
        <f t="shared" si="23"/>
        <v>0</v>
      </c>
      <c r="V1095" s="24">
        <v>6</v>
      </c>
      <c r="W1095" s="24">
        <v>6</v>
      </c>
      <c r="X1095" s="24">
        <v>6</v>
      </c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62">
        <f>V1095/'Festività&amp;Chiusure'!H$2</f>
        <v>0.33333333333333331</v>
      </c>
      <c r="AI1095" s="62">
        <f>W1095/'Festività&amp;Chiusure'!I$2</f>
        <v>0.3</v>
      </c>
      <c r="AJ1095" s="62">
        <f>X1095/'Festività&amp;Chiusure'!J$2</f>
        <v>0.2857142857142857</v>
      </c>
      <c r="AK1095" s="62">
        <f>Y1095/'Festività&amp;Chiusure'!K$2</f>
        <v>0</v>
      </c>
      <c r="AL1095" s="62">
        <f>Z1095/'Festività&amp;Chiusure'!L$2</f>
        <v>0</v>
      </c>
      <c r="AM1095" s="62">
        <f>AA1095/'Festività&amp;Chiusure'!M$2</f>
        <v>0</v>
      </c>
      <c r="AN1095" s="62">
        <f>AB1095/'Festività&amp;Chiusure'!N$2</f>
        <v>0</v>
      </c>
      <c r="AO1095" s="62">
        <f>AC1095/'Festività&amp;Chiusure'!O$2</f>
        <v>0</v>
      </c>
      <c r="AP1095" s="62">
        <f>AD1095/'Festività&amp;Chiusure'!P$2</f>
        <v>0</v>
      </c>
      <c r="AQ1095" s="62">
        <f>AE1095/'Festività&amp;Chiusure'!Q$2</f>
        <v>0</v>
      </c>
      <c r="AR1095" s="62">
        <f>AF1095/'Festività&amp;Chiusure'!R$2</f>
        <v>0</v>
      </c>
      <c r="AS1095" s="62">
        <f>AG1095/'Festività&amp;Chiusure'!S$2</f>
        <v>0</v>
      </c>
    </row>
    <row r="1096" spans="1:46" ht="14.45">
      <c r="A1096" s="24" t="s">
        <v>45</v>
      </c>
      <c r="B1096" s="63" t="s">
        <v>210</v>
      </c>
      <c r="C1096" s="24" t="s">
        <v>195</v>
      </c>
      <c r="D1096" s="24">
        <v>2025</v>
      </c>
      <c r="E1096" s="61">
        <v>45658</v>
      </c>
      <c r="F1096" s="61">
        <v>45747</v>
      </c>
      <c r="G1096" s="24" t="s">
        <v>396</v>
      </c>
      <c r="H1096" s="24" t="s">
        <v>396</v>
      </c>
      <c r="I1096" s="24" t="s">
        <v>307</v>
      </c>
      <c r="J1096" s="24" t="s">
        <v>767</v>
      </c>
      <c r="K1096" s="24" t="s">
        <v>52</v>
      </c>
      <c r="L1096" s="24" t="s">
        <v>398</v>
      </c>
      <c r="M1096" s="24" t="s">
        <v>311</v>
      </c>
      <c r="N1096" s="24" t="s">
        <v>55</v>
      </c>
      <c r="O1096" s="89" t="s">
        <v>56</v>
      </c>
      <c r="P1096" s="24">
        <v>800</v>
      </c>
      <c r="Q1096" s="24">
        <v>0</v>
      </c>
      <c r="R1096" s="24" t="s">
        <v>57</v>
      </c>
      <c r="S1096" s="24">
        <v>0</v>
      </c>
      <c r="T1096" s="24">
        <v>2025</v>
      </c>
      <c r="U1096" s="24">
        <f t="shared" si="23"/>
        <v>0</v>
      </c>
      <c r="V1096" s="24">
        <v>6</v>
      </c>
      <c r="W1096" s="24">
        <v>6</v>
      </c>
      <c r="X1096" s="24">
        <v>6</v>
      </c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62">
        <f>V1096/'Festività&amp;Chiusure'!H$2</f>
        <v>0.33333333333333331</v>
      </c>
      <c r="AI1096" s="62">
        <f>W1096/'Festività&amp;Chiusure'!I$2</f>
        <v>0.3</v>
      </c>
      <c r="AJ1096" s="62">
        <f>X1096/'Festività&amp;Chiusure'!J$2</f>
        <v>0.2857142857142857</v>
      </c>
      <c r="AK1096" s="62">
        <f>Y1096/'Festività&amp;Chiusure'!K$2</f>
        <v>0</v>
      </c>
      <c r="AL1096" s="62">
        <f>Z1096/'Festività&amp;Chiusure'!L$2</f>
        <v>0</v>
      </c>
      <c r="AM1096" s="62">
        <f>AA1096/'Festività&amp;Chiusure'!M$2</f>
        <v>0</v>
      </c>
      <c r="AN1096" s="62">
        <f>AB1096/'Festività&amp;Chiusure'!N$2</f>
        <v>0</v>
      </c>
      <c r="AO1096" s="62">
        <f>AC1096/'Festività&amp;Chiusure'!O$2</f>
        <v>0</v>
      </c>
      <c r="AP1096" s="62">
        <f>AD1096/'Festività&amp;Chiusure'!P$2</f>
        <v>0</v>
      </c>
      <c r="AQ1096" s="62">
        <f>AE1096/'Festività&amp;Chiusure'!Q$2</f>
        <v>0</v>
      </c>
      <c r="AR1096" s="62">
        <f>AF1096/'Festività&amp;Chiusure'!R$2</f>
        <v>0</v>
      </c>
      <c r="AS1096" s="62">
        <f>AG1096/'Festività&amp;Chiusure'!S$2</f>
        <v>0</v>
      </c>
    </row>
    <row r="1097" spans="1:46" ht="14.45">
      <c r="A1097" s="24" t="s">
        <v>45</v>
      </c>
      <c r="B1097" s="63" t="s">
        <v>210</v>
      </c>
      <c r="C1097" s="24" t="s">
        <v>195</v>
      </c>
      <c r="D1097" s="24">
        <v>2025</v>
      </c>
      <c r="E1097" s="61">
        <v>45658</v>
      </c>
      <c r="F1097" s="61">
        <v>45747</v>
      </c>
      <c r="G1097" s="24" t="s">
        <v>396</v>
      </c>
      <c r="H1097" s="24" t="s">
        <v>396</v>
      </c>
      <c r="I1097" s="24" t="s">
        <v>307</v>
      </c>
      <c r="J1097" s="24" t="s">
        <v>767</v>
      </c>
      <c r="K1097" s="24" t="s">
        <v>52</v>
      </c>
      <c r="L1097" s="24" t="s">
        <v>398</v>
      </c>
      <c r="M1097" s="24" t="s">
        <v>418</v>
      </c>
      <c r="N1097" s="24" t="s">
        <v>55</v>
      </c>
      <c r="O1097" s="24" t="s">
        <v>72</v>
      </c>
      <c r="P1097" s="24">
        <v>800</v>
      </c>
      <c r="Q1097" s="24">
        <v>190</v>
      </c>
      <c r="R1097" s="24" t="s">
        <v>57</v>
      </c>
      <c r="S1097" s="24">
        <v>0</v>
      </c>
      <c r="T1097" s="24">
        <v>2025</v>
      </c>
      <c r="U1097" s="24">
        <f t="shared" si="23"/>
        <v>0</v>
      </c>
      <c r="V1097" s="24">
        <v>6</v>
      </c>
      <c r="W1097" s="24">
        <v>6</v>
      </c>
      <c r="X1097" s="24">
        <v>6</v>
      </c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62">
        <f>V1097/'Festività&amp;Chiusure'!H$2</f>
        <v>0.33333333333333331</v>
      </c>
      <c r="AI1097" s="62">
        <f>W1097/'Festività&amp;Chiusure'!I$2</f>
        <v>0.3</v>
      </c>
      <c r="AJ1097" s="62">
        <f>X1097/'Festività&amp;Chiusure'!J$2</f>
        <v>0.2857142857142857</v>
      </c>
      <c r="AK1097" s="62">
        <f>Y1097/'Festività&amp;Chiusure'!K$2</f>
        <v>0</v>
      </c>
      <c r="AL1097" s="62">
        <f>Z1097/'Festività&amp;Chiusure'!L$2</f>
        <v>0</v>
      </c>
      <c r="AM1097" s="62">
        <f>AA1097/'Festività&amp;Chiusure'!M$2</f>
        <v>0</v>
      </c>
      <c r="AN1097" s="62">
        <f>AB1097/'Festività&amp;Chiusure'!N$2</f>
        <v>0</v>
      </c>
      <c r="AO1097" s="62">
        <f>AC1097/'Festività&amp;Chiusure'!O$2</f>
        <v>0</v>
      </c>
      <c r="AP1097" s="62">
        <f>AD1097/'Festività&amp;Chiusure'!P$2</f>
        <v>0</v>
      </c>
      <c r="AQ1097" s="62">
        <f>AE1097/'Festività&amp;Chiusure'!Q$2</f>
        <v>0</v>
      </c>
      <c r="AR1097" s="62">
        <f>AF1097/'Festività&amp;Chiusure'!R$2</f>
        <v>0</v>
      </c>
      <c r="AS1097" s="62">
        <f>AG1097/'Festività&amp;Chiusure'!S$2</f>
        <v>0</v>
      </c>
    </row>
    <row r="1098" spans="1:46" ht="14.45">
      <c r="A1098" s="24" t="s">
        <v>45</v>
      </c>
      <c r="B1098" s="63" t="s">
        <v>210</v>
      </c>
      <c r="C1098" s="24" t="s">
        <v>195</v>
      </c>
      <c r="D1098" s="24">
        <v>2025</v>
      </c>
      <c r="E1098" s="61">
        <v>45658</v>
      </c>
      <c r="F1098" s="61">
        <v>45747</v>
      </c>
      <c r="G1098" s="24" t="s">
        <v>396</v>
      </c>
      <c r="H1098" s="24" t="s">
        <v>396</v>
      </c>
      <c r="I1098" s="24" t="s">
        <v>307</v>
      </c>
      <c r="J1098" s="24" t="s">
        <v>767</v>
      </c>
      <c r="K1098" s="24" t="s">
        <v>52</v>
      </c>
      <c r="L1098" s="24" t="s">
        <v>398</v>
      </c>
      <c r="M1098" s="24" t="s">
        <v>419</v>
      </c>
      <c r="N1098" s="24" t="s">
        <v>55</v>
      </c>
      <c r="O1098" s="24" t="s">
        <v>134</v>
      </c>
      <c r="P1098" s="24">
        <v>800</v>
      </c>
      <c r="Q1098" s="24">
        <v>0</v>
      </c>
      <c r="R1098" s="24" t="s">
        <v>57</v>
      </c>
      <c r="S1098" s="24">
        <v>0</v>
      </c>
      <c r="T1098" s="24">
        <v>2025</v>
      </c>
      <c r="U1098" s="24">
        <f t="shared" si="23"/>
        <v>0</v>
      </c>
      <c r="V1098" s="24">
        <v>17</v>
      </c>
      <c r="W1098" s="24">
        <v>2</v>
      </c>
      <c r="X1098" s="24">
        <v>22</v>
      </c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62">
        <f>V1098/'Festività&amp;Chiusure'!H$2</f>
        <v>0.94444444444444442</v>
      </c>
      <c r="AI1098" s="62">
        <f>W1098/'Festività&amp;Chiusure'!I$2</f>
        <v>0.1</v>
      </c>
      <c r="AJ1098" s="62">
        <f>X1098/'Festività&amp;Chiusure'!J$2</f>
        <v>1.0476190476190477</v>
      </c>
      <c r="AK1098" s="62">
        <f>Y1098/'Festività&amp;Chiusure'!K$2</f>
        <v>0</v>
      </c>
      <c r="AL1098" s="62">
        <f>Z1098/'Festività&amp;Chiusure'!L$2</f>
        <v>0</v>
      </c>
      <c r="AM1098" s="62">
        <f>AA1098/'Festività&amp;Chiusure'!M$2</f>
        <v>0</v>
      </c>
      <c r="AN1098" s="62">
        <f>AB1098/'Festività&amp;Chiusure'!N$2</f>
        <v>0</v>
      </c>
      <c r="AO1098" s="62">
        <f>AC1098/'Festività&amp;Chiusure'!O$2</f>
        <v>0</v>
      </c>
      <c r="AP1098" s="62">
        <f>AD1098/'Festività&amp;Chiusure'!P$2</f>
        <v>0</v>
      </c>
      <c r="AQ1098" s="62">
        <f>AE1098/'Festività&amp;Chiusure'!Q$2</f>
        <v>0</v>
      </c>
      <c r="AR1098" s="62">
        <f>AF1098/'Festività&amp;Chiusure'!R$2</f>
        <v>0</v>
      </c>
      <c r="AS1098" s="62">
        <f>AG1098/'Festività&amp;Chiusure'!S$2</f>
        <v>0</v>
      </c>
    </row>
    <row r="1099" spans="1:46" ht="14.45">
      <c r="A1099" s="24" t="s">
        <v>420</v>
      </c>
      <c r="B1099" s="24" t="s">
        <v>46</v>
      </c>
      <c r="C1099" s="24" t="s">
        <v>195</v>
      </c>
      <c r="D1099" s="24">
        <v>2025</v>
      </c>
      <c r="E1099" s="61">
        <v>45690</v>
      </c>
      <c r="F1099" s="61">
        <v>45722</v>
      </c>
      <c r="G1099" s="24" t="s">
        <v>768</v>
      </c>
      <c r="H1099" s="24" t="s">
        <v>62</v>
      </c>
      <c r="I1099" s="24" t="s">
        <v>50</v>
      </c>
      <c r="J1099" s="24" t="s">
        <v>769</v>
      </c>
      <c r="K1099" s="24" t="s">
        <v>52</v>
      </c>
      <c r="L1099" s="24" t="s">
        <v>398</v>
      </c>
      <c r="M1099" s="24" t="s">
        <v>770</v>
      </c>
      <c r="N1099" s="24" t="s">
        <v>59</v>
      </c>
      <c r="O1099" s="24" t="s">
        <v>697</v>
      </c>
      <c r="P1099" s="24">
        <v>20</v>
      </c>
      <c r="Q1099" s="24">
        <v>0</v>
      </c>
      <c r="R1099" s="24" t="s">
        <v>93</v>
      </c>
      <c r="S1099" s="62">
        <v>0.5</v>
      </c>
      <c r="T1099" s="24">
        <v>2025</v>
      </c>
      <c r="U1099" s="24">
        <f t="shared" si="23"/>
        <v>0</v>
      </c>
      <c r="V1099" s="24"/>
      <c r="W1099" s="24">
        <v>6</v>
      </c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62">
        <f>V1099/'Festività&amp;Chiusure'!H$2</f>
        <v>0</v>
      </c>
      <c r="AI1099" s="62">
        <f>W1099/'Festività&amp;Chiusure'!I$2</f>
        <v>0.3</v>
      </c>
      <c r="AJ1099" s="62">
        <f>X1099/'Festività&amp;Chiusure'!J$2</f>
        <v>0</v>
      </c>
      <c r="AK1099" s="62">
        <f>Y1099/'Festività&amp;Chiusure'!K$2</f>
        <v>0</v>
      </c>
      <c r="AL1099" s="62">
        <f>Z1099/'Festività&amp;Chiusure'!L$2</f>
        <v>0</v>
      </c>
      <c r="AM1099" s="62">
        <f>AA1099/'Festività&amp;Chiusure'!M$2</f>
        <v>0</v>
      </c>
      <c r="AN1099" s="62">
        <f>AB1099/'Festività&amp;Chiusure'!N$2</f>
        <v>0</v>
      </c>
      <c r="AO1099" s="62">
        <f>AC1099/'Festività&amp;Chiusure'!O$2</f>
        <v>0</v>
      </c>
      <c r="AP1099" s="62">
        <f>AD1099/'Festività&amp;Chiusure'!P$2</f>
        <v>0</v>
      </c>
      <c r="AQ1099" s="62">
        <f>AE1099/'Festività&amp;Chiusure'!Q$2</f>
        <v>0</v>
      </c>
      <c r="AR1099" s="62">
        <f>AF1099/'Festività&amp;Chiusure'!R$2</f>
        <v>0</v>
      </c>
      <c r="AS1099" s="62">
        <f>AG1099/'Festività&amp;Chiusure'!S$2</f>
        <v>0</v>
      </c>
    </row>
    <row r="1100" spans="1:46" ht="14.45">
      <c r="A1100" s="24" t="s">
        <v>420</v>
      </c>
      <c r="B1100" s="24" t="s">
        <v>46</v>
      </c>
      <c r="C1100" s="24" t="s">
        <v>195</v>
      </c>
      <c r="D1100" s="24">
        <v>2025</v>
      </c>
      <c r="E1100" s="61">
        <v>45690</v>
      </c>
      <c r="F1100" s="61">
        <v>45722</v>
      </c>
      <c r="G1100" s="24" t="s">
        <v>768</v>
      </c>
      <c r="H1100" s="24" t="s">
        <v>62</v>
      </c>
      <c r="I1100" s="24" t="s">
        <v>50</v>
      </c>
      <c r="J1100" s="24" t="s">
        <v>769</v>
      </c>
      <c r="K1100" s="24" t="s">
        <v>52</v>
      </c>
      <c r="L1100" s="24" t="s">
        <v>398</v>
      </c>
      <c r="M1100" s="24" t="s">
        <v>771</v>
      </c>
      <c r="N1100" s="24" t="s">
        <v>55</v>
      </c>
      <c r="O1100" s="24" t="s">
        <v>696</v>
      </c>
      <c r="P1100" s="24">
        <v>20</v>
      </c>
      <c r="Q1100" s="24">
        <v>0</v>
      </c>
      <c r="R1100" s="24" t="s">
        <v>93</v>
      </c>
      <c r="S1100" s="62">
        <v>0.5</v>
      </c>
      <c r="T1100" s="24">
        <v>2025</v>
      </c>
      <c r="U1100" s="24">
        <f t="shared" si="23"/>
        <v>0</v>
      </c>
      <c r="V1100" s="24"/>
      <c r="W1100" s="24">
        <v>5</v>
      </c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62">
        <f>V1100/'Festività&amp;Chiusure'!H$2</f>
        <v>0</v>
      </c>
      <c r="AI1100" s="62">
        <f>W1100/'Festività&amp;Chiusure'!I$2</f>
        <v>0.25</v>
      </c>
      <c r="AJ1100" s="62">
        <f>X1100/'Festività&amp;Chiusure'!J$2</f>
        <v>0</v>
      </c>
      <c r="AK1100" s="62">
        <f>Y1100/'Festività&amp;Chiusure'!K$2</f>
        <v>0</v>
      </c>
      <c r="AL1100" s="62">
        <f>Z1100/'Festività&amp;Chiusure'!L$2</f>
        <v>0</v>
      </c>
      <c r="AM1100" s="62">
        <f>AA1100/'Festività&amp;Chiusure'!M$2</f>
        <v>0</v>
      </c>
      <c r="AN1100" s="62">
        <f>AB1100/'Festività&amp;Chiusure'!N$2</f>
        <v>0</v>
      </c>
      <c r="AO1100" s="62">
        <f>AC1100/'Festività&amp;Chiusure'!O$2</f>
        <v>0</v>
      </c>
      <c r="AP1100" s="62">
        <f>AD1100/'Festività&amp;Chiusure'!P$2</f>
        <v>0</v>
      </c>
      <c r="AQ1100" s="62">
        <f>AE1100/'Festività&amp;Chiusure'!Q$2</f>
        <v>0</v>
      </c>
      <c r="AR1100" s="62">
        <f>AF1100/'Festività&amp;Chiusure'!R$2</f>
        <v>0</v>
      </c>
      <c r="AS1100" s="62">
        <f>AG1100/'Festività&amp;Chiusure'!S$2</f>
        <v>0</v>
      </c>
    </row>
    <row r="1101" spans="1:46" ht="14.45">
      <c r="A1101" s="24" t="s">
        <v>420</v>
      </c>
      <c r="B1101" s="24" t="s">
        <v>46</v>
      </c>
      <c r="C1101" s="24" t="s">
        <v>195</v>
      </c>
      <c r="D1101" s="24">
        <v>2025</v>
      </c>
      <c r="E1101" s="61">
        <v>45690</v>
      </c>
      <c r="F1101" s="61">
        <v>45722</v>
      </c>
      <c r="G1101" s="24" t="s">
        <v>768</v>
      </c>
      <c r="H1101" s="24" t="s">
        <v>62</v>
      </c>
      <c r="I1101" s="24" t="s">
        <v>50</v>
      </c>
      <c r="J1101" s="24" t="s">
        <v>769</v>
      </c>
      <c r="K1101" s="24" t="s">
        <v>52</v>
      </c>
      <c r="L1101" s="24" t="s">
        <v>398</v>
      </c>
      <c r="M1101" s="24" t="s">
        <v>398</v>
      </c>
      <c r="N1101" s="24" t="s">
        <v>59</v>
      </c>
      <c r="O1101" s="24" t="s">
        <v>92</v>
      </c>
      <c r="P1101" s="24">
        <v>20</v>
      </c>
      <c r="Q1101" s="24">
        <v>0</v>
      </c>
      <c r="R1101" s="24" t="s">
        <v>93</v>
      </c>
      <c r="S1101" s="62">
        <v>0.5</v>
      </c>
      <c r="T1101" s="24">
        <v>2025</v>
      </c>
      <c r="U1101" s="24">
        <f t="shared" si="23"/>
        <v>0</v>
      </c>
      <c r="V1101" s="24"/>
      <c r="W1101" s="24">
        <v>2</v>
      </c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62">
        <f>V1101/'Festività&amp;Chiusure'!H$2</f>
        <v>0</v>
      </c>
      <c r="AI1101" s="62">
        <f>W1101/'Festività&amp;Chiusure'!I$2</f>
        <v>0.1</v>
      </c>
      <c r="AJ1101" s="62">
        <f>X1101/'Festività&amp;Chiusure'!J$2</f>
        <v>0</v>
      </c>
      <c r="AK1101" s="62">
        <f>Y1101/'Festività&amp;Chiusure'!K$2</f>
        <v>0</v>
      </c>
      <c r="AL1101" s="62">
        <f>Z1101/'Festività&amp;Chiusure'!L$2</f>
        <v>0</v>
      </c>
      <c r="AM1101" s="62">
        <f>AA1101/'Festività&amp;Chiusure'!M$2</f>
        <v>0</v>
      </c>
      <c r="AN1101" s="62">
        <f>AB1101/'Festività&amp;Chiusure'!N$2</f>
        <v>0</v>
      </c>
      <c r="AO1101" s="62">
        <f>AC1101/'Festività&amp;Chiusure'!O$2</f>
        <v>0</v>
      </c>
      <c r="AP1101" s="62">
        <f>AD1101/'Festività&amp;Chiusure'!P$2</f>
        <v>0</v>
      </c>
      <c r="AQ1101" s="62">
        <f>AE1101/'Festività&amp;Chiusure'!Q$2</f>
        <v>0</v>
      </c>
      <c r="AR1101" s="62">
        <f>AF1101/'Festività&amp;Chiusure'!R$2</f>
        <v>0</v>
      </c>
      <c r="AS1101" s="62">
        <f>AG1101/'Festività&amp;Chiusure'!S$2</f>
        <v>0</v>
      </c>
    </row>
    <row r="1102" spans="1:46" ht="14.45">
      <c r="A1102" s="24" t="s">
        <v>420</v>
      </c>
      <c r="B1102" s="24" t="s">
        <v>46</v>
      </c>
      <c r="C1102" s="24" t="s">
        <v>195</v>
      </c>
      <c r="D1102" s="24">
        <v>2025</v>
      </c>
      <c r="E1102" s="61">
        <v>45690</v>
      </c>
      <c r="F1102" s="61">
        <v>45722</v>
      </c>
      <c r="G1102" s="24" t="s">
        <v>768</v>
      </c>
      <c r="H1102" s="24" t="s">
        <v>62</v>
      </c>
      <c r="I1102" s="24" t="s">
        <v>50</v>
      </c>
      <c r="J1102" s="24" t="s">
        <v>769</v>
      </c>
      <c r="K1102" s="24" t="s">
        <v>52</v>
      </c>
      <c r="L1102" s="24" t="s">
        <v>398</v>
      </c>
      <c r="M1102" s="24" t="s">
        <v>772</v>
      </c>
      <c r="N1102" s="24" t="s">
        <v>55</v>
      </c>
      <c r="O1102" s="24" t="s">
        <v>696</v>
      </c>
      <c r="P1102" s="24">
        <v>20</v>
      </c>
      <c r="Q1102" s="24">
        <v>0</v>
      </c>
      <c r="R1102" s="24" t="s">
        <v>93</v>
      </c>
      <c r="S1102" s="62">
        <v>0.5</v>
      </c>
      <c r="T1102" s="24">
        <v>2025</v>
      </c>
      <c r="U1102" s="24">
        <f t="shared" si="23"/>
        <v>0</v>
      </c>
      <c r="V1102" s="24"/>
      <c r="W1102" s="24">
        <v>5</v>
      </c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62">
        <f>V1102/'Festività&amp;Chiusure'!H$2</f>
        <v>0</v>
      </c>
      <c r="AI1102" s="62">
        <f>W1102/'Festività&amp;Chiusure'!I$2</f>
        <v>0.25</v>
      </c>
      <c r="AJ1102" s="62">
        <f>X1102/'Festività&amp;Chiusure'!J$2</f>
        <v>0</v>
      </c>
      <c r="AK1102" s="62">
        <f>Y1102/'Festività&amp;Chiusure'!K$2</f>
        <v>0</v>
      </c>
      <c r="AL1102" s="62">
        <f>Z1102/'Festività&amp;Chiusure'!L$2</f>
        <v>0</v>
      </c>
      <c r="AM1102" s="62">
        <f>AA1102/'Festività&amp;Chiusure'!M$2</f>
        <v>0</v>
      </c>
      <c r="AN1102" s="62">
        <f>AB1102/'Festività&amp;Chiusure'!N$2</f>
        <v>0</v>
      </c>
      <c r="AO1102" s="62">
        <f>AC1102/'Festività&amp;Chiusure'!O$2</f>
        <v>0</v>
      </c>
      <c r="AP1102" s="62">
        <f>AD1102/'Festività&amp;Chiusure'!P$2</f>
        <v>0</v>
      </c>
      <c r="AQ1102" s="62">
        <f>AE1102/'Festività&amp;Chiusure'!Q$2</f>
        <v>0</v>
      </c>
      <c r="AR1102" s="62">
        <f>AF1102/'Festività&amp;Chiusure'!R$2</f>
        <v>0</v>
      </c>
      <c r="AS1102" s="62">
        <f>AG1102/'Festività&amp;Chiusure'!S$2</f>
        <v>0</v>
      </c>
    </row>
    <row r="1103" spans="1:46" ht="15" customHeight="1">
      <c r="A1103" s="24" t="s">
        <v>420</v>
      </c>
      <c r="B1103" s="24" t="s">
        <v>46</v>
      </c>
      <c r="C1103" s="24" t="s">
        <v>195</v>
      </c>
      <c r="D1103" s="24">
        <v>2025</v>
      </c>
      <c r="E1103" s="61">
        <v>45690</v>
      </c>
      <c r="F1103" s="61">
        <v>45722</v>
      </c>
      <c r="G1103" s="24" t="s">
        <v>768</v>
      </c>
      <c r="H1103" s="24" t="s">
        <v>62</v>
      </c>
      <c r="I1103" s="24" t="s">
        <v>50</v>
      </c>
      <c r="J1103" s="24" t="s">
        <v>769</v>
      </c>
      <c r="K1103" s="24" t="s">
        <v>52</v>
      </c>
      <c r="L1103" s="24" t="s">
        <v>398</v>
      </c>
      <c r="M1103" s="24" t="s">
        <v>773</v>
      </c>
      <c r="N1103" s="24" t="s">
        <v>55</v>
      </c>
      <c r="O1103" s="24" t="s">
        <v>120</v>
      </c>
      <c r="P1103" s="24">
        <v>20</v>
      </c>
      <c r="Q1103" s="24">
        <v>0</v>
      </c>
      <c r="R1103" s="24" t="s">
        <v>93</v>
      </c>
      <c r="S1103" s="62">
        <v>0.5</v>
      </c>
      <c r="T1103" s="24">
        <v>2025</v>
      </c>
      <c r="U1103" s="24">
        <f t="shared" si="23"/>
        <v>0</v>
      </c>
      <c r="V1103" s="24"/>
      <c r="W1103" s="24">
        <v>2</v>
      </c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62">
        <f>V1103/'Festività&amp;Chiusure'!H$2</f>
        <v>0</v>
      </c>
      <c r="AI1103" s="62">
        <f>W1103/'Festività&amp;Chiusure'!I$2</f>
        <v>0.1</v>
      </c>
      <c r="AJ1103" s="62">
        <f>X1103/'Festività&amp;Chiusure'!J$2</f>
        <v>0</v>
      </c>
      <c r="AK1103" s="62">
        <f>Y1103/'Festività&amp;Chiusure'!K$2</f>
        <v>0</v>
      </c>
      <c r="AL1103" s="62">
        <f>Z1103/'Festività&amp;Chiusure'!L$2</f>
        <v>0</v>
      </c>
      <c r="AM1103" s="62">
        <f>AA1103/'Festività&amp;Chiusure'!M$2</f>
        <v>0</v>
      </c>
      <c r="AN1103" s="62">
        <f>AB1103/'Festività&amp;Chiusure'!N$2</f>
        <v>0</v>
      </c>
      <c r="AO1103" s="62">
        <f>AC1103/'Festività&amp;Chiusure'!O$2</f>
        <v>0</v>
      </c>
      <c r="AP1103" s="62">
        <f>AD1103/'Festività&amp;Chiusure'!P$2</f>
        <v>0</v>
      </c>
      <c r="AQ1103" s="62">
        <f>AE1103/'Festività&amp;Chiusure'!Q$2</f>
        <v>0</v>
      </c>
      <c r="AR1103" s="62">
        <f>AF1103/'Festività&amp;Chiusure'!R$2</f>
        <v>0</v>
      </c>
      <c r="AS1103" s="62">
        <f>AG1103/'Festività&amp;Chiusure'!S$2</f>
        <v>0</v>
      </c>
    </row>
    <row r="1104" spans="1:46" ht="15" customHeight="1">
      <c r="A1104" s="24" t="s">
        <v>420</v>
      </c>
      <c r="B1104" s="24" t="s">
        <v>46</v>
      </c>
      <c r="C1104" s="24" t="s">
        <v>195</v>
      </c>
      <c r="D1104" s="24">
        <v>2025</v>
      </c>
      <c r="E1104" s="61">
        <v>45690</v>
      </c>
      <c r="F1104" s="61">
        <v>45722</v>
      </c>
      <c r="G1104" s="24" t="s">
        <v>768</v>
      </c>
      <c r="H1104" s="24" t="s">
        <v>62</v>
      </c>
      <c r="I1104" s="24" t="s">
        <v>50</v>
      </c>
      <c r="J1104" s="24" t="s">
        <v>769</v>
      </c>
      <c r="K1104" s="24" t="s">
        <v>52</v>
      </c>
      <c r="L1104" s="24" t="s">
        <v>398</v>
      </c>
      <c r="M1104" s="24" t="s">
        <v>774</v>
      </c>
      <c r="N1104" s="24" t="s">
        <v>59</v>
      </c>
      <c r="O1104" s="24" t="s">
        <v>697</v>
      </c>
      <c r="P1104" s="24">
        <v>20</v>
      </c>
      <c r="Q1104" s="24">
        <v>0</v>
      </c>
      <c r="R1104" s="24" t="s">
        <v>93</v>
      </c>
      <c r="S1104" s="62">
        <v>0.5</v>
      </c>
      <c r="T1104" s="24">
        <v>2025</v>
      </c>
      <c r="U1104" s="24">
        <f t="shared" si="23"/>
        <v>0</v>
      </c>
      <c r="V1104" s="24"/>
      <c r="W1104" s="24">
        <v>2</v>
      </c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62">
        <f>V1104/'Festività&amp;Chiusure'!H$2</f>
        <v>0</v>
      </c>
      <c r="AI1104" s="62">
        <f>W1104/'Festività&amp;Chiusure'!I$2</f>
        <v>0.1</v>
      </c>
      <c r="AJ1104" s="62">
        <f>X1104/'Festività&amp;Chiusure'!J$2</f>
        <v>0</v>
      </c>
      <c r="AK1104" s="62">
        <f>Y1104/'Festività&amp;Chiusure'!K$2</f>
        <v>0</v>
      </c>
      <c r="AL1104" s="62">
        <f>Z1104/'Festività&amp;Chiusure'!L$2</f>
        <v>0</v>
      </c>
      <c r="AM1104" s="62">
        <f>AA1104/'Festività&amp;Chiusure'!M$2</f>
        <v>0</v>
      </c>
      <c r="AN1104" s="62">
        <f>AB1104/'Festività&amp;Chiusure'!N$2</f>
        <v>0</v>
      </c>
      <c r="AO1104" s="62">
        <f>AC1104/'Festività&amp;Chiusure'!O$2</f>
        <v>0</v>
      </c>
      <c r="AP1104" s="62">
        <f>AD1104/'Festività&amp;Chiusure'!P$2</f>
        <v>0</v>
      </c>
      <c r="AQ1104" s="62">
        <f>AE1104/'Festività&amp;Chiusure'!Q$2</f>
        <v>0</v>
      </c>
      <c r="AR1104" s="62">
        <f>AF1104/'Festività&amp;Chiusure'!R$2</f>
        <v>0</v>
      </c>
      <c r="AS1104" s="62">
        <f>AG1104/'Festività&amp;Chiusure'!S$2</f>
        <v>0</v>
      </c>
    </row>
    <row r="1105" spans="1:45" ht="15" customHeight="1">
      <c r="A1105" s="24" t="s">
        <v>209</v>
      </c>
      <c r="B1105" s="24" t="s">
        <v>46</v>
      </c>
      <c r="C1105" s="24"/>
      <c r="D1105" s="24">
        <v>2025</v>
      </c>
      <c r="E1105" s="61">
        <v>45795</v>
      </c>
      <c r="F1105" s="61">
        <v>45868</v>
      </c>
      <c r="G1105" s="24" t="s">
        <v>62</v>
      </c>
      <c r="H1105" s="24" t="s">
        <v>62</v>
      </c>
      <c r="I1105" s="24" t="s">
        <v>50</v>
      </c>
      <c r="J1105" s="24" t="s">
        <v>775</v>
      </c>
      <c r="K1105" s="24" t="s">
        <v>52</v>
      </c>
      <c r="L1105" s="24" t="s">
        <v>423</v>
      </c>
      <c r="M1105" s="24" t="s">
        <v>423</v>
      </c>
      <c r="N1105" s="24" t="s">
        <v>59</v>
      </c>
      <c r="O1105" s="24" t="s">
        <v>92</v>
      </c>
      <c r="P1105" s="24">
        <v>90</v>
      </c>
      <c r="Q1105" s="24">
        <v>0</v>
      </c>
      <c r="R1105" s="24" t="s">
        <v>84</v>
      </c>
      <c r="S1105" s="62">
        <v>0</v>
      </c>
      <c r="T1105" s="24">
        <v>2025</v>
      </c>
      <c r="U1105" s="24">
        <f t="shared" si="23"/>
        <v>16</v>
      </c>
      <c r="V1105" s="24"/>
      <c r="W1105" s="24"/>
      <c r="X1105" s="24"/>
      <c r="Y1105" s="24"/>
      <c r="Z1105" s="24">
        <v>5</v>
      </c>
      <c r="AA1105" s="24">
        <v>6</v>
      </c>
      <c r="AB1105" s="24">
        <v>5</v>
      </c>
      <c r="AC1105" s="24"/>
      <c r="AD1105" s="24"/>
      <c r="AE1105" s="24"/>
      <c r="AF1105" s="24"/>
      <c r="AG1105" s="24"/>
      <c r="AH1105" s="62">
        <f>V1105/'Festività&amp;Chiusure'!H$2</f>
        <v>0</v>
      </c>
      <c r="AI1105" s="62">
        <f>W1105/'Festività&amp;Chiusure'!I$2</f>
        <v>0</v>
      </c>
      <c r="AJ1105" s="62">
        <f>X1105/'Festività&amp;Chiusure'!J$2</f>
        <v>0</v>
      </c>
      <c r="AK1105" s="62">
        <f>Y1105/'Festività&amp;Chiusure'!K$2</f>
        <v>0</v>
      </c>
      <c r="AL1105" s="62">
        <f>Z1105/'Festività&amp;Chiusure'!L$2</f>
        <v>0.25</v>
      </c>
      <c r="AM1105" s="62">
        <f>AA1105/'Festività&amp;Chiusure'!M$2</f>
        <v>0.3</v>
      </c>
      <c r="AN1105" s="62">
        <f>AB1105/'Festività&amp;Chiusure'!N$2</f>
        <v>0.21739130434782608</v>
      </c>
      <c r="AO1105" s="62">
        <f>AC1105/'Festività&amp;Chiusure'!O$2</f>
        <v>0</v>
      </c>
      <c r="AP1105" s="62">
        <f>AD1105/'Festività&amp;Chiusure'!P$2</f>
        <v>0</v>
      </c>
      <c r="AQ1105" s="62">
        <f>AE1105/'Festività&amp;Chiusure'!Q$2</f>
        <v>0</v>
      </c>
      <c r="AR1105" s="62">
        <f>AF1105/'Festività&amp;Chiusure'!R$2</f>
        <v>0</v>
      </c>
      <c r="AS1105" s="62">
        <f>AG1105/'Festività&amp;Chiusure'!S$2</f>
        <v>0</v>
      </c>
    </row>
    <row r="1106" spans="1:45" ht="15" customHeight="1">
      <c r="A1106" s="24" t="s">
        <v>209</v>
      </c>
      <c r="B1106" s="24" t="s">
        <v>46</v>
      </c>
      <c r="C1106" s="24"/>
      <c r="D1106" s="24">
        <v>2025</v>
      </c>
      <c r="E1106" s="61">
        <v>45795</v>
      </c>
      <c r="F1106" s="61">
        <v>45868</v>
      </c>
      <c r="G1106" s="24" t="s">
        <v>62</v>
      </c>
      <c r="H1106" s="24" t="s">
        <v>62</v>
      </c>
      <c r="I1106" s="24" t="s">
        <v>50</v>
      </c>
      <c r="J1106" s="24" t="s">
        <v>775</v>
      </c>
      <c r="K1106" s="24" t="s">
        <v>52</v>
      </c>
      <c r="L1106" s="24" t="s">
        <v>423</v>
      </c>
      <c r="M1106" s="24" t="s">
        <v>174</v>
      </c>
      <c r="N1106" s="24" t="s">
        <v>55</v>
      </c>
      <c r="O1106" s="24" t="s">
        <v>696</v>
      </c>
      <c r="P1106" s="24">
        <v>90</v>
      </c>
      <c r="Q1106" s="24">
        <v>0</v>
      </c>
      <c r="R1106" s="24" t="s">
        <v>84</v>
      </c>
      <c r="S1106" s="62">
        <v>0</v>
      </c>
      <c r="T1106" s="24">
        <v>2025</v>
      </c>
      <c r="U1106" s="24">
        <f t="shared" si="23"/>
        <v>6</v>
      </c>
      <c r="V1106" s="24"/>
      <c r="W1106" s="24"/>
      <c r="X1106" s="24"/>
      <c r="Y1106" s="24"/>
      <c r="Z1106" s="24">
        <v>2</v>
      </c>
      <c r="AA1106" s="24">
        <v>2</v>
      </c>
      <c r="AB1106" s="24">
        <v>2</v>
      </c>
      <c r="AC1106" s="24"/>
      <c r="AD1106" s="24"/>
      <c r="AE1106" s="24"/>
      <c r="AF1106" s="24"/>
      <c r="AG1106" s="24"/>
      <c r="AH1106" s="62">
        <f>V1106/'Festività&amp;Chiusure'!H$2</f>
        <v>0</v>
      </c>
      <c r="AI1106" s="62">
        <f>W1106/'Festività&amp;Chiusure'!I$2</f>
        <v>0</v>
      </c>
      <c r="AJ1106" s="62">
        <f>X1106/'Festività&amp;Chiusure'!J$2</f>
        <v>0</v>
      </c>
      <c r="AK1106" s="62">
        <f>Y1106/'Festività&amp;Chiusure'!K$2</f>
        <v>0</v>
      </c>
      <c r="AL1106" s="62">
        <f>Z1106/'Festività&amp;Chiusure'!L$2</f>
        <v>0.1</v>
      </c>
      <c r="AM1106" s="62">
        <f>AA1106/'Festività&amp;Chiusure'!M$2</f>
        <v>0.1</v>
      </c>
      <c r="AN1106" s="62">
        <f>AB1106/'Festività&amp;Chiusure'!N$2</f>
        <v>8.6956521739130432E-2</v>
      </c>
      <c r="AO1106" s="62">
        <f>AC1106/'Festività&amp;Chiusure'!O$2</f>
        <v>0</v>
      </c>
      <c r="AP1106" s="62">
        <f>AD1106/'Festività&amp;Chiusure'!P$2</f>
        <v>0</v>
      </c>
      <c r="AQ1106" s="62">
        <f>AE1106/'Festività&amp;Chiusure'!Q$2</f>
        <v>0</v>
      </c>
      <c r="AR1106" s="62">
        <f>AF1106/'Festività&amp;Chiusure'!R$2</f>
        <v>0</v>
      </c>
      <c r="AS1106" s="62">
        <f>AG1106/'Festività&amp;Chiusure'!S$2</f>
        <v>0</v>
      </c>
    </row>
    <row r="1107" spans="1:45" ht="15" customHeight="1">
      <c r="A1107" s="24" t="s">
        <v>209</v>
      </c>
      <c r="B1107" s="24" t="s">
        <v>46</v>
      </c>
      <c r="C1107" s="24"/>
      <c r="D1107" s="24">
        <v>2025</v>
      </c>
      <c r="E1107" s="61">
        <v>45795</v>
      </c>
      <c r="F1107" s="61">
        <v>45868</v>
      </c>
      <c r="G1107" s="24" t="s">
        <v>62</v>
      </c>
      <c r="H1107" s="24" t="s">
        <v>62</v>
      </c>
      <c r="I1107" s="24" t="s">
        <v>50</v>
      </c>
      <c r="J1107" s="24" t="s">
        <v>775</v>
      </c>
      <c r="K1107" s="24" t="s">
        <v>52</v>
      </c>
      <c r="L1107" s="24" t="s">
        <v>423</v>
      </c>
      <c r="M1107" s="24" t="s">
        <v>243</v>
      </c>
      <c r="N1107" s="24" t="s">
        <v>55</v>
      </c>
      <c r="O1107" s="24" t="s">
        <v>696</v>
      </c>
      <c r="P1107" s="24">
        <v>90</v>
      </c>
      <c r="Q1107" s="24">
        <v>0</v>
      </c>
      <c r="R1107" s="24" t="s">
        <v>84</v>
      </c>
      <c r="S1107" s="62">
        <v>0</v>
      </c>
      <c r="T1107" s="24">
        <v>2025</v>
      </c>
      <c r="U1107" s="24">
        <f>SUM(Z1107:AG1107)</f>
        <v>21</v>
      </c>
      <c r="V1107" s="24"/>
      <c r="W1107" s="24"/>
      <c r="X1107" s="24"/>
      <c r="Y1107" s="24"/>
      <c r="Z1107" s="24">
        <v>5</v>
      </c>
      <c r="AA1107" s="24">
        <v>8</v>
      </c>
      <c r="AB1107" s="24">
        <v>8</v>
      </c>
      <c r="AC1107" s="24"/>
      <c r="AD1107" s="24"/>
      <c r="AE1107" s="24"/>
      <c r="AF1107" s="24"/>
      <c r="AG1107" s="24"/>
      <c r="AH1107" s="62">
        <f>V1107/'Festività&amp;Chiusure'!H$2</f>
        <v>0</v>
      </c>
      <c r="AI1107" s="62">
        <f>W1107/'Festività&amp;Chiusure'!I$2</f>
        <v>0</v>
      </c>
      <c r="AJ1107" s="62">
        <f>X1107/'Festività&amp;Chiusure'!J$2</f>
        <v>0</v>
      </c>
      <c r="AK1107" s="62">
        <f>Y1107/'Festività&amp;Chiusure'!K$2</f>
        <v>0</v>
      </c>
      <c r="AL1107" s="62">
        <f>Z1107/'Festività&amp;Chiusure'!L$2</f>
        <v>0.25</v>
      </c>
      <c r="AM1107" s="62">
        <f>AA1107/'Festività&amp;Chiusure'!M$2</f>
        <v>0.4</v>
      </c>
      <c r="AN1107" s="62">
        <f>AB1107/'Festività&amp;Chiusure'!N$2</f>
        <v>0.34782608695652173</v>
      </c>
      <c r="AO1107" s="62">
        <f>AC1107/'Festività&amp;Chiusure'!O$2</f>
        <v>0</v>
      </c>
      <c r="AP1107" s="62">
        <f>AD1107/'Festività&amp;Chiusure'!P$2</f>
        <v>0</v>
      </c>
      <c r="AQ1107" s="62">
        <f>AE1107/'Festività&amp;Chiusure'!Q$2</f>
        <v>0</v>
      </c>
      <c r="AR1107" s="62">
        <f>AF1107/'Festività&amp;Chiusure'!R$2</f>
        <v>0</v>
      </c>
      <c r="AS1107" s="62">
        <f>AG1107/'Festività&amp;Chiusure'!S$2</f>
        <v>0</v>
      </c>
    </row>
    <row r="1108" spans="1:45" ht="15" customHeight="1">
      <c r="A1108" s="24" t="s">
        <v>209</v>
      </c>
      <c r="B1108" s="24" t="s">
        <v>46</v>
      </c>
      <c r="C1108" s="24"/>
      <c r="D1108" s="24">
        <v>2025</v>
      </c>
      <c r="E1108" s="61">
        <v>45795</v>
      </c>
      <c r="F1108" s="61">
        <v>45868</v>
      </c>
      <c r="G1108" s="24" t="s">
        <v>62</v>
      </c>
      <c r="H1108" s="24" t="s">
        <v>62</v>
      </c>
      <c r="I1108" s="24" t="s">
        <v>50</v>
      </c>
      <c r="J1108" s="24" t="s">
        <v>775</v>
      </c>
      <c r="K1108" s="24" t="s">
        <v>52</v>
      </c>
      <c r="L1108" s="24" t="s">
        <v>423</v>
      </c>
      <c r="M1108" s="24" t="s">
        <v>244</v>
      </c>
      <c r="N1108" s="24" t="s">
        <v>55</v>
      </c>
      <c r="O1108" s="24" t="s">
        <v>696</v>
      </c>
      <c r="P1108" s="24">
        <v>90</v>
      </c>
      <c r="Q1108" s="24">
        <v>0</v>
      </c>
      <c r="R1108" s="24" t="s">
        <v>84</v>
      </c>
      <c r="S1108" s="62">
        <v>0</v>
      </c>
      <c r="T1108" s="24">
        <v>2025</v>
      </c>
      <c r="U1108" s="24">
        <f>SUM(Z1108:AG1108)</f>
        <v>21</v>
      </c>
      <c r="V1108" s="24"/>
      <c r="W1108" s="24"/>
      <c r="X1108" s="24"/>
      <c r="Y1108" s="24"/>
      <c r="Z1108" s="24">
        <v>5</v>
      </c>
      <c r="AA1108" s="24">
        <v>8</v>
      </c>
      <c r="AB1108" s="24">
        <v>8</v>
      </c>
      <c r="AC1108" s="24"/>
      <c r="AD1108" s="24"/>
      <c r="AE1108" s="24"/>
      <c r="AF1108" s="24"/>
      <c r="AG1108" s="24"/>
      <c r="AH1108" s="62">
        <f>V1108/'Festività&amp;Chiusure'!H$2</f>
        <v>0</v>
      </c>
      <c r="AI1108" s="62">
        <f>W1108/'Festività&amp;Chiusure'!I$2</f>
        <v>0</v>
      </c>
      <c r="AJ1108" s="62">
        <f>X1108/'Festività&amp;Chiusure'!J$2</f>
        <v>0</v>
      </c>
      <c r="AK1108" s="62">
        <f>Y1108/'Festività&amp;Chiusure'!K$2</f>
        <v>0</v>
      </c>
      <c r="AL1108" s="62">
        <f>Z1108/'Festività&amp;Chiusure'!L$2</f>
        <v>0.25</v>
      </c>
      <c r="AM1108" s="62">
        <f>AA1108/'Festività&amp;Chiusure'!M$2</f>
        <v>0.4</v>
      </c>
      <c r="AN1108" s="62">
        <f>AB1108/'Festività&amp;Chiusure'!N$2</f>
        <v>0.34782608695652173</v>
      </c>
      <c r="AO1108" s="62">
        <f>AC1108/'Festività&amp;Chiusure'!O$2</f>
        <v>0</v>
      </c>
      <c r="AP1108" s="62">
        <f>AD1108/'Festività&amp;Chiusure'!P$2</f>
        <v>0</v>
      </c>
      <c r="AQ1108" s="62">
        <f>AE1108/'Festività&amp;Chiusure'!Q$2</f>
        <v>0</v>
      </c>
      <c r="AR1108" s="62">
        <f>AF1108/'Festività&amp;Chiusure'!R$2</f>
        <v>0</v>
      </c>
      <c r="AS1108" s="62">
        <f>AG1108/'Festività&amp;Chiusure'!S$2</f>
        <v>0</v>
      </c>
    </row>
    <row r="1109" spans="1:45" ht="15" customHeight="1">
      <c r="A1109" s="24" t="s">
        <v>209</v>
      </c>
      <c r="B1109" s="24" t="s">
        <v>46</v>
      </c>
      <c r="C1109" s="24"/>
      <c r="D1109" s="24">
        <v>2025</v>
      </c>
      <c r="E1109" s="61">
        <v>45795</v>
      </c>
      <c r="F1109" s="61">
        <v>45868</v>
      </c>
      <c r="G1109" s="24" t="s">
        <v>62</v>
      </c>
      <c r="H1109" s="24" t="s">
        <v>62</v>
      </c>
      <c r="I1109" s="24" t="s">
        <v>50</v>
      </c>
      <c r="J1109" s="24" t="s">
        <v>775</v>
      </c>
      <c r="K1109" s="24" t="s">
        <v>52</v>
      </c>
      <c r="L1109" s="24" t="s">
        <v>423</v>
      </c>
      <c r="M1109" t="s">
        <v>418</v>
      </c>
      <c r="N1109" s="24" t="s">
        <v>59</v>
      </c>
      <c r="O1109" s="24" t="s">
        <v>696</v>
      </c>
      <c r="P1109" s="24">
        <v>90</v>
      </c>
      <c r="Q1109" s="24">
        <v>0</v>
      </c>
      <c r="R1109" s="24" t="s">
        <v>84</v>
      </c>
      <c r="S1109" s="62">
        <v>0</v>
      </c>
      <c r="T1109" s="24">
        <v>2025</v>
      </c>
      <c r="U1109" s="24">
        <f t="shared" si="23"/>
        <v>26</v>
      </c>
      <c r="V1109" s="24"/>
      <c r="W1109" s="24"/>
      <c r="X1109" s="24"/>
      <c r="Y1109" s="24"/>
      <c r="Z1109" s="24">
        <v>8</v>
      </c>
      <c r="AA1109" s="24">
        <v>9</v>
      </c>
      <c r="AB1109" s="24">
        <v>9</v>
      </c>
      <c r="AC1109" s="24"/>
      <c r="AD1109" s="24"/>
      <c r="AE1109" s="24"/>
      <c r="AF1109" s="24"/>
      <c r="AG1109" s="24"/>
      <c r="AH1109" s="62">
        <f>V1109/'Festività&amp;Chiusure'!H$2</f>
        <v>0</v>
      </c>
      <c r="AI1109" s="62">
        <f>W1109/'Festività&amp;Chiusure'!I$2</f>
        <v>0</v>
      </c>
      <c r="AJ1109" s="62">
        <f>X1109/'Festività&amp;Chiusure'!J$2</f>
        <v>0</v>
      </c>
      <c r="AK1109" s="62">
        <f>Y1109/'Festività&amp;Chiusure'!K$2</f>
        <v>0</v>
      </c>
      <c r="AL1109" s="62">
        <f>Z1109/'Festività&amp;Chiusure'!L$2</f>
        <v>0.4</v>
      </c>
      <c r="AM1109" s="62">
        <f>AA1109/'Festività&amp;Chiusure'!M$2</f>
        <v>0.45</v>
      </c>
      <c r="AN1109" s="62">
        <f>AB1109/'Festività&amp;Chiusure'!N$2</f>
        <v>0.39130434782608697</v>
      </c>
      <c r="AO1109" s="62">
        <f>AC1109/'Festività&amp;Chiusure'!O$2</f>
        <v>0</v>
      </c>
      <c r="AP1109" s="62">
        <f>AD1109/'Festività&amp;Chiusure'!P$2</f>
        <v>0</v>
      </c>
      <c r="AQ1109" s="62">
        <f>AE1109/'Festività&amp;Chiusure'!Q$2</f>
        <v>0</v>
      </c>
      <c r="AR1109" s="62">
        <f>AF1109/'Festività&amp;Chiusure'!R$2</f>
        <v>0</v>
      </c>
      <c r="AS1109" s="62">
        <f>AG1109/'Festività&amp;Chiusure'!S$2</f>
        <v>0</v>
      </c>
    </row>
    <row r="1110" spans="1:45" ht="15" customHeight="1">
      <c r="A1110" s="24" t="s">
        <v>420</v>
      </c>
      <c r="B1110" s="63" t="s">
        <v>210</v>
      </c>
      <c r="C1110" s="24"/>
      <c r="D1110" s="24" t="s">
        <v>143</v>
      </c>
      <c r="E1110" s="61">
        <v>45536</v>
      </c>
      <c r="F1110" s="61">
        <v>45688</v>
      </c>
      <c r="G1110" s="24" t="s">
        <v>421</v>
      </c>
      <c r="H1110" s="24" t="s">
        <v>421</v>
      </c>
      <c r="I1110" s="24" t="s">
        <v>50</v>
      </c>
      <c r="J1110" s="24" t="s">
        <v>422</v>
      </c>
      <c r="K1110" s="24" t="s">
        <v>52</v>
      </c>
      <c r="L1110" s="24" t="s">
        <v>423</v>
      </c>
      <c r="M1110" s="24" t="s">
        <v>54</v>
      </c>
      <c r="N1110" s="24" t="s">
        <v>55</v>
      </c>
      <c r="O1110" s="24" t="s">
        <v>696</v>
      </c>
      <c r="P1110" s="24">
        <v>180</v>
      </c>
      <c r="Q1110" s="24">
        <v>0</v>
      </c>
      <c r="R1110" s="24" t="s">
        <v>381</v>
      </c>
      <c r="S1110" s="62">
        <v>0</v>
      </c>
      <c r="T1110" s="24">
        <v>2025</v>
      </c>
      <c r="U1110" s="24">
        <f t="shared" si="23"/>
        <v>0</v>
      </c>
      <c r="V1110" s="24">
        <v>1</v>
      </c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62">
        <f>V1110/'Festività&amp;Chiusure'!H$2</f>
        <v>5.5555555555555552E-2</v>
      </c>
      <c r="AI1110" s="62">
        <f>W1110/'Festività&amp;Chiusure'!I$2</f>
        <v>0</v>
      </c>
      <c r="AJ1110" s="62">
        <f>X1110/'Festività&amp;Chiusure'!J$2</f>
        <v>0</v>
      </c>
      <c r="AK1110" s="62">
        <f>Y1110/'Festività&amp;Chiusure'!K$2</f>
        <v>0</v>
      </c>
      <c r="AL1110" s="62">
        <f>Z1110/'Festività&amp;Chiusure'!L$2</f>
        <v>0</v>
      </c>
      <c r="AM1110" s="62">
        <f>AA1110/'Festività&amp;Chiusure'!M$2</f>
        <v>0</v>
      </c>
      <c r="AN1110" s="62">
        <f>AB1110/'Festività&amp;Chiusure'!N$2</f>
        <v>0</v>
      </c>
      <c r="AO1110" s="62">
        <f>AC1110/'Festività&amp;Chiusure'!O$2</f>
        <v>0</v>
      </c>
      <c r="AP1110" s="62">
        <f>AD1110/'Festività&amp;Chiusure'!P$2</f>
        <v>0</v>
      </c>
      <c r="AQ1110" s="62">
        <f>AE1110/'Festività&amp;Chiusure'!Q$2</f>
        <v>0</v>
      </c>
      <c r="AR1110" s="62">
        <f>AF1110/'Festività&amp;Chiusure'!R$2</f>
        <v>0</v>
      </c>
      <c r="AS1110" s="62">
        <f>AG1110/'Festività&amp;Chiusure'!S$2</f>
        <v>0</v>
      </c>
    </row>
    <row r="1111" spans="1:45" ht="15" customHeight="1">
      <c r="A1111" s="24" t="s">
        <v>420</v>
      </c>
      <c r="B1111" s="63" t="s">
        <v>210</v>
      </c>
      <c r="C1111" s="24"/>
      <c r="D1111" s="24" t="s">
        <v>143</v>
      </c>
      <c r="E1111" s="61">
        <v>45536</v>
      </c>
      <c r="F1111" s="61">
        <v>45688</v>
      </c>
      <c r="G1111" s="24" t="s">
        <v>421</v>
      </c>
      <c r="H1111" s="24" t="s">
        <v>421</v>
      </c>
      <c r="I1111" s="24" t="s">
        <v>50</v>
      </c>
      <c r="J1111" s="24" t="s">
        <v>422</v>
      </c>
      <c r="K1111" s="24" t="s">
        <v>52</v>
      </c>
      <c r="L1111" s="24" t="s">
        <v>423</v>
      </c>
      <c r="M1111" s="24" t="s">
        <v>58</v>
      </c>
      <c r="N1111" s="24" t="s">
        <v>59</v>
      </c>
      <c r="O1111" s="24" t="s">
        <v>697</v>
      </c>
      <c r="P1111" s="24">
        <v>180</v>
      </c>
      <c r="Q1111" s="24">
        <v>0</v>
      </c>
      <c r="R1111" s="24" t="s">
        <v>381</v>
      </c>
      <c r="S1111" s="62">
        <v>0</v>
      </c>
      <c r="T1111" s="24">
        <v>2025</v>
      </c>
      <c r="U1111" s="24">
        <f t="shared" si="23"/>
        <v>0</v>
      </c>
      <c r="V1111" s="24">
        <v>4</v>
      </c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62">
        <f>V1111/'Festività&amp;Chiusure'!H$2</f>
        <v>0.22222222222222221</v>
      </c>
      <c r="AI1111" s="62">
        <f>W1111/'Festività&amp;Chiusure'!I$2</f>
        <v>0</v>
      </c>
      <c r="AJ1111" s="62">
        <f>X1111/'Festività&amp;Chiusure'!J$2</f>
        <v>0</v>
      </c>
      <c r="AK1111" s="62">
        <f>Y1111/'Festività&amp;Chiusure'!K$2</f>
        <v>0</v>
      </c>
      <c r="AL1111" s="62">
        <f>Z1111/'Festività&amp;Chiusure'!L$2</f>
        <v>0</v>
      </c>
      <c r="AM1111" s="62">
        <f>AA1111/'Festività&amp;Chiusure'!M$2</f>
        <v>0</v>
      </c>
      <c r="AN1111" s="62">
        <f>AB1111/'Festività&amp;Chiusure'!N$2</f>
        <v>0</v>
      </c>
      <c r="AO1111" s="62">
        <f>AC1111/'Festività&amp;Chiusure'!O$2</f>
        <v>0</v>
      </c>
      <c r="AP1111" s="62">
        <f>AD1111/'Festività&amp;Chiusure'!P$2</f>
        <v>0</v>
      </c>
      <c r="AQ1111" s="62">
        <f>AE1111/'Festività&amp;Chiusure'!Q$2</f>
        <v>0</v>
      </c>
      <c r="AR1111" s="62">
        <f>AF1111/'Festività&amp;Chiusure'!R$2</f>
        <v>0</v>
      </c>
      <c r="AS1111" s="62">
        <f>AG1111/'Festività&amp;Chiusure'!S$2</f>
        <v>0</v>
      </c>
    </row>
    <row r="1112" spans="1:45" ht="15" customHeight="1">
      <c r="A1112" s="24" t="s">
        <v>420</v>
      </c>
      <c r="B1112" s="63" t="s">
        <v>210</v>
      </c>
      <c r="C1112" s="24"/>
      <c r="D1112" s="24" t="s">
        <v>143</v>
      </c>
      <c r="E1112" s="61">
        <v>45536</v>
      </c>
      <c r="F1112" s="61">
        <v>45688</v>
      </c>
      <c r="G1112" s="24" t="s">
        <v>421</v>
      </c>
      <c r="H1112" s="24" t="s">
        <v>421</v>
      </c>
      <c r="I1112" s="24" t="s">
        <v>50</v>
      </c>
      <c r="J1112" s="24" t="s">
        <v>422</v>
      </c>
      <c r="K1112" s="24" t="s">
        <v>52</v>
      </c>
      <c r="L1112" s="24" t="s">
        <v>423</v>
      </c>
      <c r="M1112" s="24" t="s">
        <v>83</v>
      </c>
      <c r="N1112" s="24" t="s">
        <v>55</v>
      </c>
      <c r="O1112" s="24" t="s">
        <v>696</v>
      </c>
      <c r="P1112" s="24">
        <v>180</v>
      </c>
      <c r="Q1112" s="24">
        <v>0</v>
      </c>
      <c r="R1112" s="24" t="s">
        <v>381</v>
      </c>
      <c r="S1112" s="62">
        <v>0</v>
      </c>
      <c r="T1112" s="24">
        <v>2025</v>
      </c>
      <c r="U1112" s="24">
        <f t="shared" si="23"/>
        <v>0</v>
      </c>
      <c r="V1112" s="24">
        <v>1</v>
      </c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62">
        <f>V1112/'Festività&amp;Chiusure'!H$2</f>
        <v>5.5555555555555552E-2</v>
      </c>
      <c r="AI1112" s="62">
        <f>W1112/'Festività&amp;Chiusure'!I$2</f>
        <v>0</v>
      </c>
      <c r="AJ1112" s="62">
        <f>X1112/'Festività&amp;Chiusure'!J$2</f>
        <v>0</v>
      </c>
      <c r="AK1112" s="62">
        <f>Y1112/'Festività&amp;Chiusure'!K$2</f>
        <v>0</v>
      </c>
      <c r="AL1112" s="62">
        <f>Z1112/'Festività&amp;Chiusure'!L$2</f>
        <v>0</v>
      </c>
      <c r="AM1112" s="62">
        <f>AA1112/'Festività&amp;Chiusure'!M$2</f>
        <v>0</v>
      </c>
      <c r="AN1112" s="62">
        <f>AB1112/'Festività&amp;Chiusure'!N$2</f>
        <v>0</v>
      </c>
      <c r="AO1112" s="62">
        <f>AC1112/'Festività&amp;Chiusure'!O$2</f>
        <v>0</v>
      </c>
      <c r="AP1112" s="62">
        <f>AD1112/'Festività&amp;Chiusure'!P$2</f>
        <v>0</v>
      </c>
      <c r="AQ1112" s="62">
        <f>AE1112/'Festività&amp;Chiusure'!Q$2</f>
        <v>0</v>
      </c>
      <c r="AR1112" s="62">
        <f>AF1112/'Festività&amp;Chiusure'!R$2</f>
        <v>0</v>
      </c>
      <c r="AS1112" s="62">
        <f>AG1112/'Festività&amp;Chiusure'!S$2</f>
        <v>0</v>
      </c>
    </row>
    <row r="1113" spans="1:45" ht="15" customHeight="1">
      <c r="A1113" s="24" t="s">
        <v>209</v>
      </c>
      <c r="B1113" s="24" t="s">
        <v>46</v>
      </c>
      <c r="C1113" s="24" t="s">
        <v>195</v>
      </c>
      <c r="D1113" s="24">
        <v>2025</v>
      </c>
      <c r="E1113" s="61">
        <v>45658</v>
      </c>
      <c r="F1113" s="61">
        <v>46022</v>
      </c>
      <c r="G1113" s="24" t="s">
        <v>776</v>
      </c>
      <c r="H1113" s="24" t="s">
        <v>777</v>
      </c>
      <c r="I1113" s="24" t="s">
        <v>307</v>
      </c>
      <c r="J1113" s="24" t="s">
        <v>778</v>
      </c>
      <c r="K1113" s="24" t="s">
        <v>52</v>
      </c>
      <c r="L1113" s="24" t="s">
        <v>427</v>
      </c>
      <c r="M1113" s="24" t="s">
        <v>324</v>
      </c>
      <c r="N1113" s="24" t="s">
        <v>55</v>
      </c>
      <c r="O1113" s="24" t="s">
        <v>779</v>
      </c>
      <c r="P1113" s="24">
        <v>100</v>
      </c>
      <c r="Q1113" s="24">
        <v>13</v>
      </c>
      <c r="R1113" s="24" t="s">
        <v>381</v>
      </c>
      <c r="S1113" s="62">
        <v>0</v>
      </c>
      <c r="T1113" s="24">
        <v>2025</v>
      </c>
      <c r="U1113" s="24">
        <f t="shared" si="23"/>
        <v>15</v>
      </c>
      <c r="V1113" s="65">
        <v>1</v>
      </c>
      <c r="W1113" s="65">
        <v>1</v>
      </c>
      <c r="X1113" s="65">
        <v>1</v>
      </c>
      <c r="Y1113" s="65">
        <v>1</v>
      </c>
      <c r="Z1113" s="65">
        <v>1</v>
      </c>
      <c r="AA1113" s="65"/>
      <c r="AB1113" s="65">
        <v>1</v>
      </c>
      <c r="AC1113" s="65">
        <v>1</v>
      </c>
      <c r="AD1113" s="65">
        <v>1</v>
      </c>
      <c r="AE1113" s="65">
        <v>1</v>
      </c>
      <c r="AF1113" s="65">
        <v>5</v>
      </c>
      <c r="AG1113" s="65">
        <v>5</v>
      </c>
      <c r="AH1113" s="62">
        <f>V1113/'Festività&amp;Chiusure'!H$2</f>
        <v>5.5555555555555552E-2</v>
      </c>
      <c r="AI1113" s="62">
        <f>W1113/'Festività&amp;Chiusure'!I$2</f>
        <v>0.05</v>
      </c>
      <c r="AJ1113" s="62">
        <f>X1113/'Festività&amp;Chiusure'!J$2</f>
        <v>4.7619047619047616E-2</v>
      </c>
      <c r="AK1113" s="62">
        <f>Y1113/'Festività&amp;Chiusure'!K$2</f>
        <v>4.5454545454545456E-2</v>
      </c>
      <c r="AL1113" s="62">
        <f>Z1113/'Festività&amp;Chiusure'!L$2</f>
        <v>0.05</v>
      </c>
      <c r="AM1113" s="62">
        <f>AA1113/'Festività&amp;Chiusure'!M$2</f>
        <v>0</v>
      </c>
      <c r="AN1113" s="62">
        <f>AB1113/'Festività&amp;Chiusure'!N$2</f>
        <v>4.3478260869565216E-2</v>
      </c>
      <c r="AO1113" s="62">
        <f>AC1113/'Festività&amp;Chiusure'!O$2</f>
        <v>8.3333333333333329E-2</v>
      </c>
      <c r="AP1113" s="62">
        <f>AD1113/'Festività&amp;Chiusure'!P$2</f>
        <v>4.7619047619047616E-2</v>
      </c>
      <c r="AQ1113" s="62">
        <f>AE1113/'Festività&amp;Chiusure'!Q$2</f>
        <v>4.3478260869565216E-2</v>
      </c>
      <c r="AR1113" s="62">
        <f>AF1113/'Festività&amp;Chiusure'!R$2</f>
        <v>0.23809523809523808</v>
      </c>
      <c r="AS1113" s="62">
        <f>AG1113/'Festività&amp;Chiusure'!S$2</f>
        <v>0.22727272727272727</v>
      </c>
    </row>
    <row r="1114" spans="1:45" ht="15" customHeight="1">
      <c r="A1114" s="24" t="s">
        <v>209</v>
      </c>
      <c r="B1114" s="24" t="s">
        <v>46</v>
      </c>
      <c r="C1114" s="24" t="s">
        <v>195</v>
      </c>
      <c r="D1114" s="24">
        <v>2025</v>
      </c>
      <c r="E1114" s="61">
        <v>45658</v>
      </c>
      <c r="F1114" s="61">
        <v>46022</v>
      </c>
      <c r="G1114" s="24" t="s">
        <v>776</v>
      </c>
      <c r="H1114" s="24" t="s">
        <v>777</v>
      </c>
      <c r="I1114" s="24" t="s">
        <v>307</v>
      </c>
      <c r="J1114" s="24" t="s">
        <v>778</v>
      </c>
      <c r="K1114" s="24" t="s">
        <v>52</v>
      </c>
      <c r="L1114" s="24" t="s">
        <v>427</v>
      </c>
      <c r="M1114" s="24" t="s">
        <v>434</v>
      </c>
      <c r="N1114" s="24" t="s">
        <v>55</v>
      </c>
      <c r="O1114" s="24" t="s">
        <v>780</v>
      </c>
      <c r="P1114" s="24">
        <v>100</v>
      </c>
      <c r="Q1114" s="24">
        <v>13</v>
      </c>
      <c r="R1114" s="24" t="s">
        <v>381</v>
      </c>
      <c r="S1114" s="62">
        <v>0</v>
      </c>
      <c r="T1114" s="24">
        <v>2025</v>
      </c>
      <c r="U1114" s="24">
        <f t="shared" si="23"/>
        <v>10</v>
      </c>
      <c r="V1114" s="65">
        <v>2</v>
      </c>
      <c r="W1114" s="65">
        <v>2</v>
      </c>
      <c r="X1114" s="65">
        <v>2</v>
      </c>
      <c r="Y1114" s="65">
        <v>2</v>
      </c>
      <c r="Z1114" s="65">
        <v>2</v>
      </c>
      <c r="AA1114" s="65">
        <v>1</v>
      </c>
      <c r="AB1114" s="65">
        <v>2</v>
      </c>
      <c r="AC1114" s="65">
        <v>1</v>
      </c>
      <c r="AD1114" s="65">
        <v>1</v>
      </c>
      <c r="AE1114" s="65">
        <v>1</v>
      </c>
      <c r="AF1114" s="65">
        <v>1</v>
      </c>
      <c r="AG1114" s="65">
        <v>1</v>
      </c>
      <c r="AH1114" s="62">
        <f>V1114/'Festività&amp;Chiusure'!H$2</f>
        <v>0.1111111111111111</v>
      </c>
      <c r="AI1114" s="62">
        <f>W1114/'Festività&amp;Chiusure'!I$2</f>
        <v>0.1</v>
      </c>
      <c r="AJ1114" s="62">
        <f>X1114/'Festività&amp;Chiusure'!J$2</f>
        <v>9.5238095238095233E-2</v>
      </c>
      <c r="AK1114" s="62">
        <f>Y1114/'Festività&amp;Chiusure'!K$2</f>
        <v>9.0909090909090912E-2</v>
      </c>
      <c r="AL1114" s="62">
        <f>Z1114/'Festività&amp;Chiusure'!L$2</f>
        <v>0.1</v>
      </c>
      <c r="AM1114" s="62">
        <f>AA1114/'Festività&amp;Chiusure'!M$2</f>
        <v>0.05</v>
      </c>
      <c r="AN1114" s="62">
        <f>AB1114/'Festività&amp;Chiusure'!N$2</f>
        <v>8.6956521739130432E-2</v>
      </c>
      <c r="AO1114" s="62">
        <f>AC1114/'Festività&amp;Chiusure'!O$2</f>
        <v>8.3333333333333329E-2</v>
      </c>
      <c r="AP1114" s="62">
        <f>AD1114/'Festività&amp;Chiusure'!P$2</f>
        <v>4.7619047619047616E-2</v>
      </c>
      <c r="AQ1114" s="62">
        <f>AE1114/'Festività&amp;Chiusure'!Q$2</f>
        <v>4.3478260869565216E-2</v>
      </c>
      <c r="AR1114" s="62">
        <f>AF1114/'Festività&amp;Chiusure'!R$2</f>
        <v>4.7619047619047616E-2</v>
      </c>
      <c r="AS1114" s="62">
        <f>AG1114/'Festività&amp;Chiusure'!S$2</f>
        <v>4.5454545454545456E-2</v>
      </c>
    </row>
    <row r="1115" spans="1:45" ht="15" customHeight="1">
      <c r="A1115" s="24" t="s">
        <v>209</v>
      </c>
      <c r="B1115" s="24" t="s">
        <v>46</v>
      </c>
      <c r="C1115" s="24" t="s">
        <v>195</v>
      </c>
      <c r="D1115" s="24">
        <v>2025</v>
      </c>
      <c r="E1115" s="61">
        <v>45658</v>
      </c>
      <c r="F1115" s="61">
        <v>46022</v>
      </c>
      <c r="G1115" s="24" t="s">
        <v>776</v>
      </c>
      <c r="H1115" s="24" t="s">
        <v>777</v>
      </c>
      <c r="I1115" s="24" t="s">
        <v>307</v>
      </c>
      <c r="J1115" s="24" t="s">
        <v>778</v>
      </c>
      <c r="K1115" s="24" t="s">
        <v>52</v>
      </c>
      <c r="L1115" s="24" t="s">
        <v>427</v>
      </c>
      <c r="M1115" s="24" t="s">
        <v>435</v>
      </c>
      <c r="N1115" s="24" t="s">
        <v>55</v>
      </c>
      <c r="O1115" s="24" t="s">
        <v>120</v>
      </c>
      <c r="P1115" s="24">
        <v>100</v>
      </c>
      <c r="Q1115" s="24">
        <v>13</v>
      </c>
      <c r="R1115" s="24" t="s">
        <v>381</v>
      </c>
      <c r="S1115" s="62">
        <v>0</v>
      </c>
      <c r="T1115" s="24">
        <v>2025</v>
      </c>
      <c r="U1115" s="24">
        <f t="shared" si="23"/>
        <v>16</v>
      </c>
      <c r="V1115" s="65">
        <v>1</v>
      </c>
      <c r="W1115" s="65">
        <v>1</v>
      </c>
      <c r="X1115" s="65">
        <v>2</v>
      </c>
      <c r="Y1115" s="65">
        <v>2</v>
      </c>
      <c r="Z1115" s="65">
        <v>1</v>
      </c>
      <c r="AA1115" s="65">
        <v>1</v>
      </c>
      <c r="AB1115" s="65">
        <v>1</v>
      </c>
      <c r="AC1115" s="65">
        <v>1</v>
      </c>
      <c r="AD1115" s="65">
        <v>1</v>
      </c>
      <c r="AE1115" s="65">
        <v>4</v>
      </c>
      <c r="AF1115" s="65">
        <v>4</v>
      </c>
      <c r="AG1115" s="65">
        <v>3</v>
      </c>
      <c r="AH1115" s="62">
        <f>V1115/'Festività&amp;Chiusure'!H$2</f>
        <v>5.5555555555555552E-2</v>
      </c>
      <c r="AI1115" s="62">
        <f>W1115/'Festività&amp;Chiusure'!I$2</f>
        <v>0.05</v>
      </c>
      <c r="AJ1115" s="62">
        <f>X1115/'Festività&amp;Chiusure'!J$2</f>
        <v>9.5238095238095233E-2</v>
      </c>
      <c r="AK1115" s="62">
        <f>Y1115/'Festività&amp;Chiusure'!K$2</f>
        <v>9.0909090909090912E-2</v>
      </c>
      <c r="AL1115" s="62">
        <f>Z1115/'Festività&amp;Chiusure'!L$2</f>
        <v>0.05</v>
      </c>
      <c r="AM1115" s="62">
        <f>AA1115/'Festività&amp;Chiusure'!M$2</f>
        <v>0.05</v>
      </c>
      <c r="AN1115" s="62">
        <f>AB1115/'Festività&amp;Chiusure'!N$2</f>
        <v>4.3478260869565216E-2</v>
      </c>
      <c r="AO1115" s="62">
        <f>AC1115/'Festività&amp;Chiusure'!O$2</f>
        <v>8.3333333333333329E-2</v>
      </c>
      <c r="AP1115" s="62">
        <f>AD1115/'Festività&amp;Chiusure'!P$2</f>
        <v>4.7619047619047616E-2</v>
      </c>
      <c r="AQ1115" s="62">
        <f>AE1115/'Festività&amp;Chiusure'!Q$2</f>
        <v>0.17391304347826086</v>
      </c>
      <c r="AR1115" s="62">
        <f>AF1115/'Festività&amp;Chiusure'!R$2</f>
        <v>0.19047619047619047</v>
      </c>
      <c r="AS1115" s="62">
        <f>AG1115/'Festività&amp;Chiusure'!S$2</f>
        <v>0.13636363636363635</v>
      </c>
    </row>
    <row r="1116" spans="1:45" ht="15" customHeight="1">
      <c r="A1116" s="24" t="s">
        <v>209</v>
      </c>
      <c r="B1116" s="24" t="s">
        <v>46</v>
      </c>
      <c r="C1116" s="24" t="s">
        <v>195</v>
      </c>
      <c r="D1116" s="24">
        <v>2025</v>
      </c>
      <c r="E1116" s="61">
        <v>45658</v>
      </c>
      <c r="F1116" s="61">
        <v>46022</v>
      </c>
      <c r="G1116" s="24" t="s">
        <v>776</v>
      </c>
      <c r="H1116" s="24" t="s">
        <v>777</v>
      </c>
      <c r="I1116" s="24" t="s">
        <v>307</v>
      </c>
      <c r="J1116" s="24" t="s">
        <v>778</v>
      </c>
      <c r="K1116" s="24" t="s">
        <v>52</v>
      </c>
      <c r="L1116" s="24" t="s">
        <v>427</v>
      </c>
      <c r="M1116" s="24" t="s">
        <v>436</v>
      </c>
      <c r="N1116" s="24" t="s">
        <v>55</v>
      </c>
      <c r="O1116" s="24" t="s">
        <v>781</v>
      </c>
      <c r="P1116" s="24">
        <v>100</v>
      </c>
      <c r="Q1116" s="24">
        <v>13</v>
      </c>
      <c r="R1116" s="24" t="s">
        <v>381</v>
      </c>
      <c r="S1116" s="62">
        <v>0</v>
      </c>
      <c r="T1116" s="63">
        <v>2025</v>
      </c>
      <c r="U1116" s="24">
        <f t="shared" si="23"/>
        <v>4</v>
      </c>
      <c r="V1116" s="65">
        <v>1</v>
      </c>
      <c r="W1116" s="65">
        <v>2</v>
      </c>
      <c r="X1116" s="65">
        <v>1</v>
      </c>
      <c r="Y1116" s="65"/>
      <c r="Z1116" s="65">
        <v>1</v>
      </c>
      <c r="AA1116" s="65"/>
      <c r="AB1116" s="65">
        <v>1</v>
      </c>
      <c r="AC1116" s="65"/>
      <c r="AD1116" s="65">
        <v>1</v>
      </c>
      <c r="AE1116" s="65"/>
      <c r="AF1116" s="65">
        <v>1</v>
      </c>
      <c r="AG1116" s="65"/>
      <c r="AH1116" s="62">
        <f>V1116/'Festività&amp;Chiusure'!H$2</f>
        <v>5.5555555555555552E-2</v>
      </c>
      <c r="AI1116" s="62">
        <f>W1116/'Festività&amp;Chiusure'!I$2</f>
        <v>0.1</v>
      </c>
      <c r="AJ1116" s="62">
        <f>X1116/'Festività&amp;Chiusure'!J$2</f>
        <v>4.7619047619047616E-2</v>
      </c>
      <c r="AK1116" s="62">
        <f>Y1116/'Festività&amp;Chiusure'!K$2</f>
        <v>0</v>
      </c>
      <c r="AL1116" s="62">
        <f>Z1116/'Festività&amp;Chiusure'!L$2</f>
        <v>0.05</v>
      </c>
      <c r="AM1116" s="62">
        <f>AA1116/'Festività&amp;Chiusure'!M$2</f>
        <v>0</v>
      </c>
      <c r="AN1116" s="62">
        <f>AB1116/'Festività&amp;Chiusure'!N$2</f>
        <v>4.3478260869565216E-2</v>
      </c>
      <c r="AO1116" s="62">
        <f>AC1116/'Festività&amp;Chiusure'!O$2</f>
        <v>0</v>
      </c>
      <c r="AP1116" s="62">
        <f>AD1116/'Festività&amp;Chiusure'!P$2</f>
        <v>4.7619047619047616E-2</v>
      </c>
      <c r="AQ1116" s="62">
        <f>AE1116/'Festività&amp;Chiusure'!Q$2</f>
        <v>0</v>
      </c>
      <c r="AR1116" s="62">
        <f>AF1116/'Festività&amp;Chiusure'!R$2</f>
        <v>4.7619047619047616E-2</v>
      </c>
      <c r="AS1116" s="62">
        <f>AG1116/'Festività&amp;Chiusure'!S$2</f>
        <v>0</v>
      </c>
    </row>
    <row r="1117" spans="1:45" ht="15" customHeight="1">
      <c r="A1117" s="24" t="s">
        <v>209</v>
      </c>
      <c r="B1117" s="24" t="s">
        <v>46</v>
      </c>
      <c r="C1117" s="24" t="s">
        <v>195</v>
      </c>
      <c r="D1117" s="24">
        <v>2025</v>
      </c>
      <c r="E1117" s="61">
        <v>45658</v>
      </c>
      <c r="F1117" s="61">
        <v>46022</v>
      </c>
      <c r="G1117" s="24" t="s">
        <v>776</v>
      </c>
      <c r="H1117" s="24" t="s">
        <v>777</v>
      </c>
      <c r="I1117" s="24" t="s">
        <v>307</v>
      </c>
      <c r="J1117" s="24" t="s">
        <v>778</v>
      </c>
      <c r="K1117" s="24" t="s">
        <v>52</v>
      </c>
      <c r="L1117" s="24" t="s">
        <v>427</v>
      </c>
      <c r="M1117" s="24" t="s">
        <v>427</v>
      </c>
      <c r="N1117" s="24" t="s">
        <v>59</v>
      </c>
      <c r="O1117" s="24" t="s">
        <v>92</v>
      </c>
      <c r="P1117" s="24">
        <v>100</v>
      </c>
      <c r="Q1117" s="24">
        <v>13</v>
      </c>
      <c r="R1117" s="24" t="s">
        <v>381</v>
      </c>
      <c r="S1117" s="62">
        <v>0</v>
      </c>
      <c r="T1117" s="24">
        <v>2025</v>
      </c>
      <c r="U1117" s="24">
        <f t="shared" si="23"/>
        <v>15</v>
      </c>
      <c r="V1117" s="65">
        <v>2</v>
      </c>
      <c r="W1117" s="65">
        <v>2</v>
      </c>
      <c r="X1117" s="65">
        <v>2</v>
      </c>
      <c r="Y1117" s="65">
        <v>2</v>
      </c>
      <c r="Z1117" s="65">
        <v>3</v>
      </c>
      <c r="AA1117" s="65">
        <v>2</v>
      </c>
      <c r="AB1117" s="65">
        <v>2</v>
      </c>
      <c r="AC1117" s="65">
        <v>2</v>
      </c>
      <c r="AD1117" s="65">
        <v>1</v>
      </c>
      <c r="AE1117" s="65">
        <v>2</v>
      </c>
      <c r="AF1117" s="65">
        <v>1</v>
      </c>
      <c r="AG1117" s="65">
        <v>2</v>
      </c>
      <c r="AH1117" s="62">
        <f>V1117/'Festività&amp;Chiusure'!H$2</f>
        <v>0.1111111111111111</v>
      </c>
      <c r="AI1117" s="62">
        <f>W1117/'Festività&amp;Chiusure'!I$2</f>
        <v>0.1</v>
      </c>
      <c r="AJ1117" s="62">
        <f>X1117/'Festività&amp;Chiusure'!J$2</f>
        <v>9.5238095238095233E-2</v>
      </c>
      <c r="AK1117" s="62">
        <f>Y1117/'Festività&amp;Chiusure'!K$2</f>
        <v>9.0909090909090912E-2</v>
      </c>
      <c r="AL1117" s="62">
        <f>Z1117/'Festività&amp;Chiusure'!L$2</f>
        <v>0.15</v>
      </c>
      <c r="AM1117" s="62">
        <f>AA1117/'Festività&amp;Chiusure'!M$2</f>
        <v>0.1</v>
      </c>
      <c r="AN1117" s="62">
        <f>AB1117/'Festività&amp;Chiusure'!N$2</f>
        <v>8.6956521739130432E-2</v>
      </c>
      <c r="AO1117" s="62">
        <f>AC1117/'Festività&amp;Chiusure'!O$2</f>
        <v>0.16666666666666666</v>
      </c>
      <c r="AP1117" s="62">
        <f>AD1117/'Festività&amp;Chiusure'!P$2</f>
        <v>4.7619047619047616E-2</v>
      </c>
      <c r="AQ1117" s="62">
        <f>AE1117/'Festività&amp;Chiusure'!Q$2</f>
        <v>8.6956521739130432E-2</v>
      </c>
      <c r="AR1117" s="62">
        <f>AF1117/'Festività&amp;Chiusure'!R$2</f>
        <v>4.7619047619047616E-2</v>
      </c>
      <c r="AS1117" s="62">
        <f>AG1117/'Festività&amp;Chiusure'!S$2</f>
        <v>9.0909090909090912E-2</v>
      </c>
    </row>
    <row r="1118" spans="1:45" ht="15" customHeight="1">
      <c r="A1118" s="24" t="s">
        <v>45</v>
      </c>
      <c r="B1118" s="24" t="s">
        <v>46</v>
      </c>
      <c r="C1118" s="24" t="s">
        <v>195</v>
      </c>
      <c r="D1118" s="24">
        <v>2025</v>
      </c>
      <c r="E1118" s="61">
        <v>45292</v>
      </c>
      <c r="F1118" s="61">
        <v>45838</v>
      </c>
      <c r="G1118" s="24" t="s">
        <v>428</v>
      </c>
      <c r="H1118" s="24" t="s">
        <v>429</v>
      </c>
      <c r="I1118" s="24" t="s">
        <v>307</v>
      </c>
      <c r="J1118" s="24" t="s">
        <v>430</v>
      </c>
      <c r="K1118" s="24" t="s">
        <v>52</v>
      </c>
      <c r="L1118" s="24" t="s">
        <v>427</v>
      </c>
      <c r="M1118" s="24" t="s">
        <v>470</v>
      </c>
      <c r="N1118" s="24" t="s">
        <v>55</v>
      </c>
      <c r="O1118" s="24" t="s">
        <v>142</v>
      </c>
      <c r="P1118" s="24">
        <v>780</v>
      </c>
      <c r="Q1118" s="24">
        <v>735</v>
      </c>
      <c r="R1118" s="24" t="s">
        <v>381</v>
      </c>
      <c r="S1118" s="62">
        <v>0</v>
      </c>
      <c r="T1118" s="24">
        <v>2025</v>
      </c>
      <c r="U1118" s="24">
        <f t="shared" si="23"/>
        <v>0</v>
      </c>
      <c r="V1118" s="65">
        <v>1</v>
      </c>
      <c r="W1118" s="65">
        <v>1</v>
      </c>
      <c r="X1118" s="65">
        <v>5</v>
      </c>
      <c r="Y1118" s="65">
        <v>5</v>
      </c>
      <c r="Z1118" s="65"/>
      <c r="AA1118" s="65"/>
      <c r="AB1118" s="65"/>
      <c r="AC1118" s="65"/>
      <c r="AD1118" s="65"/>
      <c r="AE1118" s="65"/>
      <c r="AF1118" s="65"/>
      <c r="AG1118" s="65"/>
      <c r="AH1118" s="62">
        <f>V1118/'Festività&amp;Chiusure'!H$2</f>
        <v>5.5555555555555552E-2</v>
      </c>
      <c r="AI1118" s="62">
        <f>W1118/'Festività&amp;Chiusure'!I$2</f>
        <v>0.05</v>
      </c>
      <c r="AJ1118" s="62">
        <f>X1118/'Festività&amp;Chiusure'!J$2</f>
        <v>0.23809523809523808</v>
      </c>
      <c r="AK1118" s="62">
        <f>Y1118/'Festività&amp;Chiusure'!K$2</f>
        <v>0.22727272727272727</v>
      </c>
      <c r="AL1118" s="62">
        <f>Z1118/'Festività&amp;Chiusure'!L$2</f>
        <v>0</v>
      </c>
      <c r="AM1118" s="62">
        <f>AA1118/'Festività&amp;Chiusure'!M$2</f>
        <v>0</v>
      </c>
      <c r="AN1118" s="62">
        <f>AB1118/'Festività&amp;Chiusure'!N$2</f>
        <v>0</v>
      </c>
      <c r="AO1118" s="62">
        <f>AC1118/'Festività&amp;Chiusure'!O$2</f>
        <v>0</v>
      </c>
      <c r="AP1118" s="62">
        <f>AD1118/'Festività&amp;Chiusure'!P$2</f>
        <v>0</v>
      </c>
      <c r="AQ1118" s="62">
        <f>AE1118/'Festività&amp;Chiusure'!Q$2</f>
        <v>0</v>
      </c>
      <c r="AR1118" s="62">
        <f>AF1118/'Festività&amp;Chiusure'!R$2</f>
        <v>0</v>
      </c>
      <c r="AS1118" s="62">
        <f>AG1118/'Festività&amp;Chiusure'!S$2</f>
        <v>0</v>
      </c>
    </row>
    <row r="1119" spans="1:45" ht="14.45">
      <c r="A1119" s="24" t="s">
        <v>45</v>
      </c>
      <c r="B1119" s="24" t="s">
        <v>46</v>
      </c>
      <c r="C1119" s="24" t="s">
        <v>195</v>
      </c>
      <c r="D1119" s="24">
        <v>2025</v>
      </c>
      <c r="E1119" s="61">
        <v>45292</v>
      </c>
      <c r="F1119" s="61">
        <v>45838</v>
      </c>
      <c r="G1119" s="24" t="s">
        <v>428</v>
      </c>
      <c r="H1119" s="24" t="s">
        <v>429</v>
      </c>
      <c r="I1119" s="24" t="s">
        <v>307</v>
      </c>
      <c r="J1119" s="24" t="s">
        <v>430</v>
      </c>
      <c r="K1119" s="24" t="s">
        <v>52</v>
      </c>
      <c r="L1119" s="24" t="s">
        <v>427</v>
      </c>
      <c r="M1119" s="24" t="s">
        <v>314</v>
      </c>
      <c r="N1119" s="24" t="s">
        <v>55</v>
      </c>
      <c r="O1119" s="24" t="s">
        <v>674</v>
      </c>
      <c r="P1119" s="24">
        <v>780</v>
      </c>
      <c r="Q1119" s="24">
        <v>735</v>
      </c>
      <c r="R1119" s="24" t="s">
        <v>381</v>
      </c>
      <c r="S1119" s="62">
        <v>0</v>
      </c>
      <c r="T1119" s="24">
        <v>2025</v>
      </c>
      <c r="U1119" s="24">
        <f t="shared" si="23"/>
        <v>0</v>
      </c>
      <c r="V1119" s="65">
        <v>1</v>
      </c>
      <c r="W1119" s="65">
        <v>1</v>
      </c>
      <c r="X1119" s="65">
        <v>2</v>
      </c>
      <c r="Y1119" s="65">
        <v>2</v>
      </c>
      <c r="Z1119" s="65"/>
      <c r="AA1119" s="65"/>
      <c r="AB1119" s="65"/>
      <c r="AC1119" s="65"/>
      <c r="AD1119" s="65"/>
      <c r="AE1119" s="65"/>
      <c r="AF1119" s="65"/>
      <c r="AG1119" s="65"/>
      <c r="AH1119" s="62">
        <f>V1119/'Festività&amp;Chiusure'!H$2</f>
        <v>5.5555555555555552E-2</v>
      </c>
      <c r="AI1119" s="62">
        <f>W1119/'Festività&amp;Chiusure'!I$2</f>
        <v>0.05</v>
      </c>
      <c r="AJ1119" s="62">
        <f>X1119/'Festività&amp;Chiusure'!J$2</f>
        <v>9.5238095238095233E-2</v>
      </c>
      <c r="AK1119" s="62">
        <f>Y1119/'Festività&amp;Chiusure'!K$2</f>
        <v>9.0909090909090912E-2</v>
      </c>
      <c r="AL1119" s="62">
        <f>Z1119/'Festività&amp;Chiusure'!L$2</f>
        <v>0</v>
      </c>
      <c r="AM1119" s="62">
        <f>AA1119/'Festività&amp;Chiusure'!M$2</f>
        <v>0</v>
      </c>
      <c r="AN1119" s="62">
        <f>AB1119/'Festività&amp;Chiusure'!N$2</f>
        <v>0</v>
      </c>
      <c r="AO1119" s="62">
        <f>AC1119/'Festività&amp;Chiusure'!O$2</f>
        <v>0</v>
      </c>
      <c r="AP1119" s="62">
        <f>AD1119/'Festività&amp;Chiusure'!P$2</f>
        <v>0</v>
      </c>
      <c r="AQ1119" s="62">
        <f>AE1119/'Festività&amp;Chiusure'!Q$2</f>
        <v>0</v>
      </c>
      <c r="AR1119" s="62">
        <f>AF1119/'Festività&amp;Chiusure'!R$2</f>
        <v>0</v>
      </c>
      <c r="AS1119" s="62">
        <f>AG1119/'Festività&amp;Chiusure'!S$2</f>
        <v>0</v>
      </c>
    </row>
    <row r="1120" spans="1:45" ht="15" customHeight="1">
      <c r="A1120" s="24" t="s">
        <v>45</v>
      </c>
      <c r="B1120" s="75" t="s">
        <v>46</v>
      </c>
      <c r="C1120" s="24" t="s">
        <v>195</v>
      </c>
      <c r="D1120" s="24">
        <v>2025</v>
      </c>
      <c r="E1120" s="61">
        <v>45292</v>
      </c>
      <c r="F1120" s="61">
        <v>45838</v>
      </c>
      <c r="G1120" s="24" t="s">
        <v>428</v>
      </c>
      <c r="H1120" s="24" t="s">
        <v>429</v>
      </c>
      <c r="I1120" s="24" t="s">
        <v>307</v>
      </c>
      <c r="J1120" s="24" t="s">
        <v>430</v>
      </c>
      <c r="K1120" s="24" t="s">
        <v>52</v>
      </c>
      <c r="L1120" s="24" t="s">
        <v>427</v>
      </c>
      <c r="M1120" s="24" t="s">
        <v>324</v>
      </c>
      <c r="N1120" s="24" t="s">
        <v>55</v>
      </c>
      <c r="O1120" s="24" t="s">
        <v>782</v>
      </c>
      <c r="P1120" s="24">
        <v>780</v>
      </c>
      <c r="Q1120" s="24">
        <v>735</v>
      </c>
      <c r="R1120" s="24" t="s">
        <v>381</v>
      </c>
      <c r="S1120" s="62">
        <v>0</v>
      </c>
      <c r="T1120" s="24">
        <v>2025</v>
      </c>
      <c r="U1120" s="24">
        <f t="shared" si="23"/>
        <v>0</v>
      </c>
      <c r="V1120" s="65">
        <v>15</v>
      </c>
      <c r="W1120" s="66">
        <v>18</v>
      </c>
      <c r="X1120" s="66">
        <v>18</v>
      </c>
      <c r="Y1120" s="66">
        <v>19</v>
      </c>
      <c r="Z1120" s="65"/>
      <c r="AA1120" s="65"/>
      <c r="AB1120" s="65"/>
      <c r="AC1120" s="65"/>
      <c r="AD1120" s="65"/>
      <c r="AE1120" s="65"/>
      <c r="AF1120" s="65"/>
      <c r="AG1120" s="65"/>
      <c r="AH1120" s="62">
        <f>V1120/'Festività&amp;Chiusure'!H$2</f>
        <v>0.83333333333333337</v>
      </c>
      <c r="AI1120" s="62">
        <f>W1120/'Festività&amp;Chiusure'!I$2</f>
        <v>0.9</v>
      </c>
      <c r="AJ1120" s="62">
        <f>X1120/'Festività&amp;Chiusure'!J$2</f>
        <v>0.8571428571428571</v>
      </c>
      <c r="AK1120" s="62">
        <f>Y1120/'Festività&amp;Chiusure'!K$2</f>
        <v>0.86363636363636365</v>
      </c>
      <c r="AL1120" s="62">
        <f>Z1120/'Festività&amp;Chiusure'!L$2</f>
        <v>0</v>
      </c>
      <c r="AM1120" s="62">
        <f>AA1120/'Festività&amp;Chiusure'!M$2</f>
        <v>0</v>
      </c>
      <c r="AN1120" s="62">
        <f>AB1120/'Festività&amp;Chiusure'!N$2</f>
        <v>0</v>
      </c>
      <c r="AO1120" s="62">
        <f>AC1120/'Festività&amp;Chiusure'!O$2</f>
        <v>0</v>
      </c>
      <c r="AP1120" s="62">
        <f>AD1120/'Festività&amp;Chiusure'!P$2</f>
        <v>0</v>
      </c>
      <c r="AQ1120" s="62">
        <f>AE1120/'Festività&amp;Chiusure'!Q$2</f>
        <v>0</v>
      </c>
      <c r="AR1120" s="62">
        <f>AF1120/'Festività&amp;Chiusure'!R$2</f>
        <v>0</v>
      </c>
      <c r="AS1120" s="62">
        <f>AG1120/'Festività&amp;Chiusure'!S$2</f>
        <v>0</v>
      </c>
    </row>
    <row r="1121" spans="1:46" ht="15" customHeight="1">
      <c r="A1121" s="24" t="s">
        <v>45</v>
      </c>
      <c r="B1121" s="77" t="s">
        <v>46</v>
      </c>
      <c r="C1121" s="24" t="s">
        <v>195</v>
      </c>
      <c r="D1121" s="24">
        <v>2025</v>
      </c>
      <c r="E1121" s="61">
        <v>45292</v>
      </c>
      <c r="F1121" s="61">
        <v>45838</v>
      </c>
      <c r="G1121" s="24" t="s">
        <v>428</v>
      </c>
      <c r="H1121" s="24" t="s">
        <v>429</v>
      </c>
      <c r="I1121" s="24" t="s">
        <v>307</v>
      </c>
      <c r="J1121" s="24" t="s">
        <v>430</v>
      </c>
      <c r="K1121" s="24" t="s">
        <v>52</v>
      </c>
      <c r="L1121" s="24" t="s">
        <v>427</v>
      </c>
      <c r="M1121" s="24" t="s">
        <v>433</v>
      </c>
      <c r="N1121" s="24" t="s">
        <v>55</v>
      </c>
      <c r="O1121" s="75" t="s">
        <v>142</v>
      </c>
      <c r="P1121" s="24">
        <v>780</v>
      </c>
      <c r="Q1121" s="24">
        <v>735</v>
      </c>
      <c r="R1121" s="24" t="s">
        <v>381</v>
      </c>
      <c r="S1121" s="62">
        <v>0</v>
      </c>
      <c r="T1121" s="24">
        <v>2025</v>
      </c>
      <c r="U1121" s="24">
        <f t="shared" si="23"/>
        <v>14</v>
      </c>
      <c r="V1121" s="65">
        <v>7</v>
      </c>
      <c r="W1121" s="65">
        <v>8</v>
      </c>
      <c r="X1121" s="65">
        <v>8</v>
      </c>
      <c r="Y1121" s="65">
        <v>8</v>
      </c>
      <c r="Z1121" s="65"/>
      <c r="AA1121" s="65"/>
      <c r="AB1121" s="65"/>
      <c r="AC1121" s="65"/>
      <c r="AD1121" s="65"/>
      <c r="AE1121" s="65">
        <v>6</v>
      </c>
      <c r="AF1121" s="65">
        <v>4</v>
      </c>
      <c r="AG1121" s="65">
        <v>4</v>
      </c>
      <c r="AH1121" s="62">
        <f>V1121/'Festività&amp;Chiusure'!H$2</f>
        <v>0.3888888888888889</v>
      </c>
      <c r="AI1121" s="62">
        <f>W1121/'Festività&amp;Chiusure'!I$2</f>
        <v>0.4</v>
      </c>
      <c r="AJ1121" s="62">
        <f>X1121/'Festività&amp;Chiusure'!J$2</f>
        <v>0.38095238095238093</v>
      </c>
      <c r="AK1121" s="62">
        <f>Y1121/'Festività&amp;Chiusure'!K$2</f>
        <v>0.36363636363636365</v>
      </c>
      <c r="AL1121" s="62">
        <f>Z1121/'Festività&amp;Chiusure'!L$2</f>
        <v>0</v>
      </c>
      <c r="AM1121" s="62">
        <f>AA1121/'Festività&amp;Chiusure'!M$2</f>
        <v>0</v>
      </c>
      <c r="AN1121" s="62">
        <f>AB1121/'Festività&amp;Chiusure'!N$2</f>
        <v>0</v>
      </c>
      <c r="AO1121" s="62">
        <f>AC1121/'Festività&amp;Chiusure'!O$2</f>
        <v>0</v>
      </c>
      <c r="AP1121" s="62">
        <f>AD1121/'Festività&amp;Chiusure'!P$2</f>
        <v>0</v>
      </c>
      <c r="AQ1121" s="62">
        <f>AE1121/'Festività&amp;Chiusure'!Q$2</f>
        <v>0.2608695652173913</v>
      </c>
      <c r="AR1121" s="62">
        <f>AF1121/'Festività&amp;Chiusure'!R$2</f>
        <v>0.19047619047619047</v>
      </c>
      <c r="AS1121" s="62">
        <f>AG1121/'Festività&amp;Chiusure'!S$2</f>
        <v>0.18181818181818182</v>
      </c>
    </row>
    <row r="1122" spans="1:46" ht="15" customHeight="1">
      <c r="A1122" s="24" t="s">
        <v>45</v>
      </c>
      <c r="B1122" s="77" t="s">
        <v>46</v>
      </c>
      <c r="C1122" s="24" t="s">
        <v>195</v>
      </c>
      <c r="D1122" s="24">
        <v>2025</v>
      </c>
      <c r="E1122" s="61">
        <v>45292</v>
      </c>
      <c r="F1122" s="61">
        <v>45838</v>
      </c>
      <c r="G1122" s="24" t="s">
        <v>428</v>
      </c>
      <c r="H1122" s="24" t="s">
        <v>429</v>
      </c>
      <c r="I1122" s="24" t="s">
        <v>307</v>
      </c>
      <c r="J1122" s="24" t="s">
        <v>430</v>
      </c>
      <c r="K1122" s="24" t="s">
        <v>52</v>
      </c>
      <c r="L1122" s="24" t="s">
        <v>427</v>
      </c>
      <c r="M1122" s="24" t="s">
        <v>434</v>
      </c>
      <c r="N1122" s="24" t="s">
        <v>55</v>
      </c>
      <c r="O1122" s="24" t="s">
        <v>142</v>
      </c>
      <c r="P1122" s="24">
        <v>780</v>
      </c>
      <c r="Q1122" s="24">
        <v>735</v>
      </c>
      <c r="R1122" s="24" t="s">
        <v>381</v>
      </c>
      <c r="S1122" s="62">
        <v>0</v>
      </c>
      <c r="T1122" s="24">
        <v>2025</v>
      </c>
      <c r="U1122" s="24">
        <f t="shared" si="23"/>
        <v>0</v>
      </c>
      <c r="V1122" s="65">
        <v>1</v>
      </c>
      <c r="W1122" s="66">
        <v>15</v>
      </c>
      <c r="X1122" s="66">
        <v>15</v>
      </c>
      <c r="Y1122" s="66">
        <v>15</v>
      </c>
      <c r="Z1122" s="65"/>
      <c r="AA1122" s="65"/>
      <c r="AB1122" s="65"/>
      <c r="AC1122" s="65"/>
      <c r="AD1122" s="65"/>
      <c r="AE1122" s="65"/>
      <c r="AF1122" s="65"/>
      <c r="AG1122" s="65"/>
      <c r="AH1122" s="62">
        <f>V1122/'Festività&amp;Chiusure'!H$2</f>
        <v>5.5555555555555552E-2</v>
      </c>
      <c r="AI1122" s="62">
        <f>W1122/'Festività&amp;Chiusure'!I$2</f>
        <v>0.75</v>
      </c>
      <c r="AJ1122" s="62">
        <f>X1122/'Festività&amp;Chiusure'!J$2</f>
        <v>0.7142857142857143</v>
      </c>
      <c r="AK1122" s="62">
        <f>Y1122/'Festività&amp;Chiusure'!K$2</f>
        <v>0.68181818181818177</v>
      </c>
      <c r="AL1122" s="62">
        <f>Z1122/'Festività&amp;Chiusure'!L$2</f>
        <v>0</v>
      </c>
      <c r="AM1122" s="62">
        <f>AA1122/'Festività&amp;Chiusure'!M$2</f>
        <v>0</v>
      </c>
      <c r="AN1122" s="62">
        <f>AB1122/'Festività&amp;Chiusure'!N$2</f>
        <v>0</v>
      </c>
      <c r="AO1122" s="62">
        <f>AC1122/'Festività&amp;Chiusure'!O$2</f>
        <v>0</v>
      </c>
      <c r="AP1122" s="62">
        <f>AD1122/'Festività&amp;Chiusure'!P$2</f>
        <v>0</v>
      </c>
      <c r="AQ1122" s="62">
        <f>AE1122/'Festività&amp;Chiusure'!Q$2</f>
        <v>0</v>
      </c>
      <c r="AR1122" s="62">
        <f>AF1122/'Festività&amp;Chiusure'!R$2</f>
        <v>0</v>
      </c>
      <c r="AS1122" s="62">
        <f>AG1122/'Festività&amp;Chiusure'!S$2</f>
        <v>0</v>
      </c>
    </row>
    <row r="1123" spans="1:46" ht="15" customHeight="1">
      <c r="A1123" s="24" t="s">
        <v>45</v>
      </c>
      <c r="B1123" s="77" t="s">
        <v>46</v>
      </c>
      <c r="C1123" s="24" t="s">
        <v>195</v>
      </c>
      <c r="D1123" s="24">
        <v>2025</v>
      </c>
      <c r="E1123" s="61">
        <v>45292</v>
      </c>
      <c r="F1123" s="61">
        <v>45838</v>
      </c>
      <c r="G1123" s="24" t="s">
        <v>428</v>
      </c>
      <c r="H1123" s="24" t="s">
        <v>429</v>
      </c>
      <c r="I1123" s="24" t="s">
        <v>307</v>
      </c>
      <c r="J1123" s="24" t="s">
        <v>430</v>
      </c>
      <c r="K1123" s="24" t="s">
        <v>52</v>
      </c>
      <c r="L1123" s="24" t="s">
        <v>427</v>
      </c>
      <c r="M1123" s="24" t="s">
        <v>435</v>
      </c>
      <c r="N1123" s="24" t="s">
        <v>55</v>
      </c>
      <c r="O1123" s="24" t="s">
        <v>120</v>
      </c>
      <c r="P1123" s="24">
        <v>780</v>
      </c>
      <c r="Q1123" s="24">
        <v>735</v>
      </c>
      <c r="R1123" s="24" t="s">
        <v>381</v>
      </c>
      <c r="S1123" s="62">
        <v>0</v>
      </c>
      <c r="T1123" s="24">
        <v>2025</v>
      </c>
      <c r="U1123" s="24">
        <f t="shared" si="23"/>
        <v>0</v>
      </c>
      <c r="V1123" s="66">
        <v>13</v>
      </c>
      <c r="W1123" s="66">
        <v>12</v>
      </c>
      <c r="X1123" s="66">
        <v>12</v>
      </c>
      <c r="Y1123" s="66">
        <v>12</v>
      </c>
      <c r="Z1123" s="66"/>
      <c r="AA1123" s="66"/>
      <c r="AB1123" s="65"/>
      <c r="AC1123" s="65"/>
      <c r="AD1123" s="65"/>
      <c r="AE1123" s="65"/>
      <c r="AF1123" s="65"/>
      <c r="AG1123" s="65"/>
      <c r="AH1123" s="62">
        <f>V1123/'Festività&amp;Chiusure'!H$2</f>
        <v>0.72222222222222221</v>
      </c>
      <c r="AI1123" s="62">
        <f>W1123/'Festività&amp;Chiusure'!I$2</f>
        <v>0.6</v>
      </c>
      <c r="AJ1123" s="62">
        <f>X1123/'Festività&amp;Chiusure'!J$2</f>
        <v>0.5714285714285714</v>
      </c>
      <c r="AK1123" s="62">
        <f>Y1123/'Festività&amp;Chiusure'!K$2</f>
        <v>0.54545454545454541</v>
      </c>
      <c r="AL1123" s="62">
        <f>Z1123/'Festività&amp;Chiusure'!L$2</f>
        <v>0</v>
      </c>
      <c r="AM1123" s="62">
        <f>AA1123/'Festività&amp;Chiusure'!M$2</f>
        <v>0</v>
      </c>
      <c r="AN1123" s="62">
        <f>AB1123/'Festività&amp;Chiusure'!N$2</f>
        <v>0</v>
      </c>
      <c r="AO1123" s="62">
        <f>AC1123/'Festività&amp;Chiusure'!O$2</f>
        <v>0</v>
      </c>
      <c r="AP1123" s="62">
        <f>AD1123/'Festività&amp;Chiusure'!P$2</f>
        <v>0</v>
      </c>
      <c r="AQ1123" s="62">
        <f>AE1123/'Festività&amp;Chiusure'!Q$2</f>
        <v>0</v>
      </c>
      <c r="AR1123" s="62">
        <f>AF1123/'Festività&amp;Chiusure'!R$2</f>
        <v>0</v>
      </c>
      <c r="AS1123" s="62">
        <f>AG1123/'Festività&amp;Chiusure'!S$2</f>
        <v>0</v>
      </c>
    </row>
    <row r="1124" spans="1:46" ht="15" customHeight="1">
      <c r="A1124" s="24" t="s">
        <v>45</v>
      </c>
      <c r="B1124" s="77" t="s">
        <v>46</v>
      </c>
      <c r="C1124" s="24" t="s">
        <v>195</v>
      </c>
      <c r="D1124" s="24">
        <v>2025</v>
      </c>
      <c r="E1124" s="61">
        <v>45292</v>
      </c>
      <c r="F1124" s="61">
        <v>45838</v>
      </c>
      <c r="G1124" s="24" t="s">
        <v>428</v>
      </c>
      <c r="H1124" s="24" t="s">
        <v>429</v>
      </c>
      <c r="I1124" s="24" t="s">
        <v>307</v>
      </c>
      <c r="J1124" s="24" t="s">
        <v>430</v>
      </c>
      <c r="K1124" s="24" t="s">
        <v>52</v>
      </c>
      <c r="L1124" s="24" t="s">
        <v>427</v>
      </c>
      <c r="M1124" s="24" t="s">
        <v>436</v>
      </c>
      <c r="N1124" s="24" t="s">
        <v>55</v>
      </c>
      <c r="O1124" s="24" t="s">
        <v>696</v>
      </c>
      <c r="P1124" s="24">
        <v>780</v>
      </c>
      <c r="Q1124" s="24">
        <v>735</v>
      </c>
      <c r="R1124" s="24" t="s">
        <v>381</v>
      </c>
      <c r="S1124" s="62">
        <v>0</v>
      </c>
      <c r="T1124" s="24">
        <v>2025</v>
      </c>
      <c r="U1124" s="24">
        <f t="shared" si="23"/>
        <v>0</v>
      </c>
      <c r="V1124" s="66">
        <v>15</v>
      </c>
      <c r="W1124" s="66">
        <v>15</v>
      </c>
      <c r="X1124" s="66">
        <v>15</v>
      </c>
      <c r="Y1124" s="66">
        <v>15</v>
      </c>
      <c r="Z1124" s="66"/>
      <c r="AA1124" s="66"/>
      <c r="AB1124" s="65"/>
      <c r="AC1124" s="65"/>
      <c r="AD1124" s="65"/>
      <c r="AE1124" s="65"/>
      <c r="AF1124" s="65"/>
      <c r="AG1124" s="65"/>
      <c r="AH1124" s="62">
        <f>V1124/'Festività&amp;Chiusure'!H$2</f>
        <v>0.83333333333333337</v>
      </c>
      <c r="AI1124" s="62">
        <f>W1124/'Festività&amp;Chiusure'!I$2</f>
        <v>0.75</v>
      </c>
      <c r="AJ1124" s="62">
        <f>X1124/'Festività&amp;Chiusure'!J$2</f>
        <v>0.7142857142857143</v>
      </c>
      <c r="AK1124" s="62">
        <f>Y1124/'Festività&amp;Chiusure'!K$2</f>
        <v>0.68181818181818177</v>
      </c>
      <c r="AL1124" s="62">
        <f>Z1124/'Festività&amp;Chiusure'!L$2</f>
        <v>0</v>
      </c>
      <c r="AM1124" s="62">
        <f>AA1124/'Festività&amp;Chiusure'!M$2</f>
        <v>0</v>
      </c>
      <c r="AN1124" s="62">
        <f>AB1124/'Festività&amp;Chiusure'!N$2</f>
        <v>0</v>
      </c>
      <c r="AO1124" s="62">
        <f>AC1124/'Festività&amp;Chiusure'!O$2</f>
        <v>0</v>
      </c>
      <c r="AP1124" s="62">
        <f>AD1124/'Festività&amp;Chiusure'!P$2</f>
        <v>0</v>
      </c>
      <c r="AQ1124" s="62">
        <f>AE1124/'Festività&amp;Chiusure'!Q$2</f>
        <v>0</v>
      </c>
      <c r="AR1124" s="62">
        <f>AF1124/'Festività&amp;Chiusure'!R$2</f>
        <v>0</v>
      </c>
      <c r="AS1124" s="62">
        <f>AG1124/'Festività&amp;Chiusure'!S$2</f>
        <v>0</v>
      </c>
    </row>
    <row r="1125" spans="1:46" ht="15" customHeight="1">
      <c r="A1125" s="24" t="s">
        <v>45</v>
      </c>
      <c r="B1125" s="77" t="s">
        <v>46</v>
      </c>
      <c r="C1125" s="24" t="s">
        <v>195</v>
      </c>
      <c r="D1125" s="24">
        <v>2025</v>
      </c>
      <c r="E1125" s="61">
        <v>45292</v>
      </c>
      <c r="F1125" s="61">
        <v>45838</v>
      </c>
      <c r="G1125" s="24" t="s">
        <v>428</v>
      </c>
      <c r="H1125" s="24" t="s">
        <v>429</v>
      </c>
      <c r="I1125" s="24" t="s">
        <v>307</v>
      </c>
      <c r="J1125" s="24" t="s">
        <v>430</v>
      </c>
      <c r="K1125" s="24" t="s">
        <v>52</v>
      </c>
      <c r="L1125" s="24" t="s">
        <v>427</v>
      </c>
      <c r="M1125" s="24" t="s">
        <v>427</v>
      </c>
      <c r="N1125" s="24" t="s">
        <v>59</v>
      </c>
      <c r="O1125" s="75" t="s">
        <v>92</v>
      </c>
      <c r="P1125" s="24">
        <v>780</v>
      </c>
      <c r="Q1125" s="24">
        <v>735</v>
      </c>
      <c r="R1125" s="24" t="s">
        <v>381</v>
      </c>
      <c r="S1125" s="62">
        <v>0</v>
      </c>
      <c r="T1125" s="24">
        <v>2025</v>
      </c>
      <c r="U1125" s="24">
        <f t="shared" si="23"/>
        <v>64</v>
      </c>
      <c r="V1125" s="65">
        <v>2</v>
      </c>
      <c r="W1125" s="65">
        <v>2</v>
      </c>
      <c r="X1125" s="65">
        <v>2</v>
      </c>
      <c r="Y1125" s="65">
        <v>2</v>
      </c>
      <c r="Z1125" s="65">
        <v>8</v>
      </c>
      <c r="AA1125" s="65">
        <v>8</v>
      </c>
      <c r="AB1125" s="65">
        <v>8</v>
      </c>
      <c r="AC1125" s="65">
        <v>8</v>
      </c>
      <c r="AD1125" s="65">
        <v>8</v>
      </c>
      <c r="AE1125" s="65">
        <v>8</v>
      </c>
      <c r="AF1125" s="65">
        <v>8</v>
      </c>
      <c r="AG1125" s="65">
        <v>8</v>
      </c>
      <c r="AH1125" s="62">
        <f>V1125/'Festività&amp;Chiusure'!H$2</f>
        <v>0.1111111111111111</v>
      </c>
      <c r="AI1125" s="62">
        <f>W1125/'Festività&amp;Chiusure'!I$2</f>
        <v>0.1</v>
      </c>
      <c r="AJ1125" s="62">
        <f>X1125/'Festività&amp;Chiusure'!J$2</f>
        <v>9.5238095238095233E-2</v>
      </c>
      <c r="AK1125" s="62">
        <f>Y1125/'Festività&amp;Chiusure'!K$2</f>
        <v>9.0909090909090912E-2</v>
      </c>
      <c r="AL1125" s="62">
        <f>Z1125/'Festività&amp;Chiusure'!L$2</f>
        <v>0.4</v>
      </c>
      <c r="AM1125" s="62">
        <f>AA1125/'Festività&amp;Chiusure'!M$2</f>
        <v>0.4</v>
      </c>
      <c r="AN1125" s="62">
        <f>AB1125/'Festività&amp;Chiusure'!N$2</f>
        <v>0.34782608695652173</v>
      </c>
      <c r="AO1125" s="62">
        <f>AC1125/'Festività&amp;Chiusure'!O$2</f>
        <v>0.66666666666666663</v>
      </c>
      <c r="AP1125" s="62">
        <f>AD1125/'Festività&amp;Chiusure'!P$2</f>
        <v>0.38095238095238093</v>
      </c>
      <c r="AQ1125" s="62">
        <f>AE1125/'Festività&amp;Chiusure'!Q$2</f>
        <v>0.34782608695652173</v>
      </c>
      <c r="AR1125" s="62">
        <f>AF1125/'Festività&amp;Chiusure'!R$2</f>
        <v>0.38095238095238093</v>
      </c>
      <c r="AS1125" s="62">
        <f>AG1125/'Festività&amp;Chiusure'!S$2</f>
        <v>0.36363636363636365</v>
      </c>
    </row>
    <row r="1126" spans="1:46" ht="15" customHeight="1">
      <c r="A1126" s="24" t="s">
        <v>45</v>
      </c>
      <c r="B1126" s="77" t="s">
        <v>46</v>
      </c>
      <c r="C1126" s="24" t="s">
        <v>195</v>
      </c>
      <c r="D1126" s="24">
        <v>2025</v>
      </c>
      <c r="E1126" s="61">
        <v>45292</v>
      </c>
      <c r="F1126" s="61">
        <v>45838</v>
      </c>
      <c r="G1126" s="24" t="s">
        <v>428</v>
      </c>
      <c r="H1126" s="24" t="s">
        <v>429</v>
      </c>
      <c r="I1126" s="24" t="s">
        <v>307</v>
      </c>
      <c r="J1126" s="24" t="s">
        <v>430</v>
      </c>
      <c r="K1126" s="24" t="s">
        <v>52</v>
      </c>
      <c r="L1126" s="24" t="s">
        <v>427</v>
      </c>
      <c r="M1126" s="24" t="s">
        <v>270</v>
      </c>
      <c r="N1126" s="24" t="s">
        <v>59</v>
      </c>
      <c r="O1126" s="77" t="s">
        <v>697</v>
      </c>
      <c r="P1126" s="24">
        <v>780</v>
      </c>
      <c r="Q1126" s="24">
        <v>735</v>
      </c>
      <c r="R1126" s="24" t="s">
        <v>381</v>
      </c>
      <c r="S1126" s="62">
        <v>0</v>
      </c>
      <c r="T1126" s="24">
        <v>2025</v>
      </c>
      <c r="U1126" s="24">
        <f t="shared" si="23"/>
        <v>0</v>
      </c>
      <c r="V1126" s="66">
        <v>3</v>
      </c>
      <c r="W1126" s="66">
        <v>4</v>
      </c>
      <c r="X1126" s="66">
        <v>4</v>
      </c>
      <c r="Y1126" s="66">
        <v>4</v>
      </c>
      <c r="Z1126" s="66"/>
      <c r="AA1126" s="66"/>
      <c r="AB1126" s="65"/>
      <c r="AC1126" s="65"/>
      <c r="AD1126" s="65"/>
      <c r="AE1126" s="65"/>
      <c r="AF1126" s="65"/>
      <c r="AG1126" s="65"/>
      <c r="AH1126" s="62">
        <f>V1126/'Festività&amp;Chiusure'!H$2</f>
        <v>0.16666666666666666</v>
      </c>
      <c r="AI1126" s="62">
        <f>W1126/'Festività&amp;Chiusure'!I$2</f>
        <v>0.2</v>
      </c>
      <c r="AJ1126" s="62">
        <f>X1126/'Festività&amp;Chiusure'!J$2</f>
        <v>0.19047619047619047</v>
      </c>
      <c r="AK1126" s="62">
        <f>Y1126/'Festività&amp;Chiusure'!K$2</f>
        <v>0.18181818181818182</v>
      </c>
      <c r="AL1126" s="62">
        <f>Z1126/'Festività&amp;Chiusure'!L$2</f>
        <v>0</v>
      </c>
      <c r="AM1126" s="62">
        <f>AA1126/'Festività&amp;Chiusure'!M$2</f>
        <v>0</v>
      </c>
      <c r="AN1126" s="62">
        <f>AB1126/'Festività&amp;Chiusure'!N$2</f>
        <v>0</v>
      </c>
      <c r="AO1126" s="62">
        <f>AC1126/'Festività&amp;Chiusure'!O$2</f>
        <v>0</v>
      </c>
      <c r="AP1126" s="62">
        <f>AD1126/'Festività&amp;Chiusure'!P$2</f>
        <v>0</v>
      </c>
      <c r="AQ1126" s="62">
        <f>AE1126/'Festività&amp;Chiusure'!Q$2</f>
        <v>0</v>
      </c>
      <c r="AR1126" s="62">
        <f>AF1126/'Festività&amp;Chiusure'!R$2</f>
        <v>0</v>
      </c>
      <c r="AS1126" s="62">
        <f>AG1126/'Festività&amp;Chiusure'!S$2</f>
        <v>0</v>
      </c>
    </row>
    <row r="1127" spans="1:46" ht="15" customHeight="1">
      <c r="A1127" s="24" t="s">
        <v>209</v>
      </c>
      <c r="B1127" s="77" t="s">
        <v>46</v>
      </c>
      <c r="C1127" s="24" t="s">
        <v>195</v>
      </c>
      <c r="D1127" s="24">
        <v>2025</v>
      </c>
      <c r="E1127" s="61">
        <v>45778</v>
      </c>
      <c r="F1127" s="61">
        <v>45930</v>
      </c>
      <c r="G1127" s="24" t="s">
        <v>783</v>
      </c>
      <c r="H1127" s="24" t="s">
        <v>62</v>
      </c>
      <c r="I1127" s="24" t="s">
        <v>307</v>
      </c>
      <c r="J1127" s="24" t="s">
        <v>784</v>
      </c>
      <c r="K1127" s="24" t="s">
        <v>52</v>
      </c>
      <c r="L1127" s="24" t="s">
        <v>427</v>
      </c>
      <c r="M1127" s="24" t="s">
        <v>314</v>
      </c>
      <c r="N1127" s="24" t="s">
        <v>55</v>
      </c>
      <c r="O1127" s="77" t="s">
        <v>674</v>
      </c>
      <c r="P1127" s="24">
        <v>70</v>
      </c>
      <c r="Q1127" s="24">
        <v>0</v>
      </c>
      <c r="R1127" s="24" t="s">
        <v>84</v>
      </c>
      <c r="S1127" s="62">
        <v>0</v>
      </c>
      <c r="T1127" s="24">
        <v>2025</v>
      </c>
      <c r="U1127" s="24">
        <f t="shared" si="23"/>
        <v>1</v>
      </c>
      <c r="V1127" s="65"/>
      <c r="W1127" s="65"/>
      <c r="X1127" s="65"/>
      <c r="Y1127" s="65">
        <v>1</v>
      </c>
      <c r="Z1127" s="65">
        <v>1</v>
      </c>
      <c r="AA1127" s="65"/>
      <c r="AB1127" s="65"/>
      <c r="AC1127" s="65"/>
      <c r="AD1127" s="65"/>
      <c r="AE1127" s="65"/>
      <c r="AF1127" s="65"/>
      <c r="AG1127" s="65"/>
      <c r="AH1127" s="62">
        <f>V1127/'Festività&amp;Chiusure'!H$2</f>
        <v>0</v>
      </c>
      <c r="AI1127" s="62">
        <f>W1127/'Festività&amp;Chiusure'!I$2</f>
        <v>0</v>
      </c>
      <c r="AJ1127" s="62">
        <f>X1127/'Festività&amp;Chiusure'!J$2</f>
        <v>0</v>
      </c>
      <c r="AK1127" s="62">
        <f>Y1127/'Festività&amp;Chiusure'!K$2</f>
        <v>4.5454545454545456E-2</v>
      </c>
      <c r="AL1127" s="62">
        <f>Z1127/'Festività&amp;Chiusure'!L$2</f>
        <v>0.05</v>
      </c>
      <c r="AM1127" s="62">
        <f>AA1127/'Festività&amp;Chiusure'!M$2</f>
        <v>0</v>
      </c>
      <c r="AN1127" s="62">
        <f>AB1127/'Festività&amp;Chiusure'!N$2</f>
        <v>0</v>
      </c>
      <c r="AO1127" s="62">
        <f>AC1127/'Festività&amp;Chiusure'!O$2</f>
        <v>0</v>
      </c>
      <c r="AP1127" s="62">
        <f>AD1127/'Festività&amp;Chiusure'!P$2</f>
        <v>0</v>
      </c>
      <c r="AQ1127" s="62">
        <f>AE1127/'Festività&amp;Chiusure'!Q$2</f>
        <v>0</v>
      </c>
      <c r="AR1127" s="62">
        <f>AF1127/'Festività&amp;Chiusure'!R$2</f>
        <v>0</v>
      </c>
      <c r="AS1127" s="62">
        <f>AG1127/'Festività&amp;Chiusure'!S$2</f>
        <v>0</v>
      </c>
    </row>
    <row r="1128" spans="1:46" ht="15" customHeight="1">
      <c r="A1128" s="24" t="s">
        <v>209</v>
      </c>
      <c r="B1128" s="77" t="s">
        <v>46</v>
      </c>
      <c r="C1128" s="24" t="s">
        <v>195</v>
      </c>
      <c r="D1128" s="24">
        <v>2025</v>
      </c>
      <c r="E1128" s="61">
        <v>45778</v>
      </c>
      <c r="F1128" s="61">
        <v>45930</v>
      </c>
      <c r="G1128" s="24" t="s">
        <v>783</v>
      </c>
      <c r="H1128" s="24" t="s">
        <v>62</v>
      </c>
      <c r="I1128" s="24" t="s">
        <v>307</v>
      </c>
      <c r="J1128" s="24" t="s">
        <v>784</v>
      </c>
      <c r="K1128" s="24" t="s">
        <v>52</v>
      </c>
      <c r="L1128" s="24" t="s">
        <v>427</v>
      </c>
      <c r="M1128" s="24" t="s">
        <v>324</v>
      </c>
      <c r="N1128" s="24" t="s">
        <v>55</v>
      </c>
      <c r="O1128" s="24" t="s">
        <v>782</v>
      </c>
      <c r="P1128" s="24">
        <v>70</v>
      </c>
      <c r="Q1128" s="24">
        <v>0</v>
      </c>
      <c r="R1128" s="24" t="s">
        <v>84</v>
      </c>
      <c r="S1128" s="62">
        <v>0</v>
      </c>
      <c r="T1128" s="24">
        <v>2025</v>
      </c>
      <c r="U1128" s="24">
        <f t="shared" si="23"/>
        <v>15</v>
      </c>
      <c r="V1128" s="65">
        <v>2</v>
      </c>
      <c r="W1128" s="65">
        <v>2</v>
      </c>
      <c r="X1128" s="65">
        <v>5</v>
      </c>
      <c r="Y1128" s="65">
        <v>5</v>
      </c>
      <c r="Z1128" s="65">
        <v>5</v>
      </c>
      <c r="AA1128" s="65">
        <v>5</v>
      </c>
      <c r="AB1128" s="65">
        <v>5</v>
      </c>
      <c r="AC1128" s="65"/>
      <c r="AD1128" s="65"/>
      <c r="AE1128" s="65"/>
      <c r="AF1128" s="65"/>
      <c r="AG1128" s="65"/>
      <c r="AH1128" s="62">
        <f>V1128/'Festività&amp;Chiusure'!H$2</f>
        <v>0.1111111111111111</v>
      </c>
      <c r="AI1128" s="62">
        <f>W1128/'Festività&amp;Chiusure'!I$2</f>
        <v>0.1</v>
      </c>
      <c r="AJ1128" s="62">
        <f>X1128/'Festività&amp;Chiusure'!J$2</f>
        <v>0.23809523809523808</v>
      </c>
      <c r="AK1128" s="62">
        <f>Y1128/'Festività&amp;Chiusure'!K$2</f>
        <v>0.22727272727272727</v>
      </c>
      <c r="AL1128" s="62">
        <f>Z1128/'Festività&amp;Chiusure'!L$2</f>
        <v>0.25</v>
      </c>
      <c r="AM1128" s="62">
        <f>AA1128/'Festività&amp;Chiusure'!M$2</f>
        <v>0.25</v>
      </c>
      <c r="AN1128" s="62">
        <f>AB1128/'Festività&amp;Chiusure'!N$2</f>
        <v>0.21739130434782608</v>
      </c>
      <c r="AO1128" s="62">
        <f>AC1128/'Festività&amp;Chiusure'!O$2</f>
        <v>0</v>
      </c>
      <c r="AP1128" s="62">
        <f>AD1128/'Festività&amp;Chiusure'!P$2</f>
        <v>0</v>
      </c>
      <c r="AQ1128" s="62">
        <f>AE1128/'Festività&amp;Chiusure'!Q$2</f>
        <v>0</v>
      </c>
      <c r="AR1128" s="62">
        <f>AF1128/'Festività&amp;Chiusure'!R$2</f>
        <v>0</v>
      </c>
      <c r="AS1128" s="62">
        <f>AG1128/'Festività&amp;Chiusure'!S$2</f>
        <v>0</v>
      </c>
    </row>
    <row r="1129" spans="1:46" ht="15" customHeight="1">
      <c r="A1129" s="24" t="s">
        <v>209</v>
      </c>
      <c r="B1129" s="77" t="s">
        <v>46</v>
      </c>
      <c r="C1129" s="24" t="s">
        <v>195</v>
      </c>
      <c r="D1129" s="24">
        <v>2025</v>
      </c>
      <c r="E1129" s="61">
        <v>45778</v>
      </c>
      <c r="F1129" s="61">
        <v>45930</v>
      </c>
      <c r="G1129" s="24" t="s">
        <v>783</v>
      </c>
      <c r="H1129" s="24" t="s">
        <v>62</v>
      </c>
      <c r="I1129" s="24" t="s">
        <v>307</v>
      </c>
      <c r="J1129" s="24" t="s">
        <v>784</v>
      </c>
      <c r="K1129" s="24" t="s">
        <v>52</v>
      </c>
      <c r="L1129" s="24" t="s">
        <v>427</v>
      </c>
      <c r="M1129" s="24" t="s">
        <v>434</v>
      </c>
      <c r="N1129" s="24" t="s">
        <v>55</v>
      </c>
      <c r="O1129" s="24" t="s">
        <v>142</v>
      </c>
      <c r="P1129" s="24">
        <v>70</v>
      </c>
      <c r="Q1129" s="24">
        <v>0</v>
      </c>
      <c r="R1129" s="24" t="s">
        <v>84</v>
      </c>
      <c r="S1129" s="62">
        <v>0</v>
      </c>
      <c r="T1129" s="24">
        <v>2025</v>
      </c>
      <c r="U1129" s="24">
        <f t="shared" si="23"/>
        <v>5</v>
      </c>
      <c r="V1129" s="65"/>
      <c r="W1129" s="65"/>
      <c r="X1129" s="65"/>
      <c r="Y1129" s="65">
        <v>5</v>
      </c>
      <c r="Z1129" s="65">
        <v>5</v>
      </c>
      <c r="AA1129" s="65"/>
      <c r="AB1129" s="65"/>
      <c r="AC1129" s="65"/>
      <c r="AD1129" s="65"/>
      <c r="AE1129" s="65"/>
      <c r="AF1129" s="65"/>
      <c r="AG1129" s="65"/>
      <c r="AH1129" s="62">
        <f>V1129/'Festività&amp;Chiusure'!H$2</f>
        <v>0</v>
      </c>
      <c r="AI1129" s="62">
        <f>W1129/'Festività&amp;Chiusure'!I$2</f>
        <v>0</v>
      </c>
      <c r="AJ1129" s="62">
        <f>X1129/'Festività&amp;Chiusure'!J$2</f>
        <v>0</v>
      </c>
      <c r="AK1129" s="62">
        <f>Y1129/'Festività&amp;Chiusure'!K$2</f>
        <v>0.22727272727272727</v>
      </c>
      <c r="AL1129" s="62">
        <f>Z1129/'Festività&amp;Chiusure'!L$2</f>
        <v>0.25</v>
      </c>
      <c r="AM1129" s="62">
        <f>AA1129/'Festività&amp;Chiusure'!M$2</f>
        <v>0</v>
      </c>
      <c r="AN1129" s="62">
        <f>AB1129/'Festività&amp;Chiusure'!N$2</f>
        <v>0</v>
      </c>
      <c r="AO1129" s="62">
        <f>AC1129/'Festività&amp;Chiusure'!O$2</f>
        <v>0</v>
      </c>
      <c r="AP1129" s="62">
        <f>AD1129/'Festività&amp;Chiusure'!P$2</f>
        <v>0</v>
      </c>
      <c r="AQ1129" s="62">
        <f>AE1129/'Festività&amp;Chiusure'!Q$2</f>
        <v>0</v>
      </c>
      <c r="AR1129" s="62">
        <f>AF1129/'Festività&amp;Chiusure'!R$2</f>
        <v>0</v>
      </c>
      <c r="AS1129" s="62">
        <f>AG1129/'Festività&amp;Chiusure'!S$2</f>
        <v>0</v>
      </c>
    </row>
    <row r="1130" spans="1:46" ht="15" customHeight="1">
      <c r="A1130" s="24" t="s">
        <v>209</v>
      </c>
      <c r="B1130" s="77" t="s">
        <v>46</v>
      </c>
      <c r="C1130" s="24" t="s">
        <v>195</v>
      </c>
      <c r="D1130" s="24">
        <v>2025</v>
      </c>
      <c r="E1130" s="61">
        <v>45778</v>
      </c>
      <c r="F1130" s="61">
        <v>45930</v>
      </c>
      <c r="G1130" s="24" t="s">
        <v>783</v>
      </c>
      <c r="H1130" s="24" t="s">
        <v>62</v>
      </c>
      <c r="I1130" s="24" t="s">
        <v>307</v>
      </c>
      <c r="J1130" s="24" t="s">
        <v>784</v>
      </c>
      <c r="K1130" s="24" t="s">
        <v>52</v>
      </c>
      <c r="L1130" s="24" t="s">
        <v>427</v>
      </c>
      <c r="M1130" s="24" t="s">
        <v>435</v>
      </c>
      <c r="N1130" s="24" t="s">
        <v>55</v>
      </c>
      <c r="O1130" s="75" t="s">
        <v>120</v>
      </c>
      <c r="P1130" s="24">
        <v>70</v>
      </c>
      <c r="Q1130" s="24">
        <v>0</v>
      </c>
      <c r="R1130" s="24" t="s">
        <v>84</v>
      </c>
      <c r="S1130" s="62">
        <v>0</v>
      </c>
      <c r="T1130" s="24">
        <v>2025</v>
      </c>
      <c r="U1130" s="24">
        <f t="shared" si="23"/>
        <v>3</v>
      </c>
      <c r="V1130" s="66"/>
      <c r="W1130" s="66"/>
      <c r="X1130" s="66"/>
      <c r="Y1130" s="66"/>
      <c r="Z1130" s="65"/>
      <c r="AA1130" s="65">
        <v>1</v>
      </c>
      <c r="AB1130" s="65">
        <v>1</v>
      </c>
      <c r="AC1130" s="65"/>
      <c r="AD1130" s="65">
        <v>1</v>
      </c>
      <c r="AE1130" s="65"/>
      <c r="AF1130" s="65"/>
      <c r="AG1130" s="65"/>
      <c r="AH1130" s="62">
        <f>V1130/'Festività&amp;Chiusure'!H$2</f>
        <v>0</v>
      </c>
      <c r="AI1130" s="62">
        <f>W1130/'Festività&amp;Chiusure'!I$2</f>
        <v>0</v>
      </c>
      <c r="AJ1130" s="62">
        <f>X1130/'Festività&amp;Chiusure'!J$2</f>
        <v>0</v>
      </c>
      <c r="AK1130" s="62">
        <f>Y1130/'Festività&amp;Chiusure'!K$2</f>
        <v>0</v>
      </c>
      <c r="AL1130" s="62">
        <f>Z1130/'Festività&amp;Chiusure'!L$2</f>
        <v>0</v>
      </c>
      <c r="AM1130" s="62">
        <f>AA1130/'Festività&amp;Chiusure'!M$2</f>
        <v>0.05</v>
      </c>
      <c r="AN1130" s="62">
        <f>AB1130/'Festività&amp;Chiusure'!N$2</f>
        <v>4.3478260869565216E-2</v>
      </c>
      <c r="AO1130" s="62">
        <f>AC1130/'Festività&amp;Chiusure'!O$2</f>
        <v>0</v>
      </c>
      <c r="AP1130" s="62">
        <f>AD1130/'Festività&amp;Chiusure'!P$2</f>
        <v>4.7619047619047616E-2</v>
      </c>
      <c r="AQ1130" s="62">
        <f>AE1130/'Festività&amp;Chiusure'!Q$2</f>
        <v>0</v>
      </c>
      <c r="AR1130" s="62">
        <f>AF1130/'Festività&amp;Chiusure'!R$2</f>
        <v>0</v>
      </c>
      <c r="AS1130" s="62">
        <f>AG1130/'Festività&amp;Chiusure'!S$2</f>
        <v>0</v>
      </c>
    </row>
    <row r="1131" spans="1:46" ht="15" customHeight="1">
      <c r="A1131" s="24" t="s">
        <v>209</v>
      </c>
      <c r="B1131" s="77" t="s">
        <v>46</v>
      </c>
      <c r="C1131" s="24" t="s">
        <v>195</v>
      </c>
      <c r="D1131" s="24">
        <v>2025</v>
      </c>
      <c r="E1131" s="61">
        <v>45778</v>
      </c>
      <c r="F1131" s="61">
        <v>45930</v>
      </c>
      <c r="G1131" s="24" t="s">
        <v>783</v>
      </c>
      <c r="H1131" s="24" t="s">
        <v>62</v>
      </c>
      <c r="I1131" s="24" t="s">
        <v>307</v>
      </c>
      <c r="J1131" s="24" t="s">
        <v>784</v>
      </c>
      <c r="K1131" s="24" t="s">
        <v>52</v>
      </c>
      <c r="L1131" s="24" t="s">
        <v>427</v>
      </c>
      <c r="M1131" s="24" t="s">
        <v>436</v>
      </c>
      <c r="N1131" s="24" t="s">
        <v>55</v>
      </c>
      <c r="O1131" s="24" t="s">
        <v>696</v>
      </c>
      <c r="P1131" s="24">
        <v>70</v>
      </c>
      <c r="Q1131" s="24">
        <v>0</v>
      </c>
      <c r="R1131" s="24" t="s">
        <v>84</v>
      </c>
      <c r="S1131" s="62">
        <v>0</v>
      </c>
      <c r="T1131" s="24">
        <v>2025</v>
      </c>
      <c r="U1131" s="24">
        <f t="shared" si="23"/>
        <v>15</v>
      </c>
      <c r="V1131" s="65"/>
      <c r="W1131" s="65"/>
      <c r="X1131" s="65"/>
      <c r="Y1131" s="65">
        <v>5</v>
      </c>
      <c r="Z1131" s="65">
        <v>5</v>
      </c>
      <c r="AA1131" s="65">
        <v>5</v>
      </c>
      <c r="AB1131" s="65">
        <v>5</v>
      </c>
      <c r="AC1131" s="65"/>
      <c r="AD1131" s="65"/>
      <c r="AE1131" s="65"/>
      <c r="AF1131" s="65"/>
      <c r="AG1131" s="65"/>
      <c r="AH1131" s="62">
        <f>V1131/'Festività&amp;Chiusure'!H$2</f>
        <v>0</v>
      </c>
      <c r="AI1131" s="62">
        <f>W1131/'Festività&amp;Chiusure'!I$2</f>
        <v>0</v>
      </c>
      <c r="AJ1131" s="62">
        <f>X1131/'Festività&amp;Chiusure'!J$2</f>
        <v>0</v>
      </c>
      <c r="AK1131" s="62">
        <f>Y1131/'Festività&amp;Chiusure'!K$2</f>
        <v>0.22727272727272727</v>
      </c>
      <c r="AL1131" s="62">
        <f>Z1131/'Festività&amp;Chiusure'!L$2</f>
        <v>0.25</v>
      </c>
      <c r="AM1131" s="62">
        <f>AA1131/'Festività&amp;Chiusure'!M$2</f>
        <v>0.25</v>
      </c>
      <c r="AN1131" s="62">
        <f>AB1131/'Festività&amp;Chiusure'!N$2</f>
        <v>0.21739130434782608</v>
      </c>
      <c r="AO1131" s="62">
        <f>AC1131/'Festività&amp;Chiusure'!O$2</f>
        <v>0</v>
      </c>
      <c r="AP1131" s="62">
        <f>AD1131/'Festività&amp;Chiusure'!P$2</f>
        <v>0</v>
      </c>
      <c r="AQ1131" s="62">
        <f>AE1131/'Festività&amp;Chiusure'!Q$2</f>
        <v>0</v>
      </c>
      <c r="AR1131" s="62">
        <f>AF1131/'Festività&amp;Chiusure'!R$2</f>
        <v>0</v>
      </c>
      <c r="AS1131" s="62">
        <f>AG1131/'Festività&amp;Chiusure'!S$2</f>
        <v>0</v>
      </c>
    </row>
    <row r="1132" spans="1:46" ht="15" customHeight="1">
      <c r="A1132" s="24" t="s">
        <v>209</v>
      </c>
      <c r="B1132" s="77" t="s">
        <v>46</v>
      </c>
      <c r="C1132" s="24" t="s">
        <v>195</v>
      </c>
      <c r="D1132" s="24">
        <v>2025</v>
      </c>
      <c r="E1132" s="61">
        <v>45778</v>
      </c>
      <c r="F1132" s="61">
        <v>45930</v>
      </c>
      <c r="G1132" s="24" t="s">
        <v>783</v>
      </c>
      <c r="H1132" s="24" t="s">
        <v>62</v>
      </c>
      <c r="I1132" s="24" t="s">
        <v>307</v>
      </c>
      <c r="J1132" s="24" t="s">
        <v>784</v>
      </c>
      <c r="K1132" s="24" t="s">
        <v>52</v>
      </c>
      <c r="L1132" s="24" t="s">
        <v>427</v>
      </c>
      <c r="M1132" s="24" t="s">
        <v>427</v>
      </c>
      <c r="N1132" s="24" t="s">
        <v>59</v>
      </c>
      <c r="O1132" s="75" t="s">
        <v>92</v>
      </c>
      <c r="P1132" s="24">
        <v>70</v>
      </c>
      <c r="Q1132" s="24">
        <v>0</v>
      </c>
      <c r="R1132" s="24" t="s">
        <v>84</v>
      </c>
      <c r="S1132" s="62">
        <v>0</v>
      </c>
      <c r="T1132" s="24">
        <v>2025</v>
      </c>
      <c r="U1132" s="24">
        <f t="shared" si="23"/>
        <v>10</v>
      </c>
      <c r="V1132" s="65"/>
      <c r="W1132" s="65"/>
      <c r="X1132" s="65"/>
      <c r="Y1132" s="65"/>
      <c r="Z1132" s="66">
        <v>3</v>
      </c>
      <c r="AA1132" s="66">
        <v>3</v>
      </c>
      <c r="AB1132" s="66">
        <v>4</v>
      </c>
      <c r="AC1132" s="66"/>
      <c r="AD1132" s="66"/>
      <c r="AE1132" s="66"/>
      <c r="AF1132" s="66"/>
      <c r="AG1132" s="66"/>
      <c r="AH1132" s="62">
        <f>V1132/'Festività&amp;Chiusure'!H$2</f>
        <v>0</v>
      </c>
      <c r="AI1132" s="62">
        <f>W1132/'Festività&amp;Chiusure'!I$2</f>
        <v>0</v>
      </c>
      <c r="AJ1132" s="62">
        <f>X1132/'Festività&amp;Chiusure'!J$2</f>
        <v>0</v>
      </c>
      <c r="AK1132" s="62">
        <f>Y1132/'Festività&amp;Chiusure'!K$2</f>
        <v>0</v>
      </c>
      <c r="AL1132" s="62">
        <f>Z1132/'Festività&amp;Chiusure'!L$2</f>
        <v>0.15</v>
      </c>
      <c r="AM1132" s="62">
        <f>AA1132/'Festività&amp;Chiusure'!M$2</f>
        <v>0.15</v>
      </c>
      <c r="AN1132" s="62">
        <f>AB1132/'Festività&amp;Chiusure'!N$2</f>
        <v>0.17391304347826086</v>
      </c>
      <c r="AO1132" s="62">
        <f>AC1132/'Festività&amp;Chiusure'!O$2</f>
        <v>0</v>
      </c>
      <c r="AP1132" s="62">
        <f>AD1132/'Festività&amp;Chiusure'!P$2</f>
        <v>0</v>
      </c>
      <c r="AQ1132" s="62">
        <f>AE1132/'Festività&amp;Chiusure'!Q$2</f>
        <v>0</v>
      </c>
      <c r="AR1132" s="62">
        <f>AF1132/'Festività&amp;Chiusure'!R$2</f>
        <v>0</v>
      </c>
      <c r="AS1132" s="62">
        <f>AG1132/'Festività&amp;Chiusure'!S$2</f>
        <v>0</v>
      </c>
    </row>
    <row r="1133" spans="1:46" ht="15" customHeight="1">
      <c r="A1133" s="24" t="s">
        <v>209</v>
      </c>
      <c r="B1133" s="77" t="s">
        <v>46</v>
      </c>
      <c r="C1133" s="24" t="s">
        <v>195</v>
      </c>
      <c r="D1133" s="24">
        <v>2025</v>
      </c>
      <c r="E1133" s="61">
        <v>45778</v>
      </c>
      <c r="F1133" s="61">
        <v>45930</v>
      </c>
      <c r="G1133" s="24" t="s">
        <v>783</v>
      </c>
      <c r="H1133" s="24" t="s">
        <v>62</v>
      </c>
      <c r="I1133" s="24" t="s">
        <v>307</v>
      </c>
      <c r="J1133" s="24" t="s">
        <v>784</v>
      </c>
      <c r="K1133" s="24" t="s">
        <v>52</v>
      </c>
      <c r="L1133" s="24" t="s">
        <v>427</v>
      </c>
      <c r="M1133" s="24" t="s">
        <v>785</v>
      </c>
      <c r="N1133" s="24" t="s">
        <v>55</v>
      </c>
      <c r="O1133" s="77" t="s">
        <v>142</v>
      </c>
      <c r="P1133" s="24">
        <v>70</v>
      </c>
      <c r="Q1133" s="24">
        <v>0</v>
      </c>
      <c r="R1133" s="24" t="s">
        <v>84</v>
      </c>
      <c r="S1133" s="62">
        <v>0</v>
      </c>
      <c r="T1133" s="24">
        <v>2025</v>
      </c>
      <c r="U1133" s="24">
        <f t="shared" si="23"/>
        <v>5</v>
      </c>
      <c r="V1133" s="65"/>
      <c r="W1133" s="65"/>
      <c r="X1133" s="65"/>
      <c r="Y1133" s="65">
        <v>5</v>
      </c>
      <c r="Z1133" s="65">
        <v>5</v>
      </c>
      <c r="AA1133" s="65"/>
      <c r="AB1133" s="65"/>
      <c r="AC1133" s="65"/>
      <c r="AD1133" s="65"/>
      <c r="AE1133" s="65"/>
      <c r="AF1133" s="65"/>
      <c r="AG1133" s="65"/>
      <c r="AH1133" s="62">
        <f>V1133/'Festività&amp;Chiusure'!H$2</f>
        <v>0</v>
      </c>
      <c r="AI1133" s="62">
        <f>W1133/'Festività&amp;Chiusure'!I$2</f>
        <v>0</v>
      </c>
      <c r="AJ1133" s="62">
        <f>X1133/'Festività&amp;Chiusure'!J$2</f>
        <v>0</v>
      </c>
      <c r="AK1133" s="62">
        <f>Y1133/'Festività&amp;Chiusure'!K$2</f>
        <v>0.22727272727272727</v>
      </c>
      <c r="AL1133" s="62">
        <f>Z1133/'Festività&amp;Chiusure'!L$2</f>
        <v>0.25</v>
      </c>
      <c r="AM1133" s="62">
        <f>AA1133/'Festività&amp;Chiusure'!M$2</f>
        <v>0</v>
      </c>
      <c r="AN1133" s="62">
        <f>AB1133/'Festività&amp;Chiusure'!N$2</f>
        <v>0</v>
      </c>
      <c r="AO1133" s="62">
        <f>AC1133/'Festività&amp;Chiusure'!O$2</f>
        <v>0</v>
      </c>
      <c r="AP1133" s="62">
        <f>AD1133/'Festività&amp;Chiusure'!P$2</f>
        <v>0</v>
      </c>
      <c r="AQ1133" s="62">
        <f>AE1133/'Festività&amp;Chiusure'!Q$2</f>
        <v>0</v>
      </c>
      <c r="AR1133" s="62">
        <f>AF1133/'Festività&amp;Chiusure'!R$2</f>
        <v>0</v>
      </c>
      <c r="AS1133" s="62">
        <f>AG1133/'Festività&amp;Chiusure'!S$2</f>
        <v>0</v>
      </c>
      <c r="AT1133" s="51"/>
    </row>
    <row r="1134" spans="1:46" ht="15" customHeight="1">
      <c r="A1134" s="24" t="s">
        <v>45</v>
      </c>
      <c r="B1134" s="77" t="s">
        <v>46</v>
      </c>
      <c r="C1134" s="24" t="s">
        <v>195</v>
      </c>
      <c r="D1134" s="24">
        <v>2025</v>
      </c>
      <c r="E1134" s="61">
        <v>45658</v>
      </c>
      <c r="F1134" s="61">
        <v>45350</v>
      </c>
      <c r="G1134" s="24" t="s">
        <v>786</v>
      </c>
      <c r="H1134" s="24" t="s">
        <v>786</v>
      </c>
      <c r="I1134" s="24" t="s">
        <v>198</v>
      </c>
      <c r="J1134" s="24" t="s">
        <v>787</v>
      </c>
      <c r="K1134" s="24" t="s">
        <v>52</v>
      </c>
      <c r="L1134" s="24" t="s">
        <v>427</v>
      </c>
      <c r="M1134" s="24" t="s">
        <v>174</v>
      </c>
      <c r="N1134" s="24" t="s">
        <v>55</v>
      </c>
      <c r="O1134" s="77" t="s">
        <v>142</v>
      </c>
      <c r="P1134" s="24">
        <v>49</v>
      </c>
      <c r="Q1134" s="24">
        <v>2</v>
      </c>
      <c r="R1134" s="24" t="s">
        <v>93</v>
      </c>
      <c r="S1134" s="62">
        <v>0</v>
      </c>
      <c r="T1134" s="24">
        <v>2025</v>
      </c>
      <c r="U1134" s="24">
        <f t="shared" si="23"/>
        <v>0</v>
      </c>
      <c r="V1134" s="66"/>
      <c r="W1134" s="66">
        <v>1</v>
      </c>
      <c r="X1134" s="66">
        <v>1</v>
      </c>
      <c r="Y1134" s="66"/>
      <c r="Z1134" s="66"/>
      <c r="AA1134" s="66"/>
      <c r="AB1134" s="66"/>
      <c r="AC1134" s="66"/>
      <c r="AD1134" s="66"/>
      <c r="AE1134" s="66"/>
      <c r="AF1134" s="66"/>
      <c r="AG1134" s="66"/>
      <c r="AH1134" s="62">
        <f>V1134/'Festività&amp;Chiusure'!H$2</f>
        <v>0</v>
      </c>
      <c r="AI1134" s="62">
        <f>W1134/'Festività&amp;Chiusure'!I$2</f>
        <v>0.05</v>
      </c>
      <c r="AJ1134" s="62">
        <f>X1134/'Festività&amp;Chiusure'!J$2</f>
        <v>4.7619047619047616E-2</v>
      </c>
      <c r="AK1134" s="62">
        <f>Y1134/'Festività&amp;Chiusure'!K$2</f>
        <v>0</v>
      </c>
      <c r="AL1134" s="62">
        <f>Z1134/'Festività&amp;Chiusure'!L$2</f>
        <v>0</v>
      </c>
      <c r="AM1134" s="62">
        <f>AA1134/'Festività&amp;Chiusure'!M$2</f>
        <v>0</v>
      </c>
      <c r="AN1134" s="62">
        <f>AB1134/'Festività&amp;Chiusure'!N$2</f>
        <v>0</v>
      </c>
      <c r="AO1134" s="62">
        <f>AC1134/'Festività&amp;Chiusure'!O$2</f>
        <v>0</v>
      </c>
      <c r="AP1134" s="62">
        <f>AD1134/'Festività&amp;Chiusure'!P$2</f>
        <v>0</v>
      </c>
      <c r="AQ1134" s="62">
        <f>AE1134/'Festività&amp;Chiusure'!Q$2</f>
        <v>0</v>
      </c>
      <c r="AR1134" s="62">
        <f>AF1134/'Festività&amp;Chiusure'!R$2</f>
        <v>0</v>
      </c>
      <c r="AS1134" s="62">
        <f>AG1134/'Festività&amp;Chiusure'!S$2</f>
        <v>0</v>
      </c>
      <c r="AT1134" s="51"/>
    </row>
    <row r="1135" spans="1:46" ht="15" customHeight="1">
      <c r="A1135" s="24" t="s">
        <v>45</v>
      </c>
      <c r="B1135" s="77" t="s">
        <v>46</v>
      </c>
      <c r="C1135" s="24" t="s">
        <v>195</v>
      </c>
      <c r="D1135" s="24">
        <v>2025</v>
      </c>
      <c r="E1135" s="61">
        <v>45658</v>
      </c>
      <c r="F1135" s="61">
        <v>45350</v>
      </c>
      <c r="G1135" s="24" t="s">
        <v>786</v>
      </c>
      <c r="H1135" s="24" t="s">
        <v>786</v>
      </c>
      <c r="I1135" s="24" t="s">
        <v>198</v>
      </c>
      <c r="J1135" s="24" t="s">
        <v>787</v>
      </c>
      <c r="K1135" s="24" t="s">
        <v>52</v>
      </c>
      <c r="L1135" s="24" t="s">
        <v>427</v>
      </c>
      <c r="M1135" s="24" t="s">
        <v>788</v>
      </c>
      <c r="N1135" s="24" t="s">
        <v>55</v>
      </c>
      <c r="O1135" s="77" t="s">
        <v>674</v>
      </c>
      <c r="P1135" s="24">
        <v>49</v>
      </c>
      <c r="Q1135" s="24">
        <v>2</v>
      </c>
      <c r="R1135" s="24" t="s">
        <v>93</v>
      </c>
      <c r="S1135" s="62">
        <v>0</v>
      </c>
      <c r="T1135" s="24">
        <v>2025</v>
      </c>
      <c r="U1135" s="24">
        <f t="shared" si="23"/>
        <v>5</v>
      </c>
      <c r="V1135" s="66"/>
      <c r="W1135" s="66"/>
      <c r="X1135" s="66">
        <v>8</v>
      </c>
      <c r="Y1135" s="66">
        <v>8</v>
      </c>
      <c r="Z1135" s="66">
        <v>5</v>
      </c>
      <c r="AA1135" s="66"/>
      <c r="AB1135" s="66"/>
      <c r="AC1135" s="66"/>
      <c r="AD1135" s="66"/>
      <c r="AE1135" s="66"/>
      <c r="AF1135" s="66"/>
      <c r="AG1135" s="66"/>
      <c r="AH1135" s="62">
        <f>V1135/'Festività&amp;Chiusure'!H$2</f>
        <v>0</v>
      </c>
      <c r="AI1135" s="62">
        <f>W1135/'Festività&amp;Chiusure'!I$2</f>
        <v>0</v>
      </c>
      <c r="AJ1135" s="62">
        <f>X1135/'Festività&amp;Chiusure'!J$2</f>
        <v>0.38095238095238093</v>
      </c>
      <c r="AK1135" s="62">
        <f>Y1135/'Festività&amp;Chiusure'!K$2</f>
        <v>0.36363636363636365</v>
      </c>
      <c r="AL1135" s="62">
        <f>Z1135/'Festività&amp;Chiusure'!L$2</f>
        <v>0.25</v>
      </c>
      <c r="AM1135" s="62">
        <f>AA1135/'Festività&amp;Chiusure'!M$2</f>
        <v>0</v>
      </c>
      <c r="AN1135" s="62">
        <f>AB1135/'Festività&amp;Chiusure'!N$2</f>
        <v>0</v>
      </c>
      <c r="AO1135" s="62">
        <f>AC1135/'Festività&amp;Chiusure'!O$2</f>
        <v>0</v>
      </c>
      <c r="AP1135" s="62">
        <f>AD1135/'Festività&amp;Chiusure'!P$2</f>
        <v>0</v>
      </c>
      <c r="AQ1135" s="62">
        <f>AE1135/'Festività&amp;Chiusure'!Q$2</f>
        <v>0</v>
      </c>
      <c r="AR1135" s="62">
        <f>AF1135/'Festività&amp;Chiusure'!R$2</f>
        <v>0</v>
      </c>
      <c r="AS1135" s="62">
        <f>AG1135/'Festività&amp;Chiusure'!S$2</f>
        <v>0</v>
      </c>
      <c r="AT1135" s="51"/>
    </row>
    <row r="1136" spans="1:46" ht="15" customHeight="1">
      <c r="A1136" s="24" t="s">
        <v>45</v>
      </c>
      <c r="B1136" s="77" t="s">
        <v>46</v>
      </c>
      <c r="C1136" s="24" t="s">
        <v>195</v>
      </c>
      <c r="D1136" s="24">
        <v>2025</v>
      </c>
      <c r="E1136" s="61">
        <v>45658</v>
      </c>
      <c r="F1136" s="61">
        <v>45350</v>
      </c>
      <c r="G1136" s="24" t="s">
        <v>786</v>
      </c>
      <c r="H1136" s="24" t="s">
        <v>786</v>
      </c>
      <c r="I1136" s="24" t="s">
        <v>198</v>
      </c>
      <c r="J1136" s="24" t="s">
        <v>787</v>
      </c>
      <c r="K1136" s="24" t="s">
        <v>52</v>
      </c>
      <c r="L1136" s="24" t="s">
        <v>427</v>
      </c>
      <c r="M1136" s="24" t="s">
        <v>427</v>
      </c>
      <c r="N1136" s="24" t="s">
        <v>59</v>
      </c>
      <c r="O1136" s="24" t="s">
        <v>92</v>
      </c>
      <c r="P1136" s="24">
        <v>49</v>
      </c>
      <c r="Q1136" s="24">
        <v>2</v>
      </c>
      <c r="R1136" s="24" t="s">
        <v>93</v>
      </c>
      <c r="S1136" s="62">
        <v>0</v>
      </c>
      <c r="T1136" s="24">
        <v>2025</v>
      </c>
      <c r="U1136" s="24">
        <f t="shared" si="23"/>
        <v>8</v>
      </c>
      <c r="V1136" s="66"/>
      <c r="W1136" s="66">
        <v>1</v>
      </c>
      <c r="X1136" s="66">
        <v>1</v>
      </c>
      <c r="Y1136" s="66">
        <v>1</v>
      </c>
      <c r="Z1136" s="66">
        <v>1</v>
      </c>
      <c r="AA1136" s="66">
        <v>1</v>
      </c>
      <c r="AB1136" s="66">
        <v>1</v>
      </c>
      <c r="AC1136" s="66">
        <v>1</v>
      </c>
      <c r="AD1136" s="66">
        <v>1</v>
      </c>
      <c r="AE1136" s="66">
        <v>1</v>
      </c>
      <c r="AF1136" s="66">
        <v>1</v>
      </c>
      <c r="AG1136" s="66">
        <v>1</v>
      </c>
      <c r="AH1136" s="62">
        <f>V1136/'Festività&amp;Chiusure'!H$2</f>
        <v>0</v>
      </c>
      <c r="AI1136" s="62">
        <f>W1136/'Festività&amp;Chiusure'!I$2</f>
        <v>0.05</v>
      </c>
      <c r="AJ1136" s="62">
        <f>X1136/'Festività&amp;Chiusure'!J$2</f>
        <v>4.7619047619047616E-2</v>
      </c>
      <c r="AK1136" s="62">
        <f>Y1136/'Festività&amp;Chiusure'!K$2</f>
        <v>4.5454545454545456E-2</v>
      </c>
      <c r="AL1136" s="62">
        <f>Z1136/'Festività&amp;Chiusure'!L$2</f>
        <v>0.05</v>
      </c>
      <c r="AM1136" s="62">
        <f>AA1136/'Festività&amp;Chiusure'!M$2</f>
        <v>0.05</v>
      </c>
      <c r="AN1136" s="62">
        <f>AB1136/'Festività&amp;Chiusure'!N$2</f>
        <v>4.3478260869565216E-2</v>
      </c>
      <c r="AO1136" s="62">
        <f>AC1136/'Festività&amp;Chiusure'!O$2</f>
        <v>8.3333333333333329E-2</v>
      </c>
      <c r="AP1136" s="62">
        <f>AD1136/'Festività&amp;Chiusure'!P$2</f>
        <v>4.7619047619047616E-2</v>
      </c>
      <c r="AQ1136" s="62">
        <f>AE1136/'Festività&amp;Chiusure'!Q$2</f>
        <v>4.3478260869565216E-2</v>
      </c>
      <c r="AR1136" s="62">
        <f>AF1136/'Festività&amp;Chiusure'!R$2</f>
        <v>4.7619047619047616E-2</v>
      </c>
      <c r="AS1136" s="62">
        <f>AG1136/'Festività&amp;Chiusure'!S$2</f>
        <v>4.5454545454545456E-2</v>
      </c>
    </row>
    <row r="1137" spans="1:45" ht="15" customHeight="1">
      <c r="A1137" s="24" t="s">
        <v>45</v>
      </c>
      <c r="B1137" s="77" t="s">
        <v>46</v>
      </c>
      <c r="C1137" s="24" t="s">
        <v>195</v>
      </c>
      <c r="D1137" s="24">
        <v>2025</v>
      </c>
      <c r="E1137" s="61">
        <v>45658</v>
      </c>
      <c r="F1137" s="61">
        <v>45350</v>
      </c>
      <c r="G1137" s="24" t="s">
        <v>786</v>
      </c>
      <c r="H1137" s="24" t="s">
        <v>786</v>
      </c>
      <c r="I1137" s="24" t="s">
        <v>198</v>
      </c>
      <c r="J1137" s="24" t="s">
        <v>787</v>
      </c>
      <c r="K1137" s="24" t="s">
        <v>52</v>
      </c>
      <c r="L1137" s="24" t="s">
        <v>427</v>
      </c>
      <c r="M1137" s="24" t="s">
        <v>133</v>
      </c>
      <c r="N1137" s="24" t="s">
        <v>55</v>
      </c>
      <c r="O1137" s="24" t="s">
        <v>674</v>
      </c>
      <c r="P1137" s="24">
        <v>49</v>
      </c>
      <c r="Q1137" s="24">
        <v>2</v>
      </c>
      <c r="R1137" s="24" t="s">
        <v>93</v>
      </c>
      <c r="S1137" s="62">
        <v>0</v>
      </c>
      <c r="T1137" s="24">
        <v>2025</v>
      </c>
      <c r="U1137" s="24">
        <f t="shared" si="23"/>
        <v>0</v>
      </c>
      <c r="V1137" s="66"/>
      <c r="W1137" s="66"/>
      <c r="X1137" s="66">
        <v>1</v>
      </c>
      <c r="Y1137" s="66">
        <v>1</v>
      </c>
      <c r="Z1137" s="66"/>
      <c r="AA1137" s="66"/>
      <c r="AB1137" s="66"/>
      <c r="AC1137" s="66"/>
      <c r="AD1137" s="66"/>
      <c r="AE1137" s="66"/>
      <c r="AF1137" s="66"/>
      <c r="AG1137" s="66"/>
      <c r="AH1137" s="62">
        <f>V1137/'Festività&amp;Chiusure'!H$2</f>
        <v>0</v>
      </c>
      <c r="AI1137" s="62">
        <f>W1137/'Festività&amp;Chiusure'!I$2</f>
        <v>0</v>
      </c>
      <c r="AJ1137" s="62">
        <f>X1137/'Festività&amp;Chiusure'!J$2</f>
        <v>4.7619047619047616E-2</v>
      </c>
      <c r="AK1137" s="62">
        <f>Y1137/'Festività&amp;Chiusure'!K$2</f>
        <v>4.5454545454545456E-2</v>
      </c>
      <c r="AL1137" s="62">
        <f>Z1137/'Festività&amp;Chiusure'!L$2</f>
        <v>0</v>
      </c>
      <c r="AM1137" s="62">
        <f>AA1137/'Festività&amp;Chiusure'!M$2</f>
        <v>0</v>
      </c>
      <c r="AN1137" s="62">
        <f>AB1137/'Festività&amp;Chiusure'!N$2</f>
        <v>0</v>
      </c>
      <c r="AO1137" s="62">
        <f>AC1137/'Festività&amp;Chiusure'!O$2</f>
        <v>0</v>
      </c>
      <c r="AP1137" s="62">
        <f>AD1137/'Festività&amp;Chiusure'!P$2</f>
        <v>0</v>
      </c>
      <c r="AQ1137" s="62">
        <f>AE1137/'Festività&amp;Chiusure'!Q$2</f>
        <v>0</v>
      </c>
      <c r="AR1137" s="62">
        <f>AF1137/'Festività&amp;Chiusure'!R$2</f>
        <v>0</v>
      </c>
      <c r="AS1137" s="62">
        <f>AG1137/'Festività&amp;Chiusure'!S$2</f>
        <v>0</v>
      </c>
    </row>
    <row r="1138" spans="1:45" ht="15" customHeight="1">
      <c r="A1138" s="24" t="s">
        <v>45</v>
      </c>
      <c r="B1138" s="24" t="s">
        <v>46</v>
      </c>
      <c r="C1138" s="24" t="s">
        <v>195</v>
      </c>
      <c r="D1138" s="24">
        <v>2025</v>
      </c>
      <c r="E1138" s="61">
        <v>45658</v>
      </c>
      <c r="F1138" s="61">
        <v>45350</v>
      </c>
      <c r="G1138" s="24" t="s">
        <v>786</v>
      </c>
      <c r="H1138" s="24" t="s">
        <v>786</v>
      </c>
      <c r="I1138" s="24" t="s">
        <v>198</v>
      </c>
      <c r="J1138" s="24" t="s">
        <v>787</v>
      </c>
      <c r="K1138" s="24" t="s">
        <v>52</v>
      </c>
      <c r="L1138" s="24" t="s">
        <v>427</v>
      </c>
      <c r="M1138" s="24" t="s">
        <v>152</v>
      </c>
      <c r="N1138" s="24" t="s">
        <v>55</v>
      </c>
      <c r="O1138" s="24" t="s">
        <v>142</v>
      </c>
      <c r="P1138" s="24">
        <v>49</v>
      </c>
      <c r="Q1138" s="24">
        <v>2</v>
      </c>
      <c r="R1138" s="24" t="s">
        <v>93</v>
      </c>
      <c r="S1138" s="62">
        <v>0</v>
      </c>
      <c r="T1138" s="24">
        <v>2025</v>
      </c>
      <c r="U1138" s="24">
        <f t="shared" si="23"/>
        <v>5</v>
      </c>
      <c r="V1138" s="66"/>
      <c r="W1138" s="66">
        <v>2</v>
      </c>
      <c r="X1138" s="66">
        <v>7</v>
      </c>
      <c r="Y1138" s="66">
        <v>7</v>
      </c>
      <c r="Z1138" s="66">
        <v>5</v>
      </c>
      <c r="AA1138" s="66"/>
      <c r="AB1138" s="66"/>
      <c r="AC1138" s="66"/>
      <c r="AD1138" s="66"/>
      <c r="AE1138" s="66"/>
      <c r="AF1138" s="66"/>
      <c r="AG1138" s="66"/>
      <c r="AH1138" s="62">
        <f>V1138/'Festività&amp;Chiusure'!H$2</f>
        <v>0</v>
      </c>
      <c r="AI1138" s="62">
        <f>W1138/'Festività&amp;Chiusure'!I$2</f>
        <v>0.1</v>
      </c>
      <c r="AJ1138" s="62">
        <f>X1138/'Festività&amp;Chiusure'!J$2</f>
        <v>0.33333333333333331</v>
      </c>
      <c r="AK1138" s="62">
        <f>Y1138/'Festività&amp;Chiusure'!K$2</f>
        <v>0.31818181818181818</v>
      </c>
      <c r="AL1138" s="62">
        <f>Z1138/'Festività&amp;Chiusure'!L$2</f>
        <v>0.25</v>
      </c>
      <c r="AM1138" s="62">
        <f>AA1138/'Festività&amp;Chiusure'!M$2</f>
        <v>0</v>
      </c>
      <c r="AN1138" s="62">
        <f>AB1138/'Festività&amp;Chiusure'!N$2</f>
        <v>0</v>
      </c>
      <c r="AO1138" s="62">
        <f>AC1138/'Festività&amp;Chiusure'!O$2</f>
        <v>0</v>
      </c>
      <c r="AP1138" s="62">
        <f>AD1138/'Festività&amp;Chiusure'!P$2</f>
        <v>0</v>
      </c>
      <c r="AQ1138" s="62">
        <f>AE1138/'Festività&amp;Chiusure'!Q$2</f>
        <v>0</v>
      </c>
      <c r="AR1138" s="62">
        <f>AF1138/'Festività&amp;Chiusure'!R$2</f>
        <v>0</v>
      </c>
      <c r="AS1138" s="62">
        <f>AG1138/'Festività&amp;Chiusure'!S$2</f>
        <v>0</v>
      </c>
    </row>
    <row r="1139" spans="1:45" ht="15" customHeight="1">
      <c r="A1139" s="24" t="s">
        <v>209</v>
      </c>
      <c r="B1139" s="48" t="s">
        <v>210</v>
      </c>
      <c r="C1139" s="24" t="s">
        <v>195</v>
      </c>
      <c r="D1139" s="24">
        <v>2025</v>
      </c>
      <c r="E1139" s="61">
        <v>45658</v>
      </c>
      <c r="F1139" s="61">
        <v>46022</v>
      </c>
      <c r="G1139" s="24" t="s">
        <v>62</v>
      </c>
      <c r="H1139" s="24" t="s">
        <v>425</v>
      </c>
      <c r="I1139" s="24" t="s">
        <v>307</v>
      </c>
      <c r="J1139" s="24" t="s">
        <v>789</v>
      </c>
      <c r="K1139" s="24" t="s">
        <v>52</v>
      </c>
      <c r="L1139" s="24" t="s">
        <v>427</v>
      </c>
      <c r="M1139" s="24" t="s">
        <v>185</v>
      </c>
      <c r="N1139" s="24" t="s">
        <v>55</v>
      </c>
      <c r="O1139" s="24" t="s">
        <v>186</v>
      </c>
      <c r="P1139" s="24">
        <v>160</v>
      </c>
      <c r="Q1139" s="24">
        <v>14</v>
      </c>
      <c r="R1139" s="24" t="s">
        <v>93</v>
      </c>
      <c r="S1139" s="62">
        <v>0</v>
      </c>
      <c r="T1139" s="24">
        <v>2025</v>
      </c>
      <c r="U1139" s="24">
        <f t="shared" si="23"/>
        <v>20</v>
      </c>
      <c r="V1139" s="24"/>
      <c r="W1139" s="24"/>
      <c r="X1139" s="24"/>
      <c r="Y1139" s="24"/>
      <c r="Z1139" s="24">
        <v>5</v>
      </c>
      <c r="AA1139" s="24">
        <v>5</v>
      </c>
      <c r="AB1139" s="24">
        <v>5</v>
      </c>
      <c r="AC1139" s="24"/>
      <c r="AD1139" s="24">
        <v>5</v>
      </c>
      <c r="AE1139" s="24"/>
      <c r="AF1139" s="24"/>
      <c r="AG1139" s="24"/>
      <c r="AH1139" s="62">
        <f>V1139/'Festività&amp;Chiusure'!H$2</f>
        <v>0</v>
      </c>
      <c r="AI1139" s="62">
        <f>W1139/'Festività&amp;Chiusure'!I$2</f>
        <v>0</v>
      </c>
      <c r="AJ1139" s="62">
        <f>X1139/'Festività&amp;Chiusure'!J$2</f>
        <v>0</v>
      </c>
      <c r="AK1139" s="62">
        <f>Y1139/'Festività&amp;Chiusure'!K$2</f>
        <v>0</v>
      </c>
      <c r="AL1139" s="62">
        <f>Z1139/'Festività&amp;Chiusure'!L$2</f>
        <v>0.25</v>
      </c>
      <c r="AM1139" s="62">
        <f>AA1139/'Festività&amp;Chiusure'!M$2</f>
        <v>0.25</v>
      </c>
      <c r="AN1139" s="62">
        <f>AB1139/'Festività&amp;Chiusure'!N$2</f>
        <v>0.21739130434782608</v>
      </c>
      <c r="AO1139" s="62">
        <f>AC1139/'Festività&amp;Chiusure'!O$2</f>
        <v>0</v>
      </c>
      <c r="AP1139" s="62">
        <f>AD1139/'Festività&amp;Chiusure'!P$2</f>
        <v>0.23809523809523808</v>
      </c>
      <c r="AQ1139" s="62">
        <f>AE1139/'Festività&amp;Chiusure'!Q$2</f>
        <v>0</v>
      </c>
      <c r="AR1139" s="62">
        <f>AF1139/'Festività&amp;Chiusure'!R$2</f>
        <v>0</v>
      </c>
      <c r="AS1139" s="62">
        <f>AG1139/'Festività&amp;Chiusure'!S$2</f>
        <v>0</v>
      </c>
    </row>
    <row r="1140" spans="1:45" ht="15" customHeight="1">
      <c r="A1140" s="24" t="s">
        <v>209</v>
      </c>
      <c r="B1140" s="48" t="s">
        <v>210</v>
      </c>
      <c r="C1140" s="24" t="s">
        <v>195</v>
      </c>
      <c r="D1140" s="24">
        <v>2025</v>
      </c>
      <c r="E1140" s="61">
        <v>45658</v>
      </c>
      <c r="F1140" s="61">
        <v>46022</v>
      </c>
      <c r="G1140" s="24" t="s">
        <v>62</v>
      </c>
      <c r="H1140" s="24" t="s">
        <v>425</v>
      </c>
      <c r="I1140" s="24" t="s">
        <v>307</v>
      </c>
      <c r="J1140" s="24" t="s">
        <v>789</v>
      </c>
      <c r="K1140" s="24" t="s">
        <v>52</v>
      </c>
      <c r="L1140" s="24" t="s">
        <v>427</v>
      </c>
      <c r="M1140" s="24" t="s">
        <v>314</v>
      </c>
      <c r="N1140" s="24" t="s">
        <v>55</v>
      </c>
      <c r="O1140" s="24" t="s">
        <v>674</v>
      </c>
      <c r="P1140" s="24">
        <v>160</v>
      </c>
      <c r="Q1140" s="24">
        <v>14</v>
      </c>
      <c r="R1140" s="24" t="s">
        <v>93</v>
      </c>
      <c r="S1140" s="62">
        <v>0</v>
      </c>
      <c r="T1140" s="24">
        <v>2025</v>
      </c>
      <c r="U1140" s="24">
        <f t="shared" si="23"/>
        <v>6</v>
      </c>
      <c r="V1140" s="24"/>
      <c r="W1140" s="24"/>
      <c r="X1140" s="24"/>
      <c r="Y1140" s="24"/>
      <c r="Z1140" s="24">
        <v>2</v>
      </c>
      <c r="AA1140" s="24">
        <v>2</v>
      </c>
      <c r="AB1140" s="24">
        <v>1</v>
      </c>
      <c r="AC1140" s="24"/>
      <c r="AD1140" s="24">
        <v>1</v>
      </c>
      <c r="AE1140" s="24"/>
      <c r="AF1140" s="24"/>
      <c r="AG1140" s="24"/>
      <c r="AH1140" s="62">
        <f>V1140/'Festività&amp;Chiusure'!H$2</f>
        <v>0</v>
      </c>
      <c r="AI1140" s="62">
        <f>W1140/'Festività&amp;Chiusure'!I$2</f>
        <v>0</v>
      </c>
      <c r="AJ1140" s="62">
        <f>X1140/'Festività&amp;Chiusure'!J$2</f>
        <v>0</v>
      </c>
      <c r="AK1140" s="62">
        <f>Y1140/'Festività&amp;Chiusure'!K$2</f>
        <v>0</v>
      </c>
      <c r="AL1140" s="62">
        <f>Z1140/'Festività&amp;Chiusure'!L$2</f>
        <v>0.1</v>
      </c>
      <c r="AM1140" s="62">
        <f>AA1140/'Festività&amp;Chiusure'!M$2</f>
        <v>0.1</v>
      </c>
      <c r="AN1140" s="62">
        <f>AB1140/'Festività&amp;Chiusure'!N$2</f>
        <v>4.3478260869565216E-2</v>
      </c>
      <c r="AO1140" s="62">
        <f>AC1140/'Festività&amp;Chiusure'!O$2</f>
        <v>0</v>
      </c>
      <c r="AP1140" s="62">
        <f>AD1140/'Festività&amp;Chiusure'!P$2</f>
        <v>4.7619047619047616E-2</v>
      </c>
      <c r="AQ1140" s="62">
        <f>AE1140/'Festività&amp;Chiusure'!Q$2</f>
        <v>0</v>
      </c>
      <c r="AR1140" s="62">
        <f>AF1140/'Festività&amp;Chiusure'!R$2</f>
        <v>0</v>
      </c>
      <c r="AS1140" s="62">
        <f>AG1140/'Festività&amp;Chiusure'!S$2</f>
        <v>0</v>
      </c>
    </row>
    <row r="1141" spans="1:45" ht="15" customHeight="1">
      <c r="A1141" s="24" t="s">
        <v>209</v>
      </c>
      <c r="B1141" s="24" t="s">
        <v>46</v>
      </c>
      <c r="C1141" s="24" t="s">
        <v>195</v>
      </c>
      <c r="D1141" s="24">
        <v>2025</v>
      </c>
      <c r="E1141" s="61">
        <v>45658</v>
      </c>
      <c r="F1141" s="61">
        <v>46022</v>
      </c>
      <c r="G1141" s="24" t="s">
        <v>62</v>
      </c>
      <c r="H1141" s="24" t="s">
        <v>425</v>
      </c>
      <c r="I1141" s="24" t="s">
        <v>307</v>
      </c>
      <c r="J1141" s="24" t="s">
        <v>789</v>
      </c>
      <c r="K1141" s="24" t="s">
        <v>52</v>
      </c>
      <c r="L1141" s="24" t="s">
        <v>427</v>
      </c>
      <c r="M1141" s="24" t="s">
        <v>324</v>
      </c>
      <c r="N1141" s="24" t="s">
        <v>55</v>
      </c>
      <c r="O1141" s="24" t="s">
        <v>146</v>
      </c>
      <c r="P1141" s="24">
        <v>160</v>
      </c>
      <c r="Q1141" s="24">
        <v>14</v>
      </c>
      <c r="R1141" s="24" t="s">
        <v>93</v>
      </c>
      <c r="S1141" s="62">
        <v>0</v>
      </c>
      <c r="T1141" s="24">
        <v>2025</v>
      </c>
      <c r="U1141" s="24">
        <f t="shared" si="23"/>
        <v>20</v>
      </c>
      <c r="V1141" s="24"/>
      <c r="W1141" s="24"/>
      <c r="X1141" s="24"/>
      <c r="Y1141" s="24"/>
      <c r="Z1141" s="24">
        <v>5</v>
      </c>
      <c r="AA1141" s="24">
        <v>5</v>
      </c>
      <c r="AB1141" s="24">
        <v>5</v>
      </c>
      <c r="AC1141" s="24"/>
      <c r="AD1141" s="24">
        <v>5</v>
      </c>
      <c r="AE1141" s="24"/>
      <c r="AF1141" s="24"/>
      <c r="AG1141" s="24"/>
      <c r="AH1141" s="62">
        <f>V1141/'Festività&amp;Chiusure'!H$2</f>
        <v>0</v>
      </c>
      <c r="AI1141" s="62">
        <f>W1141/'Festività&amp;Chiusure'!I$2</f>
        <v>0</v>
      </c>
      <c r="AJ1141" s="62">
        <f>X1141/'Festività&amp;Chiusure'!J$2</f>
        <v>0</v>
      </c>
      <c r="AK1141" s="62">
        <f>Y1141/'Festività&amp;Chiusure'!K$2</f>
        <v>0</v>
      </c>
      <c r="AL1141" s="62">
        <f>Z1141/'Festività&amp;Chiusure'!L$2</f>
        <v>0.25</v>
      </c>
      <c r="AM1141" s="62">
        <f>AA1141/'Festività&amp;Chiusure'!M$2</f>
        <v>0.25</v>
      </c>
      <c r="AN1141" s="62">
        <f>AB1141/'Festività&amp;Chiusure'!N$2</f>
        <v>0.21739130434782608</v>
      </c>
      <c r="AO1141" s="62">
        <f>AC1141/'Festività&amp;Chiusure'!O$2</f>
        <v>0</v>
      </c>
      <c r="AP1141" s="62">
        <f>AD1141/'Festività&amp;Chiusure'!P$2</f>
        <v>0.23809523809523808</v>
      </c>
      <c r="AQ1141" s="62">
        <f>AE1141/'Festività&amp;Chiusure'!Q$2</f>
        <v>0</v>
      </c>
      <c r="AR1141" s="62">
        <f>AF1141/'Festività&amp;Chiusure'!R$2</f>
        <v>0</v>
      </c>
      <c r="AS1141" s="62">
        <f>AG1141/'Festività&amp;Chiusure'!S$2</f>
        <v>0</v>
      </c>
    </row>
    <row r="1142" spans="1:45" ht="15" customHeight="1">
      <c r="A1142" s="24" t="s">
        <v>209</v>
      </c>
      <c r="B1142" s="48" t="s">
        <v>210</v>
      </c>
      <c r="C1142" s="24" t="s">
        <v>195</v>
      </c>
      <c r="D1142" s="24">
        <v>2025</v>
      </c>
      <c r="E1142" s="61">
        <v>45658</v>
      </c>
      <c r="F1142" s="61">
        <v>46022</v>
      </c>
      <c r="G1142" s="24" t="s">
        <v>62</v>
      </c>
      <c r="H1142" s="24" t="s">
        <v>425</v>
      </c>
      <c r="I1142" s="24" t="s">
        <v>307</v>
      </c>
      <c r="J1142" s="24" t="s">
        <v>789</v>
      </c>
      <c r="K1142" s="24" t="s">
        <v>52</v>
      </c>
      <c r="L1142" s="24" t="s">
        <v>427</v>
      </c>
      <c r="M1142" s="24" t="s">
        <v>435</v>
      </c>
      <c r="N1142" s="24" t="s">
        <v>55</v>
      </c>
      <c r="O1142" s="24" t="s">
        <v>120</v>
      </c>
      <c r="P1142" s="24">
        <v>160</v>
      </c>
      <c r="Q1142" s="24">
        <v>14</v>
      </c>
      <c r="R1142" s="24" t="s">
        <v>93</v>
      </c>
      <c r="S1142" s="62">
        <v>0</v>
      </c>
      <c r="T1142" s="24">
        <v>2025</v>
      </c>
      <c r="U1142" s="24">
        <f t="shared" si="23"/>
        <v>12</v>
      </c>
      <c r="V1142" s="24"/>
      <c r="W1142" s="24"/>
      <c r="X1142" s="24"/>
      <c r="Y1142" s="24"/>
      <c r="Z1142" s="24">
        <v>3</v>
      </c>
      <c r="AA1142" s="24">
        <v>3</v>
      </c>
      <c r="AB1142" s="24">
        <v>3</v>
      </c>
      <c r="AC1142" s="24"/>
      <c r="AD1142" s="24">
        <v>3</v>
      </c>
      <c r="AE1142" s="24"/>
      <c r="AF1142" s="24"/>
      <c r="AG1142" s="24"/>
      <c r="AH1142" s="62">
        <f>V1142/'Festività&amp;Chiusure'!H$2</f>
        <v>0</v>
      </c>
      <c r="AI1142" s="62">
        <f>W1142/'Festività&amp;Chiusure'!I$2</f>
        <v>0</v>
      </c>
      <c r="AJ1142" s="62">
        <f>X1142/'Festività&amp;Chiusure'!J$2</f>
        <v>0</v>
      </c>
      <c r="AK1142" s="62">
        <f>Y1142/'Festività&amp;Chiusure'!K$2</f>
        <v>0</v>
      </c>
      <c r="AL1142" s="62">
        <f>Z1142/'Festività&amp;Chiusure'!L$2</f>
        <v>0.15</v>
      </c>
      <c r="AM1142" s="62">
        <f>AA1142/'Festività&amp;Chiusure'!M$2</f>
        <v>0.15</v>
      </c>
      <c r="AN1142" s="62">
        <f>AB1142/'Festività&amp;Chiusure'!N$2</f>
        <v>0.13043478260869565</v>
      </c>
      <c r="AO1142" s="62">
        <f>AC1142/'Festività&amp;Chiusure'!O$2</f>
        <v>0</v>
      </c>
      <c r="AP1142" s="62">
        <f>AD1142/'Festività&amp;Chiusure'!P$2</f>
        <v>0.14285714285714285</v>
      </c>
      <c r="AQ1142" s="62">
        <f>AE1142/'Festività&amp;Chiusure'!Q$2</f>
        <v>0</v>
      </c>
      <c r="AR1142" s="62">
        <f>AF1142/'Festività&amp;Chiusure'!R$2</f>
        <v>0</v>
      </c>
      <c r="AS1142" s="62">
        <f>AG1142/'Festività&amp;Chiusure'!S$2</f>
        <v>0</v>
      </c>
    </row>
    <row r="1143" spans="1:45" ht="15" customHeight="1">
      <c r="A1143" s="24" t="s">
        <v>209</v>
      </c>
      <c r="B1143" s="48" t="s">
        <v>210</v>
      </c>
      <c r="C1143" s="24" t="s">
        <v>195</v>
      </c>
      <c r="D1143" s="24">
        <v>2025</v>
      </c>
      <c r="E1143" s="61">
        <v>45658</v>
      </c>
      <c r="F1143" s="61">
        <v>46022</v>
      </c>
      <c r="G1143" s="24" t="s">
        <v>62</v>
      </c>
      <c r="H1143" s="24" t="s">
        <v>425</v>
      </c>
      <c r="I1143" s="24" t="s">
        <v>307</v>
      </c>
      <c r="J1143" s="24" t="s">
        <v>789</v>
      </c>
      <c r="K1143" s="24" t="s">
        <v>52</v>
      </c>
      <c r="L1143" s="24" t="s">
        <v>427</v>
      </c>
      <c r="M1143" s="24" t="s">
        <v>189</v>
      </c>
      <c r="N1143" s="24" t="s">
        <v>55</v>
      </c>
      <c r="O1143" s="24" t="s">
        <v>190</v>
      </c>
      <c r="P1143" s="24">
        <v>160</v>
      </c>
      <c r="Q1143" s="24">
        <v>14</v>
      </c>
      <c r="R1143" s="24" t="s">
        <v>93</v>
      </c>
      <c r="S1143" s="62">
        <v>0</v>
      </c>
      <c r="T1143" s="24">
        <v>2025</v>
      </c>
      <c r="U1143" s="24">
        <f t="shared" si="23"/>
        <v>20</v>
      </c>
      <c r="V1143" s="24"/>
      <c r="W1143" s="24"/>
      <c r="X1143" s="24"/>
      <c r="Y1143" s="24"/>
      <c r="Z1143" s="24">
        <v>5</v>
      </c>
      <c r="AA1143" s="24">
        <v>5</v>
      </c>
      <c r="AB1143" s="24">
        <v>5</v>
      </c>
      <c r="AC1143" s="24"/>
      <c r="AD1143" s="24">
        <v>5</v>
      </c>
      <c r="AE1143" s="24"/>
      <c r="AF1143" s="24"/>
      <c r="AG1143" s="24"/>
      <c r="AH1143" s="62">
        <f>V1143/'Festività&amp;Chiusure'!H$2</f>
        <v>0</v>
      </c>
      <c r="AI1143" s="62">
        <f>W1143/'Festività&amp;Chiusure'!I$2</f>
        <v>0</v>
      </c>
      <c r="AJ1143" s="62">
        <f>X1143/'Festività&amp;Chiusure'!J$2</f>
        <v>0</v>
      </c>
      <c r="AK1143" s="62">
        <f>Y1143/'Festività&amp;Chiusure'!K$2</f>
        <v>0</v>
      </c>
      <c r="AL1143" s="62">
        <f>Z1143/'Festività&amp;Chiusure'!L$2</f>
        <v>0.25</v>
      </c>
      <c r="AM1143" s="62">
        <f>AA1143/'Festività&amp;Chiusure'!M$2</f>
        <v>0.25</v>
      </c>
      <c r="AN1143" s="62">
        <f>AB1143/'Festività&amp;Chiusure'!N$2</f>
        <v>0.21739130434782608</v>
      </c>
      <c r="AO1143" s="62">
        <f>AC1143/'Festività&amp;Chiusure'!O$2</f>
        <v>0</v>
      </c>
      <c r="AP1143" s="62">
        <f>AD1143/'Festività&amp;Chiusure'!P$2</f>
        <v>0.23809523809523808</v>
      </c>
      <c r="AQ1143" s="62">
        <f>AE1143/'Festività&amp;Chiusure'!Q$2</f>
        <v>0</v>
      </c>
      <c r="AR1143" s="62">
        <f>AF1143/'Festività&amp;Chiusure'!R$2</f>
        <v>0</v>
      </c>
      <c r="AS1143" s="62">
        <f>AG1143/'Festività&amp;Chiusure'!S$2</f>
        <v>0</v>
      </c>
    </row>
    <row r="1144" spans="1:45" ht="15" customHeight="1">
      <c r="A1144" s="24" t="s">
        <v>209</v>
      </c>
      <c r="B1144" s="48" t="s">
        <v>210</v>
      </c>
      <c r="C1144" s="24" t="s">
        <v>195</v>
      </c>
      <c r="D1144" s="24">
        <v>2025</v>
      </c>
      <c r="E1144" s="61">
        <v>45658</v>
      </c>
      <c r="F1144" s="61">
        <v>46022</v>
      </c>
      <c r="G1144" s="24" t="s">
        <v>62</v>
      </c>
      <c r="H1144" s="24" t="s">
        <v>425</v>
      </c>
      <c r="I1144" s="24" t="s">
        <v>307</v>
      </c>
      <c r="J1144" s="24" t="s">
        <v>789</v>
      </c>
      <c r="K1144" s="24" t="s">
        <v>52</v>
      </c>
      <c r="L1144" s="24" t="s">
        <v>427</v>
      </c>
      <c r="M1144" s="24" t="s">
        <v>427</v>
      </c>
      <c r="N1144" s="24" t="s">
        <v>59</v>
      </c>
      <c r="O1144" s="24" t="s">
        <v>92</v>
      </c>
      <c r="P1144" s="24">
        <v>160</v>
      </c>
      <c r="Q1144" s="24">
        <v>14</v>
      </c>
      <c r="R1144" s="24" t="s">
        <v>93</v>
      </c>
      <c r="S1144" s="62">
        <v>0</v>
      </c>
      <c r="T1144" s="24">
        <v>2025</v>
      </c>
      <c r="U1144" s="24">
        <f t="shared" si="23"/>
        <v>8</v>
      </c>
      <c r="V1144" s="24"/>
      <c r="W1144" s="24"/>
      <c r="X1144" s="24"/>
      <c r="Y1144" s="24"/>
      <c r="Z1144" s="24">
        <v>2</v>
      </c>
      <c r="AA1144" s="24">
        <v>2</v>
      </c>
      <c r="AB1144" s="24">
        <v>2</v>
      </c>
      <c r="AC1144" s="24"/>
      <c r="AD1144" s="24">
        <v>2</v>
      </c>
      <c r="AE1144" s="24"/>
      <c r="AF1144" s="24"/>
      <c r="AG1144" s="24"/>
      <c r="AH1144" s="62">
        <f>V1144/'Festività&amp;Chiusure'!H$2</f>
        <v>0</v>
      </c>
      <c r="AI1144" s="62">
        <f>W1144/'Festività&amp;Chiusure'!I$2</f>
        <v>0</v>
      </c>
      <c r="AJ1144" s="62">
        <f>X1144/'Festività&amp;Chiusure'!J$2</f>
        <v>0</v>
      </c>
      <c r="AK1144" s="62">
        <f>Y1144/'Festività&amp;Chiusure'!K$2</f>
        <v>0</v>
      </c>
      <c r="AL1144" s="62">
        <f>Z1144/'Festività&amp;Chiusure'!L$2</f>
        <v>0.1</v>
      </c>
      <c r="AM1144" s="62">
        <f>AA1144/'Festività&amp;Chiusure'!M$2</f>
        <v>0.1</v>
      </c>
      <c r="AN1144" s="62">
        <f>AB1144/'Festività&amp;Chiusure'!N$2</f>
        <v>8.6956521739130432E-2</v>
      </c>
      <c r="AO1144" s="62">
        <f>AC1144/'Festività&amp;Chiusure'!O$2</f>
        <v>0</v>
      </c>
      <c r="AP1144" s="62">
        <f>AD1144/'Festività&amp;Chiusure'!P$2</f>
        <v>9.5238095238095233E-2</v>
      </c>
      <c r="AQ1144" s="62">
        <f>AE1144/'Festività&amp;Chiusure'!Q$2</f>
        <v>0</v>
      </c>
      <c r="AR1144" s="62">
        <f>AF1144/'Festività&amp;Chiusure'!R$2</f>
        <v>0</v>
      </c>
      <c r="AS1144" s="62">
        <f>AG1144/'Festività&amp;Chiusure'!S$2</f>
        <v>0</v>
      </c>
    </row>
    <row r="1145" spans="1:45" ht="15" customHeight="1">
      <c r="A1145" s="24" t="s">
        <v>209</v>
      </c>
      <c r="B1145" s="48" t="s">
        <v>210</v>
      </c>
      <c r="C1145" s="24" t="s">
        <v>195</v>
      </c>
      <c r="D1145" s="24">
        <v>2025</v>
      </c>
      <c r="E1145" s="61">
        <v>45658</v>
      </c>
      <c r="F1145" s="61">
        <v>46022</v>
      </c>
      <c r="G1145" s="24" t="s">
        <v>62</v>
      </c>
      <c r="H1145" s="24" t="s">
        <v>425</v>
      </c>
      <c r="I1145" s="24" t="s">
        <v>307</v>
      </c>
      <c r="J1145" s="24" t="s">
        <v>789</v>
      </c>
      <c r="K1145" s="24" t="s">
        <v>52</v>
      </c>
      <c r="L1145" s="24" t="s">
        <v>427</v>
      </c>
      <c r="M1145" s="24" t="s">
        <v>785</v>
      </c>
      <c r="N1145" s="24" t="e">
        <v>#N/A</v>
      </c>
      <c r="O1145" s="24" t="s">
        <v>696</v>
      </c>
      <c r="P1145" s="24">
        <v>160</v>
      </c>
      <c r="Q1145" s="24">
        <v>14</v>
      </c>
      <c r="R1145" s="24" t="s">
        <v>93</v>
      </c>
      <c r="S1145" s="62">
        <v>0</v>
      </c>
      <c r="T1145" s="24">
        <v>2025</v>
      </c>
      <c r="U1145" s="24">
        <f t="shared" si="23"/>
        <v>20</v>
      </c>
      <c r="V1145" s="24"/>
      <c r="W1145" s="24"/>
      <c r="X1145" s="24"/>
      <c r="Y1145" s="24"/>
      <c r="Z1145" s="24">
        <v>5</v>
      </c>
      <c r="AA1145" s="24">
        <v>5</v>
      </c>
      <c r="AB1145" s="24">
        <v>5</v>
      </c>
      <c r="AC1145" s="24"/>
      <c r="AD1145" s="24">
        <v>5</v>
      </c>
      <c r="AE1145" s="24"/>
      <c r="AF1145" s="24"/>
      <c r="AG1145" s="24"/>
      <c r="AH1145" s="62">
        <f>V1145/'Festività&amp;Chiusure'!H$2</f>
        <v>0</v>
      </c>
      <c r="AI1145" s="62">
        <f>W1145/'Festività&amp;Chiusure'!I$2</f>
        <v>0</v>
      </c>
      <c r="AJ1145" s="62">
        <f>X1145/'Festività&amp;Chiusure'!J$2</f>
        <v>0</v>
      </c>
      <c r="AK1145" s="62">
        <f>Y1145/'Festività&amp;Chiusure'!K$2</f>
        <v>0</v>
      </c>
      <c r="AL1145" s="62">
        <f>Z1145/'Festività&amp;Chiusure'!L$2</f>
        <v>0.25</v>
      </c>
      <c r="AM1145" s="62">
        <f>AA1145/'Festività&amp;Chiusure'!M$2</f>
        <v>0.25</v>
      </c>
      <c r="AN1145" s="62">
        <f>AB1145/'Festività&amp;Chiusure'!N$2</f>
        <v>0.21739130434782608</v>
      </c>
      <c r="AO1145" s="62">
        <f>AC1145/'Festività&amp;Chiusure'!O$2</f>
        <v>0</v>
      </c>
      <c r="AP1145" s="62">
        <f>AD1145/'Festività&amp;Chiusure'!P$2</f>
        <v>0.23809523809523808</v>
      </c>
      <c r="AQ1145" s="62">
        <f>AE1145/'Festività&amp;Chiusure'!Q$2</f>
        <v>0</v>
      </c>
      <c r="AR1145" s="62">
        <f>AF1145/'Festività&amp;Chiusure'!R$2</f>
        <v>0</v>
      </c>
      <c r="AS1145" s="62">
        <f>AG1145/'Festività&amp;Chiusure'!S$2</f>
        <v>0</v>
      </c>
    </row>
    <row r="1146" spans="1:45" ht="15" customHeight="1">
      <c r="A1146" s="24" t="s">
        <v>45</v>
      </c>
      <c r="B1146" s="24" t="s">
        <v>46</v>
      </c>
      <c r="C1146" s="24" t="s">
        <v>195</v>
      </c>
      <c r="D1146" s="24">
        <v>2024</v>
      </c>
      <c r="E1146" s="61">
        <v>45658</v>
      </c>
      <c r="F1146" s="61">
        <v>46022</v>
      </c>
      <c r="G1146" s="24" t="s">
        <v>62</v>
      </c>
      <c r="H1146" s="24" t="s">
        <v>445</v>
      </c>
      <c r="I1146" s="24" t="s">
        <v>446</v>
      </c>
      <c r="J1146" s="24" t="s">
        <v>447</v>
      </c>
      <c r="K1146" s="24" t="s">
        <v>447</v>
      </c>
      <c r="L1146" s="24" t="s">
        <v>427</v>
      </c>
      <c r="M1146" s="24" t="s">
        <v>427</v>
      </c>
      <c r="N1146" s="24" t="s">
        <v>59</v>
      </c>
      <c r="O1146" s="24" t="s">
        <v>92</v>
      </c>
      <c r="P1146" s="24">
        <v>100</v>
      </c>
      <c r="Q1146" s="24">
        <v>55</v>
      </c>
      <c r="R1146" s="24" t="s">
        <v>93</v>
      </c>
      <c r="S1146" s="62">
        <v>0</v>
      </c>
      <c r="T1146" s="24">
        <v>2025</v>
      </c>
      <c r="U1146" s="24">
        <f t="shared" si="23"/>
        <v>13</v>
      </c>
      <c r="V1146" s="66">
        <v>2</v>
      </c>
      <c r="W1146" s="66">
        <v>2</v>
      </c>
      <c r="X1146" s="66">
        <v>2</v>
      </c>
      <c r="Y1146" s="66">
        <v>3</v>
      </c>
      <c r="Z1146" s="66">
        <v>3</v>
      </c>
      <c r="AA1146" s="66">
        <v>3</v>
      </c>
      <c r="AB1146" s="66">
        <v>2</v>
      </c>
      <c r="AC1146" s="66">
        <v>1</v>
      </c>
      <c r="AD1146" s="66">
        <v>2</v>
      </c>
      <c r="AE1146" s="66">
        <v>1</v>
      </c>
      <c r="AF1146" s="66">
        <v>1</v>
      </c>
      <c r="AG1146" s="66"/>
      <c r="AH1146" s="62">
        <f>V1146/'Festività&amp;Chiusure'!H$2</f>
        <v>0.1111111111111111</v>
      </c>
      <c r="AI1146" s="62">
        <f>W1146/'Festività&amp;Chiusure'!I$2</f>
        <v>0.1</v>
      </c>
      <c r="AJ1146" s="62">
        <f>X1146/'Festività&amp;Chiusure'!J$2</f>
        <v>9.5238095238095233E-2</v>
      </c>
      <c r="AK1146" s="62">
        <f>Y1146/'Festività&amp;Chiusure'!K$2</f>
        <v>0.13636363636363635</v>
      </c>
      <c r="AL1146" s="62">
        <f>Z1146/'Festività&amp;Chiusure'!L$2</f>
        <v>0.15</v>
      </c>
      <c r="AM1146" s="62">
        <f>AA1146/'Festività&amp;Chiusure'!M$2</f>
        <v>0.15</v>
      </c>
      <c r="AN1146" s="62">
        <f>AB1146/'Festività&amp;Chiusure'!N$2</f>
        <v>8.6956521739130432E-2</v>
      </c>
      <c r="AO1146" s="62">
        <f>AC1146/'Festività&amp;Chiusure'!O$2</f>
        <v>8.3333333333333329E-2</v>
      </c>
      <c r="AP1146" s="62">
        <f>AD1146/'Festività&amp;Chiusure'!P$2</f>
        <v>9.5238095238095233E-2</v>
      </c>
      <c r="AQ1146" s="62">
        <f>AE1146/'Festività&amp;Chiusure'!Q$2</f>
        <v>4.3478260869565216E-2</v>
      </c>
      <c r="AR1146" s="62">
        <f>AF1146/'Festività&amp;Chiusure'!R$2</f>
        <v>4.7619047619047616E-2</v>
      </c>
      <c r="AS1146" s="62">
        <f>AG1146/'Festività&amp;Chiusure'!S$2</f>
        <v>0</v>
      </c>
    </row>
    <row r="1147" spans="1:45" ht="15" customHeight="1">
      <c r="A1147" s="24" t="s">
        <v>45</v>
      </c>
      <c r="B1147" s="24" t="s">
        <v>46</v>
      </c>
      <c r="C1147" s="24" t="s">
        <v>195</v>
      </c>
      <c r="D1147" s="24">
        <v>2025</v>
      </c>
      <c r="E1147" s="61">
        <v>45725</v>
      </c>
      <c r="F1147" s="61">
        <v>45777</v>
      </c>
      <c r="G1147" s="78" t="s">
        <v>62</v>
      </c>
      <c r="H1147" s="78" t="s">
        <v>790</v>
      </c>
      <c r="I1147" s="24" t="s">
        <v>379</v>
      </c>
      <c r="J1147" s="24" t="s">
        <v>791</v>
      </c>
      <c r="K1147" s="24" t="s">
        <v>52</v>
      </c>
      <c r="L1147" s="24" t="s">
        <v>451</v>
      </c>
      <c r="M1147" s="24" t="s">
        <v>58</v>
      </c>
      <c r="N1147" s="24" t="s">
        <v>59</v>
      </c>
      <c r="O1147" s="24" t="s">
        <v>697</v>
      </c>
      <c r="P1147" s="24">
        <v>82</v>
      </c>
      <c r="Q1147" s="24">
        <v>0</v>
      </c>
      <c r="R1147" s="24" t="s">
        <v>93</v>
      </c>
      <c r="S1147" s="62">
        <v>0</v>
      </c>
      <c r="T1147" s="24">
        <v>2025</v>
      </c>
      <c r="U1147" s="24">
        <f t="shared" si="23"/>
        <v>19</v>
      </c>
      <c r="V1147" s="24"/>
      <c r="W1147" s="24"/>
      <c r="X1147" s="24"/>
      <c r="Y1147" s="24">
        <v>5</v>
      </c>
      <c r="Z1147" s="24">
        <v>8</v>
      </c>
      <c r="AA1147" s="24">
        <v>8</v>
      </c>
      <c r="AB1147" s="24">
        <v>3</v>
      </c>
      <c r="AC1147" s="24"/>
      <c r="AD1147" s="24"/>
      <c r="AE1147" s="24"/>
      <c r="AF1147" s="24"/>
      <c r="AG1147" s="24"/>
      <c r="AH1147" s="62">
        <f>V1147/'Festività&amp;Chiusure'!H$2</f>
        <v>0</v>
      </c>
      <c r="AI1147" s="62">
        <f>W1147/'Festività&amp;Chiusure'!I$2</f>
        <v>0</v>
      </c>
      <c r="AJ1147" s="62">
        <f>X1147/'Festività&amp;Chiusure'!J$2</f>
        <v>0</v>
      </c>
      <c r="AK1147" s="62">
        <f>Y1147/'Festività&amp;Chiusure'!K$2</f>
        <v>0.22727272727272727</v>
      </c>
      <c r="AL1147" s="62">
        <f>Z1147/'Festività&amp;Chiusure'!L$2</f>
        <v>0.4</v>
      </c>
      <c r="AM1147" s="62">
        <f>AA1147/'Festività&amp;Chiusure'!M$2</f>
        <v>0.4</v>
      </c>
      <c r="AN1147" s="62">
        <f>AB1147/'Festività&amp;Chiusure'!N$2</f>
        <v>0.13043478260869565</v>
      </c>
      <c r="AO1147" s="62">
        <f>AC1147/'Festività&amp;Chiusure'!O$2</f>
        <v>0</v>
      </c>
      <c r="AP1147" s="62">
        <f>AD1147/'Festività&amp;Chiusure'!P$2</f>
        <v>0</v>
      </c>
      <c r="AQ1147" s="62">
        <f>AE1147/'Festività&amp;Chiusure'!Q$2</f>
        <v>0</v>
      </c>
      <c r="AR1147" s="62">
        <f>AF1147/'Festività&amp;Chiusure'!R$2</f>
        <v>0</v>
      </c>
      <c r="AS1147" s="62">
        <f>AG1147/'Festività&amp;Chiusure'!S$2</f>
        <v>0</v>
      </c>
    </row>
    <row r="1148" spans="1:45" ht="15" customHeight="1">
      <c r="A1148" s="24" t="s">
        <v>45</v>
      </c>
      <c r="B1148" s="24" t="s">
        <v>46</v>
      </c>
      <c r="C1148" s="24" t="s">
        <v>195</v>
      </c>
      <c r="D1148" s="24">
        <v>2025</v>
      </c>
      <c r="E1148" s="61">
        <v>45725</v>
      </c>
      <c r="F1148" s="61">
        <v>45777</v>
      </c>
      <c r="G1148" s="78" t="s">
        <v>62</v>
      </c>
      <c r="H1148" s="24" t="s">
        <v>790</v>
      </c>
      <c r="I1148" s="24" t="s">
        <v>379</v>
      </c>
      <c r="J1148" s="24" t="s">
        <v>791</v>
      </c>
      <c r="K1148" s="24" t="s">
        <v>52</v>
      </c>
      <c r="L1148" s="24" t="s">
        <v>451</v>
      </c>
      <c r="M1148" s="24" t="s">
        <v>466</v>
      </c>
      <c r="N1148" s="24" t="s">
        <v>59</v>
      </c>
      <c r="O1148" s="24" t="s">
        <v>178</v>
      </c>
      <c r="P1148" s="24">
        <v>82</v>
      </c>
      <c r="Q1148" s="24">
        <v>0</v>
      </c>
      <c r="R1148" s="24" t="s">
        <v>93</v>
      </c>
      <c r="S1148" s="62">
        <v>0</v>
      </c>
      <c r="T1148" s="24">
        <v>2025</v>
      </c>
      <c r="U1148" s="24">
        <f t="shared" si="23"/>
        <v>10</v>
      </c>
      <c r="V1148" s="24"/>
      <c r="W1148" s="24"/>
      <c r="X1148" s="24"/>
      <c r="Y1148" s="24">
        <v>3</v>
      </c>
      <c r="Z1148" s="24">
        <v>4</v>
      </c>
      <c r="AA1148" s="24">
        <v>3</v>
      </c>
      <c r="AB1148" s="24">
        <v>1</v>
      </c>
      <c r="AC1148" s="24">
        <v>1</v>
      </c>
      <c r="AD1148" s="24">
        <v>1</v>
      </c>
      <c r="AE1148" s="24"/>
      <c r="AF1148" s="24"/>
      <c r="AG1148" s="24"/>
      <c r="AH1148" s="62">
        <f>V1148/'Festività&amp;Chiusure'!H$2</f>
        <v>0</v>
      </c>
      <c r="AI1148" s="62">
        <f>W1148/'Festività&amp;Chiusure'!I$2</f>
        <v>0</v>
      </c>
      <c r="AJ1148" s="62">
        <f>X1148/'Festività&amp;Chiusure'!J$2</f>
        <v>0</v>
      </c>
      <c r="AK1148" s="62">
        <f>Y1148/'Festività&amp;Chiusure'!K$2</f>
        <v>0.13636363636363635</v>
      </c>
      <c r="AL1148" s="62">
        <f>Z1148/'Festività&amp;Chiusure'!L$2</f>
        <v>0.2</v>
      </c>
      <c r="AM1148" s="62">
        <f>AA1148/'Festività&amp;Chiusure'!M$2</f>
        <v>0.15</v>
      </c>
      <c r="AN1148" s="62">
        <f>AB1148/'Festività&amp;Chiusure'!N$2</f>
        <v>4.3478260869565216E-2</v>
      </c>
      <c r="AO1148" s="62">
        <f>AC1148/'Festività&amp;Chiusure'!O$2</f>
        <v>8.3333333333333329E-2</v>
      </c>
      <c r="AP1148" s="62">
        <f>AD1148/'Festività&amp;Chiusure'!P$2</f>
        <v>4.7619047619047616E-2</v>
      </c>
      <c r="AQ1148" s="62">
        <f>AE1148/'Festività&amp;Chiusure'!Q$2</f>
        <v>0</v>
      </c>
      <c r="AR1148" s="62">
        <f>AF1148/'Festività&amp;Chiusure'!R$2</f>
        <v>0</v>
      </c>
      <c r="AS1148" s="62">
        <f>AG1148/'Festività&amp;Chiusure'!S$2</f>
        <v>0</v>
      </c>
    </row>
    <row r="1149" spans="1:45" ht="15" customHeight="1">
      <c r="A1149" s="24" t="s">
        <v>209</v>
      </c>
      <c r="B1149" s="24" t="s">
        <v>46</v>
      </c>
      <c r="C1149" s="24" t="s">
        <v>195</v>
      </c>
      <c r="D1149" s="24">
        <v>2025</v>
      </c>
      <c r="E1149" s="61">
        <v>45725</v>
      </c>
      <c r="F1149" s="61">
        <v>45777</v>
      </c>
      <c r="G1149" s="78" t="s">
        <v>62</v>
      </c>
      <c r="H1149" s="78" t="s">
        <v>790</v>
      </c>
      <c r="I1149" s="24" t="s">
        <v>379</v>
      </c>
      <c r="J1149" s="24" t="s">
        <v>791</v>
      </c>
      <c r="K1149" s="24" t="s">
        <v>52</v>
      </c>
      <c r="L1149" s="24" t="s">
        <v>451</v>
      </c>
      <c r="M1149" s="24" t="s">
        <v>451</v>
      </c>
      <c r="N1149" s="24" t="s">
        <v>55</v>
      </c>
      <c r="O1149" s="24" t="s">
        <v>92</v>
      </c>
      <c r="P1149" s="24">
        <v>82</v>
      </c>
      <c r="Q1149" s="24">
        <v>0</v>
      </c>
      <c r="R1149" s="24" t="s">
        <v>93</v>
      </c>
      <c r="S1149" s="62">
        <v>0</v>
      </c>
      <c r="T1149" s="24">
        <v>2025</v>
      </c>
      <c r="U1149" s="24">
        <f t="shared" si="23"/>
        <v>4</v>
      </c>
      <c r="V1149" s="24"/>
      <c r="W1149" s="24"/>
      <c r="X1149" s="24"/>
      <c r="Y1149" s="24">
        <v>1</v>
      </c>
      <c r="Z1149" s="24">
        <v>2</v>
      </c>
      <c r="AA1149" s="24">
        <v>1</v>
      </c>
      <c r="AB1149" s="24">
        <v>1</v>
      </c>
      <c r="AC1149" s="24"/>
      <c r="AD1149" s="24"/>
      <c r="AE1149" s="24"/>
      <c r="AF1149" s="24"/>
      <c r="AG1149" s="24"/>
      <c r="AH1149" s="62">
        <f>V1149/'Festività&amp;Chiusure'!H$2</f>
        <v>0</v>
      </c>
      <c r="AI1149" s="62">
        <f>W1149/'Festività&amp;Chiusure'!I$2</f>
        <v>0</v>
      </c>
      <c r="AJ1149" s="62">
        <f>X1149/'Festività&amp;Chiusure'!J$2</f>
        <v>0</v>
      </c>
      <c r="AK1149" s="62">
        <f>Y1149/'Festività&amp;Chiusure'!K$2</f>
        <v>4.5454545454545456E-2</v>
      </c>
      <c r="AL1149" s="62">
        <f>Z1149/'Festività&amp;Chiusure'!L$2</f>
        <v>0.1</v>
      </c>
      <c r="AM1149" s="62">
        <f>AA1149/'Festività&amp;Chiusure'!M$2</f>
        <v>0.05</v>
      </c>
      <c r="AN1149" s="62">
        <f>AB1149/'Festività&amp;Chiusure'!N$2</f>
        <v>4.3478260869565216E-2</v>
      </c>
      <c r="AO1149" s="62">
        <f>AC1149/'Festività&amp;Chiusure'!O$2</f>
        <v>0</v>
      </c>
      <c r="AP1149" s="62">
        <f>AD1149/'Festività&amp;Chiusure'!P$2</f>
        <v>0</v>
      </c>
      <c r="AQ1149" s="62">
        <f>AE1149/'Festività&amp;Chiusure'!Q$2</f>
        <v>0</v>
      </c>
      <c r="AR1149" s="62">
        <f>AF1149/'Festività&amp;Chiusure'!R$2</f>
        <v>0</v>
      </c>
      <c r="AS1149" s="62">
        <f>AG1149/'Festività&amp;Chiusure'!S$2</f>
        <v>0</v>
      </c>
    </row>
    <row r="1150" spans="1:45" ht="15" customHeight="1">
      <c r="A1150" s="24" t="s">
        <v>209</v>
      </c>
      <c r="B1150" s="24" t="s">
        <v>46</v>
      </c>
      <c r="C1150" s="24" t="s">
        <v>195</v>
      </c>
      <c r="D1150" s="24">
        <v>2025</v>
      </c>
      <c r="E1150" s="61">
        <v>45725</v>
      </c>
      <c r="F1150" s="61">
        <v>45777</v>
      </c>
      <c r="G1150" s="78" t="s">
        <v>62</v>
      </c>
      <c r="H1150" s="78" t="s">
        <v>790</v>
      </c>
      <c r="I1150" s="24" t="s">
        <v>379</v>
      </c>
      <c r="J1150" s="24" t="s">
        <v>791</v>
      </c>
      <c r="K1150" s="24" t="s">
        <v>52</v>
      </c>
      <c r="L1150" s="24" t="s">
        <v>451</v>
      </c>
      <c r="M1150" s="24" t="s">
        <v>217</v>
      </c>
      <c r="N1150" s="24" t="s">
        <v>55</v>
      </c>
      <c r="O1150" s="24" t="s">
        <v>142</v>
      </c>
      <c r="P1150" s="24">
        <v>82</v>
      </c>
      <c r="Q1150" s="24">
        <v>0</v>
      </c>
      <c r="R1150" s="24" t="s">
        <v>93</v>
      </c>
      <c r="S1150" s="62">
        <v>0</v>
      </c>
      <c r="T1150" s="24">
        <v>2025</v>
      </c>
      <c r="U1150" s="24">
        <f t="shared" si="23"/>
        <v>27</v>
      </c>
      <c r="V1150" s="24"/>
      <c r="W1150" s="24"/>
      <c r="X1150" s="24"/>
      <c r="Y1150" s="24">
        <v>6</v>
      </c>
      <c r="Z1150" s="24">
        <v>12</v>
      </c>
      <c r="AA1150" s="24">
        <v>15</v>
      </c>
      <c r="AB1150" s="24"/>
      <c r="AC1150" s="24"/>
      <c r="AD1150" s="24"/>
      <c r="AE1150" s="24"/>
      <c r="AF1150" s="24"/>
      <c r="AG1150" s="24"/>
      <c r="AH1150" s="62">
        <f>V1150/'Festività&amp;Chiusure'!H$2</f>
        <v>0</v>
      </c>
      <c r="AI1150" s="62">
        <f>W1150/'Festività&amp;Chiusure'!I$2</f>
        <v>0</v>
      </c>
      <c r="AJ1150" s="62">
        <f>X1150/'Festività&amp;Chiusure'!J$2</f>
        <v>0</v>
      </c>
      <c r="AK1150" s="62">
        <f>Y1150/'Festività&amp;Chiusure'!K$2</f>
        <v>0.27272727272727271</v>
      </c>
      <c r="AL1150" s="62">
        <f>Z1150/'Festività&amp;Chiusure'!L$2</f>
        <v>0.6</v>
      </c>
      <c r="AM1150" s="62">
        <f>AA1150/'Festività&amp;Chiusure'!M$2</f>
        <v>0.75</v>
      </c>
      <c r="AN1150" s="62">
        <f>AB1150/'Festività&amp;Chiusure'!N$2</f>
        <v>0</v>
      </c>
      <c r="AO1150" s="62">
        <f>AC1150/'Festività&amp;Chiusure'!O$2</f>
        <v>0</v>
      </c>
      <c r="AP1150" s="62">
        <f>AD1150/'Festività&amp;Chiusure'!P$2</f>
        <v>0</v>
      </c>
      <c r="AQ1150" s="62">
        <f>AE1150/'Festività&amp;Chiusure'!Q$2</f>
        <v>0</v>
      </c>
      <c r="AR1150" s="62">
        <f>AF1150/'Festività&amp;Chiusure'!R$2</f>
        <v>0</v>
      </c>
      <c r="AS1150" s="62">
        <f>AG1150/'Festività&amp;Chiusure'!S$2</f>
        <v>0</v>
      </c>
    </row>
    <row r="1151" spans="1:45" ht="15" customHeight="1">
      <c r="A1151" s="24" t="s">
        <v>209</v>
      </c>
      <c r="B1151" s="24" t="s">
        <v>46</v>
      </c>
      <c r="C1151" s="24" t="s">
        <v>195</v>
      </c>
      <c r="D1151" s="24">
        <v>2025</v>
      </c>
      <c r="E1151" s="61">
        <v>45725</v>
      </c>
      <c r="F1151" s="61">
        <v>45777</v>
      </c>
      <c r="G1151" s="78" t="s">
        <v>62</v>
      </c>
      <c r="H1151" s="78" t="s">
        <v>790</v>
      </c>
      <c r="I1151" s="24" t="s">
        <v>379</v>
      </c>
      <c r="J1151" s="24" t="s">
        <v>791</v>
      </c>
      <c r="K1151" s="24" t="s">
        <v>52</v>
      </c>
      <c r="L1151" s="24" t="s">
        <v>451</v>
      </c>
      <c r="M1151" s="24" t="s">
        <v>133</v>
      </c>
      <c r="N1151" s="24" t="s">
        <v>55</v>
      </c>
      <c r="O1151" s="24" t="s">
        <v>674</v>
      </c>
      <c r="P1151" s="24">
        <v>82</v>
      </c>
      <c r="Q1151" s="24">
        <v>0</v>
      </c>
      <c r="R1151" s="24" t="s">
        <v>93</v>
      </c>
      <c r="S1151" s="62">
        <v>0</v>
      </c>
      <c r="T1151" s="24">
        <v>2025</v>
      </c>
      <c r="U1151" s="24">
        <f t="shared" si="23"/>
        <v>20</v>
      </c>
      <c r="V1151" s="24"/>
      <c r="W1151" s="24"/>
      <c r="X1151" s="24"/>
      <c r="Y1151" s="24">
        <v>1</v>
      </c>
      <c r="Z1151" s="24">
        <v>6</v>
      </c>
      <c r="AA1151" s="24">
        <v>10</v>
      </c>
      <c r="AB1151" s="24">
        <v>4</v>
      </c>
      <c r="AC1151" s="24"/>
      <c r="AD1151" s="24"/>
      <c r="AE1151" s="24"/>
      <c r="AF1151" s="24"/>
      <c r="AG1151" s="24"/>
      <c r="AH1151" s="62">
        <f>V1151/'Festività&amp;Chiusure'!H$2</f>
        <v>0</v>
      </c>
      <c r="AI1151" s="62">
        <f>W1151/'Festività&amp;Chiusure'!I$2</f>
        <v>0</v>
      </c>
      <c r="AJ1151" s="62">
        <f>X1151/'Festività&amp;Chiusure'!J$2</f>
        <v>0</v>
      </c>
      <c r="AK1151" s="62">
        <f>Y1151/'Festività&amp;Chiusure'!K$2</f>
        <v>4.5454545454545456E-2</v>
      </c>
      <c r="AL1151" s="62">
        <f>Z1151/'Festività&amp;Chiusure'!L$2</f>
        <v>0.3</v>
      </c>
      <c r="AM1151" s="62">
        <f>AA1151/'Festività&amp;Chiusure'!M$2</f>
        <v>0.5</v>
      </c>
      <c r="AN1151" s="62">
        <f>AB1151/'Festività&amp;Chiusure'!N$2</f>
        <v>0.17391304347826086</v>
      </c>
      <c r="AO1151" s="62">
        <f>AC1151/'Festività&amp;Chiusure'!O$2</f>
        <v>0</v>
      </c>
      <c r="AP1151" s="62">
        <f>AD1151/'Festività&amp;Chiusure'!P$2</f>
        <v>0</v>
      </c>
      <c r="AQ1151" s="62">
        <f>AE1151/'Festività&amp;Chiusure'!Q$2</f>
        <v>0</v>
      </c>
      <c r="AR1151" s="62">
        <f>AF1151/'Festività&amp;Chiusure'!R$2</f>
        <v>0</v>
      </c>
      <c r="AS1151" s="62">
        <f>AG1151/'Festività&amp;Chiusure'!S$2</f>
        <v>0</v>
      </c>
    </row>
    <row r="1152" spans="1:45" ht="15" customHeight="1">
      <c r="A1152" s="24" t="s">
        <v>420</v>
      </c>
      <c r="B1152" s="24" t="s">
        <v>46</v>
      </c>
      <c r="C1152" s="24" t="s">
        <v>195</v>
      </c>
      <c r="D1152" s="24">
        <v>2025</v>
      </c>
      <c r="E1152" s="61">
        <v>45781</v>
      </c>
      <c r="F1152" s="61">
        <v>45869</v>
      </c>
      <c r="G1152" s="24" t="s">
        <v>62</v>
      </c>
      <c r="H1152" s="24" t="s">
        <v>792</v>
      </c>
      <c r="I1152" s="24" t="s">
        <v>379</v>
      </c>
      <c r="J1152" s="24" t="s">
        <v>793</v>
      </c>
      <c r="K1152" s="24" t="s">
        <v>52</v>
      </c>
      <c r="L1152" s="24" t="s">
        <v>451</v>
      </c>
      <c r="M1152" s="24" t="s">
        <v>58</v>
      </c>
      <c r="N1152" s="24" t="s">
        <v>59</v>
      </c>
      <c r="O1152" s="24" t="s">
        <v>794</v>
      </c>
      <c r="P1152" s="24">
        <v>0</v>
      </c>
      <c r="Q1152" s="24">
        <v>0</v>
      </c>
      <c r="R1152" s="24" t="s">
        <v>84</v>
      </c>
      <c r="S1152" s="62">
        <v>0</v>
      </c>
      <c r="T1152" s="24">
        <v>2025</v>
      </c>
      <c r="U1152" s="24">
        <f t="shared" si="23"/>
        <v>9</v>
      </c>
      <c r="V1152" s="24"/>
      <c r="W1152" s="24"/>
      <c r="X1152" s="24"/>
      <c r="Y1152" s="24"/>
      <c r="AA1152" s="24">
        <v>3</v>
      </c>
      <c r="AB1152" s="24">
        <v>3</v>
      </c>
      <c r="AC1152" s="24">
        <v>3</v>
      </c>
      <c r="AD1152" s="24"/>
      <c r="AE1152" s="24"/>
      <c r="AF1152" s="24"/>
      <c r="AG1152" s="24"/>
      <c r="AH1152" s="62">
        <f>V1152/'Festività&amp;Chiusure'!H$2</f>
        <v>0</v>
      </c>
      <c r="AI1152" s="62">
        <f>W1152/'Festività&amp;Chiusure'!I$2</f>
        <v>0</v>
      </c>
      <c r="AJ1152" s="62">
        <f>X1152/'Festività&amp;Chiusure'!J$2</f>
        <v>0</v>
      </c>
      <c r="AK1152" s="62">
        <f>Y1152/'Festività&amp;Chiusure'!K$2</f>
        <v>0</v>
      </c>
      <c r="AL1152" s="62">
        <f>Z1152/'Festività&amp;Chiusure'!L$2</f>
        <v>0</v>
      </c>
      <c r="AM1152" s="62">
        <f>AA1152/'Festività&amp;Chiusure'!M$2</f>
        <v>0.15</v>
      </c>
      <c r="AN1152" s="62">
        <f>AB1152/'Festività&amp;Chiusure'!N$2</f>
        <v>0.13043478260869565</v>
      </c>
      <c r="AO1152" s="62">
        <f>AC1152/'Festività&amp;Chiusure'!O$2</f>
        <v>0.25</v>
      </c>
      <c r="AP1152" s="62">
        <f>AD1152/'Festività&amp;Chiusure'!P$2</f>
        <v>0</v>
      </c>
      <c r="AQ1152" s="62">
        <f>AE1152/'Festività&amp;Chiusure'!Q$2</f>
        <v>0</v>
      </c>
      <c r="AR1152" s="62">
        <f>AF1152/'Festività&amp;Chiusure'!R$2</f>
        <v>0</v>
      </c>
      <c r="AS1152" s="62">
        <f>AG1152/'Festività&amp;Chiusure'!S$2</f>
        <v>0</v>
      </c>
    </row>
    <row r="1153" spans="1:45" ht="15" customHeight="1">
      <c r="A1153" s="24" t="s">
        <v>420</v>
      </c>
      <c r="B1153" s="24" t="s">
        <v>46</v>
      </c>
      <c r="C1153" s="24" t="s">
        <v>195</v>
      </c>
      <c r="D1153" s="24">
        <v>2025</v>
      </c>
      <c r="E1153" s="61">
        <v>45781</v>
      </c>
      <c r="F1153" s="61">
        <v>45869</v>
      </c>
      <c r="G1153" s="24" t="s">
        <v>62</v>
      </c>
      <c r="H1153" s="24" t="s">
        <v>792</v>
      </c>
      <c r="I1153" s="24" t="s">
        <v>379</v>
      </c>
      <c r="J1153" s="24" t="s">
        <v>793</v>
      </c>
      <c r="K1153" s="24" t="s">
        <v>52</v>
      </c>
      <c r="L1153" s="24" t="s">
        <v>451</v>
      </c>
      <c r="M1153" s="24" t="s">
        <v>466</v>
      </c>
      <c r="N1153" s="24" t="s">
        <v>59</v>
      </c>
      <c r="O1153" s="24" t="s">
        <v>178</v>
      </c>
      <c r="P1153" s="24">
        <v>0</v>
      </c>
      <c r="Q1153" s="24">
        <v>0</v>
      </c>
      <c r="R1153" s="24" t="s">
        <v>84</v>
      </c>
      <c r="S1153" s="62">
        <v>0</v>
      </c>
      <c r="T1153" s="24">
        <v>2025</v>
      </c>
      <c r="U1153" s="24">
        <f t="shared" si="23"/>
        <v>5</v>
      </c>
      <c r="V1153" s="24"/>
      <c r="W1153" s="24"/>
      <c r="X1153" s="24"/>
      <c r="Y1153" s="24"/>
      <c r="AA1153" s="24">
        <v>1</v>
      </c>
      <c r="AB1153" s="24"/>
      <c r="AC1153" s="24"/>
      <c r="AD1153" s="24">
        <v>2</v>
      </c>
      <c r="AE1153" s="24">
        <v>2</v>
      </c>
      <c r="AF1153" s="24"/>
      <c r="AG1153" s="24"/>
      <c r="AH1153" s="62">
        <f>V1153/'Festività&amp;Chiusure'!H$2</f>
        <v>0</v>
      </c>
      <c r="AI1153" s="62">
        <f>W1153/'Festività&amp;Chiusure'!I$2</f>
        <v>0</v>
      </c>
      <c r="AJ1153" s="62">
        <f>X1153/'Festività&amp;Chiusure'!J$2</f>
        <v>0</v>
      </c>
      <c r="AK1153" s="62">
        <f>Y1153/'Festività&amp;Chiusure'!K$2</f>
        <v>0</v>
      </c>
      <c r="AL1153" s="62">
        <f>Z1153/'Festività&amp;Chiusure'!L$2</f>
        <v>0</v>
      </c>
      <c r="AM1153" s="62">
        <f>AA1153/'Festività&amp;Chiusure'!M$2</f>
        <v>0.05</v>
      </c>
      <c r="AN1153" s="62">
        <f>AB1153/'Festività&amp;Chiusure'!N$2</f>
        <v>0</v>
      </c>
      <c r="AO1153" s="62">
        <f>AC1153/'Festività&amp;Chiusure'!O$2</f>
        <v>0</v>
      </c>
      <c r="AP1153" s="62">
        <f>AD1153/'Festività&amp;Chiusure'!P$2</f>
        <v>9.5238095238095233E-2</v>
      </c>
      <c r="AQ1153" s="62">
        <f>AE1153/'Festività&amp;Chiusure'!Q$2</f>
        <v>8.6956521739130432E-2</v>
      </c>
      <c r="AR1153" s="62">
        <f>AF1153/'Festività&amp;Chiusure'!R$2</f>
        <v>0</v>
      </c>
      <c r="AS1153" s="62">
        <f>AG1153/'Festività&amp;Chiusure'!S$2</f>
        <v>0</v>
      </c>
    </row>
    <row r="1154" spans="1:45" ht="15" customHeight="1">
      <c r="A1154" s="24" t="s">
        <v>420</v>
      </c>
      <c r="B1154" s="24" t="s">
        <v>46</v>
      </c>
      <c r="C1154" s="24" t="s">
        <v>195</v>
      </c>
      <c r="D1154" s="24">
        <v>2025</v>
      </c>
      <c r="E1154" s="61">
        <v>45781</v>
      </c>
      <c r="F1154" s="61">
        <v>45869</v>
      </c>
      <c r="G1154" s="24" t="s">
        <v>62</v>
      </c>
      <c r="H1154" s="24" t="s">
        <v>62</v>
      </c>
      <c r="I1154" s="24" t="s">
        <v>379</v>
      </c>
      <c r="J1154" s="24" t="s">
        <v>795</v>
      </c>
      <c r="K1154" s="24" t="s">
        <v>52</v>
      </c>
      <c r="L1154" s="24" t="s">
        <v>451</v>
      </c>
      <c r="M1154" s="24" t="s">
        <v>58</v>
      </c>
      <c r="N1154" s="24" t="s">
        <v>59</v>
      </c>
      <c r="O1154" s="24" t="s">
        <v>794</v>
      </c>
      <c r="P1154" s="24">
        <v>0</v>
      </c>
      <c r="Q1154" s="24">
        <v>0</v>
      </c>
      <c r="R1154" s="24" t="s">
        <v>84</v>
      </c>
      <c r="S1154" s="62">
        <v>0</v>
      </c>
      <c r="T1154" s="24">
        <v>2025</v>
      </c>
      <c r="U1154" s="24">
        <f t="shared" si="23"/>
        <v>6</v>
      </c>
      <c r="V1154" s="24"/>
      <c r="W1154" s="24"/>
      <c r="X1154" s="24"/>
      <c r="Y1154" s="24"/>
      <c r="Z1154" s="24"/>
      <c r="AA1154" s="24">
        <v>2</v>
      </c>
      <c r="AB1154" s="24">
        <v>2</v>
      </c>
      <c r="AC1154" s="24">
        <v>2</v>
      </c>
      <c r="AD1154" s="24"/>
      <c r="AE1154" s="24"/>
      <c r="AF1154" s="24"/>
      <c r="AG1154" s="24"/>
      <c r="AH1154" s="62">
        <f>V1154/'Festività&amp;Chiusure'!H$2</f>
        <v>0</v>
      </c>
      <c r="AI1154" s="62">
        <f>W1154/'Festività&amp;Chiusure'!I$2</f>
        <v>0</v>
      </c>
      <c r="AJ1154" s="62">
        <f>X1154/'Festività&amp;Chiusure'!J$2</f>
        <v>0</v>
      </c>
      <c r="AK1154" s="62">
        <f>Y1154/'Festività&amp;Chiusure'!K$2</f>
        <v>0</v>
      </c>
      <c r="AL1154" s="62">
        <f>Z1154/'Festività&amp;Chiusure'!L$2</f>
        <v>0</v>
      </c>
      <c r="AM1154" s="62">
        <f>AA1154/'Festività&amp;Chiusure'!M$2</f>
        <v>0.1</v>
      </c>
      <c r="AN1154" s="62">
        <f>AB1154/'Festività&amp;Chiusure'!N$2</f>
        <v>8.6956521739130432E-2</v>
      </c>
      <c r="AO1154" s="62">
        <f>AC1154/'Festività&amp;Chiusure'!O$2</f>
        <v>0.16666666666666666</v>
      </c>
      <c r="AP1154" s="62">
        <f>AD1154/'Festività&amp;Chiusure'!P$2</f>
        <v>0</v>
      </c>
      <c r="AQ1154" s="62">
        <f>AE1154/'Festività&amp;Chiusure'!Q$2</f>
        <v>0</v>
      </c>
      <c r="AR1154" s="62">
        <f>AF1154/'Festività&amp;Chiusure'!R$2</f>
        <v>0</v>
      </c>
      <c r="AS1154" s="62">
        <f>AG1154/'Festività&amp;Chiusure'!S$2</f>
        <v>0</v>
      </c>
    </row>
    <row r="1155" spans="1:45" ht="15" customHeight="1">
      <c r="A1155" s="24" t="s">
        <v>420</v>
      </c>
      <c r="B1155" s="24" t="s">
        <v>46</v>
      </c>
      <c r="C1155" s="24" t="s">
        <v>195</v>
      </c>
      <c r="D1155" s="24">
        <v>2025</v>
      </c>
      <c r="E1155" s="61">
        <v>45781</v>
      </c>
      <c r="F1155" s="61">
        <v>45869</v>
      </c>
      <c r="G1155" s="24" t="s">
        <v>62</v>
      </c>
      <c r="H1155" s="24" t="s">
        <v>62</v>
      </c>
      <c r="I1155" s="24" t="s">
        <v>379</v>
      </c>
      <c r="J1155" s="24" t="s">
        <v>795</v>
      </c>
      <c r="K1155" s="24" t="s">
        <v>52</v>
      </c>
      <c r="L1155" s="24" t="s">
        <v>451</v>
      </c>
      <c r="M1155" s="24" t="s">
        <v>466</v>
      </c>
      <c r="N1155" s="24" t="s">
        <v>59</v>
      </c>
      <c r="O1155" s="24" t="s">
        <v>178</v>
      </c>
      <c r="P1155" s="24">
        <v>0</v>
      </c>
      <c r="Q1155" s="24">
        <v>0</v>
      </c>
      <c r="R1155" s="24" t="s">
        <v>84</v>
      </c>
      <c r="S1155" s="62">
        <v>0</v>
      </c>
      <c r="T1155" s="24">
        <v>2025</v>
      </c>
      <c r="U1155" s="24">
        <f t="shared" si="23"/>
        <v>8</v>
      </c>
      <c r="V1155" s="24"/>
      <c r="W1155" s="24"/>
      <c r="X1155" s="24"/>
      <c r="Y1155" s="24"/>
      <c r="Z1155" s="24"/>
      <c r="AA1155" s="24">
        <v>2</v>
      </c>
      <c r="AB1155" s="24"/>
      <c r="AC1155" s="24"/>
      <c r="AD1155" s="24"/>
      <c r="AE1155" s="24">
        <v>2</v>
      </c>
      <c r="AF1155" s="24">
        <v>2</v>
      </c>
      <c r="AG1155" s="24">
        <v>2</v>
      </c>
      <c r="AH1155" s="62">
        <f>V1155/'Festività&amp;Chiusure'!H$2</f>
        <v>0</v>
      </c>
      <c r="AI1155" s="62">
        <f>W1155/'Festività&amp;Chiusure'!I$2</f>
        <v>0</v>
      </c>
      <c r="AJ1155" s="62">
        <f>X1155/'Festività&amp;Chiusure'!J$2</f>
        <v>0</v>
      </c>
      <c r="AK1155" s="62">
        <f>Y1155/'Festività&amp;Chiusure'!K$2</f>
        <v>0</v>
      </c>
      <c r="AL1155" s="62">
        <f>Z1155/'Festività&amp;Chiusure'!L$2</f>
        <v>0</v>
      </c>
      <c r="AM1155" s="62">
        <f>AA1155/'Festività&amp;Chiusure'!M$2</f>
        <v>0.1</v>
      </c>
      <c r="AN1155" s="62">
        <f>AB1155/'Festività&amp;Chiusure'!N$2</f>
        <v>0</v>
      </c>
      <c r="AO1155" s="62">
        <f>AC1155/'Festività&amp;Chiusure'!O$2</f>
        <v>0</v>
      </c>
      <c r="AP1155" s="62">
        <f>AD1155/'Festività&amp;Chiusure'!P$2</f>
        <v>0</v>
      </c>
      <c r="AQ1155" s="62">
        <f>AE1155/'Festività&amp;Chiusure'!Q$2</f>
        <v>8.6956521739130432E-2</v>
      </c>
      <c r="AR1155" s="62">
        <f>AF1155/'Festività&amp;Chiusure'!R$2</f>
        <v>9.5238095238095233E-2</v>
      </c>
      <c r="AS1155" s="62">
        <f>AG1155/'Festività&amp;Chiusure'!S$2</f>
        <v>9.0909090909090912E-2</v>
      </c>
    </row>
    <row r="1156" spans="1:45" ht="15" customHeight="1">
      <c r="A1156" s="24" t="s">
        <v>45</v>
      </c>
      <c r="B1156" s="24" t="s">
        <v>46</v>
      </c>
      <c r="C1156" s="24" t="s">
        <v>195</v>
      </c>
      <c r="D1156" s="24">
        <v>2025</v>
      </c>
      <c r="E1156" s="61">
        <v>45383</v>
      </c>
      <c r="F1156" s="24" t="s">
        <v>796</v>
      </c>
      <c r="G1156" s="78" t="s">
        <v>62</v>
      </c>
      <c r="H1156" s="24" t="s">
        <v>797</v>
      </c>
      <c r="I1156" s="24" t="s">
        <v>379</v>
      </c>
      <c r="J1156" s="24" t="s">
        <v>798</v>
      </c>
      <c r="K1156" s="24" t="s">
        <v>52</v>
      </c>
      <c r="L1156" s="24" t="s">
        <v>451</v>
      </c>
      <c r="M1156" s="24" t="s">
        <v>799</v>
      </c>
      <c r="N1156" s="24" t="e">
        <v>#N/A</v>
      </c>
      <c r="O1156" s="24" t="s">
        <v>142</v>
      </c>
      <c r="P1156" s="24">
        <v>6.5</v>
      </c>
      <c r="Q1156" s="24">
        <v>0</v>
      </c>
      <c r="R1156" s="24" t="s">
        <v>93</v>
      </c>
      <c r="S1156" s="62">
        <v>1</v>
      </c>
      <c r="T1156" s="24">
        <v>2025</v>
      </c>
      <c r="U1156" s="24">
        <f t="shared" si="23"/>
        <v>0</v>
      </c>
      <c r="V1156" s="24"/>
      <c r="W1156" s="24"/>
      <c r="X1156" s="24"/>
      <c r="Y1156" s="24">
        <v>2</v>
      </c>
      <c r="Z1156" s="24"/>
      <c r="AA1156" s="24"/>
      <c r="AB1156" s="24"/>
      <c r="AC1156" s="24"/>
      <c r="AD1156" s="24"/>
      <c r="AE1156" s="24"/>
      <c r="AF1156" s="24"/>
      <c r="AG1156" s="24"/>
      <c r="AH1156" s="62">
        <f>V1156/'Festività&amp;Chiusure'!H$2</f>
        <v>0</v>
      </c>
      <c r="AI1156" s="62">
        <f>W1156/'Festività&amp;Chiusure'!I$2</f>
        <v>0</v>
      </c>
      <c r="AJ1156" s="62">
        <f>X1156/'Festività&amp;Chiusure'!J$2</f>
        <v>0</v>
      </c>
      <c r="AK1156" s="62">
        <f>Y1156/'Festività&amp;Chiusure'!K$2</f>
        <v>9.0909090909090912E-2</v>
      </c>
      <c r="AL1156" s="62">
        <f>Z1156/'Festività&amp;Chiusure'!L$2</f>
        <v>0</v>
      </c>
      <c r="AM1156" s="62">
        <f>AA1156/'Festività&amp;Chiusure'!M$2</f>
        <v>0</v>
      </c>
      <c r="AN1156" s="62">
        <f>AB1156/'Festività&amp;Chiusure'!N$2</f>
        <v>0</v>
      </c>
      <c r="AO1156" s="62">
        <f>AC1156/'Festività&amp;Chiusure'!O$2</f>
        <v>0</v>
      </c>
      <c r="AP1156" s="62">
        <f>AD1156/'Festività&amp;Chiusure'!P$2</f>
        <v>0</v>
      </c>
      <c r="AQ1156" s="62">
        <f>AE1156/'Festività&amp;Chiusure'!Q$2</f>
        <v>0</v>
      </c>
      <c r="AR1156" s="62">
        <f>AF1156/'Festività&amp;Chiusure'!R$2</f>
        <v>0</v>
      </c>
      <c r="AS1156" s="62">
        <f>AG1156/'Festività&amp;Chiusure'!S$2</f>
        <v>0</v>
      </c>
    </row>
    <row r="1157" spans="1:45" ht="15" customHeight="1">
      <c r="A1157" s="24" t="s">
        <v>45</v>
      </c>
      <c r="B1157" s="24" t="s">
        <v>46</v>
      </c>
      <c r="C1157" s="24" t="s">
        <v>195</v>
      </c>
      <c r="D1157" s="24">
        <v>2025</v>
      </c>
      <c r="E1157" s="61">
        <v>45383</v>
      </c>
      <c r="F1157" s="24" t="s">
        <v>796</v>
      </c>
      <c r="G1157" s="78" t="s">
        <v>62</v>
      </c>
      <c r="H1157" s="24" t="s">
        <v>797</v>
      </c>
      <c r="I1157" s="24" t="s">
        <v>379</v>
      </c>
      <c r="J1157" s="24" t="s">
        <v>798</v>
      </c>
      <c r="K1157" s="24" t="s">
        <v>52</v>
      </c>
      <c r="L1157" s="24" t="s">
        <v>451</v>
      </c>
      <c r="M1157" s="24" t="s">
        <v>58</v>
      </c>
      <c r="N1157" s="24" t="s">
        <v>59</v>
      </c>
      <c r="O1157" s="24" t="s">
        <v>800</v>
      </c>
      <c r="P1157" s="24">
        <v>6.5</v>
      </c>
      <c r="Q1157" s="24">
        <v>0</v>
      </c>
      <c r="R1157" s="24" t="s">
        <v>93</v>
      </c>
      <c r="S1157" s="62">
        <v>1</v>
      </c>
      <c r="T1157" s="24">
        <v>2025</v>
      </c>
      <c r="U1157" s="24">
        <f t="shared" si="23"/>
        <v>0</v>
      </c>
      <c r="V1157" s="24"/>
      <c r="W1157" s="24"/>
      <c r="X1157" s="24"/>
      <c r="Y1157" s="24">
        <v>1</v>
      </c>
      <c r="Z1157" s="24"/>
      <c r="AA1157" s="24"/>
      <c r="AB1157" s="24"/>
      <c r="AC1157" s="24"/>
      <c r="AD1157" s="24"/>
      <c r="AE1157" s="24"/>
      <c r="AF1157" s="24"/>
      <c r="AG1157" s="24"/>
      <c r="AH1157" s="62">
        <f>V1157/'Festività&amp;Chiusure'!H$2</f>
        <v>0</v>
      </c>
      <c r="AI1157" s="62">
        <f>W1157/'Festività&amp;Chiusure'!I$2</f>
        <v>0</v>
      </c>
      <c r="AJ1157" s="62">
        <f>X1157/'Festività&amp;Chiusure'!J$2</f>
        <v>0</v>
      </c>
      <c r="AK1157" s="62">
        <f>Y1157/'Festività&amp;Chiusure'!K$2</f>
        <v>4.5454545454545456E-2</v>
      </c>
      <c r="AL1157" s="62">
        <f>Z1157/'Festività&amp;Chiusure'!L$2</f>
        <v>0</v>
      </c>
      <c r="AM1157" s="62">
        <f>AA1157/'Festività&amp;Chiusure'!M$2</f>
        <v>0</v>
      </c>
      <c r="AN1157" s="62">
        <f>AB1157/'Festività&amp;Chiusure'!N$2</f>
        <v>0</v>
      </c>
      <c r="AO1157" s="62">
        <f>AC1157/'Festività&amp;Chiusure'!O$2</f>
        <v>0</v>
      </c>
      <c r="AP1157" s="62">
        <f>AD1157/'Festività&amp;Chiusure'!P$2</f>
        <v>0</v>
      </c>
      <c r="AQ1157" s="62">
        <f>AE1157/'Festività&amp;Chiusure'!Q$2</f>
        <v>0</v>
      </c>
      <c r="AR1157" s="62">
        <f>AF1157/'Festività&amp;Chiusure'!R$2</f>
        <v>0</v>
      </c>
      <c r="AS1157" s="62">
        <f>AG1157/'Festività&amp;Chiusure'!S$2</f>
        <v>0</v>
      </c>
    </row>
    <row r="1158" spans="1:45" ht="15" customHeight="1">
      <c r="A1158" s="24" t="s">
        <v>45</v>
      </c>
      <c r="B1158" s="24" t="s">
        <v>46</v>
      </c>
      <c r="C1158" s="24" t="s">
        <v>195</v>
      </c>
      <c r="D1158" s="24">
        <v>2025</v>
      </c>
      <c r="E1158" s="61">
        <v>45383</v>
      </c>
      <c r="F1158" s="24" t="s">
        <v>796</v>
      </c>
      <c r="G1158" s="78" t="s">
        <v>62</v>
      </c>
      <c r="H1158" s="24" t="s">
        <v>797</v>
      </c>
      <c r="I1158" s="24" t="s">
        <v>379</v>
      </c>
      <c r="J1158" s="24" t="s">
        <v>798</v>
      </c>
      <c r="K1158" s="24" t="s">
        <v>52</v>
      </c>
      <c r="L1158" s="24" t="s">
        <v>451</v>
      </c>
      <c r="M1158" s="24" t="s">
        <v>466</v>
      </c>
      <c r="N1158" s="24" t="s">
        <v>59</v>
      </c>
      <c r="O1158" s="24" t="s">
        <v>178</v>
      </c>
      <c r="P1158" s="24">
        <v>6.5</v>
      </c>
      <c r="Q1158" s="24">
        <v>0</v>
      </c>
      <c r="R1158" s="24" t="s">
        <v>93</v>
      </c>
      <c r="S1158" s="62">
        <v>0.9</v>
      </c>
      <c r="T1158" s="24">
        <v>2025</v>
      </c>
      <c r="U1158" s="24">
        <f t="shared" si="23"/>
        <v>0</v>
      </c>
      <c r="V1158" s="24"/>
      <c r="W1158" s="24"/>
      <c r="X1158" s="24"/>
      <c r="Y1158" s="24">
        <v>1</v>
      </c>
      <c r="Z1158" s="24"/>
      <c r="AA1158" s="24"/>
      <c r="AB1158" s="24"/>
      <c r="AC1158" s="24"/>
      <c r="AD1158" s="24"/>
      <c r="AE1158" s="24"/>
      <c r="AF1158" s="24"/>
      <c r="AG1158" s="24"/>
      <c r="AH1158" s="62">
        <f>V1158/'Festività&amp;Chiusure'!H$2</f>
        <v>0</v>
      </c>
      <c r="AI1158" s="62">
        <f>W1158/'Festività&amp;Chiusure'!I$2</f>
        <v>0</v>
      </c>
      <c r="AJ1158" s="62">
        <f>X1158/'Festività&amp;Chiusure'!J$2</f>
        <v>0</v>
      </c>
      <c r="AK1158" s="62">
        <f>Y1158/'Festività&amp;Chiusure'!K$2</f>
        <v>4.5454545454545456E-2</v>
      </c>
      <c r="AL1158" s="62">
        <f>Z1158/'Festività&amp;Chiusure'!L$2</f>
        <v>0</v>
      </c>
      <c r="AM1158" s="62">
        <f>AA1158/'Festività&amp;Chiusure'!M$2</f>
        <v>0</v>
      </c>
      <c r="AN1158" s="62">
        <f>AB1158/'Festività&amp;Chiusure'!N$2</f>
        <v>0</v>
      </c>
      <c r="AO1158" s="62">
        <f>AC1158/'Festività&amp;Chiusure'!O$2</f>
        <v>0</v>
      </c>
      <c r="AP1158" s="62">
        <f>AD1158/'Festività&amp;Chiusure'!P$2</f>
        <v>0</v>
      </c>
      <c r="AQ1158" s="62">
        <f>AE1158/'Festività&amp;Chiusure'!Q$2</f>
        <v>0</v>
      </c>
      <c r="AR1158" s="62">
        <f>AF1158/'Festività&amp;Chiusure'!R$2</f>
        <v>0</v>
      </c>
      <c r="AS1158" s="62">
        <f>AG1158/'Festività&amp;Chiusure'!S$2</f>
        <v>0</v>
      </c>
    </row>
    <row r="1159" spans="1:45" ht="15" customHeight="1">
      <c r="A1159" s="24" t="s">
        <v>45</v>
      </c>
      <c r="B1159" s="24" t="s">
        <v>46</v>
      </c>
      <c r="C1159" s="24" t="s">
        <v>195</v>
      </c>
      <c r="D1159" s="24">
        <v>2025</v>
      </c>
      <c r="E1159" s="61">
        <v>45383</v>
      </c>
      <c r="F1159" s="24" t="s">
        <v>796</v>
      </c>
      <c r="G1159" s="78" t="s">
        <v>62</v>
      </c>
      <c r="H1159" s="24" t="s">
        <v>797</v>
      </c>
      <c r="I1159" s="24" t="s">
        <v>379</v>
      </c>
      <c r="J1159" s="24" t="s">
        <v>798</v>
      </c>
      <c r="K1159" s="24" t="s">
        <v>52</v>
      </c>
      <c r="L1159" s="24" t="s">
        <v>451</v>
      </c>
      <c r="M1159" s="24" t="s">
        <v>160</v>
      </c>
      <c r="N1159" s="24" t="s">
        <v>55</v>
      </c>
      <c r="O1159" s="24" t="s">
        <v>142</v>
      </c>
      <c r="P1159" s="24">
        <v>6.5</v>
      </c>
      <c r="Q1159" s="24">
        <v>0</v>
      </c>
      <c r="R1159" s="24" t="s">
        <v>93</v>
      </c>
      <c r="S1159" s="62">
        <v>1</v>
      </c>
      <c r="T1159" s="24">
        <v>2025</v>
      </c>
      <c r="U1159" s="24">
        <f t="shared" ref="U1159:U1215" si="24">SUM(Z1159:AG1159)</f>
        <v>0</v>
      </c>
      <c r="V1159" s="24"/>
      <c r="W1159" s="24"/>
      <c r="X1159" s="24"/>
      <c r="Y1159" s="24">
        <v>1</v>
      </c>
      <c r="Z1159" s="24"/>
      <c r="AA1159" s="24"/>
      <c r="AB1159" s="24"/>
      <c r="AC1159" s="24"/>
      <c r="AD1159" s="24"/>
      <c r="AE1159" s="24"/>
      <c r="AF1159" s="24"/>
      <c r="AG1159" s="24"/>
      <c r="AH1159" s="62">
        <f>V1159/'Festività&amp;Chiusure'!H$2</f>
        <v>0</v>
      </c>
      <c r="AI1159" s="62">
        <f>W1159/'Festività&amp;Chiusure'!I$2</f>
        <v>0</v>
      </c>
      <c r="AJ1159" s="62">
        <f>X1159/'Festività&amp;Chiusure'!J$2</f>
        <v>0</v>
      </c>
      <c r="AK1159" s="62">
        <f>Y1159/'Festività&amp;Chiusure'!K$2</f>
        <v>4.5454545454545456E-2</v>
      </c>
      <c r="AL1159" s="62">
        <f>Z1159/'Festività&amp;Chiusure'!L$2</f>
        <v>0</v>
      </c>
      <c r="AM1159" s="62">
        <f>AA1159/'Festività&amp;Chiusure'!M$2</f>
        <v>0</v>
      </c>
      <c r="AN1159" s="62">
        <f>AB1159/'Festività&amp;Chiusure'!N$2</f>
        <v>0</v>
      </c>
      <c r="AO1159" s="62">
        <f>AC1159/'Festività&amp;Chiusure'!O$2</f>
        <v>0</v>
      </c>
      <c r="AP1159" s="62">
        <f>AD1159/'Festività&amp;Chiusure'!P$2</f>
        <v>0</v>
      </c>
      <c r="AQ1159" s="62">
        <f>AE1159/'Festività&amp;Chiusure'!Q$2</f>
        <v>0</v>
      </c>
      <c r="AR1159" s="62">
        <f>AF1159/'Festività&amp;Chiusure'!R$2</f>
        <v>0</v>
      </c>
      <c r="AS1159" s="62">
        <f>AG1159/'Festività&amp;Chiusure'!S$2</f>
        <v>0</v>
      </c>
    </row>
    <row r="1160" spans="1:45" ht="15" customHeight="1">
      <c r="A1160" s="24" t="s">
        <v>45</v>
      </c>
      <c r="B1160" s="24" t="s">
        <v>46</v>
      </c>
      <c r="C1160" s="24" t="s">
        <v>195</v>
      </c>
      <c r="D1160" s="24">
        <v>2025</v>
      </c>
      <c r="E1160" s="61">
        <v>45383</v>
      </c>
      <c r="F1160" s="24" t="s">
        <v>796</v>
      </c>
      <c r="G1160" s="78" t="s">
        <v>62</v>
      </c>
      <c r="H1160" s="24" t="s">
        <v>797</v>
      </c>
      <c r="I1160" s="24" t="s">
        <v>379</v>
      </c>
      <c r="J1160" s="24" t="s">
        <v>798</v>
      </c>
      <c r="K1160" s="24" t="s">
        <v>52</v>
      </c>
      <c r="L1160" s="24" t="s">
        <v>451</v>
      </c>
      <c r="M1160" s="24" t="s">
        <v>133</v>
      </c>
      <c r="N1160" s="24" t="s">
        <v>55</v>
      </c>
      <c r="O1160" s="24" t="s">
        <v>142</v>
      </c>
      <c r="P1160" s="24">
        <v>6.5</v>
      </c>
      <c r="Q1160" s="24">
        <v>0</v>
      </c>
      <c r="R1160" s="24" t="s">
        <v>93</v>
      </c>
      <c r="S1160" s="62">
        <v>1</v>
      </c>
      <c r="T1160" s="24">
        <v>2025</v>
      </c>
      <c r="U1160" s="24">
        <f t="shared" si="24"/>
        <v>0</v>
      </c>
      <c r="V1160" s="24"/>
      <c r="W1160" s="24"/>
      <c r="X1160" s="24"/>
      <c r="Y1160" s="24">
        <v>2</v>
      </c>
      <c r="Z1160" s="24"/>
      <c r="AA1160" s="24"/>
      <c r="AB1160" s="24"/>
      <c r="AC1160" s="24"/>
      <c r="AD1160" s="24"/>
      <c r="AE1160" s="24"/>
      <c r="AF1160" s="24"/>
      <c r="AG1160" s="24"/>
      <c r="AH1160" s="62">
        <f>V1160/'Festività&amp;Chiusure'!H$2</f>
        <v>0</v>
      </c>
      <c r="AI1160" s="62">
        <f>W1160/'Festività&amp;Chiusure'!I$2</f>
        <v>0</v>
      </c>
      <c r="AJ1160" s="62">
        <f>X1160/'Festività&amp;Chiusure'!J$2</f>
        <v>0</v>
      </c>
      <c r="AK1160" s="62">
        <f>Y1160/'Festività&amp;Chiusure'!K$2</f>
        <v>9.0909090909090912E-2</v>
      </c>
      <c r="AL1160" s="62">
        <f>Z1160/'Festività&amp;Chiusure'!L$2</f>
        <v>0</v>
      </c>
      <c r="AM1160" s="62">
        <f>AA1160/'Festività&amp;Chiusure'!M$2</f>
        <v>0</v>
      </c>
      <c r="AN1160" s="62">
        <f>AB1160/'Festività&amp;Chiusure'!N$2</f>
        <v>0</v>
      </c>
      <c r="AO1160" s="62">
        <f>AC1160/'Festività&amp;Chiusure'!O$2</f>
        <v>0</v>
      </c>
      <c r="AP1160" s="62">
        <f>AD1160/'Festività&amp;Chiusure'!P$2</f>
        <v>0</v>
      </c>
      <c r="AQ1160" s="62">
        <f>AE1160/'Festività&amp;Chiusure'!Q$2</f>
        <v>0</v>
      </c>
      <c r="AR1160" s="62">
        <f>AF1160/'Festività&amp;Chiusure'!R$2</f>
        <v>0</v>
      </c>
      <c r="AS1160" s="62">
        <f>AG1160/'Festività&amp;Chiusure'!S$2</f>
        <v>0</v>
      </c>
    </row>
    <row r="1161" spans="1:45" ht="15" customHeight="1">
      <c r="A1161" s="24" t="s">
        <v>45</v>
      </c>
      <c r="B1161" s="24" t="s">
        <v>46</v>
      </c>
      <c r="C1161" s="24" t="s">
        <v>195</v>
      </c>
      <c r="D1161" s="24">
        <v>2025</v>
      </c>
      <c r="E1161" s="61">
        <v>45383</v>
      </c>
      <c r="F1161" s="24" t="s">
        <v>796</v>
      </c>
      <c r="G1161" s="78" t="s">
        <v>62</v>
      </c>
      <c r="H1161" s="24" t="s">
        <v>801</v>
      </c>
      <c r="I1161" s="24" t="s">
        <v>379</v>
      </c>
      <c r="J1161" s="24" t="s">
        <v>802</v>
      </c>
      <c r="K1161" s="24" t="s">
        <v>52</v>
      </c>
      <c r="L1161" s="24" t="s">
        <v>451</v>
      </c>
      <c r="M1161" s="24" t="s">
        <v>58</v>
      </c>
      <c r="N1161" s="24" t="s">
        <v>59</v>
      </c>
      <c r="O1161" s="24" t="s">
        <v>800</v>
      </c>
      <c r="P1161" s="24">
        <v>13</v>
      </c>
      <c r="Q1161" s="24">
        <v>0</v>
      </c>
      <c r="R1161" s="24" t="s">
        <v>93</v>
      </c>
      <c r="S1161" s="62">
        <v>1</v>
      </c>
      <c r="T1161" s="24">
        <v>2025</v>
      </c>
      <c r="U1161" s="24">
        <f t="shared" si="24"/>
        <v>1</v>
      </c>
      <c r="V1161" s="24"/>
      <c r="W1161" s="24"/>
      <c r="X1161" s="24"/>
      <c r="Y1161" s="24">
        <v>1</v>
      </c>
      <c r="Z1161" s="24">
        <v>1</v>
      </c>
      <c r="AA1161" s="24"/>
      <c r="AB1161" s="24"/>
      <c r="AC1161" s="24"/>
      <c r="AD1161" s="24"/>
      <c r="AE1161" s="24"/>
      <c r="AF1161" s="24"/>
      <c r="AG1161" s="24"/>
      <c r="AH1161" s="62">
        <f>V1161/'Festività&amp;Chiusure'!H$2</f>
        <v>0</v>
      </c>
      <c r="AI1161" s="62">
        <f>W1161/'Festività&amp;Chiusure'!I$2</f>
        <v>0</v>
      </c>
      <c r="AJ1161" s="62">
        <f>X1161/'Festività&amp;Chiusure'!J$2</f>
        <v>0</v>
      </c>
      <c r="AK1161" s="62">
        <f>Y1161/'Festività&amp;Chiusure'!K$2</f>
        <v>4.5454545454545456E-2</v>
      </c>
      <c r="AL1161" s="62">
        <f>Z1161/'Festività&amp;Chiusure'!L$2</f>
        <v>0.05</v>
      </c>
      <c r="AM1161" s="62">
        <f>AA1161/'Festività&amp;Chiusure'!M$2</f>
        <v>0</v>
      </c>
      <c r="AN1161" s="62">
        <f>AB1161/'Festività&amp;Chiusure'!N$2</f>
        <v>0</v>
      </c>
      <c r="AO1161" s="62">
        <f>AC1161/'Festività&amp;Chiusure'!O$2</f>
        <v>0</v>
      </c>
      <c r="AP1161" s="62">
        <f>AD1161/'Festività&amp;Chiusure'!P$2</f>
        <v>0</v>
      </c>
      <c r="AQ1161" s="62">
        <f>AE1161/'Festività&amp;Chiusure'!Q$2</f>
        <v>0</v>
      </c>
      <c r="AR1161" s="62">
        <f>AF1161/'Festività&amp;Chiusure'!R$2</f>
        <v>0</v>
      </c>
      <c r="AS1161" s="62">
        <f>AG1161/'Festività&amp;Chiusure'!S$2</f>
        <v>0</v>
      </c>
    </row>
    <row r="1162" spans="1:45" ht="15" customHeight="1">
      <c r="A1162" s="24" t="s">
        <v>45</v>
      </c>
      <c r="B1162" s="24" t="s">
        <v>46</v>
      </c>
      <c r="C1162" s="24" t="s">
        <v>195</v>
      </c>
      <c r="D1162" s="24">
        <v>2025</v>
      </c>
      <c r="E1162" s="61">
        <v>45383</v>
      </c>
      <c r="F1162" s="24" t="s">
        <v>796</v>
      </c>
      <c r="G1162" s="78" t="s">
        <v>62</v>
      </c>
      <c r="H1162" s="24" t="s">
        <v>803</v>
      </c>
      <c r="I1162" s="24" t="s">
        <v>379</v>
      </c>
      <c r="J1162" s="24" t="s">
        <v>802</v>
      </c>
      <c r="K1162" s="24" t="s">
        <v>52</v>
      </c>
      <c r="L1162" s="24" t="s">
        <v>451</v>
      </c>
      <c r="M1162" s="24" t="s">
        <v>466</v>
      </c>
      <c r="N1162" s="24" t="s">
        <v>59</v>
      </c>
      <c r="O1162" s="24" t="s">
        <v>178</v>
      </c>
      <c r="P1162" s="24">
        <v>13</v>
      </c>
      <c r="Q1162" s="24">
        <v>0</v>
      </c>
      <c r="R1162" s="24" t="s">
        <v>93</v>
      </c>
      <c r="S1162" s="62">
        <v>0</v>
      </c>
      <c r="T1162" s="24">
        <v>2025</v>
      </c>
      <c r="U1162" s="24">
        <f t="shared" si="24"/>
        <v>5</v>
      </c>
      <c r="V1162" s="24"/>
      <c r="W1162" s="24"/>
      <c r="X1162" s="24"/>
      <c r="Y1162" s="24">
        <v>1</v>
      </c>
      <c r="Z1162" s="24">
        <v>3</v>
      </c>
      <c r="AA1162" s="24">
        <v>2</v>
      </c>
      <c r="AB1162" s="24"/>
      <c r="AC1162" s="24"/>
      <c r="AD1162" s="24"/>
      <c r="AE1162" s="24"/>
      <c r="AF1162" s="24"/>
      <c r="AG1162" s="24"/>
      <c r="AH1162" s="62">
        <f>V1162/'Festività&amp;Chiusure'!H$2</f>
        <v>0</v>
      </c>
      <c r="AI1162" s="62">
        <f>W1162/'Festività&amp;Chiusure'!I$2</f>
        <v>0</v>
      </c>
      <c r="AJ1162" s="62">
        <f>X1162/'Festività&amp;Chiusure'!J$2</f>
        <v>0</v>
      </c>
      <c r="AK1162" s="62">
        <f>Y1162/'Festività&amp;Chiusure'!K$2</f>
        <v>4.5454545454545456E-2</v>
      </c>
      <c r="AL1162" s="62">
        <f>Z1162/'Festività&amp;Chiusure'!L$2</f>
        <v>0.15</v>
      </c>
      <c r="AM1162" s="62">
        <f>AA1162/'Festività&amp;Chiusure'!M$2</f>
        <v>0.1</v>
      </c>
      <c r="AN1162" s="62">
        <f>AB1162/'Festività&amp;Chiusure'!N$2</f>
        <v>0</v>
      </c>
      <c r="AO1162" s="62">
        <f>AC1162/'Festività&amp;Chiusure'!O$2</f>
        <v>0</v>
      </c>
      <c r="AP1162" s="62">
        <f>AD1162/'Festività&amp;Chiusure'!P$2</f>
        <v>0</v>
      </c>
      <c r="AQ1162" s="62">
        <f>AE1162/'Festività&amp;Chiusure'!Q$2</f>
        <v>0</v>
      </c>
      <c r="AR1162" s="62">
        <f>AF1162/'Festività&amp;Chiusure'!R$2</f>
        <v>0</v>
      </c>
      <c r="AS1162" s="62">
        <f>AG1162/'Festività&amp;Chiusure'!S$2</f>
        <v>0</v>
      </c>
    </row>
    <row r="1163" spans="1:45" ht="15" customHeight="1">
      <c r="A1163" s="24" t="s">
        <v>45</v>
      </c>
      <c r="B1163" s="24" t="s">
        <v>46</v>
      </c>
      <c r="C1163" s="24" t="s">
        <v>195</v>
      </c>
      <c r="D1163" s="24">
        <v>2025</v>
      </c>
      <c r="E1163" s="61">
        <v>45383</v>
      </c>
      <c r="F1163" s="24" t="s">
        <v>796</v>
      </c>
      <c r="G1163" s="78" t="s">
        <v>62</v>
      </c>
      <c r="H1163" s="24" t="s">
        <v>803</v>
      </c>
      <c r="I1163" s="24" t="s">
        <v>379</v>
      </c>
      <c r="J1163" s="24" t="s">
        <v>802</v>
      </c>
      <c r="K1163" s="24" t="s">
        <v>52</v>
      </c>
      <c r="L1163" s="24" t="s">
        <v>451</v>
      </c>
      <c r="M1163" s="24" t="s">
        <v>160</v>
      </c>
      <c r="N1163" s="24" t="s">
        <v>55</v>
      </c>
      <c r="O1163" s="24" t="s">
        <v>142</v>
      </c>
      <c r="P1163" s="24">
        <v>13</v>
      </c>
      <c r="Q1163" s="24">
        <v>0</v>
      </c>
      <c r="R1163" s="24" t="s">
        <v>93</v>
      </c>
      <c r="S1163" s="62">
        <v>1</v>
      </c>
      <c r="T1163" s="24">
        <v>2025</v>
      </c>
      <c r="U1163" s="24">
        <f t="shared" si="24"/>
        <v>1</v>
      </c>
      <c r="V1163" s="24"/>
      <c r="W1163" s="24"/>
      <c r="X1163" s="24"/>
      <c r="Y1163" s="24">
        <v>1</v>
      </c>
      <c r="Z1163" s="24">
        <v>1</v>
      </c>
      <c r="AA1163" s="24"/>
      <c r="AB1163" s="24"/>
      <c r="AC1163" s="24"/>
      <c r="AD1163" s="24"/>
      <c r="AE1163" s="24"/>
      <c r="AF1163" s="24"/>
      <c r="AG1163" s="24"/>
      <c r="AH1163" s="62">
        <f>V1163/'Festività&amp;Chiusure'!H$2</f>
        <v>0</v>
      </c>
      <c r="AI1163" s="62">
        <f>W1163/'Festività&amp;Chiusure'!I$2</f>
        <v>0</v>
      </c>
      <c r="AJ1163" s="62">
        <f>X1163/'Festività&amp;Chiusure'!J$2</f>
        <v>0</v>
      </c>
      <c r="AK1163" s="62">
        <f>Y1163/'Festività&amp;Chiusure'!K$2</f>
        <v>4.5454545454545456E-2</v>
      </c>
      <c r="AL1163" s="62">
        <f>Z1163/'Festività&amp;Chiusure'!L$2</f>
        <v>0.05</v>
      </c>
      <c r="AM1163" s="62">
        <f>AA1163/'Festività&amp;Chiusure'!M$2</f>
        <v>0</v>
      </c>
      <c r="AN1163" s="62">
        <f>AB1163/'Festività&amp;Chiusure'!N$2</f>
        <v>0</v>
      </c>
      <c r="AO1163" s="62">
        <f>AC1163/'Festività&amp;Chiusure'!O$2</f>
        <v>0</v>
      </c>
      <c r="AP1163" s="62">
        <f>AD1163/'Festività&amp;Chiusure'!P$2</f>
        <v>0</v>
      </c>
      <c r="AQ1163" s="62">
        <f>AE1163/'Festività&amp;Chiusure'!Q$2</f>
        <v>0</v>
      </c>
      <c r="AR1163" s="62">
        <f>AF1163/'Festività&amp;Chiusure'!R$2</f>
        <v>0</v>
      </c>
      <c r="AS1163" s="62">
        <f>AG1163/'Festività&amp;Chiusure'!S$2</f>
        <v>0</v>
      </c>
    </row>
    <row r="1164" spans="1:45" ht="15" customHeight="1">
      <c r="A1164" s="24" t="s">
        <v>45</v>
      </c>
      <c r="B1164" s="24" t="s">
        <v>46</v>
      </c>
      <c r="C1164" s="24" t="s">
        <v>195</v>
      </c>
      <c r="D1164" s="24">
        <v>2025</v>
      </c>
      <c r="E1164" s="61">
        <v>45383</v>
      </c>
      <c r="F1164" s="24" t="s">
        <v>796</v>
      </c>
      <c r="G1164" s="78" t="s">
        <v>62</v>
      </c>
      <c r="H1164" s="24" t="s">
        <v>804</v>
      </c>
      <c r="I1164" s="24" t="s">
        <v>379</v>
      </c>
      <c r="J1164" s="24" t="s">
        <v>802</v>
      </c>
      <c r="K1164" s="24" t="s">
        <v>52</v>
      </c>
      <c r="L1164" s="24" t="s">
        <v>451</v>
      </c>
      <c r="M1164" s="24" t="s">
        <v>133</v>
      </c>
      <c r="N1164" s="24" t="s">
        <v>55</v>
      </c>
      <c r="O1164" s="24" t="s">
        <v>142</v>
      </c>
      <c r="P1164" s="24">
        <v>13</v>
      </c>
      <c r="Q1164" s="24">
        <v>0</v>
      </c>
      <c r="R1164" s="24" t="s">
        <v>93</v>
      </c>
      <c r="S1164" s="62">
        <v>1</v>
      </c>
      <c r="T1164" s="24">
        <v>2025</v>
      </c>
      <c r="U1164" s="24">
        <f t="shared" si="24"/>
        <v>6</v>
      </c>
      <c r="V1164" s="24"/>
      <c r="W1164" s="24"/>
      <c r="X1164" s="24"/>
      <c r="Y1164" s="24">
        <v>4</v>
      </c>
      <c r="Z1164" s="24">
        <v>5</v>
      </c>
      <c r="AA1164" s="24"/>
      <c r="AB1164" s="24">
        <v>1</v>
      </c>
      <c r="AC1164" s="24"/>
      <c r="AD1164" s="24"/>
      <c r="AE1164" s="24"/>
      <c r="AF1164" s="24"/>
      <c r="AG1164" s="24"/>
      <c r="AH1164" s="62">
        <f>V1164/'Festività&amp;Chiusure'!H$2</f>
        <v>0</v>
      </c>
      <c r="AI1164" s="62">
        <f>W1164/'Festività&amp;Chiusure'!I$2</f>
        <v>0</v>
      </c>
      <c r="AJ1164" s="62">
        <f>X1164/'Festività&amp;Chiusure'!J$2</f>
        <v>0</v>
      </c>
      <c r="AK1164" s="62">
        <f>Y1164/'Festività&amp;Chiusure'!K$2</f>
        <v>0.18181818181818182</v>
      </c>
      <c r="AL1164" s="62">
        <f>Z1164/'Festività&amp;Chiusure'!L$2</f>
        <v>0.25</v>
      </c>
      <c r="AM1164" s="62">
        <f>AA1164/'Festività&amp;Chiusure'!M$2</f>
        <v>0</v>
      </c>
      <c r="AN1164" s="62">
        <f>AB1164/'Festività&amp;Chiusure'!N$2</f>
        <v>4.3478260869565216E-2</v>
      </c>
      <c r="AO1164" s="62">
        <f>AC1164/'Festività&amp;Chiusure'!O$2</f>
        <v>0</v>
      </c>
      <c r="AP1164" s="62">
        <f>AD1164/'Festività&amp;Chiusure'!P$2</f>
        <v>0</v>
      </c>
      <c r="AQ1164" s="62">
        <f>AE1164/'Festività&amp;Chiusure'!Q$2</f>
        <v>0</v>
      </c>
      <c r="AR1164" s="62">
        <f>AF1164/'Festività&amp;Chiusure'!R$2</f>
        <v>0</v>
      </c>
      <c r="AS1164" s="62">
        <f>AG1164/'Festività&amp;Chiusure'!S$2</f>
        <v>0</v>
      </c>
    </row>
    <row r="1165" spans="1:45" ht="15" customHeight="1">
      <c r="A1165" s="24" t="s">
        <v>45</v>
      </c>
      <c r="B1165" s="24" t="s">
        <v>46</v>
      </c>
      <c r="C1165" s="24" t="s">
        <v>472</v>
      </c>
      <c r="D1165" s="24">
        <v>2025</v>
      </c>
      <c r="E1165" s="61">
        <v>45723</v>
      </c>
      <c r="F1165" s="61">
        <v>45744</v>
      </c>
      <c r="G1165" s="24" t="s">
        <v>62</v>
      </c>
      <c r="H1165" s="48" t="s">
        <v>805</v>
      </c>
      <c r="I1165" s="24" t="s">
        <v>379</v>
      </c>
      <c r="J1165" s="24" t="s">
        <v>806</v>
      </c>
      <c r="K1165" s="24" t="s">
        <v>52</v>
      </c>
      <c r="L1165" s="24" t="s">
        <v>451</v>
      </c>
      <c r="M1165" s="24" t="s">
        <v>58</v>
      </c>
      <c r="N1165" s="24" t="s">
        <v>59</v>
      </c>
      <c r="O1165" s="24" t="s">
        <v>697</v>
      </c>
      <c r="P1165" s="24">
        <v>100</v>
      </c>
      <c r="Q1165" s="24">
        <v>0</v>
      </c>
      <c r="R1165" s="24" t="s">
        <v>93</v>
      </c>
      <c r="S1165" s="62">
        <v>0</v>
      </c>
      <c r="T1165" s="24">
        <v>2025</v>
      </c>
      <c r="U1165" s="24">
        <f t="shared" si="24"/>
        <v>3</v>
      </c>
      <c r="V1165" s="24">
        <v>2</v>
      </c>
      <c r="W1165" s="24"/>
      <c r="X1165" s="24"/>
      <c r="Y1165" s="24">
        <v>1</v>
      </c>
      <c r="Z1165" s="24">
        <v>1</v>
      </c>
      <c r="AA1165" s="24">
        <v>2</v>
      </c>
      <c r="AB1165" s="24"/>
      <c r="AC1165" s="24"/>
      <c r="AD1165" s="24"/>
      <c r="AE1165" s="24"/>
      <c r="AF1165" s="24"/>
      <c r="AG1165" s="24"/>
      <c r="AH1165" s="62">
        <f>V1165/'Festività&amp;Chiusure'!H$2</f>
        <v>0.1111111111111111</v>
      </c>
      <c r="AI1165" s="62">
        <f>W1165/'Festività&amp;Chiusure'!I$2</f>
        <v>0</v>
      </c>
      <c r="AJ1165" s="62">
        <f>X1165/'Festività&amp;Chiusure'!J$2</f>
        <v>0</v>
      </c>
      <c r="AK1165" s="62">
        <f>Y1165/'Festività&amp;Chiusure'!K$2</f>
        <v>4.5454545454545456E-2</v>
      </c>
      <c r="AL1165" s="62">
        <f>Z1165/'Festività&amp;Chiusure'!L$2</f>
        <v>0.05</v>
      </c>
      <c r="AM1165" s="62">
        <f>AA1165/'Festività&amp;Chiusure'!M$2</f>
        <v>0.1</v>
      </c>
      <c r="AN1165" s="62">
        <f>AB1165/'Festività&amp;Chiusure'!N$2</f>
        <v>0</v>
      </c>
      <c r="AO1165" s="62">
        <f>AC1165/'Festività&amp;Chiusure'!O$2</f>
        <v>0</v>
      </c>
      <c r="AP1165" s="62">
        <f>AD1165/'Festività&amp;Chiusure'!P$2</f>
        <v>0</v>
      </c>
      <c r="AQ1165" s="62">
        <f>AE1165/'Festività&amp;Chiusure'!Q$2</f>
        <v>0</v>
      </c>
      <c r="AR1165" s="62">
        <f>AF1165/'Festività&amp;Chiusure'!R$2</f>
        <v>0</v>
      </c>
      <c r="AS1165" s="62">
        <f>AG1165/'Festività&amp;Chiusure'!S$2</f>
        <v>0</v>
      </c>
    </row>
    <row r="1166" spans="1:45" ht="15" customHeight="1">
      <c r="A1166" s="24" t="s">
        <v>45</v>
      </c>
      <c r="B1166" s="24" t="s">
        <v>46</v>
      </c>
      <c r="C1166" s="24" t="s">
        <v>472</v>
      </c>
      <c r="D1166" s="24">
        <v>2025</v>
      </c>
      <c r="E1166" s="61">
        <v>45723</v>
      </c>
      <c r="F1166" s="61">
        <v>45744</v>
      </c>
      <c r="G1166" s="24" t="s">
        <v>62</v>
      </c>
      <c r="H1166" s="48" t="s">
        <v>805</v>
      </c>
      <c r="I1166" s="24" t="s">
        <v>379</v>
      </c>
      <c r="J1166" s="24" t="s">
        <v>806</v>
      </c>
      <c r="K1166" s="24" t="s">
        <v>52</v>
      </c>
      <c r="L1166" s="24" t="s">
        <v>451</v>
      </c>
      <c r="M1166" s="24" t="s">
        <v>455</v>
      </c>
      <c r="N1166" s="24" t="s">
        <v>55</v>
      </c>
      <c r="O1166" s="24" t="s">
        <v>142</v>
      </c>
      <c r="P1166" s="24">
        <v>100</v>
      </c>
      <c r="Q1166" s="24">
        <v>0</v>
      </c>
      <c r="R1166" s="24" t="s">
        <v>93</v>
      </c>
      <c r="S1166" s="62">
        <v>0</v>
      </c>
      <c r="T1166" s="24">
        <v>2025</v>
      </c>
      <c r="U1166" s="24">
        <f t="shared" si="24"/>
        <v>0</v>
      </c>
      <c r="V1166" s="24">
        <v>2</v>
      </c>
      <c r="W1166" s="24"/>
      <c r="X1166" s="24">
        <v>2</v>
      </c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62">
        <f>V1166/'Festività&amp;Chiusure'!H$2</f>
        <v>0.1111111111111111</v>
      </c>
      <c r="AI1166" s="62">
        <f>W1166/'Festività&amp;Chiusure'!I$2</f>
        <v>0</v>
      </c>
      <c r="AJ1166" s="62">
        <f>X1166/'Festività&amp;Chiusure'!J$2</f>
        <v>9.5238095238095233E-2</v>
      </c>
      <c r="AK1166" s="62">
        <f>Y1166/'Festività&amp;Chiusure'!K$2</f>
        <v>0</v>
      </c>
      <c r="AL1166" s="62">
        <f>Z1166/'Festività&amp;Chiusure'!L$2</f>
        <v>0</v>
      </c>
      <c r="AM1166" s="62">
        <f>AA1166/'Festività&amp;Chiusure'!M$2</f>
        <v>0</v>
      </c>
      <c r="AN1166" s="62">
        <f>AB1166/'Festività&amp;Chiusure'!N$2</f>
        <v>0</v>
      </c>
      <c r="AO1166" s="62">
        <f>AC1166/'Festività&amp;Chiusure'!O$2</f>
        <v>0</v>
      </c>
      <c r="AP1166" s="62">
        <f>AD1166/'Festività&amp;Chiusure'!P$2</f>
        <v>0</v>
      </c>
      <c r="AQ1166" s="62">
        <f>AE1166/'Festività&amp;Chiusure'!Q$2</f>
        <v>0</v>
      </c>
      <c r="AR1166" s="62">
        <f>AF1166/'Festività&amp;Chiusure'!R$2</f>
        <v>0</v>
      </c>
      <c r="AS1166" s="62">
        <f>AG1166/'Festività&amp;Chiusure'!S$2</f>
        <v>0</v>
      </c>
    </row>
    <row r="1167" spans="1:45" ht="15" customHeight="1">
      <c r="A1167" s="24" t="s">
        <v>45</v>
      </c>
      <c r="B1167" s="24" t="s">
        <v>46</v>
      </c>
      <c r="C1167" s="24" t="s">
        <v>472</v>
      </c>
      <c r="D1167" s="24">
        <v>2025</v>
      </c>
      <c r="E1167" s="61">
        <v>45723</v>
      </c>
      <c r="F1167" s="61">
        <v>45744</v>
      </c>
      <c r="G1167" s="24" t="s">
        <v>62</v>
      </c>
      <c r="H1167" s="24" t="s">
        <v>805</v>
      </c>
      <c r="I1167" s="24" t="s">
        <v>379</v>
      </c>
      <c r="J1167" s="24" t="s">
        <v>806</v>
      </c>
      <c r="K1167" s="24" t="s">
        <v>52</v>
      </c>
      <c r="L1167" s="24" t="s">
        <v>451</v>
      </c>
      <c r="M1167" s="24" t="s">
        <v>466</v>
      </c>
      <c r="N1167" s="24" t="s">
        <v>59</v>
      </c>
      <c r="O1167" s="24" t="s">
        <v>92</v>
      </c>
      <c r="P1167" s="24">
        <v>100</v>
      </c>
      <c r="Q1167" s="24">
        <v>0</v>
      </c>
      <c r="R1167" s="24" t="s">
        <v>93</v>
      </c>
      <c r="S1167" s="62">
        <v>0</v>
      </c>
      <c r="T1167" s="24">
        <v>2025</v>
      </c>
      <c r="U1167" s="24">
        <f t="shared" si="24"/>
        <v>7</v>
      </c>
      <c r="V1167" s="24">
        <v>1</v>
      </c>
      <c r="W1167" s="24"/>
      <c r="X1167" s="24">
        <v>1</v>
      </c>
      <c r="Y1167" s="24">
        <v>2</v>
      </c>
      <c r="Z1167" s="24">
        <v>3</v>
      </c>
      <c r="AA1167" s="24">
        <v>4</v>
      </c>
      <c r="AB1167" s="24"/>
      <c r="AC1167" s="24"/>
      <c r="AD1167" s="24"/>
      <c r="AE1167" s="24"/>
      <c r="AF1167" s="24"/>
      <c r="AG1167" s="24"/>
      <c r="AH1167" s="62">
        <f>V1167/'Festività&amp;Chiusure'!H$2</f>
        <v>5.5555555555555552E-2</v>
      </c>
      <c r="AI1167" s="62">
        <f>W1167/'Festività&amp;Chiusure'!I$2</f>
        <v>0</v>
      </c>
      <c r="AJ1167" s="62">
        <f>X1167/'Festività&amp;Chiusure'!J$2</f>
        <v>4.7619047619047616E-2</v>
      </c>
      <c r="AK1167" s="62">
        <f>Y1167/'Festività&amp;Chiusure'!K$2</f>
        <v>9.0909090909090912E-2</v>
      </c>
      <c r="AL1167" s="62">
        <f>Z1167/'Festività&amp;Chiusure'!L$2</f>
        <v>0.15</v>
      </c>
      <c r="AM1167" s="62">
        <f>AA1167/'Festività&amp;Chiusure'!M$2</f>
        <v>0.2</v>
      </c>
      <c r="AN1167" s="62">
        <f>AB1167/'Festività&amp;Chiusure'!N$2</f>
        <v>0</v>
      </c>
      <c r="AO1167" s="62">
        <f>AC1167/'Festività&amp;Chiusure'!O$2</f>
        <v>0</v>
      </c>
      <c r="AP1167" s="62">
        <f>AD1167/'Festività&amp;Chiusure'!P$2</f>
        <v>0</v>
      </c>
      <c r="AQ1167" s="62">
        <f>AE1167/'Festività&amp;Chiusure'!Q$2</f>
        <v>0</v>
      </c>
      <c r="AR1167" s="62">
        <f>AF1167/'Festività&amp;Chiusure'!R$2</f>
        <v>0</v>
      </c>
      <c r="AS1167" s="62">
        <f>AG1167/'Festività&amp;Chiusure'!S$2</f>
        <v>0</v>
      </c>
    </row>
    <row r="1168" spans="1:45" ht="15" customHeight="1">
      <c r="A1168" s="24" t="s">
        <v>45</v>
      </c>
      <c r="B1168" s="24" t="s">
        <v>46</v>
      </c>
      <c r="C1168" s="24" t="s">
        <v>472</v>
      </c>
      <c r="D1168" s="24">
        <v>2025</v>
      </c>
      <c r="E1168" s="61">
        <v>45723</v>
      </c>
      <c r="F1168" s="61">
        <v>45744</v>
      </c>
      <c r="G1168" s="24" t="s">
        <v>62</v>
      </c>
      <c r="H1168" s="48" t="s">
        <v>805</v>
      </c>
      <c r="I1168" s="24" t="s">
        <v>379</v>
      </c>
      <c r="J1168" s="24" t="s">
        <v>806</v>
      </c>
      <c r="K1168" s="24" t="s">
        <v>52</v>
      </c>
      <c r="L1168" s="24" t="s">
        <v>451</v>
      </c>
      <c r="M1168" s="24" t="s">
        <v>160</v>
      </c>
      <c r="N1168" s="24" t="s">
        <v>55</v>
      </c>
      <c r="O1168" s="24" t="s">
        <v>142</v>
      </c>
      <c r="P1168" s="24">
        <v>100</v>
      </c>
      <c r="Q1168" s="24">
        <v>0</v>
      </c>
      <c r="R1168" s="24" t="s">
        <v>93</v>
      </c>
      <c r="S1168" s="62">
        <v>0</v>
      </c>
      <c r="T1168" s="24">
        <v>2025</v>
      </c>
      <c r="U1168" s="24">
        <f t="shared" si="24"/>
        <v>17</v>
      </c>
      <c r="V1168" s="24"/>
      <c r="W1168" s="24"/>
      <c r="X1168" s="24"/>
      <c r="Y1168" s="24">
        <v>8</v>
      </c>
      <c r="Z1168" s="24">
        <v>15</v>
      </c>
      <c r="AA1168" s="24">
        <v>2</v>
      </c>
      <c r="AB1168" s="24"/>
      <c r="AC1168" s="24"/>
      <c r="AD1168" s="24"/>
      <c r="AE1168" s="24"/>
      <c r="AF1168" s="24"/>
      <c r="AG1168" s="24"/>
      <c r="AH1168" s="62">
        <f>V1168/'Festività&amp;Chiusure'!H$2</f>
        <v>0</v>
      </c>
      <c r="AI1168" s="62">
        <f>W1168/'Festività&amp;Chiusure'!I$2</f>
        <v>0</v>
      </c>
      <c r="AJ1168" s="62">
        <f>X1168/'Festività&amp;Chiusure'!J$2</f>
        <v>0</v>
      </c>
      <c r="AK1168" s="62">
        <f>Y1168/'Festività&amp;Chiusure'!K$2</f>
        <v>0.36363636363636365</v>
      </c>
      <c r="AL1168" s="62">
        <f>Z1168/'Festività&amp;Chiusure'!L$2</f>
        <v>0.75</v>
      </c>
      <c r="AM1168" s="62">
        <f>AA1168/'Festività&amp;Chiusure'!M$2</f>
        <v>0.1</v>
      </c>
      <c r="AN1168" s="62">
        <f>AB1168/'Festività&amp;Chiusure'!N$2</f>
        <v>0</v>
      </c>
      <c r="AO1168" s="62">
        <f>AC1168/'Festività&amp;Chiusure'!O$2</f>
        <v>0</v>
      </c>
      <c r="AP1168" s="62">
        <f>AD1168/'Festività&amp;Chiusure'!P$2</f>
        <v>0</v>
      </c>
      <c r="AQ1168" s="62">
        <f>AE1168/'Festività&amp;Chiusure'!Q$2</f>
        <v>0</v>
      </c>
      <c r="AR1168" s="62">
        <f>AF1168/'Festività&amp;Chiusure'!R$2</f>
        <v>0</v>
      </c>
      <c r="AS1168" s="62">
        <f>AG1168/'Festività&amp;Chiusure'!S$2</f>
        <v>0</v>
      </c>
    </row>
    <row r="1169" spans="1:45" ht="15" customHeight="1">
      <c r="A1169" s="24" t="s">
        <v>45</v>
      </c>
      <c r="B1169" s="24" t="s">
        <v>46</v>
      </c>
      <c r="C1169" s="24" t="s">
        <v>472</v>
      </c>
      <c r="D1169" s="24">
        <v>2025</v>
      </c>
      <c r="E1169" s="61">
        <v>45723</v>
      </c>
      <c r="F1169" s="61">
        <v>45744</v>
      </c>
      <c r="G1169" s="24" t="s">
        <v>62</v>
      </c>
      <c r="H1169" s="48" t="s">
        <v>805</v>
      </c>
      <c r="I1169" s="24" t="s">
        <v>379</v>
      </c>
      <c r="J1169" s="24" t="s">
        <v>806</v>
      </c>
      <c r="K1169" s="24" t="s">
        <v>52</v>
      </c>
      <c r="L1169" s="24" t="s">
        <v>451</v>
      </c>
      <c r="M1169" s="24" t="s">
        <v>596</v>
      </c>
      <c r="N1169" s="24" t="s">
        <v>55</v>
      </c>
      <c r="O1169" s="24" t="s">
        <v>696</v>
      </c>
      <c r="P1169" s="24">
        <v>100</v>
      </c>
      <c r="Q1169" s="24">
        <v>0</v>
      </c>
      <c r="R1169" s="24" t="s">
        <v>93</v>
      </c>
      <c r="S1169" s="62">
        <v>0</v>
      </c>
      <c r="T1169" s="24">
        <v>2025</v>
      </c>
      <c r="U1169" s="24">
        <f t="shared" si="24"/>
        <v>1.5</v>
      </c>
      <c r="V1169" s="24"/>
      <c r="W1169" s="24"/>
      <c r="X1169" s="24"/>
      <c r="Y1169" s="24"/>
      <c r="Z1169" s="24">
        <v>1.5</v>
      </c>
      <c r="AA1169" s="24"/>
      <c r="AB1169" s="24"/>
      <c r="AC1169" s="24"/>
      <c r="AD1169" s="24"/>
      <c r="AE1169" s="24"/>
      <c r="AF1169" s="24"/>
      <c r="AG1169" s="24"/>
      <c r="AH1169" s="62">
        <f>V1169/'Festività&amp;Chiusure'!H$2</f>
        <v>0</v>
      </c>
      <c r="AI1169" s="62">
        <f>W1169/'Festività&amp;Chiusure'!I$2</f>
        <v>0</v>
      </c>
      <c r="AJ1169" s="62">
        <f>X1169/'Festività&amp;Chiusure'!J$2</f>
        <v>0</v>
      </c>
      <c r="AK1169" s="62">
        <f>Y1169/'Festività&amp;Chiusure'!K$2</f>
        <v>0</v>
      </c>
      <c r="AL1169" s="62">
        <f>Z1169/'Festività&amp;Chiusure'!L$2</f>
        <v>7.4999999999999997E-2</v>
      </c>
      <c r="AM1169" s="62">
        <f>AA1169/'Festività&amp;Chiusure'!M$2</f>
        <v>0</v>
      </c>
      <c r="AN1169" s="62">
        <f>AB1169/'Festività&amp;Chiusure'!N$2</f>
        <v>0</v>
      </c>
      <c r="AO1169" s="62">
        <f>AC1169/'Festività&amp;Chiusure'!O$2</f>
        <v>0</v>
      </c>
      <c r="AP1169" s="62">
        <f>AD1169/'Festività&amp;Chiusure'!P$2</f>
        <v>0</v>
      </c>
      <c r="AQ1169" s="62">
        <f>AE1169/'Festività&amp;Chiusure'!Q$2</f>
        <v>0</v>
      </c>
      <c r="AR1169" s="62">
        <f>AF1169/'Festività&amp;Chiusure'!R$2</f>
        <v>0</v>
      </c>
      <c r="AS1169" s="62">
        <f>AG1169/'Festività&amp;Chiusure'!S$2</f>
        <v>0</v>
      </c>
    </row>
    <row r="1170" spans="1:45" ht="15" customHeight="1">
      <c r="A1170" s="24" t="s">
        <v>45</v>
      </c>
      <c r="B1170" s="24" t="s">
        <v>46</v>
      </c>
      <c r="C1170" s="24" t="s">
        <v>472</v>
      </c>
      <c r="D1170" s="24">
        <v>2025</v>
      </c>
      <c r="E1170" s="61">
        <v>45723</v>
      </c>
      <c r="F1170" s="61">
        <v>45744</v>
      </c>
      <c r="G1170" s="24" t="s">
        <v>62</v>
      </c>
      <c r="H1170" s="48" t="s">
        <v>805</v>
      </c>
      <c r="I1170" s="24" t="s">
        <v>379</v>
      </c>
      <c r="J1170" s="24" t="s">
        <v>806</v>
      </c>
      <c r="K1170" s="24" t="s">
        <v>52</v>
      </c>
      <c r="L1170" s="24" t="s">
        <v>451</v>
      </c>
      <c r="M1170" s="24" t="s">
        <v>451</v>
      </c>
      <c r="N1170" s="24" t="s">
        <v>55</v>
      </c>
      <c r="O1170" s="24" t="s">
        <v>92</v>
      </c>
      <c r="P1170" s="24">
        <v>100</v>
      </c>
      <c r="Q1170" s="24">
        <v>0</v>
      </c>
      <c r="R1170" s="24" t="s">
        <v>93</v>
      </c>
      <c r="S1170" s="62">
        <v>0</v>
      </c>
      <c r="T1170" s="24">
        <v>2025</v>
      </c>
      <c r="U1170" s="24">
        <f t="shared" si="24"/>
        <v>5</v>
      </c>
      <c r="V1170" s="24">
        <v>1</v>
      </c>
      <c r="W1170" s="24"/>
      <c r="X1170" s="24">
        <v>1</v>
      </c>
      <c r="Y1170" s="24">
        <v>2</v>
      </c>
      <c r="Z1170" s="24">
        <v>2</v>
      </c>
      <c r="AA1170" s="24">
        <v>2</v>
      </c>
      <c r="AB1170" s="24">
        <v>1</v>
      </c>
      <c r="AC1170" s="24"/>
      <c r="AD1170" s="24"/>
      <c r="AE1170" s="24"/>
      <c r="AF1170" s="24"/>
      <c r="AG1170" s="24"/>
      <c r="AH1170" s="62">
        <f>V1170/'Festività&amp;Chiusure'!H$2</f>
        <v>5.5555555555555552E-2</v>
      </c>
      <c r="AI1170" s="62">
        <f>W1170/'Festività&amp;Chiusure'!I$2</f>
        <v>0</v>
      </c>
      <c r="AJ1170" s="62">
        <f>X1170/'Festività&amp;Chiusure'!J$2</f>
        <v>4.7619047619047616E-2</v>
      </c>
      <c r="AK1170" s="62">
        <f>Y1170/'Festività&amp;Chiusure'!K$2</f>
        <v>9.0909090909090912E-2</v>
      </c>
      <c r="AL1170" s="62">
        <f>Z1170/'Festività&amp;Chiusure'!L$2</f>
        <v>0.1</v>
      </c>
      <c r="AM1170" s="62">
        <f>AA1170/'Festività&amp;Chiusure'!M$2</f>
        <v>0.1</v>
      </c>
      <c r="AN1170" s="62">
        <f>AB1170/'Festività&amp;Chiusure'!N$2</f>
        <v>4.3478260869565216E-2</v>
      </c>
      <c r="AO1170" s="62">
        <f>AC1170/'Festività&amp;Chiusure'!O$2</f>
        <v>0</v>
      </c>
      <c r="AP1170" s="62">
        <f>AD1170/'Festività&amp;Chiusure'!P$2</f>
        <v>0</v>
      </c>
      <c r="AQ1170" s="62">
        <f>AE1170/'Festività&amp;Chiusure'!Q$2</f>
        <v>0</v>
      </c>
      <c r="AR1170" s="62">
        <f>AF1170/'Festività&amp;Chiusure'!R$2</f>
        <v>0</v>
      </c>
      <c r="AS1170" s="62">
        <f>AG1170/'Festività&amp;Chiusure'!S$2</f>
        <v>0</v>
      </c>
    </row>
    <row r="1171" spans="1:45" ht="15" customHeight="1">
      <c r="A1171" s="24" t="s">
        <v>45</v>
      </c>
      <c r="B1171" s="24" t="s">
        <v>46</v>
      </c>
      <c r="C1171" s="24" t="s">
        <v>472</v>
      </c>
      <c r="D1171" s="24">
        <v>2025</v>
      </c>
      <c r="E1171" s="61">
        <v>45723</v>
      </c>
      <c r="F1171" s="61">
        <v>45744</v>
      </c>
      <c r="G1171" s="24" t="s">
        <v>62</v>
      </c>
      <c r="H1171" s="48" t="s">
        <v>805</v>
      </c>
      <c r="I1171" s="24" t="s">
        <v>379</v>
      </c>
      <c r="J1171" s="24" t="s">
        <v>806</v>
      </c>
      <c r="K1171" s="24" t="s">
        <v>52</v>
      </c>
      <c r="L1171" s="24" t="s">
        <v>451</v>
      </c>
      <c r="M1171" s="24" t="s">
        <v>223</v>
      </c>
      <c r="N1171" s="24" t="s">
        <v>55</v>
      </c>
      <c r="O1171" s="24" t="s">
        <v>233</v>
      </c>
      <c r="P1171" s="24">
        <v>100</v>
      </c>
      <c r="Q1171" s="24">
        <v>0</v>
      </c>
      <c r="R1171" s="24" t="s">
        <v>93</v>
      </c>
      <c r="S1171" s="62">
        <v>0</v>
      </c>
      <c r="T1171" s="24">
        <v>2025</v>
      </c>
      <c r="U1171" s="24">
        <f t="shared" si="24"/>
        <v>1.5</v>
      </c>
      <c r="V1171" s="24"/>
      <c r="W1171" s="24"/>
      <c r="X1171" s="24"/>
      <c r="Y1171" s="24"/>
      <c r="Z1171" s="24">
        <v>1.5</v>
      </c>
      <c r="AA1171" s="24"/>
      <c r="AB1171" s="24"/>
      <c r="AC1171" s="24"/>
      <c r="AD1171" s="24"/>
      <c r="AE1171" s="24"/>
      <c r="AF1171" s="24"/>
      <c r="AG1171" s="24"/>
      <c r="AH1171" s="62">
        <f>V1171/'Festività&amp;Chiusure'!H$2</f>
        <v>0</v>
      </c>
      <c r="AI1171" s="62">
        <f>W1171/'Festività&amp;Chiusure'!I$2</f>
        <v>0</v>
      </c>
      <c r="AJ1171" s="62">
        <f>X1171/'Festività&amp;Chiusure'!J$2</f>
        <v>0</v>
      </c>
      <c r="AK1171" s="62">
        <f>Y1171/'Festività&amp;Chiusure'!K$2</f>
        <v>0</v>
      </c>
      <c r="AL1171" s="62">
        <f>Z1171/'Festività&amp;Chiusure'!L$2</f>
        <v>7.4999999999999997E-2</v>
      </c>
      <c r="AM1171" s="62">
        <f>AA1171/'Festività&amp;Chiusure'!M$2</f>
        <v>0</v>
      </c>
      <c r="AN1171" s="62">
        <f>AB1171/'Festività&amp;Chiusure'!N$2</f>
        <v>0</v>
      </c>
      <c r="AO1171" s="62">
        <f>AC1171/'Festività&amp;Chiusure'!O$2</f>
        <v>0</v>
      </c>
      <c r="AP1171" s="62">
        <f>AD1171/'Festività&amp;Chiusure'!P$2</f>
        <v>0</v>
      </c>
      <c r="AQ1171" s="62">
        <f>AE1171/'Festività&amp;Chiusure'!Q$2</f>
        <v>0</v>
      </c>
      <c r="AR1171" s="62">
        <f>AF1171/'Festività&amp;Chiusure'!R$2</f>
        <v>0</v>
      </c>
      <c r="AS1171" s="62">
        <f>AG1171/'Festività&amp;Chiusure'!S$2</f>
        <v>0</v>
      </c>
    </row>
    <row r="1172" spans="1:45" ht="15" customHeight="1">
      <c r="A1172" s="24" t="s">
        <v>45</v>
      </c>
      <c r="B1172" s="24" t="s">
        <v>46</v>
      </c>
      <c r="C1172" s="24" t="s">
        <v>472</v>
      </c>
      <c r="D1172" s="24">
        <v>2025</v>
      </c>
      <c r="E1172" s="61">
        <v>45723</v>
      </c>
      <c r="F1172" s="61">
        <v>45744</v>
      </c>
      <c r="G1172" s="24" t="s">
        <v>62</v>
      </c>
      <c r="H1172" s="48" t="s">
        <v>805</v>
      </c>
      <c r="I1172" s="24" t="s">
        <v>379</v>
      </c>
      <c r="J1172" s="24" t="s">
        <v>806</v>
      </c>
      <c r="K1172" s="24" t="s">
        <v>52</v>
      </c>
      <c r="L1172" s="24" t="s">
        <v>451</v>
      </c>
      <c r="M1172" s="24" t="s">
        <v>230</v>
      </c>
      <c r="N1172" s="24" t="s">
        <v>55</v>
      </c>
      <c r="O1172" s="24" t="s">
        <v>696</v>
      </c>
      <c r="P1172" s="24">
        <v>100</v>
      </c>
      <c r="Q1172" s="24">
        <v>0</v>
      </c>
      <c r="R1172" s="24" t="s">
        <v>93</v>
      </c>
      <c r="S1172" s="62">
        <v>0</v>
      </c>
      <c r="T1172" s="24">
        <v>2025</v>
      </c>
      <c r="U1172" s="24">
        <f t="shared" si="24"/>
        <v>1.5</v>
      </c>
      <c r="V1172" s="24"/>
      <c r="W1172" s="24"/>
      <c r="X1172" s="24"/>
      <c r="Y1172" s="24"/>
      <c r="Z1172" s="24">
        <v>1.5</v>
      </c>
      <c r="AA1172" s="24"/>
      <c r="AB1172" s="24"/>
      <c r="AC1172" s="24"/>
      <c r="AD1172" s="24"/>
      <c r="AE1172" s="24"/>
      <c r="AF1172" s="24"/>
      <c r="AG1172" s="24"/>
      <c r="AH1172" s="62">
        <f>V1172/'Festività&amp;Chiusure'!H$2</f>
        <v>0</v>
      </c>
      <c r="AI1172" s="62">
        <f>W1172/'Festività&amp;Chiusure'!I$2</f>
        <v>0</v>
      </c>
      <c r="AJ1172" s="62">
        <f>X1172/'Festività&amp;Chiusure'!J$2</f>
        <v>0</v>
      </c>
      <c r="AK1172" s="62">
        <f>Y1172/'Festività&amp;Chiusure'!K$2</f>
        <v>0</v>
      </c>
      <c r="AL1172" s="62">
        <f>Z1172/'Festività&amp;Chiusure'!L$2</f>
        <v>7.4999999999999997E-2</v>
      </c>
      <c r="AM1172" s="62">
        <f>AA1172/'Festività&amp;Chiusure'!M$2</f>
        <v>0</v>
      </c>
      <c r="AN1172" s="62">
        <f>AB1172/'Festività&amp;Chiusure'!N$2</f>
        <v>0</v>
      </c>
      <c r="AO1172" s="62">
        <f>AC1172/'Festività&amp;Chiusure'!O$2</f>
        <v>0</v>
      </c>
      <c r="AP1172" s="62">
        <f>AD1172/'Festività&amp;Chiusure'!P$2</f>
        <v>0</v>
      </c>
      <c r="AQ1172" s="62">
        <f>AE1172/'Festività&amp;Chiusure'!Q$2</f>
        <v>0</v>
      </c>
      <c r="AR1172" s="62">
        <f>AF1172/'Festività&amp;Chiusure'!R$2</f>
        <v>0</v>
      </c>
      <c r="AS1172" s="62">
        <f>AG1172/'Festività&amp;Chiusure'!S$2</f>
        <v>0</v>
      </c>
    </row>
    <row r="1173" spans="1:45" ht="15" customHeight="1">
      <c r="A1173" s="24" t="s">
        <v>45</v>
      </c>
      <c r="B1173" s="24" t="s">
        <v>46</v>
      </c>
      <c r="C1173" s="24" t="s">
        <v>472</v>
      </c>
      <c r="D1173" s="24">
        <v>2025</v>
      </c>
      <c r="E1173" s="61">
        <v>45723</v>
      </c>
      <c r="F1173" s="61">
        <v>45744</v>
      </c>
      <c r="G1173" s="24" t="s">
        <v>62</v>
      </c>
      <c r="H1173" s="24" t="s">
        <v>805</v>
      </c>
      <c r="I1173" s="24" t="s">
        <v>379</v>
      </c>
      <c r="J1173" s="24" t="s">
        <v>806</v>
      </c>
      <c r="K1173" s="24" t="s">
        <v>52</v>
      </c>
      <c r="L1173" s="24" t="s">
        <v>451</v>
      </c>
      <c r="M1173" s="24" t="s">
        <v>217</v>
      </c>
      <c r="N1173" s="24" t="s">
        <v>55</v>
      </c>
      <c r="O1173" s="24" t="s">
        <v>142</v>
      </c>
      <c r="P1173" s="24">
        <v>100</v>
      </c>
      <c r="Q1173" s="24">
        <v>0</v>
      </c>
      <c r="R1173" s="24" t="s">
        <v>93</v>
      </c>
      <c r="S1173" s="62">
        <v>0</v>
      </c>
      <c r="T1173" s="24">
        <v>2025</v>
      </c>
      <c r="U1173" s="24">
        <f t="shared" si="24"/>
        <v>1</v>
      </c>
      <c r="V1173" s="24"/>
      <c r="W1173" s="24"/>
      <c r="X1173" s="24"/>
      <c r="Y1173" s="24">
        <v>1</v>
      </c>
      <c r="Z1173" s="24">
        <v>1</v>
      </c>
      <c r="AA1173" s="24"/>
      <c r="AB1173" s="24"/>
      <c r="AC1173" s="24"/>
      <c r="AD1173" s="24"/>
      <c r="AE1173" s="24"/>
      <c r="AF1173" s="24"/>
      <c r="AG1173" s="24"/>
      <c r="AH1173" s="62">
        <f>V1173/'Festività&amp;Chiusure'!H$2</f>
        <v>0</v>
      </c>
      <c r="AI1173" s="62">
        <f>W1173/'Festività&amp;Chiusure'!I$2</f>
        <v>0</v>
      </c>
      <c r="AJ1173" s="62">
        <f>X1173/'Festività&amp;Chiusure'!J$2</f>
        <v>0</v>
      </c>
      <c r="AK1173" s="62">
        <f>Y1173/'Festività&amp;Chiusure'!K$2</f>
        <v>4.5454545454545456E-2</v>
      </c>
      <c r="AL1173" s="62">
        <f>Z1173/'Festività&amp;Chiusure'!L$2</f>
        <v>0.05</v>
      </c>
      <c r="AM1173" s="62">
        <f>AA1173/'Festività&amp;Chiusure'!M$2</f>
        <v>0</v>
      </c>
      <c r="AN1173" s="62">
        <f>AB1173/'Festività&amp;Chiusure'!N$2</f>
        <v>0</v>
      </c>
      <c r="AO1173" s="62">
        <f>AC1173/'Festività&amp;Chiusure'!O$2</f>
        <v>0</v>
      </c>
      <c r="AP1173" s="62">
        <f>AD1173/'Festività&amp;Chiusure'!P$2</f>
        <v>0</v>
      </c>
      <c r="AQ1173" s="62">
        <f>AE1173/'Festività&amp;Chiusure'!Q$2</f>
        <v>0</v>
      </c>
      <c r="AR1173" s="62">
        <f>AF1173/'Festività&amp;Chiusure'!R$2</f>
        <v>0</v>
      </c>
      <c r="AS1173" s="62">
        <f>AG1173/'Festività&amp;Chiusure'!S$2</f>
        <v>0</v>
      </c>
    </row>
    <row r="1174" spans="1:45" ht="15" customHeight="1">
      <c r="A1174" s="24" t="s">
        <v>45</v>
      </c>
      <c r="B1174" s="24" t="s">
        <v>46</v>
      </c>
      <c r="C1174" s="24" t="s">
        <v>472</v>
      </c>
      <c r="D1174" s="24">
        <v>2025</v>
      </c>
      <c r="E1174" s="61">
        <v>45723</v>
      </c>
      <c r="F1174" s="61">
        <v>45744</v>
      </c>
      <c r="G1174" s="24" t="s">
        <v>62</v>
      </c>
      <c r="H1174" s="48" t="s">
        <v>805</v>
      </c>
      <c r="I1174" s="24" t="s">
        <v>379</v>
      </c>
      <c r="J1174" s="24" t="s">
        <v>806</v>
      </c>
      <c r="K1174" s="24" t="s">
        <v>52</v>
      </c>
      <c r="L1174" s="24" t="s">
        <v>451</v>
      </c>
      <c r="M1174" s="24" t="s">
        <v>133</v>
      </c>
      <c r="N1174" s="24" t="s">
        <v>55</v>
      </c>
      <c r="O1174" s="24" t="s">
        <v>674</v>
      </c>
      <c r="P1174" s="24">
        <v>100</v>
      </c>
      <c r="Q1174" s="24">
        <v>0</v>
      </c>
      <c r="R1174" s="24" t="s">
        <v>93</v>
      </c>
      <c r="S1174" s="62">
        <v>0</v>
      </c>
      <c r="T1174" s="24">
        <v>2025</v>
      </c>
      <c r="U1174" s="24">
        <f t="shared" si="24"/>
        <v>3</v>
      </c>
      <c r="V1174" s="24"/>
      <c r="W1174" s="24"/>
      <c r="X1174" s="24"/>
      <c r="Y1174" s="24">
        <v>3</v>
      </c>
      <c r="Z1174" s="24">
        <v>3</v>
      </c>
      <c r="AA1174" s="24"/>
      <c r="AB1174" s="24"/>
      <c r="AC1174" s="24"/>
      <c r="AD1174" s="24"/>
      <c r="AE1174" s="24"/>
      <c r="AF1174" s="24"/>
      <c r="AG1174" s="24"/>
      <c r="AH1174" s="62">
        <f>V1174/'Festività&amp;Chiusure'!H$2</f>
        <v>0</v>
      </c>
      <c r="AI1174" s="62">
        <f>W1174/'Festività&amp;Chiusure'!I$2</f>
        <v>0</v>
      </c>
      <c r="AJ1174" s="62">
        <f>X1174/'Festività&amp;Chiusure'!J$2</f>
        <v>0</v>
      </c>
      <c r="AK1174" s="62">
        <f>Y1174/'Festività&amp;Chiusure'!K$2</f>
        <v>0.13636363636363635</v>
      </c>
      <c r="AL1174" s="62">
        <f>Z1174/'Festività&amp;Chiusure'!L$2</f>
        <v>0.15</v>
      </c>
      <c r="AM1174" s="62">
        <f>AA1174/'Festività&amp;Chiusure'!M$2</f>
        <v>0</v>
      </c>
      <c r="AN1174" s="62">
        <f>AB1174/'Festività&amp;Chiusure'!N$2</f>
        <v>0</v>
      </c>
      <c r="AO1174" s="62">
        <f>AC1174/'Festività&amp;Chiusure'!O$2</f>
        <v>0</v>
      </c>
      <c r="AP1174" s="62">
        <f>AD1174/'Festività&amp;Chiusure'!P$2</f>
        <v>0</v>
      </c>
      <c r="AQ1174" s="62">
        <f>AE1174/'Festività&amp;Chiusure'!Q$2</f>
        <v>0</v>
      </c>
      <c r="AR1174" s="62">
        <f>AF1174/'Festività&amp;Chiusure'!R$2</f>
        <v>0</v>
      </c>
      <c r="AS1174" s="62">
        <f>AG1174/'Festività&amp;Chiusure'!S$2</f>
        <v>0</v>
      </c>
    </row>
    <row r="1175" spans="1:45" ht="14.45">
      <c r="A1175" s="24" t="s">
        <v>45</v>
      </c>
      <c r="B1175" s="24" t="s">
        <v>46</v>
      </c>
      <c r="C1175" s="24" t="s">
        <v>472</v>
      </c>
      <c r="D1175" s="24">
        <v>2025</v>
      </c>
      <c r="E1175" s="61">
        <v>45723</v>
      </c>
      <c r="F1175" s="61">
        <v>45744</v>
      </c>
      <c r="G1175" s="24" t="s">
        <v>62</v>
      </c>
      <c r="H1175" s="48" t="s">
        <v>805</v>
      </c>
      <c r="I1175" s="24" t="s">
        <v>379</v>
      </c>
      <c r="J1175" s="24" t="s">
        <v>806</v>
      </c>
      <c r="K1175" s="24" t="s">
        <v>52</v>
      </c>
      <c r="L1175" s="24" t="s">
        <v>451</v>
      </c>
      <c r="M1175" s="24" t="s">
        <v>336</v>
      </c>
      <c r="N1175" s="24" t="s">
        <v>59</v>
      </c>
      <c r="O1175" s="24" t="s">
        <v>697</v>
      </c>
      <c r="P1175" s="24">
        <v>100</v>
      </c>
      <c r="Q1175" s="24">
        <v>0</v>
      </c>
      <c r="R1175" s="24" t="s">
        <v>93</v>
      </c>
      <c r="S1175" s="62">
        <v>0</v>
      </c>
      <c r="T1175" s="24">
        <v>2025</v>
      </c>
      <c r="U1175" s="24">
        <f t="shared" si="24"/>
        <v>11</v>
      </c>
      <c r="V1175" s="24">
        <v>5</v>
      </c>
      <c r="W1175" s="24">
        <v>4</v>
      </c>
      <c r="X1175" s="24">
        <v>4</v>
      </c>
      <c r="Y1175" s="24">
        <v>6</v>
      </c>
      <c r="Z1175" s="24">
        <v>8</v>
      </c>
      <c r="AA1175" s="24">
        <v>2</v>
      </c>
      <c r="AB1175" s="24">
        <v>1</v>
      </c>
      <c r="AC1175" s="24"/>
      <c r="AD1175" s="24"/>
      <c r="AE1175" s="24"/>
      <c r="AF1175" s="24"/>
      <c r="AG1175" s="24"/>
      <c r="AH1175" s="62">
        <f>V1175/'Festività&amp;Chiusure'!H$2</f>
        <v>0.27777777777777779</v>
      </c>
      <c r="AI1175" s="62">
        <f>W1175/'Festività&amp;Chiusure'!I$2</f>
        <v>0.2</v>
      </c>
      <c r="AJ1175" s="62">
        <f>X1175/'Festività&amp;Chiusure'!J$2</f>
        <v>0.19047619047619047</v>
      </c>
      <c r="AK1175" s="62">
        <f>Y1175/'Festività&amp;Chiusure'!K$2</f>
        <v>0.27272727272727271</v>
      </c>
      <c r="AL1175" s="62">
        <f>Z1175/'Festività&amp;Chiusure'!L$2</f>
        <v>0.4</v>
      </c>
      <c r="AM1175" s="62">
        <f>AA1175/'Festività&amp;Chiusure'!M$2</f>
        <v>0.1</v>
      </c>
      <c r="AN1175" s="62">
        <f>AB1175/'Festività&amp;Chiusure'!N$2</f>
        <v>4.3478260869565216E-2</v>
      </c>
      <c r="AO1175" s="62">
        <f>AC1175/'Festività&amp;Chiusure'!O$2</f>
        <v>0</v>
      </c>
      <c r="AP1175" s="62">
        <f>AD1175/'Festività&amp;Chiusure'!P$2</f>
        <v>0</v>
      </c>
      <c r="AQ1175" s="62">
        <f>AE1175/'Festività&amp;Chiusure'!Q$2</f>
        <v>0</v>
      </c>
      <c r="AR1175" s="62">
        <f>AF1175/'Festività&amp;Chiusure'!R$2</f>
        <v>0</v>
      </c>
      <c r="AS1175" s="62">
        <f>AG1175/'Festività&amp;Chiusure'!S$2</f>
        <v>0</v>
      </c>
    </row>
    <row r="1176" spans="1:45" ht="14.45">
      <c r="A1176" s="24" t="s">
        <v>45</v>
      </c>
      <c r="B1176" s="24" t="s">
        <v>46</v>
      </c>
      <c r="C1176" s="24" t="s">
        <v>472</v>
      </c>
      <c r="D1176" s="24">
        <v>2025</v>
      </c>
      <c r="E1176" s="61">
        <v>45723</v>
      </c>
      <c r="F1176" s="61">
        <v>45744</v>
      </c>
      <c r="G1176" s="24" t="s">
        <v>62</v>
      </c>
      <c r="H1176" s="48" t="s">
        <v>805</v>
      </c>
      <c r="I1176" s="24" t="s">
        <v>379</v>
      </c>
      <c r="J1176" s="24" t="s">
        <v>806</v>
      </c>
      <c r="K1176" s="24" t="s">
        <v>52</v>
      </c>
      <c r="L1176" s="24" t="s">
        <v>451</v>
      </c>
      <c r="M1176" s="24" t="s">
        <v>311</v>
      </c>
      <c r="N1176" s="24" t="s">
        <v>55</v>
      </c>
      <c r="O1176" s="24" t="s">
        <v>674</v>
      </c>
      <c r="P1176" s="24">
        <v>100</v>
      </c>
      <c r="Q1176" s="24">
        <v>0</v>
      </c>
      <c r="R1176" s="24" t="s">
        <v>93</v>
      </c>
      <c r="S1176" s="62">
        <v>0</v>
      </c>
      <c r="T1176" s="24">
        <v>2025</v>
      </c>
      <c r="U1176" s="24">
        <f t="shared" si="24"/>
        <v>1.5</v>
      </c>
      <c r="V1176" s="24"/>
      <c r="W1176" s="24"/>
      <c r="X1176" s="24"/>
      <c r="Y1176" s="24"/>
      <c r="Z1176" s="24">
        <v>1.5</v>
      </c>
      <c r="AA1176" s="24"/>
      <c r="AB1176" s="24"/>
      <c r="AC1176" s="24"/>
      <c r="AD1176" s="24"/>
      <c r="AE1176" s="24"/>
      <c r="AF1176" s="24"/>
      <c r="AG1176" s="24"/>
      <c r="AH1176" s="62">
        <f>V1176/'Festività&amp;Chiusure'!H$2</f>
        <v>0</v>
      </c>
      <c r="AI1176" s="62">
        <f>W1176/'Festività&amp;Chiusure'!I$2</f>
        <v>0</v>
      </c>
      <c r="AJ1176" s="62">
        <f>X1176/'Festività&amp;Chiusure'!J$2</f>
        <v>0</v>
      </c>
      <c r="AK1176" s="62">
        <f>Y1176/'Festività&amp;Chiusure'!K$2</f>
        <v>0</v>
      </c>
      <c r="AL1176" s="62">
        <f>Z1176/'Festività&amp;Chiusure'!L$2</f>
        <v>7.4999999999999997E-2</v>
      </c>
      <c r="AM1176" s="62">
        <f>AA1176/'Festività&amp;Chiusure'!M$2</f>
        <v>0</v>
      </c>
      <c r="AN1176" s="62">
        <f>AB1176/'Festività&amp;Chiusure'!N$2</f>
        <v>0</v>
      </c>
      <c r="AO1176" s="62">
        <f>AC1176/'Festività&amp;Chiusure'!O$2</f>
        <v>0</v>
      </c>
      <c r="AP1176" s="62">
        <f>AD1176/'Festività&amp;Chiusure'!P$2</f>
        <v>0</v>
      </c>
      <c r="AQ1176" s="62">
        <f>AE1176/'Festività&amp;Chiusure'!Q$2</f>
        <v>0</v>
      </c>
      <c r="AR1176" s="62">
        <f>AF1176/'Festività&amp;Chiusure'!R$2</f>
        <v>0</v>
      </c>
      <c r="AS1176" s="62">
        <f>AG1176/'Festività&amp;Chiusure'!S$2</f>
        <v>0</v>
      </c>
    </row>
    <row r="1177" spans="1:45" ht="14.45">
      <c r="A1177" s="92" t="s">
        <v>45</v>
      </c>
      <c r="B1177" s="92" t="s">
        <v>46</v>
      </c>
      <c r="C1177" s="92" t="s">
        <v>195</v>
      </c>
      <c r="D1177" s="92">
        <v>2025</v>
      </c>
      <c r="E1177" s="93">
        <v>45664</v>
      </c>
      <c r="F1177" s="93">
        <v>45716</v>
      </c>
      <c r="G1177" s="92" t="s">
        <v>807</v>
      </c>
      <c r="H1177" s="92" t="s">
        <v>489</v>
      </c>
      <c r="I1177" s="92" t="s">
        <v>379</v>
      </c>
      <c r="J1177" s="24" t="s">
        <v>808</v>
      </c>
      <c r="K1177" s="92" t="s">
        <v>52</v>
      </c>
      <c r="L1177" s="92" t="s">
        <v>451</v>
      </c>
      <c r="M1177" s="92" t="s">
        <v>175</v>
      </c>
      <c r="N1177" s="92" t="s">
        <v>59</v>
      </c>
      <c r="O1177" s="92" t="s">
        <v>697</v>
      </c>
      <c r="P1177" s="92">
        <v>100</v>
      </c>
      <c r="Q1177" s="92">
        <v>0</v>
      </c>
      <c r="R1177" s="92" t="s">
        <v>93</v>
      </c>
      <c r="S1177" s="94">
        <v>0</v>
      </c>
      <c r="T1177" s="92">
        <v>2025</v>
      </c>
      <c r="U1177" s="24">
        <f t="shared" si="24"/>
        <v>0</v>
      </c>
      <c r="V1177" s="92">
        <v>3.5</v>
      </c>
      <c r="W1177" s="92">
        <v>3.5</v>
      </c>
      <c r="X1177" s="92"/>
      <c r="Y1177" s="92"/>
      <c r="Z1177" s="92"/>
      <c r="AA1177" s="92"/>
      <c r="AB1177" s="92"/>
      <c r="AC1177" s="92"/>
      <c r="AD1177" s="92"/>
      <c r="AE1177" s="92"/>
      <c r="AF1177" s="92"/>
      <c r="AG1177" s="92"/>
      <c r="AH1177" s="62">
        <f>V1177/'Festività&amp;Chiusure'!H$2</f>
        <v>0.19444444444444445</v>
      </c>
      <c r="AI1177" s="62">
        <f>W1177/'Festività&amp;Chiusure'!I$2</f>
        <v>0.17499999999999999</v>
      </c>
      <c r="AJ1177" s="62">
        <f>X1177/'Festività&amp;Chiusure'!J$2</f>
        <v>0</v>
      </c>
      <c r="AK1177" s="62">
        <f>Y1177/'Festività&amp;Chiusure'!K$2</f>
        <v>0</v>
      </c>
      <c r="AL1177" s="62">
        <f>Z1177/'Festività&amp;Chiusure'!L$2</f>
        <v>0</v>
      </c>
      <c r="AM1177" s="62">
        <f>AA1177/'Festività&amp;Chiusure'!M$2</f>
        <v>0</v>
      </c>
      <c r="AN1177" s="62">
        <f>AB1177/'Festività&amp;Chiusure'!N$2</f>
        <v>0</v>
      </c>
      <c r="AO1177" s="62">
        <f>AC1177/'Festività&amp;Chiusure'!O$2</f>
        <v>0</v>
      </c>
      <c r="AP1177" s="62">
        <f>AD1177/'Festività&amp;Chiusure'!P$2</f>
        <v>0</v>
      </c>
      <c r="AQ1177" s="62">
        <f>AE1177/'Festività&amp;Chiusure'!Q$2</f>
        <v>0</v>
      </c>
      <c r="AR1177" s="62">
        <f>AF1177/'Festività&amp;Chiusure'!R$2</f>
        <v>0</v>
      </c>
      <c r="AS1177" s="62">
        <f>AG1177/'Festività&amp;Chiusure'!S$2</f>
        <v>0</v>
      </c>
    </row>
    <row r="1178" spans="1:45" ht="14.45">
      <c r="A1178" s="24" t="s">
        <v>45</v>
      </c>
      <c r="B1178" s="24" t="s">
        <v>46</v>
      </c>
      <c r="C1178" s="24" t="s">
        <v>195</v>
      </c>
      <c r="D1178" s="24">
        <v>2025</v>
      </c>
      <c r="E1178" s="61">
        <v>45664</v>
      </c>
      <c r="F1178" s="61">
        <v>45716</v>
      </c>
      <c r="G1178" s="24" t="s">
        <v>807</v>
      </c>
      <c r="H1178" s="24" t="s">
        <v>489</v>
      </c>
      <c r="I1178" s="24" t="s">
        <v>379</v>
      </c>
      <c r="J1178" s="24" t="s">
        <v>808</v>
      </c>
      <c r="K1178" s="24" t="s">
        <v>52</v>
      </c>
      <c r="L1178" s="24" t="s">
        <v>451</v>
      </c>
      <c r="M1178" s="24" t="s">
        <v>455</v>
      </c>
      <c r="N1178" s="24" t="s">
        <v>55</v>
      </c>
      <c r="O1178" s="24" t="s">
        <v>142</v>
      </c>
      <c r="P1178" s="24">
        <v>100</v>
      </c>
      <c r="Q1178" s="24">
        <v>7</v>
      </c>
      <c r="R1178" s="24" t="s">
        <v>93</v>
      </c>
      <c r="S1178" s="62">
        <v>0.4</v>
      </c>
      <c r="T1178" s="24">
        <v>2025</v>
      </c>
      <c r="U1178" s="24">
        <f t="shared" si="24"/>
        <v>1</v>
      </c>
      <c r="V1178" s="24">
        <v>1</v>
      </c>
      <c r="W1178" s="24">
        <v>1</v>
      </c>
      <c r="X1178" s="24"/>
      <c r="Y1178" s="24">
        <v>1</v>
      </c>
      <c r="Z1178" s="24">
        <v>1</v>
      </c>
      <c r="AA1178" s="24"/>
      <c r="AB1178" s="24"/>
      <c r="AC1178" s="24"/>
      <c r="AD1178" s="24"/>
      <c r="AE1178" s="24"/>
      <c r="AF1178" s="24"/>
      <c r="AG1178" s="24"/>
      <c r="AH1178" s="62">
        <f>V1178/'Festività&amp;Chiusure'!H$2</f>
        <v>5.5555555555555552E-2</v>
      </c>
      <c r="AI1178" s="62">
        <f>W1178/'Festività&amp;Chiusure'!I$2</f>
        <v>0.05</v>
      </c>
      <c r="AJ1178" s="62">
        <f>X1178/'Festività&amp;Chiusure'!J$2</f>
        <v>0</v>
      </c>
      <c r="AK1178" s="62">
        <f>Y1178/'Festività&amp;Chiusure'!K$2</f>
        <v>4.5454545454545456E-2</v>
      </c>
      <c r="AL1178" s="62">
        <f>Z1178/'Festività&amp;Chiusure'!L$2</f>
        <v>0.05</v>
      </c>
      <c r="AM1178" s="62">
        <f>AA1178/'Festività&amp;Chiusure'!M$2</f>
        <v>0</v>
      </c>
      <c r="AN1178" s="62">
        <f>AB1178/'Festività&amp;Chiusure'!N$2</f>
        <v>0</v>
      </c>
      <c r="AO1178" s="62">
        <f>AC1178/'Festività&amp;Chiusure'!O$2</f>
        <v>0</v>
      </c>
      <c r="AP1178" s="62">
        <f>AD1178/'Festività&amp;Chiusure'!P$2</f>
        <v>0</v>
      </c>
      <c r="AQ1178" s="62">
        <f>AE1178/'Festività&amp;Chiusure'!Q$2</f>
        <v>0</v>
      </c>
      <c r="AR1178" s="62">
        <f>AF1178/'Festività&amp;Chiusure'!R$2</f>
        <v>0</v>
      </c>
      <c r="AS1178" s="62">
        <f>AG1178/'Festività&amp;Chiusure'!S$2</f>
        <v>0</v>
      </c>
    </row>
    <row r="1179" spans="1:45" ht="14.45">
      <c r="A1179" s="24" t="s">
        <v>45</v>
      </c>
      <c r="B1179" s="24" t="s">
        <v>46</v>
      </c>
      <c r="C1179" s="24" t="s">
        <v>195</v>
      </c>
      <c r="D1179" s="24">
        <v>2025</v>
      </c>
      <c r="E1179" s="61">
        <v>45664</v>
      </c>
      <c r="F1179" s="61">
        <v>45716</v>
      </c>
      <c r="G1179" s="24" t="s">
        <v>807</v>
      </c>
      <c r="H1179" s="24" t="s">
        <v>489</v>
      </c>
      <c r="I1179" s="24" t="s">
        <v>379</v>
      </c>
      <c r="J1179" s="24" t="s">
        <v>808</v>
      </c>
      <c r="K1179" s="24" t="s">
        <v>52</v>
      </c>
      <c r="L1179" s="24" t="s">
        <v>451</v>
      </c>
      <c r="M1179" s="24" t="s">
        <v>466</v>
      </c>
      <c r="N1179" s="24" t="s">
        <v>59</v>
      </c>
      <c r="O1179" s="24" t="s">
        <v>178</v>
      </c>
      <c r="P1179" s="24">
        <v>100</v>
      </c>
      <c r="Q1179" s="24">
        <v>7</v>
      </c>
      <c r="R1179" s="24" t="s">
        <v>93</v>
      </c>
      <c r="S1179" s="62">
        <v>0.4</v>
      </c>
      <c r="T1179" s="24">
        <v>2025</v>
      </c>
      <c r="U1179" s="24">
        <f t="shared" si="24"/>
        <v>3</v>
      </c>
      <c r="V1179" s="24">
        <v>2</v>
      </c>
      <c r="W1179" s="24">
        <v>2</v>
      </c>
      <c r="X1179" s="24"/>
      <c r="Y1179" s="24">
        <v>2</v>
      </c>
      <c r="Z1179" s="24">
        <v>2</v>
      </c>
      <c r="AA1179" s="24">
        <v>1</v>
      </c>
      <c r="AB1179" s="24"/>
      <c r="AC1179" s="24"/>
      <c r="AD1179" s="24"/>
      <c r="AE1179" s="24"/>
      <c r="AF1179" s="24"/>
      <c r="AG1179" s="24"/>
      <c r="AH1179" s="62">
        <f>V1179/'Festività&amp;Chiusure'!H$2</f>
        <v>0.1111111111111111</v>
      </c>
      <c r="AI1179" s="62">
        <f>W1179/'Festività&amp;Chiusure'!I$2</f>
        <v>0.1</v>
      </c>
      <c r="AJ1179" s="62">
        <f>X1179/'Festività&amp;Chiusure'!J$2</f>
        <v>0</v>
      </c>
      <c r="AK1179" s="62">
        <f>Y1179/'Festività&amp;Chiusure'!K$2</f>
        <v>9.0909090909090912E-2</v>
      </c>
      <c r="AL1179" s="62">
        <f>Z1179/'Festività&amp;Chiusure'!L$2</f>
        <v>0.1</v>
      </c>
      <c r="AM1179" s="62">
        <f>AA1179/'Festività&amp;Chiusure'!M$2</f>
        <v>0.05</v>
      </c>
      <c r="AN1179" s="62">
        <f>AB1179/'Festività&amp;Chiusure'!N$2</f>
        <v>0</v>
      </c>
      <c r="AO1179" s="62">
        <f>AC1179/'Festività&amp;Chiusure'!O$2</f>
        <v>0</v>
      </c>
      <c r="AP1179" s="62">
        <f>AD1179/'Festività&amp;Chiusure'!P$2</f>
        <v>0</v>
      </c>
      <c r="AQ1179" s="62">
        <f>AE1179/'Festività&amp;Chiusure'!Q$2</f>
        <v>0</v>
      </c>
      <c r="AR1179" s="62">
        <f>AF1179/'Festività&amp;Chiusure'!R$2</f>
        <v>0</v>
      </c>
      <c r="AS1179" s="62">
        <f>AG1179/'Festività&amp;Chiusure'!S$2</f>
        <v>0</v>
      </c>
    </row>
    <row r="1180" spans="1:45" ht="14.45">
      <c r="A1180" s="24" t="s">
        <v>45</v>
      </c>
      <c r="B1180" s="24" t="s">
        <v>46</v>
      </c>
      <c r="C1180" s="24" t="s">
        <v>195</v>
      </c>
      <c r="D1180" s="24">
        <v>2025</v>
      </c>
      <c r="E1180" s="61">
        <v>45664</v>
      </c>
      <c r="F1180" s="61">
        <v>45716</v>
      </c>
      <c r="G1180" s="24" t="s">
        <v>807</v>
      </c>
      <c r="H1180" s="24" t="s">
        <v>489</v>
      </c>
      <c r="I1180" s="24" t="s">
        <v>379</v>
      </c>
      <c r="J1180" s="24" t="s">
        <v>808</v>
      </c>
      <c r="K1180" s="24" t="s">
        <v>52</v>
      </c>
      <c r="L1180" s="24" t="s">
        <v>451</v>
      </c>
      <c r="M1180" s="24" t="s">
        <v>160</v>
      </c>
      <c r="N1180" s="24" t="s">
        <v>55</v>
      </c>
      <c r="O1180" s="24" t="s">
        <v>142</v>
      </c>
      <c r="P1180" s="24">
        <v>100</v>
      </c>
      <c r="Q1180" s="24">
        <v>7</v>
      </c>
      <c r="R1180" s="24" t="s">
        <v>93</v>
      </c>
      <c r="S1180" s="62">
        <v>0.4</v>
      </c>
      <c r="T1180" s="24">
        <v>2025</v>
      </c>
      <c r="U1180" s="24">
        <f t="shared" si="24"/>
        <v>5</v>
      </c>
      <c r="V1180" s="24">
        <v>1</v>
      </c>
      <c r="W1180" s="24">
        <v>1</v>
      </c>
      <c r="X1180" s="24"/>
      <c r="Y1180" s="24">
        <v>5</v>
      </c>
      <c r="Z1180" s="24">
        <v>3</v>
      </c>
      <c r="AA1180" s="24">
        <v>2</v>
      </c>
      <c r="AB1180" s="24"/>
      <c r="AC1180" s="24"/>
      <c r="AD1180" s="24"/>
      <c r="AE1180" s="24"/>
      <c r="AF1180" s="24"/>
      <c r="AG1180" s="24"/>
      <c r="AH1180" s="62">
        <f>V1180/'Festività&amp;Chiusure'!H$2</f>
        <v>5.5555555555555552E-2</v>
      </c>
      <c r="AI1180" s="62">
        <f>W1180/'Festività&amp;Chiusure'!I$2</f>
        <v>0.05</v>
      </c>
      <c r="AJ1180" s="62">
        <f>X1180/'Festività&amp;Chiusure'!J$2</f>
        <v>0</v>
      </c>
      <c r="AK1180" s="62">
        <f>Y1180/'Festività&amp;Chiusure'!K$2</f>
        <v>0.22727272727272727</v>
      </c>
      <c r="AL1180" s="62">
        <f>Z1180/'Festività&amp;Chiusure'!L$2</f>
        <v>0.15</v>
      </c>
      <c r="AM1180" s="62">
        <f>AA1180/'Festività&amp;Chiusure'!M$2</f>
        <v>0.1</v>
      </c>
      <c r="AN1180" s="62">
        <f>AB1180/'Festività&amp;Chiusure'!N$2</f>
        <v>0</v>
      </c>
      <c r="AO1180" s="62">
        <f>AC1180/'Festività&amp;Chiusure'!O$2</f>
        <v>0</v>
      </c>
      <c r="AP1180" s="62">
        <f>AD1180/'Festività&amp;Chiusure'!P$2</f>
        <v>0</v>
      </c>
      <c r="AQ1180" s="62">
        <f>AE1180/'Festività&amp;Chiusure'!Q$2</f>
        <v>0</v>
      </c>
      <c r="AR1180" s="62">
        <f>AF1180/'Festività&amp;Chiusure'!R$2</f>
        <v>0</v>
      </c>
      <c r="AS1180" s="62">
        <f>AG1180/'Festività&amp;Chiusure'!S$2</f>
        <v>0</v>
      </c>
    </row>
    <row r="1181" spans="1:45" ht="14.45">
      <c r="A1181" s="24" t="s">
        <v>45</v>
      </c>
      <c r="B1181" s="24" t="s">
        <v>46</v>
      </c>
      <c r="C1181" s="24" t="s">
        <v>195</v>
      </c>
      <c r="D1181" s="24">
        <v>2025</v>
      </c>
      <c r="E1181" s="61">
        <v>45664</v>
      </c>
      <c r="F1181" s="61">
        <v>45716</v>
      </c>
      <c r="G1181" s="24" t="s">
        <v>807</v>
      </c>
      <c r="H1181" s="24" t="s">
        <v>489</v>
      </c>
      <c r="I1181" s="24" t="s">
        <v>379</v>
      </c>
      <c r="J1181" s="24" t="s">
        <v>808</v>
      </c>
      <c r="K1181" s="24" t="s">
        <v>52</v>
      </c>
      <c r="L1181" s="24" t="s">
        <v>451</v>
      </c>
      <c r="M1181" s="24" t="s">
        <v>451</v>
      </c>
      <c r="N1181" s="24" t="s">
        <v>55</v>
      </c>
      <c r="O1181" s="24" t="s">
        <v>92</v>
      </c>
      <c r="P1181" s="24">
        <v>100</v>
      </c>
      <c r="Q1181" s="24">
        <v>7</v>
      </c>
      <c r="R1181" s="24" t="s">
        <v>93</v>
      </c>
      <c r="S1181" s="62">
        <v>0.4</v>
      </c>
      <c r="T1181" s="24">
        <v>2025</v>
      </c>
      <c r="U1181" s="24">
        <f t="shared" si="24"/>
        <v>3</v>
      </c>
      <c r="V1181" s="24">
        <v>2</v>
      </c>
      <c r="W1181" s="24">
        <v>2</v>
      </c>
      <c r="X1181" s="24"/>
      <c r="Y1181" s="24">
        <v>2</v>
      </c>
      <c r="Z1181" s="24">
        <v>2</v>
      </c>
      <c r="AA1181" s="24">
        <v>1</v>
      </c>
      <c r="AB1181" s="24"/>
      <c r="AC1181" s="24"/>
      <c r="AD1181" s="24"/>
      <c r="AE1181" s="24"/>
      <c r="AF1181" s="24"/>
      <c r="AG1181" s="24"/>
      <c r="AH1181" s="62">
        <f>V1181/'Festività&amp;Chiusure'!H$2</f>
        <v>0.1111111111111111</v>
      </c>
      <c r="AI1181" s="62">
        <f>W1181/'Festività&amp;Chiusure'!I$2</f>
        <v>0.1</v>
      </c>
      <c r="AJ1181" s="62">
        <f>X1181/'Festività&amp;Chiusure'!J$2</f>
        <v>0</v>
      </c>
      <c r="AK1181" s="62">
        <f>Y1181/'Festività&amp;Chiusure'!K$2</f>
        <v>9.0909090909090912E-2</v>
      </c>
      <c r="AL1181" s="62">
        <f>Z1181/'Festività&amp;Chiusure'!L$2</f>
        <v>0.1</v>
      </c>
      <c r="AM1181" s="62">
        <f>AA1181/'Festività&amp;Chiusure'!M$2</f>
        <v>0.05</v>
      </c>
      <c r="AN1181" s="62">
        <f>AB1181/'Festività&amp;Chiusure'!N$2</f>
        <v>0</v>
      </c>
      <c r="AO1181" s="62">
        <f>AC1181/'Festività&amp;Chiusure'!O$2</f>
        <v>0</v>
      </c>
      <c r="AP1181" s="62">
        <f>AD1181/'Festività&amp;Chiusure'!P$2</f>
        <v>0</v>
      </c>
      <c r="AQ1181" s="62">
        <f>AE1181/'Festività&amp;Chiusure'!Q$2</f>
        <v>0</v>
      </c>
      <c r="AR1181" s="62">
        <f>AF1181/'Festività&amp;Chiusure'!R$2</f>
        <v>0</v>
      </c>
      <c r="AS1181" s="62">
        <f>AG1181/'Festività&amp;Chiusure'!S$2</f>
        <v>0</v>
      </c>
    </row>
    <row r="1182" spans="1:45" ht="14.45">
      <c r="A1182" s="24" t="s">
        <v>45</v>
      </c>
      <c r="B1182" s="24" t="s">
        <v>46</v>
      </c>
      <c r="C1182" s="24" t="s">
        <v>195</v>
      </c>
      <c r="D1182" s="24">
        <v>2025</v>
      </c>
      <c r="E1182" s="61">
        <v>45664</v>
      </c>
      <c r="F1182" s="61">
        <v>45716</v>
      </c>
      <c r="G1182" s="24" t="s">
        <v>807</v>
      </c>
      <c r="H1182" s="24" t="s">
        <v>489</v>
      </c>
      <c r="I1182" s="24" t="s">
        <v>379</v>
      </c>
      <c r="J1182" s="24" t="s">
        <v>808</v>
      </c>
      <c r="K1182" s="24" t="s">
        <v>52</v>
      </c>
      <c r="L1182" s="24" t="s">
        <v>451</v>
      </c>
      <c r="M1182" s="24" t="s">
        <v>335</v>
      </c>
      <c r="N1182" s="24" t="s">
        <v>55</v>
      </c>
      <c r="O1182" s="24" t="s">
        <v>142</v>
      </c>
      <c r="P1182" s="24">
        <v>100</v>
      </c>
      <c r="Q1182" s="24">
        <v>7</v>
      </c>
      <c r="R1182" s="24" t="s">
        <v>93</v>
      </c>
      <c r="S1182" s="62">
        <v>0.4</v>
      </c>
      <c r="T1182" s="24">
        <v>2025</v>
      </c>
      <c r="U1182" s="24">
        <f t="shared" si="24"/>
        <v>8</v>
      </c>
      <c r="V1182" s="24"/>
      <c r="W1182" s="24"/>
      <c r="X1182" s="24"/>
      <c r="Y1182" s="24">
        <v>5</v>
      </c>
      <c r="Z1182" s="24">
        <v>8</v>
      </c>
      <c r="AA1182" s="24"/>
      <c r="AB1182" s="24"/>
      <c r="AC1182" s="24"/>
      <c r="AD1182" s="24"/>
      <c r="AE1182" s="24"/>
      <c r="AF1182" s="24"/>
      <c r="AG1182" s="24"/>
      <c r="AH1182" s="62">
        <f>V1182/'Festività&amp;Chiusure'!H$2</f>
        <v>0</v>
      </c>
      <c r="AI1182" s="62">
        <f>W1182/'Festività&amp;Chiusure'!I$2</f>
        <v>0</v>
      </c>
      <c r="AJ1182" s="62">
        <f>X1182/'Festività&amp;Chiusure'!J$2</f>
        <v>0</v>
      </c>
      <c r="AK1182" s="62">
        <f>Y1182/'Festività&amp;Chiusure'!K$2</f>
        <v>0.22727272727272727</v>
      </c>
      <c r="AL1182" s="62">
        <f>Z1182/'Festività&amp;Chiusure'!L$2</f>
        <v>0.4</v>
      </c>
      <c r="AM1182" s="62">
        <f>AA1182/'Festività&amp;Chiusure'!M$2</f>
        <v>0</v>
      </c>
      <c r="AN1182" s="62">
        <f>AB1182/'Festività&amp;Chiusure'!N$2</f>
        <v>0</v>
      </c>
      <c r="AO1182" s="62">
        <f>AC1182/'Festività&amp;Chiusure'!O$2</f>
        <v>0</v>
      </c>
      <c r="AP1182" s="62">
        <f>AD1182/'Festività&amp;Chiusure'!P$2</f>
        <v>0</v>
      </c>
      <c r="AQ1182" s="62">
        <f>AE1182/'Festività&amp;Chiusure'!Q$2</f>
        <v>0</v>
      </c>
      <c r="AR1182" s="62">
        <f>AF1182/'Festività&amp;Chiusure'!R$2</f>
        <v>0</v>
      </c>
      <c r="AS1182" s="62">
        <f>AG1182/'Festività&amp;Chiusure'!S$2</f>
        <v>0</v>
      </c>
    </row>
    <row r="1183" spans="1:45" ht="14.45">
      <c r="A1183" s="24" t="s">
        <v>45</v>
      </c>
      <c r="B1183" s="24" t="s">
        <v>46</v>
      </c>
      <c r="C1183" s="24" t="s">
        <v>195</v>
      </c>
      <c r="D1183" s="24">
        <v>2025</v>
      </c>
      <c r="E1183" s="61">
        <v>45664</v>
      </c>
      <c r="F1183" s="61">
        <v>45716</v>
      </c>
      <c r="G1183" s="24" t="s">
        <v>807</v>
      </c>
      <c r="H1183" s="24" t="s">
        <v>489</v>
      </c>
      <c r="I1183" s="24" t="s">
        <v>379</v>
      </c>
      <c r="J1183" s="24" t="s">
        <v>808</v>
      </c>
      <c r="K1183" s="24" t="s">
        <v>52</v>
      </c>
      <c r="L1183" s="24" t="s">
        <v>451</v>
      </c>
      <c r="M1183" s="24" t="s">
        <v>336</v>
      </c>
      <c r="N1183" s="24" t="s">
        <v>59</v>
      </c>
      <c r="O1183" s="24" t="s">
        <v>697</v>
      </c>
      <c r="P1183" s="24">
        <v>100</v>
      </c>
      <c r="Q1183" s="24">
        <v>7</v>
      </c>
      <c r="R1183" s="24" t="s">
        <v>93</v>
      </c>
      <c r="S1183" s="62">
        <v>0.4</v>
      </c>
      <c r="T1183" s="24">
        <v>2025</v>
      </c>
      <c r="U1183" s="24">
        <f t="shared" si="24"/>
        <v>4</v>
      </c>
      <c r="V1183" s="24">
        <v>1</v>
      </c>
      <c r="W1183" s="24">
        <v>1</v>
      </c>
      <c r="X1183" s="24">
        <v>1</v>
      </c>
      <c r="Y1183" s="24">
        <v>4</v>
      </c>
      <c r="Z1183" s="24">
        <v>3</v>
      </c>
      <c r="AA1183" s="24">
        <v>1</v>
      </c>
      <c r="AB1183" s="24"/>
      <c r="AC1183" s="24"/>
      <c r="AD1183" s="24"/>
      <c r="AE1183" s="24"/>
      <c r="AF1183" s="24"/>
      <c r="AG1183" s="24"/>
      <c r="AH1183" s="62">
        <f>V1183/'Festività&amp;Chiusure'!H$2</f>
        <v>5.5555555555555552E-2</v>
      </c>
      <c r="AI1183" s="62">
        <f>W1183/'Festività&amp;Chiusure'!I$2</f>
        <v>0.05</v>
      </c>
      <c r="AJ1183" s="62">
        <f>X1183/'Festività&amp;Chiusure'!J$2</f>
        <v>4.7619047619047616E-2</v>
      </c>
      <c r="AK1183" s="62">
        <f>Y1183/'Festività&amp;Chiusure'!K$2</f>
        <v>0.18181818181818182</v>
      </c>
      <c r="AL1183" s="62">
        <f>Z1183/'Festività&amp;Chiusure'!L$2</f>
        <v>0.15</v>
      </c>
      <c r="AM1183" s="62">
        <f>AA1183/'Festività&amp;Chiusure'!M$2</f>
        <v>0.05</v>
      </c>
      <c r="AN1183" s="62">
        <f>AB1183/'Festività&amp;Chiusure'!N$2</f>
        <v>0</v>
      </c>
      <c r="AO1183" s="62">
        <f>AC1183/'Festività&amp;Chiusure'!O$2</f>
        <v>0</v>
      </c>
      <c r="AP1183" s="62">
        <f>AD1183/'Festività&amp;Chiusure'!P$2</f>
        <v>0</v>
      </c>
      <c r="AQ1183" s="62">
        <f>AE1183/'Festività&amp;Chiusure'!Q$2</f>
        <v>0</v>
      </c>
      <c r="AR1183" s="62">
        <f>AF1183/'Festività&amp;Chiusure'!R$2</f>
        <v>0</v>
      </c>
      <c r="AS1183" s="62">
        <f>AG1183/'Festività&amp;Chiusure'!S$2</f>
        <v>0</v>
      </c>
    </row>
    <row r="1184" spans="1:45" ht="14.45">
      <c r="A1184" s="24" t="s">
        <v>45</v>
      </c>
      <c r="B1184" s="24" t="s">
        <v>46</v>
      </c>
      <c r="C1184" s="24" t="s">
        <v>195</v>
      </c>
      <c r="D1184" s="24">
        <v>2025</v>
      </c>
      <c r="E1184" s="61">
        <v>45664</v>
      </c>
      <c r="F1184" s="61">
        <v>45716</v>
      </c>
      <c r="G1184" s="24" t="s">
        <v>807</v>
      </c>
      <c r="H1184" s="24" t="s">
        <v>489</v>
      </c>
      <c r="I1184" s="24" t="s">
        <v>379</v>
      </c>
      <c r="J1184" s="24" t="s">
        <v>808</v>
      </c>
      <c r="K1184" s="24" t="s">
        <v>52</v>
      </c>
      <c r="L1184" s="24" t="s">
        <v>451</v>
      </c>
      <c r="M1184" s="24" t="s">
        <v>135</v>
      </c>
      <c r="N1184" s="24" t="s">
        <v>55</v>
      </c>
      <c r="O1184" s="24" t="s">
        <v>142</v>
      </c>
      <c r="P1184" s="24">
        <v>100</v>
      </c>
      <c r="Q1184" s="24">
        <v>7</v>
      </c>
      <c r="R1184" s="24" t="s">
        <v>93</v>
      </c>
      <c r="S1184" s="62">
        <v>0.4</v>
      </c>
      <c r="T1184" s="24">
        <v>2025</v>
      </c>
      <c r="U1184" s="24">
        <f t="shared" si="24"/>
        <v>1</v>
      </c>
      <c r="V1184" s="24"/>
      <c r="W1184" s="24"/>
      <c r="X1184" s="24"/>
      <c r="Y1184" s="24">
        <v>2</v>
      </c>
      <c r="Z1184" s="24">
        <v>1</v>
      </c>
      <c r="AA1184" s="24"/>
      <c r="AB1184" s="24"/>
      <c r="AC1184" s="24"/>
      <c r="AD1184" s="24"/>
      <c r="AE1184" s="24"/>
      <c r="AF1184" s="24"/>
      <c r="AG1184" s="24"/>
      <c r="AH1184" s="62">
        <f>V1184/'Festività&amp;Chiusure'!H$2</f>
        <v>0</v>
      </c>
      <c r="AI1184" s="62">
        <f>W1184/'Festività&amp;Chiusure'!I$2</f>
        <v>0</v>
      </c>
      <c r="AJ1184" s="62">
        <f>X1184/'Festività&amp;Chiusure'!J$2</f>
        <v>0</v>
      </c>
      <c r="AK1184" s="62">
        <f>Y1184/'Festività&amp;Chiusure'!K$2</f>
        <v>9.0909090909090912E-2</v>
      </c>
      <c r="AL1184" s="62">
        <f>Z1184/'Festività&amp;Chiusure'!L$2</f>
        <v>0.05</v>
      </c>
      <c r="AM1184" s="62">
        <f>AA1184/'Festività&amp;Chiusure'!M$2</f>
        <v>0</v>
      </c>
      <c r="AN1184" s="62">
        <f>AB1184/'Festività&amp;Chiusure'!N$2</f>
        <v>0</v>
      </c>
      <c r="AO1184" s="62">
        <f>AC1184/'Festività&amp;Chiusure'!O$2</f>
        <v>0</v>
      </c>
      <c r="AP1184" s="62">
        <f>AD1184/'Festività&amp;Chiusure'!P$2</f>
        <v>0</v>
      </c>
      <c r="AQ1184" s="62">
        <f>AE1184/'Festività&amp;Chiusure'!Q$2</f>
        <v>0</v>
      </c>
      <c r="AR1184" s="62">
        <f>AF1184/'Festività&amp;Chiusure'!R$2</f>
        <v>0</v>
      </c>
      <c r="AS1184" s="62">
        <f>AG1184/'Festività&amp;Chiusure'!S$2</f>
        <v>0</v>
      </c>
    </row>
    <row r="1185" spans="1:45" ht="14.45">
      <c r="A1185" s="24" t="s">
        <v>45</v>
      </c>
      <c r="B1185" s="24" t="s">
        <v>46</v>
      </c>
      <c r="C1185" s="24" t="s">
        <v>195</v>
      </c>
      <c r="D1185" s="24" t="s">
        <v>143</v>
      </c>
      <c r="E1185" s="61">
        <v>45586</v>
      </c>
      <c r="F1185" s="61">
        <v>45626</v>
      </c>
      <c r="G1185" s="24" t="s">
        <v>491</v>
      </c>
      <c r="H1185" s="48" t="s">
        <v>491</v>
      </c>
      <c r="I1185" s="24" t="s">
        <v>379</v>
      </c>
      <c r="J1185" s="24" t="s">
        <v>492</v>
      </c>
      <c r="K1185" s="24" t="s">
        <v>52</v>
      </c>
      <c r="L1185" s="24" t="s">
        <v>451</v>
      </c>
      <c r="M1185" s="24" t="s">
        <v>433</v>
      </c>
      <c r="N1185" s="24" t="s">
        <v>55</v>
      </c>
      <c r="O1185" s="24" t="s">
        <v>696</v>
      </c>
      <c r="P1185" s="24">
        <v>65</v>
      </c>
      <c r="Q1185" s="24">
        <v>36</v>
      </c>
      <c r="R1185" s="24" t="s">
        <v>381</v>
      </c>
      <c r="S1185" s="62">
        <v>0.9</v>
      </c>
      <c r="T1185" s="24">
        <v>2025</v>
      </c>
      <c r="U1185" s="24">
        <f t="shared" si="24"/>
        <v>0</v>
      </c>
      <c r="V1185" s="24">
        <v>2</v>
      </c>
      <c r="W1185" s="24">
        <v>1</v>
      </c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62">
        <f>V1185/'Festività&amp;Chiusure'!H$2</f>
        <v>0.1111111111111111</v>
      </c>
      <c r="AI1185" s="62">
        <f>W1185/'Festività&amp;Chiusure'!I$2</f>
        <v>0.05</v>
      </c>
      <c r="AJ1185" s="62">
        <f>X1185/'Festività&amp;Chiusure'!J$2</f>
        <v>0</v>
      </c>
      <c r="AK1185" s="62">
        <f>Y1185/'Festività&amp;Chiusure'!K$2</f>
        <v>0</v>
      </c>
      <c r="AL1185" s="62">
        <f>Z1185/'Festività&amp;Chiusure'!L$2</f>
        <v>0</v>
      </c>
      <c r="AM1185" s="62">
        <f>AA1185/'Festività&amp;Chiusure'!M$2</f>
        <v>0</v>
      </c>
      <c r="AN1185" s="62">
        <f>AB1185/'Festività&amp;Chiusure'!N$2</f>
        <v>0</v>
      </c>
      <c r="AO1185" s="62">
        <f>AC1185/'Festività&amp;Chiusure'!O$2</f>
        <v>0</v>
      </c>
      <c r="AP1185" s="62">
        <f>AD1185/'Festività&amp;Chiusure'!P$2</f>
        <v>0</v>
      </c>
      <c r="AQ1185" s="62">
        <f>AE1185/'Festività&amp;Chiusure'!Q$2</f>
        <v>0</v>
      </c>
      <c r="AR1185" s="62">
        <f>AF1185/'Festività&amp;Chiusure'!R$2</f>
        <v>0</v>
      </c>
      <c r="AS1185" s="62">
        <f>AG1185/'Festività&amp;Chiusure'!S$2</f>
        <v>0</v>
      </c>
    </row>
    <row r="1186" spans="1:45" ht="14.45">
      <c r="A1186" s="24" t="s">
        <v>45</v>
      </c>
      <c r="B1186" s="24" t="s">
        <v>46</v>
      </c>
      <c r="C1186" s="24" t="s">
        <v>195</v>
      </c>
      <c r="D1186" s="24" t="s">
        <v>143</v>
      </c>
      <c r="E1186" s="61">
        <v>45586</v>
      </c>
      <c r="F1186" s="61">
        <v>45626</v>
      </c>
      <c r="G1186" s="24" t="s">
        <v>491</v>
      </c>
      <c r="H1186" s="48" t="s">
        <v>491</v>
      </c>
      <c r="I1186" s="24" t="s">
        <v>379</v>
      </c>
      <c r="J1186" s="24" t="s">
        <v>492</v>
      </c>
      <c r="K1186" s="24" t="s">
        <v>52</v>
      </c>
      <c r="L1186" s="24" t="s">
        <v>451</v>
      </c>
      <c r="M1186" s="24" t="s">
        <v>451</v>
      </c>
      <c r="N1186" s="24" t="s">
        <v>55</v>
      </c>
      <c r="O1186" s="24" t="s">
        <v>92</v>
      </c>
      <c r="P1186" s="24">
        <v>65</v>
      </c>
      <c r="Q1186" s="24">
        <v>36</v>
      </c>
      <c r="R1186" s="24" t="s">
        <v>381</v>
      </c>
      <c r="S1186" s="62">
        <v>0.9</v>
      </c>
      <c r="T1186" s="24">
        <v>2025</v>
      </c>
      <c r="U1186" s="24">
        <f t="shared" si="24"/>
        <v>0</v>
      </c>
      <c r="V1186" s="24">
        <v>1</v>
      </c>
      <c r="W1186" s="24">
        <v>1</v>
      </c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62">
        <f>V1186/'Festività&amp;Chiusure'!H$2</f>
        <v>5.5555555555555552E-2</v>
      </c>
      <c r="AI1186" s="62">
        <f>W1186/'Festività&amp;Chiusure'!I$2</f>
        <v>0.05</v>
      </c>
      <c r="AJ1186" s="62">
        <f>X1186/'Festività&amp;Chiusure'!J$2</f>
        <v>0</v>
      </c>
      <c r="AK1186" s="62">
        <f>Y1186/'Festività&amp;Chiusure'!K$2</f>
        <v>0</v>
      </c>
      <c r="AL1186" s="62">
        <f>Z1186/'Festività&amp;Chiusure'!L$2</f>
        <v>0</v>
      </c>
      <c r="AM1186" s="62">
        <f>AA1186/'Festività&amp;Chiusure'!M$2</f>
        <v>0</v>
      </c>
      <c r="AN1186" s="62">
        <f>AB1186/'Festività&amp;Chiusure'!N$2</f>
        <v>0</v>
      </c>
      <c r="AO1186" s="62">
        <f>AC1186/'Festività&amp;Chiusure'!O$2</f>
        <v>0</v>
      </c>
      <c r="AP1186" s="62">
        <f>AD1186/'Festività&amp;Chiusure'!P$2</f>
        <v>0</v>
      </c>
      <c r="AQ1186" s="62">
        <f>AE1186/'Festività&amp;Chiusure'!Q$2</f>
        <v>0</v>
      </c>
      <c r="AR1186" s="62">
        <f>AF1186/'Festività&amp;Chiusure'!R$2</f>
        <v>0</v>
      </c>
      <c r="AS1186" s="62">
        <f>AG1186/'Festività&amp;Chiusure'!S$2</f>
        <v>0</v>
      </c>
    </row>
    <row r="1187" spans="1:45" ht="14.45">
      <c r="A1187" s="24" t="s">
        <v>45</v>
      </c>
      <c r="B1187" s="24" t="s">
        <v>46</v>
      </c>
      <c r="C1187" s="24" t="s">
        <v>195</v>
      </c>
      <c r="D1187" s="24" t="s">
        <v>143</v>
      </c>
      <c r="E1187" s="61">
        <v>45586</v>
      </c>
      <c r="F1187" s="61">
        <v>45626</v>
      </c>
      <c r="G1187" s="24" t="s">
        <v>491</v>
      </c>
      <c r="H1187" s="48" t="s">
        <v>491</v>
      </c>
      <c r="I1187" s="24" t="s">
        <v>379</v>
      </c>
      <c r="J1187" s="24" t="s">
        <v>492</v>
      </c>
      <c r="K1187" s="24" t="s">
        <v>52</v>
      </c>
      <c r="L1187" s="24" t="s">
        <v>451</v>
      </c>
      <c r="M1187" s="24" t="s">
        <v>223</v>
      </c>
      <c r="N1187" s="24" t="s">
        <v>55</v>
      </c>
      <c r="O1187" s="24" t="s">
        <v>696</v>
      </c>
      <c r="P1187" s="24">
        <v>65</v>
      </c>
      <c r="Q1187" s="24">
        <v>36</v>
      </c>
      <c r="R1187" s="24" t="s">
        <v>381</v>
      </c>
      <c r="S1187" s="62">
        <v>0.9</v>
      </c>
      <c r="T1187" s="24">
        <v>2025</v>
      </c>
      <c r="U1187" s="24">
        <f t="shared" si="24"/>
        <v>0</v>
      </c>
      <c r="V1187" s="24">
        <v>2</v>
      </c>
      <c r="W1187" s="24">
        <v>1</v>
      </c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62">
        <f>V1187/'Festività&amp;Chiusure'!H$2</f>
        <v>0.1111111111111111</v>
      </c>
      <c r="AI1187" s="62">
        <f>W1187/'Festività&amp;Chiusure'!I$2</f>
        <v>0.05</v>
      </c>
      <c r="AJ1187" s="62">
        <f>X1187/'Festività&amp;Chiusure'!J$2</f>
        <v>0</v>
      </c>
      <c r="AK1187" s="62">
        <f>Y1187/'Festività&amp;Chiusure'!K$2</f>
        <v>0</v>
      </c>
      <c r="AL1187" s="62">
        <f>Z1187/'Festività&amp;Chiusure'!L$2</f>
        <v>0</v>
      </c>
      <c r="AM1187" s="62">
        <f>AA1187/'Festività&amp;Chiusure'!M$2</f>
        <v>0</v>
      </c>
      <c r="AN1187" s="62">
        <f>AB1187/'Festività&amp;Chiusure'!N$2</f>
        <v>0</v>
      </c>
      <c r="AO1187" s="62">
        <f>AC1187/'Festività&amp;Chiusure'!O$2</f>
        <v>0</v>
      </c>
      <c r="AP1187" s="62">
        <f>AD1187/'Festività&amp;Chiusure'!P$2</f>
        <v>0</v>
      </c>
      <c r="AQ1187" s="62">
        <f>AE1187/'Festività&amp;Chiusure'!Q$2</f>
        <v>0</v>
      </c>
      <c r="AR1187" s="62">
        <f>AF1187/'Festività&amp;Chiusure'!R$2</f>
        <v>0</v>
      </c>
      <c r="AS1187" s="62">
        <f>AG1187/'Festività&amp;Chiusure'!S$2</f>
        <v>0</v>
      </c>
    </row>
    <row r="1188" spans="1:45" ht="14.45">
      <c r="A1188" s="24" t="s">
        <v>45</v>
      </c>
      <c r="B1188" s="24" t="s">
        <v>46</v>
      </c>
      <c r="C1188" s="24" t="s">
        <v>195</v>
      </c>
      <c r="D1188" s="24" t="s">
        <v>143</v>
      </c>
      <c r="E1188" s="61">
        <v>45586</v>
      </c>
      <c r="F1188" s="61">
        <v>45626</v>
      </c>
      <c r="G1188" s="24" t="s">
        <v>491</v>
      </c>
      <c r="H1188" s="24" t="s">
        <v>491</v>
      </c>
      <c r="I1188" s="24" t="s">
        <v>379</v>
      </c>
      <c r="J1188" s="24" t="s">
        <v>492</v>
      </c>
      <c r="K1188" s="24" t="s">
        <v>52</v>
      </c>
      <c r="L1188" s="24" t="s">
        <v>451</v>
      </c>
      <c r="M1188" s="24" t="s">
        <v>336</v>
      </c>
      <c r="N1188" s="24" t="s">
        <v>59</v>
      </c>
      <c r="O1188" s="24" t="s">
        <v>697</v>
      </c>
      <c r="P1188" s="24">
        <v>65</v>
      </c>
      <c r="Q1188" s="24">
        <v>36</v>
      </c>
      <c r="R1188" s="24" t="s">
        <v>381</v>
      </c>
      <c r="S1188" s="62">
        <v>0.9</v>
      </c>
      <c r="T1188" s="24">
        <v>2025</v>
      </c>
      <c r="U1188" s="24">
        <f t="shared" si="24"/>
        <v>0</v>
      </c>
      <c r="V1188" s="24">
        <v>1</v>
      </c>
      <c r="W1188" s="24">
        <v>1</v>
      </c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62">
        <f>V1188/'Festività&amp;Chiusure'!H$2</f>
        <v>5.5555555555555552E-2</v>
      </c>
      <c r="AI1188" s="62">
        <f>W1188/'Festività&amp;Chiusure'!I$2</f>
        <v>0.05</v>
      </c>
      <c r="AJ1188" s="62">
        <f>X1188/'Festività&amp;Chiusure'!J$2</f>
        <v>0</v>
      </c>
      <c r="AK1188" s="62">
        <f>Y1188/'Festività&amp;Chiusure'!K$2</f>
        <v>0</v>
      </c>
      <c r="AL1188" s="62">
        <f>Z1188/'Festività&amp;Chiusure'!L$2</f>
        <v>0</v>
      </c>
      <c r="AM1188" s="62">
        <f>AA1188/'Festività&amp;Chiusure'!M$2</f>
        <v>0</v>
      </c>
      <c r="AN1188" s="62">
        <f>AB1188/'Festività&amp;Chiusure'!N$2</f>
        <v>0</v>
      </c>
      <c r="AO1188" s="62">
        <f>AC1188/'Festività&amp;Chiusure'!O$2</f>
        <v>0</v>
      </c>
      <c r="AP1188" s="62">
        <f>AD1188/'Festività&amp;Chiusure'!P$2</f>
        <v>0</v>
      </c>
      <c r="AQ1188" s="62">
        <f>AE1188/'Festività&amp;Chiusure'!Q$2</f>
        <v>0</v>
      </c>
      <c r="AR1188" s="62">
        <f>AF1188/'Festività&amp;Chiusure'!R$2</f>
        <v>0</v>
      </c>
      <c r="AS1188" s="62">
        <f>AG1188/'Festività&amp;Chiusure'!S$2</f>
        <v>0</v>
      </c>
    </row>
    <row r="1189" spans="1:45" ht="14.45">
      <c r="A1189" s="24" t="s">
        <v>420</v>
      </c>
      <c r="B1189" s="24" t="s">
        <v>46</v>
      </c>
      <c r="C1189" s="24" t="s">
        <v>472</v>
      </c>
      <c r="D1189" s="24">
        <v>2025</v>
      </c>
      <c r="E1189" s="61">
        <v>45718</v>
      </c>
      <c r="F1189" s="61">
        <v>45800</v>
      </c>
      <c r="G1189" s="24" t="s">
        <v>62</v>
      </c>
      <c r="H1189" s="24" t="s">
        <v>809</v>
      </c>
      <c r="I1189" s="24" t="s">
        <v>379</v>
      </c>
      <c r="J1189" s="24" t="s">
        <v>810</v>
      </c>
      <c r="K1189" s="24" t="s">
        <v>52</v>
      </c>
      <c r="L1189" s="24" t="s">
        <v>451</v>
      </c>
      <c r="M1189" s="24" t="s">
        <v>451</v>
      </c>
      <c r="N1189" s="24" t="s">
        <v>55</v>
      </c>
      <c r="O1189" s="24" t="s">
        <v>92</v>
      </c>
      <c r="P1189" s="24">
        <v>0</v>
      </c>
      <c r="Q1189" s="24">
        <v>0</v>
      </c>
      <c r="R1189" s="24" t="s">
        <v>84</v>
      </c>
      <c r="S1189" s="24"/>
      <c r="T1189" s="24">
        <v>2025</v>
      </c>
      <c r="U1189" s="24">
        <f t="shared" si="24"/>
        <v>2</v>
      </c>
      <c r="V1189" s="24"/>
      <c r="W1189" s="24"/>
      <c r="X1189" s="24"/>
      <c r="Y1189" s="24">
        <v>1</v>
      </c>
      <c r="Z1189" s="24">
        <v>1</v>
      </c>
      <c r="AA1189" s="24">
        <v>1</v>
      </c>
      <c r="AB1189" s="24"/>
      <c r="AC1189" s="24"/>
      <c r="AD1189" s="24"/>
      <c r="AE1189" s="24"/>
      <c r="AF1189" s="24"/>
      <c r="AG1189" s="24"/>
      <c r="AH1189" s="62">
        <f>V1189/'Festività&amp;Chiusure'!H$2</f>
        <v>0</v>
      </c>
      <c r="AI1189" s="62">
        <f>W1189/'Festività&amp;Chiusure'!I$2</f>
        <v>0</v>
      </c>
      <c r="AJ1189" s="62">
        <f>X1189/'Festività&amp;Chiusure'!J$2</f>
        <v>0</v>
      </c>
      <c r="AK1189" s="62">
        <f>Y1189/'Festività&amp;Chiusure'!K$2</f>
        <v>4.5454545454545456E-2</v>
      </c>
      <c r="AL1189" s="62">
        <f>Z1189/'Festività&amp;Chiusure'!L$2</f>
        <v>0.05</v>
      </c>
      <c r="AM1189" s="62">
        <f>AA1189/'Festività&amp;Chiusure'!M$2</f>
        <v>0.05</v>
      </c>
      <c r="AN1189" s="62">
        <f>AB1189/'Festività&amp;Chiusure'!N$2</f>
        <v>0</v>
      </c>
      <c r="AO1189" s="62">
        <f>AC1189/'Festività&amp;Chiusure'!O$2</f>
        <v>0</v>
      </c>
      <c r="AP1189" s="62">
        <f>AD1189/'Festività&amp;Chiusure'!P$2</f>
        <v>0</v>
      </c>
      <c r="AQ1189" s="62">
        <f>AE1189/'Festività&amp;Chiusure'!Q$2</f>
        <v>0</v>
      </c>
      <c r="AR1189" s="62">
        <f>AF1189/'Festività&amp;Chiusure'!R$2</f>
        <v>0</v>
      </c>
      <c r="AS1189" s="62">
        <f>AG1189/'Festività&amp;Chiusure'!S$2</f>
        <v>0</v>
      </c>
    </row>
    <row r="1190" spans="1:45" ht="14.45">
      <c r="A1190" s="24" t="s">
        <v>420</v>
      </c>
      <c r="B1190" s="24" t="s">
        <v>46</v>
      </c>
      <c r="C1190" s="24" t="s">
        <v>472</v>
      </c>
      <c r="D1190" s="24">
        <v>2025</v>
      </c>
      <c r="E1190" s="61">
        <v>45718</v>
      </c>
      <c r="F1190" s="61">
        <v>45800</v>
      </c>
      <c r="G1190" s="24" t="s">
        <v>62</v>
      </c>
      <c r="H1190" s="24" t="s">
        <v>809</v>
      </c>
      <c r="I1190" s="24" t="s">
        <v>379</v>
      </c>
      <c r="J1190" s="24" t="s">
        <v>810</v>
      </c>
      <c r="K1190" s="24" t="s">
        <v>52</v>
      </c>
      <c r="L1190" s="24" t="s">
        <v>451</v>
      </c>
      <c r="M1190" s="24" t="s">
        <v>336</v>
      </c>
      <c r="N1190" s="24" t="s">
        <v>59</v>
      </c>
      <c r="O1190" s="24" t="s">
        <v>697</v>
      </c>
      <c r="P1190" s="24">
        <v>0</v>
      </c>
      <c r="Q1190" s="24">
        <v>0</v>
      </c>
      <c r="R1190" s="24" t="s">
        <v>84</v>
      </c>
      <c r="S1190" s="24"/>
      <c r="T1190" s="24">
        <v>2025</v>
      </c>
      <c r="U1190" s="24">
        <f t="shared" si="24"/>
        <v>6</v>
      </c>
      <c r="V1190" s="24"/>
      <c r="W1190" s="24"/>
      <c r="X1190" s="24"/>
      <c r="Y1190" s="24">
        <v>2</v>
      </c>
      <c r="Z1190" s="24">
        <v>3</v>
      </c>
      <c r="AA1190" s="24">
        <v>3</v>
      </c>
      <c r="AB1190" s="24"/>
      <c r="AC1190" s="24"/>
      <c r="AD1190" s="24"/>
      <c r="AE1190" s="24"/>
      <c r="AF1190" s="24"/>
      <c r="AG1190" s="24"/>
      <c r="AH1190" s="62">
        <f>V1190/'Festività&amp;Chiusure'!H$2</f>
        <v>0</v>
      </c>
      <c r="AI1190" s="62">
        <f>W1190/'Festività&amp;Chiusure'!I$2</f>
        <v>0</v>
      </c>
      <c r="AJ1190" s="62">
        <f>X1190/'Festività&amp;Chiusure'!J$2</f>
        <v>0</v>
      </c>
      <c r="AK1190" s="62">
        <f>Y1190/'Festività&amp;Chiusure'!K$2</f>
        <v>9.0909090909090912E-2</v>
      </c>
      <c r="AL1190" s="62">
        <f>Z1190/'Festività&amp;Chiusure'!L$2</f>
        <v>0.15</v>
      </c>
      <c r="AM1190" s="62">
        <f>AA1190/'Festività&amp;Chiusure'!M$2</f>
        <v>0.15</v>
      </c>
      <c r="AN1190" s="62">
        <f>AB1190/'Festività&amp;Chiusure'!N$2</f>
        <v>0</v>
      </c>
      <c r="AO1190" s="62">
        <f>AC1190/'Festività&amp;Chiusure'!O$2</f>
        <v>0</v>
      </c>
      <c r="AP1190" s="62">
        <f>AD1190/'Festività&amp;Chiusure'!P$2</f>
        <v>0</v>
      </c>
      <c r="AQ1190" s="62">
        <f>AE1190/'Festività&amp;Chiusure'!Q$2</f>
        <v>0</v>
      </c>
      <c r="AR1190" s="62">
        <f>AF1190/'Festività&amp;Chiusure'!R$2</f>
        <v>0</v>
      </c>
      <c r="AS1190" s="62">
        <f>AG1190/'Festività&amp;Chiusure'!S$2</f>
        <v>0</v>
      </c>
    </row>
    <row r="1191" spans="1:45" ht="14.45">
      <c r="A1191" s="24" t="s">
        <v>45</v>
      </c>
      <c r="B1191" s="24" t="s">
        <v>46</v>
      </c>
      <c r="C1191" s="24" t="s">
        <v>195</v>
      </c>
      <c r="D1191" s="24" t="s">
        <v>143</v>
      </c>
      <c r="E1191" s="61">
        <v>45628</v>
      </c>
      <c r="F1191" s="61">
        <v>45734</v>
      </c>
      <c r="G1191" s="24" t="s">
        <v>491</v>
      </c>
      <c r="H1191" s="48" t="s">
        <v>491</v>
      </c>
      <c r="I1191" s="24" t="s">
        <v>379</v>
      </c>
      <c r="J1191" s="24" t="s">
        <v>497</v>
      </c>
      <c r="K1191" s="24" t="s">
        <v>52</v>
      </c>
      <c r="L1191" s="24" t="s">
        <v>451</v>
      </c>
      <c r="M1191" s="24" t="s">
        <v>455</v>
      </c>
      <c r="N1191" s="24" t="s">
        <v>55</v>
      </c>
      <c r="O1191" s="24" t="s">
        <v>142</v>
      </c>
      <c r="P1191" s="24">
        <v>109</v>
      </c>
      <c r="Q1191" s="24">
        <v>91</v>
      </c>
      <c r="R1191" s="24" t="s">
        <v>57</v>
      </c>
      <c r="S1191" s="62">
        <v>1</v>
      </c>
      <c r="T1191" s="24">
        <v>2025</v>
      </c>
      <c r="U1191" s="24">
        <f t="shared" si="24"/>
        <v>1</v>
      </c>
      <c r="V1191" s="24">
        <v>3</v>
      </c>
      <c r="W1191" s="24">
        <v>1</v>
      </c>
      <c r="X1191" s="24">
        <v>15</v>
      </c>
      <c r="Y1191" s="24">
        <v>15</v>
      </c>
      <c r="Z1191" s="24">
        <v>1</v>
      </c>
      <c r="AA1191" s="24"/>
      <c r="AB1191" s="24"/>
      <c r="AC1191" s="24"/>
      <c r="AD1191" s="24"/>
      <c r="AE1191" s="24"/>
      <c r="AF1191" s="24"/>
      <c r="AG1191" s="24"/>
      <c r="AH1191" s="62">
        <f>V1191/'Festività&amp;Chiusure'!H$2</f>
        <v>0.16666666666666666</v>
      </c>
      <c r="AI1191" s="62">
        <f>W1191/'Festività&amp;Chiusure'!I$2</f>
        <v>0.05</v>
      </c>
      <c r="AJ1191" s="62">
        <f>X1191/'Festività&amp;Chiusure'!J$2</f>
        <v>0.7142857142857143</v>
      </c>
      <c r="AK1191" s="62">
        <f>Y1191/'Festività&amp;Chiusure'!K$2</f>
        <v>0.68181818181818177</v>
      </c>
      <c r="AL1191" s="62">
        <f>Z1191/'Festività&amp;Chiusure'!L$2</f>
        <v>0.05</v>
      </c>
      <c r="AM1191" s="62">
        <f>AA1191/'Festività&amp;Chiusure'!M$2</f>
        <v>0</v>
      </c>
      <c r="AN1191" s="62">
        <f>AB1191/'Festività&amp;Chiusure'!N$2</f>
        <v>0</v>
      </c>
      <c r="AO1191" s="62">
        <f>AC1191/'Festività&amp;Chiusure'!O$2</f>
        <v>0</v>
      </c>
      <c r="AP1191" s="62">
        <f>AD1191/'Festività&amp;Chiusure'!P$2</f>
        <v>0</v>
      </c>
      <c r="AQ1191" s="62">
        <f>AE1191/'Festività&amp;Chiusure'!Q$2</f>
        <v>0</v>
      </c>
      <c r="AR1191" s="62">
        <f>AF1191/'Festività&amp;Chiusure'!R$2</f>
        <v>0</v>
      </c>
      <c r="AS1191" s="62">
        <f>AG1191/'Festività&amp;Chiusure'!S$2</f>
        <v>0</v>
      </c>
    </row>
    <row r="1192" spans="1:45" ht="14.45">
      <c r="A1192" s="24" t="s">
        <v>45</v>
      </c>
      <c r="B1192" s="24" t="s">
        <v>46</v>
      </c>
      <c r="C1192" s="24" t="s">
        <v>195</v>
      </c>
      <c r="D1192" s="24" t="s">
        <v>143</v>
      </c>
      <c r="E1192" s="61">
        <v>45628</v>
      </c>
      <c r="F1192" s="61">
        <v>45734</v>
      </c>
      <c r="G1192" s="24" t="s">
        <v>491</v>
      </c>
      <c r="H1192" s="24" t="s">
        <v>491</v>
      </c>
      <c r="I1192" s="24" t="s">
        <v>379</v>
      </c>
      <c r="J1192" s="24" t="s">
        <v>497</v>
      </c>
      <c r="K1192" s="24" t="s">
        <v>52</v>
      </c>
      <c r="L1192" s="24" t="s">
        <v>451</v>
      </c>
      <c r="M1192" s="24" t="s">
        <v>466</v>
      </c>
      <c r="N1192" s="24" t="s">
        <v>59</v>
      </c>
      <c r="O1192" s="24" t="s">
        <v>178</v>
      </c>
      <c r="P1192" s="24">
        <v>109</v>
      </c>
      <c r="Q1192" s="24">
        <v>91</v>
      </c>
      <c r="R1192" s="24" t="s">
        <v>57</v>
      </c>
      <c r="S1192" s="62">
        <v>1</v>
      </c>
      <c r="T1192" s="24">
        <v>2025</v>
      </c>
      <c r="U1192" s="24">
        <f t="shared" si="24"/>
        <v>2</v>
      </c>
      <c r="V1192" s="24">
        <v>1</v>
      </c>
      <c r="W1192" s="24">
        <v>2</v>
      </c>
      <c r="X1192" s="24">
        <v>1</v>
      </c>
      <c r="Y1192" s="24">
        <v>2</v>
      </c>
      <c r="Z1192" s="24">
        <v>2</v>
      </c>
      <c r="AA1192" s="24"/>
      <c r="AB1192" s="24"/>
      <c r="AC1192" s="24"/>
      <c r="AD1192" s="24"/>
      <c r="AE1192" s="24"/>
      <c r="AF1192" s="24"/>
      <c r="AG1192" s="24"/>
      <c r="AH1192" s="62">
        <f>V1192/'Festività&amp;Chiusure'!H$2</f>
        <v>5.5555555555555552E-2</v>
      </c>
      <c r="AI1192" s="62">
        <f>W1192/'Festività&amp;Chiusure'!I$2</f>
        <v>0.1</v>
      </c>
      <c r="AJ1192" s="62">
        <f>X1192/'Festività&amp;Chiusure'!J$2</f>
        <v>4.7619047619047616E-2</v>
      </c>
      <c r="AK1192" s="62">
        <f>Y1192/'Festività&amp;Chiusure'!K$2</f>
        <v>9.0909090909090912E-2</v>
      </c>
      <c r="AL1192" s="62">
        <f>Z1192/'Festività&amp;Chiusure'!L$2</f>
        <v>0.1</v>
      </c>
      <c r="AM1192" s="62">
        <f>AA1192/'Festività&amp;Chiusure'!M$2</f>
        <v>0</v>
      </c>
      <c r="AN1192" s="62">
        <f>AB1192/'Festività&amp;Chiusure'!N$2</f>
        <v>0</v>
      </c>
      <c r="AO1192" s="62">
        <f>AC1192/'Festività&amp;Chiusure'!O$2</f>
        <v>0</v>
      </c>
      <c r="AP1192" s="62">
        <f>AD1192/'Festività&amp;Chiusure'!P$2</f>
        <v>0</v>
      </c>
      <c r="AQ1192" s="62">
        <f>AE1192/'Festività&amp;Chiusure'!Q$2</f>
        <v>0</v>
      </c>
      <c r="AR1192" s="62">
        <f>AF1192/'Festività&amp;Chiusure'!R$2</f>
        <v>0</v>
      </c>
      <c r="AS1192" s="62">
        <f>AG1192/'Festività&amp;Chiusure'!S$2</f>
        <v>0</v>
      </c>
    </row>
    <row r="1193" spans="1:45" ht="14.45">
      <c r="A1193" s="24" t="s">
        <v>45</v>
      </c>
      <c r="B1193" s="24" t="s">
        <v>46</v>
      </c>
      <c r="C1193" s="24" t="s">
        <v>195</v>
      </c>
      <c r="D1193" s="24" t="s">
        <v>143</v>
      </c>
      <c r="E1193" s="61">
        <v>45628</v>
      </c>
      <c r="F1193" s="61">
        <v>45734</v>
      </c>
      <c r="G1193" s="24" t="s">
        <v>491</v>
      </c>
      <c r="H1193" s="48" t="s">
        <v>491</v>
      </c>
      <c r="I1193" s="24" t="s">
        <v>379</v>
      </c>
      <c r="J1193" s="24" t="s">
        <v>497</v>
      </c>
      <c r="K1193" s="24" t="s">
        <v>52</v>
      </c>
      <c r="L1193" s="24" t="s">
        <v>451</v>
      </c>
      <c r="M1193" s="24" t="s">
        <v>160</v>
      </c>
      <c r="N1193" s="24" t="s">
        <v>55</v>
      </c>
      <c r="O1193" s="24" t="s">
        <v>142</v>
      </c>
      <c r="P1193" s="24">
        <v>109</v>
      </c>
      <c r="Q1193" s="24">
        <v>91</v>
      </c>
      <c r="R1193" s="24" t="s">
        <v>57</v>
      </c>
      <c r="S1193" s="62">
        <v>1</v>
      </c>
      <c r="T1193" s="24">
        <v>2025</v>
      </c>
      <c r="U1193" s="24">
        <f t="shared" si="24"/>
        <v>4</v>
      </c>
      <c r="V1193" s="24">
        <v>2</v>
      </c>
      <c r="W1193" s="24">
        <v>8</v>
      </c>
      <c r="X1193" s="24">
        <v>6</v>
      </c>
      <c r="Y1193" s="24">
        <v>4</v>
      </c>
      <c r="Z1193" s="24">
        <v>4</v>
      </c>
      <c r="AA1193" s="24"/>
      <c r="AB1193" s="24"/>
      <c r="AC1193" s="24"/>
      <c r="AD1193" s="24"/>
      <c r="AE1193" s="24"/>
      <c r="AF1193" s="24"/>
      <c r="AG1193" s="24"/>
      <c r="AH1193" s="62">
        <f>V1193/'Festività&amp;Chiusure'!H$2</f>
        <v>0.1111111111111111</v>
      </c>
      <c r="AI1193" s="62">
        <f>W1193/'Festività&amp;Chiusure'!I$2</f>
        <v>0.4</v>
      </c>
      <c r="AJ1193" s="62">
        <f>X1193/'Festività&amp;Chiusure'!J$2</f>
        <v>0.2857142857142857</v>
      </c>
      <c r="AK1193" s="62">
        <f>Y1193/'Festività&amp;Chiusure'!K$2</f>
        <v>0.18181818181818182</v>
      </c>
      <c r="AL1193" s="62">
        <f>Z1193/'Festività&amp;Chiusure'!L$2</f>
        <v>0.2</v>
      </c>
      <c r="AM1193" s="62">
        <f>AA1193/'Festività&amp;Chiusure'!M$2</f>
        <v>0</v>
      </c>
      <c r="AN1193" s="62">
        <f>AB1193/'Festività&amp;Chiusure'!N$2</f>
        <v>0</v>
      </c>
      <c r="AO1193" s="62">
        <f>AC1193/'Festività&amp;Chiusure'!O$2</f>
        <v>0</v>
      </c>
      <c r="AP1193" s="62">
        <f>AD1193/'Festività&amp;Chiusure'!P$2</f>
        <v>0</v>
      </c>
      <c r="AQ1193" s="62">
        <f>AE1193/'Festività&amp;Chiusure'!Q$2</f>
        <v>0</v>
      </c>
      <c r="AR1193" s="62">
        <f>AF1193/'Festività&amp;Chiusure'!R$2</f>
        <v>0</v>
      </c>
      <c r="AS1193" s="62">
        <f>AG1193/'Festività&amp;Chiusure'!S$2</f>
        <v>0</v>
      </c>
    </row>
    <row r="1194" spans="1:45" ht="14.45">
      <c r="A1194" s="24" t="s">
        <v>45</v>
      </c>
      <c r="B1194" s="24" t="s">
        <v>46</v>
      </c>
      <c r="C1194" s="24" t="s">
        <v>195</v>
      </c>
      <c r="D1194" s="24" t="s">
        <v>143</v>
      </c>
      <c r="E1194" s="61">
        <v>45628</v>
      </c>
      <c r="F1194" s="61">
        <v>45734</v>
      </c>
      <c r="G1194" s="24" t="s">
        <v>491</v>
      </c>
      <c r="H1194" s="48" t="s">
        <v>491</v>
      </c>
      <c r="I1194" s="24" t="s">
        <v>379</v>
      </c>
      <c r="J1194" s="24" t="s">
        <v>497</v>
      </c>
      <c r="K1194" s="24" t="s">
        <v>52</v>
      </c>
      <c r="L1194" s="24" t="s">
        <v>451</v>
      </c>
      <c r="M1194" s="24" t="s">
        <v>451</v>
      </c>
      <c r="N1194" s="24" t="s">
        <v>55</v>
      </c>
      <c r="O1194" s="24" t="s">
        <v>92</v>
      </c>
      <c r="P1194" s="24">
        <v>109</v>
      </c>
      <c r="Q1194" s="24">
        <v>91</v>
      </c>
      <c r="R1194" s="24" t="s">
        <v>57</v>
      </c>
      <c r="S1194" s="62">
        <v>1</v>
      </c>
      <c r="T1194" s="24">
        <v>2025</v>
      </c>
      <c r="U1194" s="24">
        <f t="shared" si="24"/>
        <v>1</v>
      </c>
      <c r="V1194" s="24">
        <v>1</v>
      </c>
      <c r="W1194" s="24">
        <v>1</v>
      </c>
      <c r="X1194" s="24">
        <v>1</v>
      </c>
      <c r="Y1194" s="24">
        <v>1</v>
      </c>
      <c r="Z1194" s="24">
        <v>1</v>
      </c>
      <c r="AA1194" s="24"/>
      <c r="AB1194" s="24"/>
      <c r="AC1194" s="24"/>
      <c r="AD1194" s="24"/>
      <c r="AE1194" s="24"/>
      <c r="AF1194" s="24"/>
      <c r="AG1194" s="24"/>
      <c r="AH1194" s="62">
        <f>V1194/'Festività&amp;Chiusure'!H$2</f>
        <v>5.5555555555555552E-2</v>
      </c>
      <c r="AI1194" s="62">
        <f>W1194/'Festività&amp;Chiusure'!I$2</f>
        <v>0.05</v>
      </c>
      <c r="AJ1194" s="62">
        <f>X1194/'Festività&amp;Chiusure'!J$2</f>
        <v>4.7619047619047616E-2</v>
      </c>
      <c r="AK1194" s="62">
        <f>Y1194/'Festività&amp;Chiusure'!K$2</f>
        <v>4.5454545454545456E-2</v>
      </c>
      <c r="AL1194" s="62">
        <f>Z1194/'Festività&amp;Chiusure'!L$2</f>
        <v>0.05</v>
      </c>
      <c r="AM1194" s="62">
        <f>AA1194/'Festività&amp;Chiusure'!M$2</f>
        <v>0</v>
      </c>
      <c r="AN1194" s="62">
        <f>AB1194/'Festività&amp;Chiusure'!N$2</f>
        <v>0</v>
      </c>
      <c r="AO1194" s="62">
        <f>AC1194/'Festività&amp;Chiusure'!O$2</f>
        <v>0</v>
      </c>
      <c r="AP1194" s="62">
        <f>AD1194/'Festività&amp;Chiusure'!P$2</f>
        <v>0</v>
      </c>
      <c r="AQ1194" s="62">
        <f>AE1194/'Festività&amp;Chiusure'!Q$2</f>
        <v>0</v>
      </c>
      <c r="AR1194" s="62">
        <f>AF1194/'Festività&amp;Chiusure'!R$2</f>
        <v>0</v>
      </c>
      <c r="AS1194" s="62">
        <f>AG1194/'Festività&amp;Chiusure'!S$2</f>
        <v>0</v>
      </c>
    </row>
    <row r="1195" spans="1:45" ht="14.45">
      <c r="A1195" s="24" t="s">
        <v>45</v>
      </c>
      <c r="B1195" s="24" t="s">
        <v>46</v>
      </c>
      <c r="C1195" s="24" t="s">
        <v>195</v>
      </c>
      <c r="D1195" s="24" t="s">
        <v>143</v>
      </c>
      <c r="E1195" s="61">
        <v>45628</v>
      </c>
      <c r="F1195" s="61">
        <v>45734</v>
      </c>
      <c r="G1195" s="24" t="s">
        <v>491</v>
      </c>
      <c r="H1195" s="48" t="s">
        <v>491</v>
      </c>
      <c r="I1195" s="24" t="s">
        <v>379</v>
      </c>
      <c r="J1195" s="24" t="s">
        <v>497</v>
      </c>
      <c r="K1195" s="24" t="s">
        <v>52</v>
      </c>
      <c r="L1195" s="24" t="s">
        <v>451</v>
      </c>
      <c r="M1195" s="24" t="s">
        <v>415</v>
      </c>
      <c r="N1195" s="24" t="s">
        <v>55</v>
      </c>
      <c r="O1195" s="24" t="s">
        <v>142</v>
      </c>
      <c r="P1195" s="24">
        <v>109</v>
      </c>
      <c r="Q1195" s="24">
        <v>91</v>
      </c>
      <c r="R1195" s="24" t="s">
        <v>57</v>
      </c>
      <c r="S1195" s="62">
        <v>1</v>
      </c>
      <c r="T1195" s="24">
        <v>2025</v>
      </c>
      <c r="U1195" s="24">
        <f t="shared" si="24"/>
        <v>0</v>
      </c>
      <c r="V1195" s="24">
        <v>2</v>
      </c>
      <c r="W1195" s="24">
        <v>3</v>
      </c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62">
        <f>V1195/'Festività&amp;Chiusure'!H$2</f>
        <v>0.1111111111111111</v>
      </c>
      <c r="AI1195" s="62">
        <f>W1195/'Festività&amp;Chiusure'!I$2</f>
        <v>0.15</v>
      </c>
      <c r="AJ1195" s="62">
        <f>X1195/'Festività&amp;Chiusure'!J$2</f>
        <v>0</v>
      </c>
      <c r="AK1195" s="62">
        <f>Y1195/'Festività&amp;Chiusure'!K$2</f>
        <v>0</v>
      </c>
      <c r="AL1195" s="62">
        <f>Z1195/'Festività&amp;Chiusure'!L$2</f>
        <v>0</v>
      </c>
      <c r="AM1195" s="62">
        <f>AA1195/'Festività&amp;Chiusure'!M$2</f>
        <v>0</v>
      </c>
      <c r="AN1195" s="62">
        <f>AB1195/'Festività&amp;Chiusure'!N$2</f>
        <v>0</v>
      </c>
      <c r="AO1195" s="62">
        <f>AC1195/'Festività&amp;Chiusure'!O$2</f>
        <v>0</v>
      </c>
      <c r="AP1195" s="62">
        <f>AD1195/'Festività&amp;Chiusure'!P$2</f>
        <v>0</v>
      </c>
      <c r="AQ1195" s="62">
        <f>AE1195/'Festività&amp;Chiusure'!Q$2</f>
        <v>0</v>
      </c>
      <c r="AR1195" s="62">
        <f>AF1195/'Festività&amp;Chiusure'!R$2</f>
        <v>0</v>
      </c>
      <c r="AS1195" s="62">
        <f>AG1195/'Festività&amp;Chiusure'!S$2</f>
        <v>0</v>
      </c>
    </row>
    <row r="1196" spans="1:45" ht="14.45">
      <c r="A1196" s="24" t="s">
        <v>45</v>
      </c>
      <c r="B1196" s="24" t="s">
        <v>46</v>
      </c>
      <c r="C1196" s="24" t="s">
        <v>195</v>
      </c>
      <c r="D1196" s="24" t="s">
        <v>143</v>
      </c>
      <c r="E1196" s="61">
        <v>45628</v>
      </c>
      <c r="F1196" s="61">
        <v>45734</v>
      </c>
      <c r="G1196" s="24" t="s">
        <v>491</v>
      </c>
      <c r="H1196" s="48" t="s">
        <v>491</v>
      </c>
      <c r="I1196" s="24" t="s">
        <v>379</v>
      </c>
      <c r="J1196" s="24" t="s">
        <v>497</v>
      </c>
      <c r="K1196" s="24" t="s">
        <v>52</v>
      </c>
      <c r="L1196" s="24" t="s">
        <v>451</v>
      </c>
      <c r="M1196" s="24" t="s">
        <v>336</v>
      </c>
      <c r="N1196" s="24" t="s">
        <v>59</v>
      </c>
      <c r="O1196" s="24" t="s">
        <v>697</v>
      </c>
      <c r="P1196" s="24">
        <v>109</v>
      </c>
      <c r="Q1196" s="24">
        <v>91</v>
      </c>
      <c r="R1196" s="24" t="s">
        <v>57</v>
      </c>
      <c r="S1196" s="62">
        <v>1</v>
      </c>
      <c r="T1196" s="24">
        <v>2025</v>
      </c>
      <c r="U1196" s="24">
        <f t="shared" si="24"/>
        <v>2</v>
      </c>
      <c r="V1196" s="24">
        <v>1</v>
      </c>
      <c r="W1196" s="24">
        <v>1</v>
      </c>
      <c r="X1196" s="24">
        <v>1</v>
      </c>
      <c r="Y1196" s="24">
        <v>1</v>
      </c>
      <c r="Z1196" s="24">
        <v>2</v>
      </c>
      <c r="AA1196" s="24"/>
      <c r="AB1196" s="24"/>
      <c r="AC1196" s="24"/>
      <c r="AD1196" s="24"/>
      <c r="AE1196" s="24"/>
      <c r="AF1196" s="24"/>
      <c r="AG1196" s="24"/>
      <c r="AH1196" s="62">
        <f>V1196/'Festività&amp;Chiusure'!H$2</f>
        <v>5.5555555555555552E-2</v>
      </c>
      <c r="AI1196" s="62">
        <f>W1196/'Festività&amp;Chiusure'!I$2</f>
        <v>0.05</v>
      </c>
      <c r="AJ1196" s="62">
        <f>X1196/'Festività&amp;Chiusure'!J$2</f>
        <v>4.7619047619047616E-2</v>
      </c>
      <c r="AK1196" s="62">
        <f>Y1196/'Festività&amp;Chiusure'!K$2</f>
        <v>4.5454545454545456E-2</v>
      </c>
      <c r="AL1196" s="62">
        <f>Z1196/'Festività&amp;Chiusure'!L$2</f>
        <v>0.1</v>
      </c>
      <c r="AM1196" s="62">
        <f>AA1196/'Festività&amp;Chiusure'!M$2</f>
        <v>0</v>
      </c>
      <c r="AN1196" s="62">
        <f>AB1196/'Festività&amp;Chiusure'!N$2</f>
        <v>0</v>
      </c>
      <c r="AO1196" s="62">
        <f>AC1196/'Festività&amp;Chiusure'!O$2</f>
        <v>0</v>
      </c>
      <c r="AP1196" s="62">
        <f>AD1196/'Festività&amp;Chiusure'!P$2</f>
        <v>0</v>
      </c>
      <c r="AQ1196" s="62">
        <f>AE1196/'Festività&amp;Chiusure'!Q$2</f>
        <v>0</v>
      </c>
      <c r="AR1196" s="62">
        <f>AF1196/'Festività&amp;Chiusure'!R$2</f>
        <v>0</v>
      </c>
      <c r="AS1196" s="62">
        <f>AG1196/'Festività&amp;Chiusure'!S$2</f>
        <v>0</v>
      </c>
    </row>
    <row r="1197" spans="1:45" ht="14.45">
      <c r="A1197" s="24" t="s">
        <v>45</v>
      </c>
      <c r="B1197" s="24" t="s">
        <v>46</v>
      </c>
      <c r="C1197" s="24" t="s">
        <v>195</v>
      </c>
      <c r="D1197" s="24">
        <v>2024</v>
      </c>
      <c r="E1197" s="61">
        <v>45586</v>
      </c>
      <c r="F1197" s="61">
        <v>45626</v>
      </c>
      <c r="G1197" s="24" t="s">
        <v>62</v>
      </c>
      <c r="H1197" s="24" t="s">
        <v>498</v>
      </c>
      <c r="I1197" s="24" t="s">
        <v>379</v>
      </c>
      <c r="J1197" s="24" t="s">
        <v>499</v>
      </c>
      <c r="K1197" s="24" t="s">
        <v>52</v>
      </c>
      <c r="L1197" s="24" t="s">
        <v>451</v>
      </c>
      <c r="M1197" s="24" t="s">
        <v>455</v>
      </c>
      <c r="N1197" s="24" t="s">
        <v>55</v>
      </c>
      <c r="O1197" s="24" t="s">
        <v>142</v>
      </c>
      <c r="P1197" s="24">
        <v>29</v>
      </c>
      <c r="Q1197" s="24">
        <v>19</v>
      </c>
      <c r="R1197" s="24" t="s">
        <v>57</v>
      </c>
      <c r="S1197" s="62">
        <v>1</v>
      </c>
      <c r="T1197" s="24">
        <v>2025</v>
      </c>
      <c r="U1197" s="24">
        <f t="shared" si="24"/>
        <v>0</v>
      </c>
      <c r="V1197" s="24">
        <v>3</v>
      </c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62">
        <f>V1197/'Festività&amp;Chiusure'!H$2</f>
        <v>0.16666666666666666</v>
      </c>
      <c r="AI1197" s="62">
        <f>W1197/'Festività&amp;Chiusure'!I$2</f>
        <v>0</v>
      </c>
      <c r="AJ1197" s="62">
        <f>X1197/'Festività&amp;Chiusure'!J$2</f>
        <v>0</v>
      </c>
      <c r="AK1197" s="62">
        <f>Y1197/'Festività&amp;Chiusure'!K$2</f>
        <v>0</v>
      </c>
      <c r="AL1197" s="62">
        <f>Z1197/'Festività&amp;Chiusure'!L$2</f>
        <v>0</v>
      </c>
      <c r="AM1197" s="62">
        <f>AA1197/'Festività&amp;Chiusure'!M$2</f>
        <v>0</v>
      </c>
      <c r="AN1197" s="62">
        <f>AB1197/'Festività&amp;Chiusure'!N$2</f>
        <v>0</v>
      </c>
      <c r="AO1197" s="62">
        <f>AC1197/'Festività&amp;Chiusure'!O$2</f>
        <v>0</v>
      </c>
      <c r="AP1197" s="62">
        <f>AD1197/'Festività&amp;Chiusure'!P$2</f>
        <v>0</v>
      </c>
      <c r="AQ1197" s="62">
        <f>AE1197/'Festività&amp;Chiusure'!Q$2</f>
        <v>0</v>
      </c>
      <c r="AR1197" s="62">
        <f>AF1197/'Festività&amp;Chiusure'!R$2</f>
        <v>0</v>
      </c>
      <c r="AS1197" s="62">
        <f>AG1197/'Festività&amp;Chiusure'!S$2</f>
        <v>0</v>
      </c>
    </row>
    <row r="1198" spans="1:45" ht="14.45">
      <c r="A1198" s="24" t="s">
        <v>45</v>
      </c>
      <c r="B1198" s="24" t="s">
        <v>46</v>
      </c>
      <c r="C1198" s="24" t="s">
        <v>195</v>
      </c>
      <c r="D1198" s="24">
        <v>2024</v>
      </c>
      <c r="E1198" s="61">
        <v>45586</v>
      </c>
      <c r="F1198" s="61">
        <v>45626</v>
      </c>
      <c r="G1198" s="24" t="s">
        <v>62</v>
      </c>
      <c r="H1198" s="24" t="s">
        <v>498</v>
      </c>
      <c r="I1198" s="24" t="s">
        <v>379</v>
      </c>
      <c r="J1198" s="24" t="s">
        <v>499</v>
      </c>
      <c r="K1198" s="24" t="s">
        <v>52</v>
      </c>
      <c r="L1198" s="24" t="s">
        <v>451</v>
      </c>
      <c r="M1198" s="24" t="s">
        <v>160</v>
      </c>
      <c r="N1198" s="24" t="s">
        <v>55</v>
      </c>
      <c r="O1198" s="24" t="s">
        <v>142</v>
      </c>
      <c r="P1198" s="24">
        <v>29</v>
      </c>
      <c r="Q1198" s="24">
        <v>19</v>
      </c>
      <c r="R1198" s="24" t="s">
        <v>57</v>
      </c>
      <c r="S1198" s="62">
        <v>1</v>
      </c>
      <c r="T1198" s="24">
        <v>2025</v>
      </c>
      <c r="U1198" s="24">
        <f t="shared" si="24"/>
        <v>0</v>
      </c>
      <c r="V1198" s="24">
        <v>1</v>
      </c>
      <c r="W1198" s="24">
        <v>1</v>
      </c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62">
        <f>V1198/'Festività&amp;Chiusure'!H$2</f>
        <v>5.5555555555555552E-2</v>
      </c>
      <c r="AI1198" s="62">
        <f>W1198/'Festività&amp;Chiusure'!I$2</f>
        <v>0.05</v>
      </c>
      <c r="AJ1198" s="62">
        <f>X1198/'Festività&amp;Chiusure'!J$2</f>
        <v>0</v>
      </c>
      <c r="AK1198" s="62">
        <f>Y1198/'Festività&amp;Chiusure'!K$2</f>
        <v>0</v>
      </c>
      <c r="AL1198" s="62">
        <f>Z1198/'Festività&amp;Chiusure'!L$2</f>
        <v>0</v>
      </c>
      <c r="AM1198" s="62">
        <f>AA1198/'Festività&amp;Chiusure'!M$2</f>
        <v>0</v>
      </c>
      <c r="AN1198" s="62">
        <f>AB1198/'Festività&amp;Chiusure'!N$2</f>
        <v>0</v>
      </c>
      <c r="AO1198" s="62">
        <f>AC1198/'Festività&amp;Chiusure'!O$2</f>
        <v>0</v>
      </c>
      <c r="AP1198" s="62">
        <f>AD1198/'Festività&amp;Chiusure'!P$2</f>
        <v>0</v>
      </c>
      <c r="AQ1198" s="62">
        <f>AE1198/'Festività&amp;Chiusure'!Q$2</f>
        <v>0</v>
      </c>
      <c r="AR1198" s="62">
        <f>AF1198/'Festività&amp;Chiusure'!R$2</f>
        <v>0</v>
      </c>
      <c r="AS1198" s="62">
        <f>AG1198/'Festività&amp;Chiusure'!S$2</f>
        <v>0</v>
      </c>
    </row>
    <row r="1199" spans="1:45" ht="14.45">
      <c r="A1199" s="24" t="s">
        <v>45</v>
      </c>
      <c r="B1199" s="24" t="s">
        <v>46</v>
      </c>
      <c r="C1199" s="24" t="s">
        <v>195</v>
      </c>
      <c r="D1199" s="24">
        <v>2024</v>
      </c>
      <c r="E1199" s="61">
        <v>45586</v>
      </c>
      <c r="F1199" s="61">
        <v>45626</v>
      </c>
      <c r="G1199" s="24" t="s">
        <v>62</v>
      </c>
      <c r="H1199" s="24" t="s">
        <v>498</v>
      </c>
      <c r="I1199" s="24" t="s">
        <v>379</v>
      </c>
      <c r="J1199" s="24" t="s">
        <v>499</v>
      </c>
      <c r="K1199" s="24" t="s">
        <v>52</v>
      </c>
      <c r="L1199" s="24" t="s">
        <v>451</v>
      </c>
      <c r="M1199" s="24" t="s">
        <v>451</v>
      </c>
      <c r="N1199" s="24" t="s">
        <v>55</v>
      </c>
      <c r="O1199" s="24" t="s">
        <v>260</v>
      </c>
      <c r="P1199" s="24">
        <v>29</v>
      </c>
      <c r="Q1199" s="24">
        <v>12</v>
      </c>
      <c r="R1199" s="24" t="s">
        <v>57</v>
      </c>
      <c r="S1199" s="62">
        <v>0.9</v>
      </c>
      <c r="T1199" s="24">
        <v>2025</v>
      </c>
      <c r="U1199" s="24">
        <f t="shared" si="24"/>
        <v>0</v>
      </c>
      <c r="V1199" s="24">
        <v>1</v>
      </c>
      <c r="W1199" s="24">
        <v>1</v>
      </c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62">
        <f>V1199/'Festività&amp;Chiusure'!H$2</f>
        <v>5.5555555555555552E-2</v>
      </c>
      <c r="AI1199" s="62">
        <f>W1199/'Festività&amp;Chiusure'!I$2</f>
        <v>0.05</v>
      </c>
      <c r="AJ1199" s="62">
        <f>X1199/'Festività&amp;Chiusure'!J$2</f>
        <v>0</v>
      </c>
      <c r="AK1199" s="62">
        <f>Y1199/'Festività&amp;Chiusure'!K$2</f>
        <v>0</v>
      </c>
      <c r="AL1199" s="62">
        <f>Z1199/'Festività&amp;Chiusure'!L$2</f>
        <v>0</v>
      </c>
      <c r="AM1199" s="62">
        <f>AA1199/'Festività&amp;Chiusure'!M$2</f>
        <v>0</v>
      </c>
      <c r="AN1199" s="62">
        <f>AB1199/'Festività&amp;Chiusure'!N$2</f>
        <v>0</v>
      </c>
      <c r="AO1199" s="62">
        <f>AC1199/'Festività&amp;Chiusure'!O$2</f>
        <v>0</v>
      </c>
      <c r="AP1199" s="62">
        <f>AD1199/'Festività&amp;Chiusure'!P$2</f>
        <v>0</v>
      </c>
      <c r="AQ1199" s="62">
        <f>AE1199/'Festività&amp;Chiusure'!Q$2</f>
        <v>0</v>
      </c>
      <c r="AR1199" s="62">
        <f>AF1199/'Festività&amp;Chiusure'!R$2</f>
        <v>0</v>
      </c>
      <c r="AS1199" s="62">
        <f>AG1199/'Festività&amp;Chiusure'!S$2</f>
        <v>0</v>
      </c>
    </row>
    <row r="1200" spans="1:45" ht="14.45">
      <c r="A1200" s="24" t="s">
        <v>45</v>
      </c>
      <c r="B1200" s="24" t="s">
        <v>46</v>
      </c>
      <c r="C1200" s="24" t="s">
        <v>195</v>
      </c>
      <c r="D1200" s="24">
        <v>2024</v>
      </c>
      <c r="E1200" s="61">
        <v>45586</v>
      </c>
      <c r="F1200" s="61">
        <v>45626</v>
      </c>
      <c r="G1200" s="24" t="s">
        <v>62</v>
      </c>
      <c r="H1200" s="24" t="s">
        <v>498</v>
      </c>
      <c r="I1200" s="24" t="s">
        <v>379</v>
      </c>
      <c r="J1200" s="24" t="s">
        <v>499</v>
      </c>
      <c r="K1200" s="24" t="s">
        <v>52</v>
      </c>
      <c r="L1200" s="24" t="s">
        <v>451</v>
      </c>
      <c r="M1200" s="24" t="s">
        <v>415</v>
      </c>
      <c r="N1200" s="24" t="s">
        <v>55</v>
      </c>
      <c r="O1200" s="24" t="s">
        <v>142</v>
      </c>
      <c r="P1200" s="24">
        <v>29</v>
      </c>
      <c r="Q1200" s="24">
        <v>19</v>
      </c>
      <c r="R1200" s="24" t="s">
        <v>57</v>
      </c>
      <c r="S1200" s="62">
        <v>1</v>
      </c>
      <c r="T1200" s="24">
        <v>2025</v>
      </c>
      <c r="U1200" s="24">
        <f t="shared" si="24"/>
        <v>0</v>
      </c>
      <c r="V1200" s="24">
        <v>3</v>
      </c>
      <c r="W1200" s="24">
        <v>2</v>
      </c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62">
        <f>V1200/'Festività&amp;Chiusure'!H$2</f>
        <v>0.16666666666666666</v>
      </c>
      <c r="AI1200" s="62">
        <f>W1200/'Festività&amp;Chiusure'!I$2</f>
        <v>0.1</v>
      </c>
      <c r="AJ1200" s="62">
        <f>X1200/'Festività&amp;Chiusure'!J$2</f>
        <v>0</v>
      </c>
      <c r="AK1200" s="62">
        <f>Y1200/'Festività&amp;Chiusure'!K$2</f>
        <v>0</v>
      </c>
      <c r="AL1200" s="62">
        <f>Z1200/'Festività&amp;Chiusure'!L$2</f>
        <v>0</v>
      </c>
      <c r="AM1200" s="62">
        <f>AA1200/'Festività&amp;Chiusure'!M$2</f>
        <v>0</v>
      </c>
      <c r="AN1200" s="62">
        <f>AB1200/'Festività&amp;Chiusure'!N$2</f>
        <v>0</v>
      </c>
      <c r="AO1200" s="62">
        <f>AC1200/'Festività&amp;Chiusure'!O$2</f>
        <v>0</v>
      </c>
      <c r="AP1200" s="62">
        <f>AD1200/'Festività&amp;Chiusure'!P$2</f>
        <v>0</v>
      </c>
      <c r="AQ1200" s="62">
        <f>AE1200/'Festività&amp;Chiusure'!Q$2</f>
        <v>0</v>
      </c>
      <c r="AR1200" s="62">
        <f>AF1200/'Festività&amp;Chiusure'!R$2</f>
        <v>0</v>
      </c>
      <c r="AS1200" s="62">
        <f>AG1200/'Festività&amp;Chiusure'!S$2</f>
        <v>0</v>
      </c>
    </row>
    <row r="1201" spans="1:45" ht="14.45">
      <c r="A1201" s="24" t="s">
        <v>45</v>
      </c>
      <c r="B1201" s="24" t="s">
        <v>46</v>
      </c>
      <c r="C1201" s="24" t="s">
        <v>195</v>
      </c>
      <c r="D1201" s="24">
        <v>2025</v>
      </c>
      <c r="E1201" s="61">
        <v>45383</v>
      </c>
      <c r="F1201" s="24" t="s">
        <v>796</v>
      </c>
      <c r="G1201" s="78" t="s">
        <v>464</v>
      </c>
      <c r="H1201" s="24" t="s">
        <v>811</v>
      </c>
      <c r="I1201" s="24" t="s">
        <v>379</v>
      </c>
      <c r="J1201" s="24" t="s">
        <v>812</v>
      </c>
      <c r="K1201" s="24" t="s">
        <v>52</v>
      </c>
      <c r="L1201" s="24" t="s">
        <v>451</v>
      </c>
      <c r="M1201" s="24" t="s">
        <v>788</v>
      </c>
      <c r="N1201" s="24" t="e">
        <v>#N/A</v>
      </c>
      <c r="O1201" s="24" t="s">
        <v>142</v>
      </c>
      <c r="P1201" s="24">
        <v>570</v>
      </c>
      <c r="Q1201" s="24">
        <v>567</v>
      </c>
      <c r="R1201" s="24" t="s">
        <v>813</v>
      </c>
      <c r="S1201" s="62">
        <v>0.95</v>
      </c>
      <c r="T1201" s="24">
        <v>2025</v>
      </c>
      <c r="U1201" s="24">
        <f t="shared" si="24"/>
        <v>0</v>
      </c>
      <c r="V1201" s="24"/>
      <c r="W1201" s="24"/>
      <c r="X1201" s="24">
        <v>1</v>
      </c>
      <c r="Y1201" s="24">
        <v>1</v>
      </c>
      <c r="Z1201" s="24"/>
      <c r="AA1201" s="24"/>
      <c r="AB1201" s="24"/>
      <c r="AC1201" s="24"/>
      <c r="AD1201" s="24"/>
      <c r="AE1201" s="24"/>
      <c r="AF1201" s="24"/>
      <c r="AG1201" s="24"/>
      <c r="AH1201" s="62">
        <f>V1201/'Festività&amp;Chiusure'!H$2</f>
        <v>0</v>
      </c>
      <c r="AI1201" s="62">
        <f>W1201/'Festività&amp;Chiusure'!I$2</f>
        <v>0</v>
      </c>
      <c r="AJ1201" s="62">
        <f>X1201/'Festività&amp;Chiusure'!J$2</f>
        <v>4.7619047619047616E-2</v>
      </c>
      <c r="AK1201" s="62">
        <f>Y1201/'Festività&amp;Chiusure'!K$2</f>
        <v>4.5454545454545456E-2</v>
      </c>
      <c r="AL1201" s="62">
        <f>Z1201/'Festività&amp;Chiusure'!L$2</f>
        <v>0</v>
      </c>
      <c r="AM1201" s="62">
        <f>AA1201/'Festività&amp;Chiusure'!M$2</f>
        <v>0</v>
      </c>
      <c r="AN1201" s="62">
        <f>AB1201/'Festività&amp;Chiusure'!N$2</f>
        <v>0</v>
      </c>
      <c r="AO1201" s="62">
        <f>AC1201/'Festività&amp;Chiusure'!O$2</f>
        <v>0</v>
      </c>
      <c r="AP1201" s="62">
        <f>AD1201/'Festività&amp;Chiusure'!P$2</f>
        <v>0</v>
      </c>
      <c r="AQ1201" s="62">
        <f>AE1201/'Festività&amp;Chiusure'!Q$2</f>
        <v>0</v>
      </c>
      <c r="AR1201" s="62">
        <f>AF1201/'Festività&amp;Chiusure'!R$2</f>
        <v>0</v>
      </c>
      <c r="AS1201" s="62">
        <f>AG1201/'Festività&amp;Chiusure'!S$2</f>
        <v>0</v>
      </c>
    </row>
    <row r="1202" spans="1:45" ht="14.45">
      <c r="A1202" s="24" t="s">
        <v>45</v>
      </c>
      <c r="B1202" s="24" t="s">
        <v>46</v>
      </c>
      <c r="C1202" s="24" t="s">
        <v>195</v>
      </c>
      <c r="D1202" s="24">
        <v>2025</v>
      </c>
      <c r="E1202" s="61">
        <v>45383</v>
      </c>
      <c r="F1202" s="24" t="s">
        <v>796</v>
      </c>
      <c r="G1202" s="78" t="s">
        <v>464</v>
      </c>
      <c r="H1202" s="24" t="s">
        <v>811</v>
      </c>
      <c r="I1202" s="24" t="s">
        <v>379</v>
      </c>
      <c r="J1202" s="24" t="s">
        <v>812</v>
      </c>
      <c r="K1202" s="24" t="s">
        <v>52</v>
      </c>
      <c r="L1202" s="24" t="s">
        <v>451</v>
      </c>
      <c r="M1202" s="24" t="s">
        <v>58</v>
      </c>
      <c r="N1202" s="24" t="s">
        <v>59</v>
      </c>
      <c r="O1202" s="24" t="s">
        <v>794</v>
      </c>
      <c r="P1202" s="24">
        <v>570</v>
      </c>
      <c r="Q1202" s="24">
        <v>567</v>
      </c>
      <c r="R1202" s="24" t="s">
        <v>813</v>
      </c>
      <c r="S1202" s="62">
        <v>0.95</v>
      </c>
      <c r="T1202" s="24">
        <v>2025</v>
      </c>
      <c r="U1202" s="24">
        <f t="shared" si="24"/>
        <v>0</v>
      </c>
      <c r="V1202" s="24"/>
      <c r="W1202" s="24"/>
      <c r="X1202" s="24">
        <v>4</v>
      </c>
      <c r="Y1202" s="24">
        <v>5</v>
      </c>
      <c r="Z1202" s="24"/>
      <c r="AA1202" s="24"/>
      <c r="AB1202" s="24"/>
      <c r="AC1202" s="24"/>
      <c r="AD1202" s="24"/>
      <c r="AE1202" s="24"/>
      <c r="AF1202" s="24"/>
      <c r="AG1202" s="24"/>
      <c r="AH1202" s="62">
        <f>V1202/'Festività&amp;Chiusure'!H$2</f>
        <v>0</v>
      </c>
      <c r="AI1202" s="62">
        <f>W1202/'Festività&amp;Chiusure'!I$2</f>
        <v>0</v>
      </c>
      <c r="AJ1202" s="62">
        <f>X1202/'Festività&amp;Chiusure'!J$2</f>
        <v>0.19047619047619047</v>
      </c>
      <c r="AK1202" s="62">
        <f>Y1202/'Festività&amp;Chiusure'!K$2</f>
        <v>0.22727272727272727</v>
      </c>
      <c r="AL1202" s="62">
        <f>Z1202/'Festività&amp;Chiusure'!L$2</f>
        <v>0</v>
      </c>
      <c r="AM1202" s="62">
        <f>AA1202/'Festività&amp;Chiusure'!M$2</f>
        <v>0</v>
      </c>
      <c r="AN1202" s="62">
        <f>AB1202/'Festività&amp;Chiusure'!N$2</f>
        <v>0</v>
      </c>
      <c r="AO1202" s="62">
        <f>AC1202/'Festività&amp;Chiusure'!O$2</f>
        <v>0</v>
      </c>
      <c r="AP1202" s="62">
        <f>AD1202/'Festività&amp;Chiusure'!P$2</f>
        <v>0</v>
      </c>
      <c r="AQ1202" s="62">
        <f>AE1202/'Festività&amp;Chiusure'!Q$2</f>
        <v>0</v>
      </c>
      <c r="AR1202" s="62">
        <f>AF1202/'Festività&amp;Chiusure'!R$2</f>
        <v>0</v>
      </c>
      <c r="AS1202" s="62">
        <f>AG1202/'Festività&amp;Chiusure'!S$2</f>
        <v>0</v>
      </c>
    </row>
    <row r="1203" spans="1:45" ht="14.45">
      <c r="A1203" s="24" t="s">
        <v>45</v>
      </c>
      <c r="B1203" s="24" t="s">
        <v>46</v>
      </c>
      <c r="C1203" s="24" t="s">
        <v>195</v>
      </c>
      <c r="D1203" s="24">
        <v>2025</v>
      </c>
      <c r="E1203" s="61">
        <v>45383</v>
      </c>
      <c r="F1203" s="24" t="s">
        <v>796</v>
      </c>
      <c r="G1203" s="78" t="s">
        <v>464</v>
      </c>
      <c r="H1203" s="24" t="s">
        <v>811</v>
      </c>
      <c r="I1203" s="24" t="s">
        <v>379</v>
      </c>
      <c r="J1203" s="24" t="s">
        <v>812</v>
      </c>
      <c r="K1203" s="24" t="s">
        <v>52</v>
      </c>
      <c r="L1203" s="24" t="s">
        <v>451</v>
      </c>
      <c r="M1203" s="24" t="s">
        <v>466</v>
      </c>
      <c r="N1203" s="24" t="s">
        <v>59</v>
      </c>
      <c r="O1203" s="24" t="s">
        <v>178</v>
      </c>
      <c r="P1203" s="24">
        <v>570</v>
      </c>
      <c r="Q1203" s="24">
        <v>567</v>
      </c>
      <c r="R1203" s="24" t="s">
        <v>93</v>
      </c>
      <c r="S1203" s="62">
        <v>0.95</v>
      </c>
      <c r="T1203" s="24">
        <v>2025</v>
      </c>
      <c r="U1203" s="24">
        <f t="shared" si="24"/>
        <v>1</v>
      </c>
      <c r="V1203" s="24"/>
      <c r="W1203" s="24"/>
      <c r="X1203" s="24">
        <v>4</v>
      </c>
      <c r="Y1203" s="24">
        <v>2</v>
      </c>
      <c r="Z1203" s="24"/>
      <c r="AA1203" s="24">
        <v>1</v>
      </c>
      <c r="AB1203" s="24"/>
      <c r="AC1203" s="24"/>
      <c r="AD1203" s="24"/>
      <c r="AE1203" s="24"/>
      <c r="AF1203" s="24"/>
      <c r="AG1203" s="24"/>
      <c r="AH1203" s="62">
        <f>V1203/'Festività&amp;Chiusure'!H$2</f>
        <v>0</v>
      </c>
      <c r="AI1203" s="62">
        <f>W1203/'Festività&amp;Chiusure'!I$2</f>
        <v>0</v>
      </c>
      <c r="AJ1203" s="62">
        <f>X1203/'Festività&amp;Chiusure'!J$2</f>
        <v>0.19047619047619047</v>
      </c>
      <c r="AK1203" s="62">
        <f>Y1203/'Festività&amp;Chiusure'!K$2</f>
        <v>9.0909090909090912E-2</v>
      </c>
      <c r="AL1203" s="62">
        <f>Z1203/'Festività&amp;Chiusure'!L$2</f>
        <v>0</v>
      </c>
      <c r="AM1203" s="62">
        <f>AA1203/'Festività&amp;Chiusure'!M$2</f>
        <v>0.05</v>
      </c>
      <c r="AN1203" s="62">
        <f>AB1203/'Festività&amp;Chiusure'!N$2</f>
        <v>0</v>
      </c>
      <c r="AO1203" s="62">
        <f>AC1203/'Festività&amp;Chiusure'!O$2</f>
        <v>0</v>
      </c>
      <c r="AP1203" s="62">
        <f>AD1203/'Festività&amp;Chiusure'!P$2</f>
        <v>0</v>
      </c>
      <c r="AQ1203" s="62">
        <f>AE1203/'Festività&amp;Chiusure'!Q$2</f>
        <v>0</v>
      </c>
      <c r="AR1203" s="62">
        <f>AF1203/'Festività&amp;Chiusure'!R$2</f>
        <v>0</v>
      </c>
      <c r="AS1203" s="62">
        <f>AG1203/'Festività&amp;Chiusure'!S$2</f>
        <v>0</v>
      </c>
    </row>
    <row r="1204" spans="1:45" ht="14.45">
      <c r="A1204" s="24" t="s">
        <v>45</v>
      </c>
      <c r="B1204" s="24" t="s">
        <v>46</v>
      </c>
      <c r="C1204" s="24" t="s">
        <v>195</v>
      </c>
      <c r="D1204" s="24">
        <v>2025</v>
      </c>
      <c r="E1204" s="61">
        <v>45383</v>
      </c>
      <c r="F1204" s="24" t="s">
        <v>796</v>
      </c>
      <c r="G1204" s="78" t="s">
        <v>464</v>
      </c>
      <c r="H1204" s="24" t="s">
        <v>811</v>
      </c>
      <c r="I1204" s="24" t="s">
        <v>379</v>
      </c>
      <c r="J1204" s="24" t="s">
        <v>812</v>
      </c>
      <c r="K1204" s="24" t="s">
        <v>52</v>
      </c>
      <c r="L1204" s="24" t="s">
        <v>451</v>
      </c>
      <c r="M1204" s="24" t="s">
        <v>451</v>
      </c>
      <c r="N1204" s="24" t="s">
        <v>55</v>
      </c>
      <c r="O1204" s="24" t="s">
        <v>814</v>
      </c>
      <c r="P1204" s="24">
        <v>570</v>
      </c>
      <c r="Q1204" s="24">
        <v>567</v>
      </c>
      <c r="R1204" s="24" t="s">
        <v>813</v>
      </c>
      <c r="S1204" s="62">
        <v>0.95</v>
      </c>
      <c r="T1204" s="24">
        <v>2025</v>
      </c>
      <c r="U1204" s="24">
        <f t="shared" si="24"/>
        <v>1</v>
      </c>
      <c r="V1204" s="24"/>
      <c r="W1204" s="24"/>
      <c r="X1204" s="24">
        <v>2</v>
      </c>
      <c r="Y1204" s="24">
        <v>1</v>
      </c>
      <c r="Z1204" s="24">
        <v>1</v>
      </c>
      <c r="AA1204" s="24"/>
      <c r="AB1204" s="24"/>
      <c r="AC1204" s="24"/>
      <c r="AD1204" s="24"/>
      <c r="AE1204" s="24"/>
      <c r="AF1204" s="24"/>
      <c r="AG1204" s="24"/>
      <c r="AH1204" s="62">
        <f>V1204/'Festività&amp;Chiusure'!H$2</f>
        <v>0</v>
      </c>
      <c r="AI1204" s="62">
        <f>W1204/'Festività&amp;Chiusure'!I$2</f>
        <v>0</v>
      </c>
      <c r="AJ1204" s="62">
        <f>X1204/'Festività&amp;Chiusure'!J$2</f>
        <v>9.5238095238095233E-2</v>
      </c>
      <c r="AK1204" s="62">
        <f>Y1204/'Festività&amp;Chiusure'!K$2</f>
        <v>4.5454545454545456E-2</v>
      </c>
      <c r="AL1204" s="62">
        <f>Z1204/'Festività&amp;Chiusure'!L$2</f>
        <v>0.05</v>
      </c>
      <c r="AM1204" s="62">
        <f>AA1204/'Festività&amp;Chiusure'!M$2</f>
        <v>0</v>
      </c>
      <c r="AN1204" s="62">
        <f>AB1204/'Festività&amp;Chiusure'!N$2</f>
        <v>0</v>
      </c>
      <c r="AO1204" s="62">
        <f>AC1204/'Festività&amp;Chiusure'!O$2</f>
        <v>0</v>
      </c>
      <c r="AP1204" s="62">
        <f>AD1204/'Festività&amp;Chiusure'!P$2</f>
        <v>0</v>
      </c>
      <c r="AQ1204" s="62">
        <f>AE1204/'Festività&amp;Chiusure'!Q$2</f>
        <v>0</v>
      </c>
      <c r="AR1204" s="62">
        <f>AF1204/'Festività&amp;Chiusure'!R$2</f>
        <v>0</v>
      </c>
      <c r="AS1204" s="62">
        <f>AG1204/'Festività&amp;Chiusure'!S$2</f>
        <v>0</v>
      </c>
    </row>
    <row r="1205" spans="1:45" ht="14.45">
      <c r="A1205" s="24" t="s">
        <v>45</v>
      </c>
      <c r="B1205" s="24" t="s">
        <v>46</v>
      </c>
      <c r="C1205" s="24" t="s">
        <v>195</v>
      </c>
      <c r="D1205" s="24">
        <v>2025</v>
      </c>
      <c r="E1205" s="61">
        <v>45383</v>
      </c>
      <c r="F1205" s="24" t="s">
        <v>796</v>
      </c>
      <c r="G1205" s="78" t="s">
        <v>464</v>
      </c>
      <c r="H1205" s="24" t="s">
        <v>811</v>
      </c>
      <c r="I1205" s="24" t="s">
        <v>379</v>
      </c>
      <c r="J1205" s="24" t="s">
        <v>812</v>
      </c>
      <c r="K1205" s="24" t="s">
        <v>52</v>
      </c>
      <c r="L1205" s="24" t="s">
        <v>451</v>
      </c>
      <c r="M1205" s="24" t="s">
        <v>133</v>
      </c>
      <c r="N1205" s="24" t="s">
        <v>55</v>
      </c>
      <c r="O1205" s="24" t="s">
        <v>142</v>
      </c>
      <c r="P1205" s="24">
        <v>570</v>
      </c>
      <c r="Q1205" s="24">
        <v>567</v>
      </c>
      <c r="R1205" s="24" t="s">
        <v>813</v>
      </c>
      <c r="S1205" s="62">
        <v>0.95</v>
      </c>
      <c r="T1205" s="24">
        <v>2025</v>
      </c>
      <c r="U1205" s="24">
        <f t="shared" si="24"/>
        <v>0</v>
      </c>
      <c r="V1205" s="24"/>
      <c r="W1205" s="24"/>
      <c r="X1205" s="24">
        <v>1</v>
      </c>
      <c r="Y1205" s="24">
        <v>1</v>
      </c>
      <c r="Z1205" s="24"/>
      <c r="AA1205" s="24"/>
      <c r="AB1205" s="24"/>
      <c r="AC1205" s="24"/>
      <c r="AD1205" s="24"/>
      <c r="AE1205" s="24"/>
      <c r="AF1205" s="24"/>
      <c r="AG1205" s="24"/>
      <c r="AH1205" s="62">
        <f>V1205/'Festività&amp;Chiusure'!H$2</f>
        <v>0</v>
      </c>
      <c r="AI1205" s="62">
        <f>W1205/'Festività&amp;Chiusure'!I$2</f>
        <v>0</v>
      </c>
      <c r="AJ1205" s="62">
        <f>X1205/'Festività&amp;Chiusure'!J$2</f>
        <v>4.7619047619047616E-2</v>
      </c>
      <c r="AK1205" s="62">
        <f>Y1205/'Festività&amp;Chiusure'!K$2</f>
        <v>4.5454545454545456E-2</v>
      </c>
      <c r="AL1205" s="62">
        <f>Z1205/'Festività&amp;Chiusure'!L$2</f>
        <v>0</v>
      </c>
      <c r="AM1205" s="62">
        <f>AA1205/'Festività&amp;Chiusure'!M$2</f>
        <v>0</v>
      </c>
      <c r="AN1205" s="62">
        <f>AB1205/'Festività&amp;Chiusure'!N$2</f>
        <v>0</v>
      </c>
      <c r="AO1205" s="62">
        <f>AC1205/'Festività&amp;Chiusure'!O$2</f>
        <v>0</v>
      </c>
      <c r="AP1205" s="62">
        <f>AD1205/'Festività&amp;Chiusure'!P$2</f>
        <v>0</v>
      </c>
      <c r="AQ1205" s="62">
        <f>AE1205/'Festività&amp;Chiusure'!Q$2</f>
        <v>0</v>
      </c>
      <c r="AR1205" s="62">
        <f>AF1205/'Festività&amp;Chiusure'!R$2</f>
        <v>0</v>
      </c>
      <c r="AS1205" s="62">
        <f>AG1205/'Festività&amp;Chiusure'!S$2</f>
        <v>0</v>
      </c>
    </row>
    <row r="1206" spans="1:45" ht="14.45">
      <c r="A1206" s="24" t="s">
        <v>45</v>
      </c>
      <c r="B1206" s="24" t="s">
        <v>46</v>
      </c>
      <c r="C1206" s="24"/>
      <c r="D1206" s="24"/>
      <c r="E1206" s="24"/>
      <c r="F1206" s="24"/>
      <c r="G1206" s="24" t="s">
        <v>815</v>
      </c>
      <c r="H1206" s="24" t="s">
        <v>816</v>
      </c>
      <c r="I1206" s="24" t="s">
        <v>64</v>
      </c>
      <c r="J1206" s="24" t="s">
        <v>817</v>
      </c>
      <c r="K1206" s="24" t="s">
        <v>52</v>
      </c>
      <c r="L1206" s="24" t="s">
        <v>451</v>
      </c>
      <c r="M1206" s="24" t="s">
        <v>322</v>
      </c>
      <c r="N1206" s="24" t="s">
        <v>55</v>
      </c>
      <c r="O1206" s="24" t="s">
        <v>146</v>
      </c>
      <c r="P1206" s="24">
        <v>151</v>
      </c>
      <c r="Q1206" s="24">
        <v>0</v>
      </c>
      <c r="R1206" s="24" t="s">
        <v>654</v>
      </c>
      <c r="S1206" s="62">
        <v>0</v>
      </c>
      <c r="T1206" s="24">
        <v>2025</v>
      </c>
      <c r="U1206" s="24">
        <f t="shared" si="24"/>
        <v>20</v>
      </c>
      <c r="V1206" s="24"/>
      <c r="W1206" s="24"/>
      <c r="X1206" s="24"/>
      <c r="Y1206" s="24"/>
      <c r="Z1206" s="24"/>
      <c r="AA1206" s="24">
        <v>1</v>
      </c>
      <c r="AB1206" s="24">
        <v>17.5</v>
      </c>
      <c r="AC1206" s="24">
        <v>1.5</v>
      </c>
      <c r="AD1206" s="24"/>
      <c r="AE1206" s="24"/>
      <c r="AF1206" s="24"/>
      <c r="AG1206" s="24"/>
      <c r="AH1206" s="62">
        <f>V1206/'Festività&amp;Chiusure'!H$2</f>
        <v>0</v>
      </c>
      <c r="AI1206" s="62">
        <f>W1206/'Festività&amp;Chiusure'!I$2</f>
        <v>0</v>
      </c>
      <c r="AJ1206" s="62">
        <f>X1206/'Festività&amp;Chiusure'!J$2</f>
        <v>0</v>
      </c>
      <c r="AK1206" s="62">
        <f>Y1206/'Festività&amp;Chiusure'!K$2</f>
        <v>0</v>
      </c>
      <c r="AL1206" s="62">
        <f>Z1206/'Festività&amp;Chiusure'!L$2</f>
        <v>0</v>
      </c>
      <c r="AM1206" s="62">
        <f>AA1206/'Festività&amp;Chiusure'!M$2</f>
        <v>0.05</v>
      </c>
      <c r="AN1206" s="62">
        <f>AB1206/'Festività&amp;Chiusure'!N$2</f>
        <v>0.76086956521739135</v>
      </c>
      <c r="AO1206" s="62">
        <f>AC1206/'Festività&amp;Chiusure'!O$2</f>
        <v>0.125</v>
      </c>
      <c r="AP1206" s="62">
        <f>AD1206/'Festività&amp;Chiusure'!P$2</f>
        <v>0</v>
      </c>
      <c r="AQ1206" s="62">
        <f>AE1206/'Festività&amp;Chiusure'!Q$2</f>
        <v>0</v>
      </c>
      <c r="AR1206" s="62">
        <f>AF1206/'Festività&amp;Chiusure'!R$2</f>
        <v>0</v>
      </c>
      <c r="AS1206" s="62">
        <f>AG1206/'Festività&amp;Chiusure'!S$2</f>
        <v>0</v>
      </c>
    </row>
    <row r="1207" spans="1:45" s="52" customFormat="1" ht="14.45">
      <c r="A1207" s="24" t="s">
        <v>45</v>
      </c>
      <c r="B1207" s="24" t="s">
        <v>46</v>
      </c>
      <c r="C1207" s="24"/>
      <c r="D1207" s="24"/>
      <c r="E1207" s="24"/>
      <c r="F1207" s="24"/>
      <c r="G1207" s="24" t="s">
        <v>815</v>
      </c>
      <c r="H1207" s="24" t="s">
        <v>816</v>
      </c>
      <c r="I1207" s="24" t="s">
        <v>64</v>
      </c>
      <c r="J1207" s="24" t="s">
        <v>817</v>
      </c>
      <c r="K1207" s="24" t="s">
        <v>52</v>
      </c>
      <c r="L1207" s="24" t="s">
        <v>451</v>
      </c>
      <c r="M1207" s="24" t="s">
        <v>223</v>
      </c>
      <c r="N1207" s="24" t="s">
        <v>55</v>
      </c>
      <c r="O1207" s="24" t="s">
        <v>120</v>
      </c>
      <c r="P1207" s="24">
        <v>151</v>
      </c>
      <c r="Q1207" s="24">
        <v>0</v>
      </c>
      <c r="R1207" s="24" t="s">
        <v>654</v>
      </c>
      <c r="S1207" s="62">
        <v>0</v>
      </c>
      <c r="T1207" s="24">
        <v>2025</v>
      </c>
      <c r="U1207" s="24">
        <f t="shared" si="24"/>
        <v>11.2</v>
      </c>
      <c r="V1207" s="24"/>
      <c r="W1207" s="24"/>
      <c r="X1207" s="24"/>
      <c r="Y1207" s="24"/>
      <c r="Z1207" s="24"/>
      <c r="AA1207" s="24">
        <v>2.4</v>
      </c>
      <c r="AB1207" s="24">
        <v>4.5999999999999996</v>
      </c>
      <c r="AC1207" s="24">
        <v>4.2</v>
      </c>
      <c r="AD1207" s="24"/>
      <c r="AE1207" s="24"/>
      <c r="AF1207" s="24"/>
      <c r="AG1207" s="24"/>
      <c r="AH1207" s="62">
        <f>V1207/'Festività&amp;Chiusure'!H$2</f>
        <v>0</v>
      </c>
      <c r="AI1207" s="62">
        <f>W1207/'Festività&amp;Chiusure'!I$2</f>
        <v>0</v>
      </c>
      <c r="AJ1207" s="62">
        <f>X1207/'Festività&amp;Chiusure'!J$2</f>
        <v>0</v>
      </c>
      <c r="AK1207" s="62">
        <f>Y1207/'Festività&amp;Chiusure'!K$2</f>
        <v>0</v>
      </c>
      <c r="AL1207" s="62">
        <f>Z1207/'Festività&amp;Chiusure'!L$2</f>
        <v>0</v>
      </c>
      <c r="AM1207" s="62">
        <f>AA1207/'Festività&amp;Chiusure'!M$2</f>
        <v>0.12</v>
      </c>
      <c r="AN1207" s="62">
        <f>AB1207/'Festività&amp;Chiusure'!N$2</f>
        <v>0.19999999999999998</v>
      </c>
      <c r="AO1207" s="62">
        <f>AC1207/'Festività&amp;Chiusure'!O$2</f>
        <v>0.35000000000000003</v>
      </c>
      <c r="AP1207" s="62">
        <f>AD1207/'Festività&amp;Chiusure'!P$2</f>
        <v>0</v>
      </c>
      <c r="AQ1207" s="62">
        <f>AE1207/'Festività&amp;Chiusure'!Q$2</f>
        <v>0</v>
      </c>
      <c r="AR1207" s="62">
        <f>AF1207/'Festività&amp;Chiusure'!R$2</f>
        <v>0</v>
      </c>
      <c r="AS1207" s="62">
        <f>AG1207/'Festività&amp;Chiusure'!S$2</f>
        <v>0</v>
      </c>
    </row>
    <row r="1208" spans="1:45" ht="14.45">
      <c r="A1208" s="24" t="s">
        <v>45</v>
      </c>
      <c r="B1208" s="24" t="s">
        <v>46</v>
      </c>
      <c r="C1208" s="24"/>
      <c r="D1208" s="24"/>
      <c r="E1208" s="24"/>
      <c r="F1208" s="24"/>
      <c r="G1208" s="24" t="s">
        <v>815</v>
      </c>
      <c r="H1208" s="24" t="s">
        <v>816</v>
      </c>
      <c r="I1208" s="24" t="s">
        <v>64</v>
      </c>
      <c r="J1208" s="24" t="s">
        <v>817</v>
      </c>
      <c r="K1208" s="24" t="s">
        <v>52</v>
      </c>
      <c r="L1208" s="24" t="s">
        <v>451</v>
      </c>
      <c r="M1208" s="24" t="s">
        <v>230</v>
      </c>
      <c r="N1208" s="24" t="s">
        <v>55</v>
      </c>
      <c r="O1208" s="24" t="s">
        <v>696</v>
      </c>
      <c r="P1208" s="24">
        <v>151</v>
      </c>
      <c r="Q1208" s="24">
        <v>0</v>
      </c>
      <c r="R1208" s="24" t="s">
        <v>654</v>
      </c>
      <c r="S1208" s="62">
        <v>0</v>
      </c>
      <c r="T1208" s="24">
        <v>2025</v>
      </c>
      <c r="U1208" s="24">
        <f t="shared" si="24"/>
        <v>22.4</v>
      </c>
      <c r="V1208" s="24"/>
      <c r="W1208" s="24"/>
      <c r="X1208" s="24"/>
      <c r="Y1208" s="24"/>
      <c r="Z1208" s="24"/>
      <c r="AA1208" s="24">
        <v>9.1999999999999993</v>
      </c>
      <c r="AB1208" s="24">
        <v>4.8</v>
      </c>
      <c r="AC1208" s="24">
        <v>8.4</v>
      </c>
      <c r="AD1208" s="24"/>
      <c r="AE1208" s="24"/>
      <c r="AF1208" s="24"/>
      <c r="AG1208" s="24"/>
      <c r="AH1208" s="62">
        <f>V1208/'Festività&amp;Chiusure'!H$2</f>
        <v>0</v>
      </c>
      <c r="AI1208" s="62">
        <f>W1208/'Festività&amp;Chiusure'!I$2</f>
        <v>0</v>
      </c>
      <c r="AJ1208" s="62">
        <f>X1208/'Festività&amp;Chiusure'!J$2</f>
        <v>0</v>
      </c>
      <c r="AK1208" s="62">
        <f>Y1208/'Festività&amp;Chiusure'!K$2</f>
        <v>0</v>
      </c>
      <c r="AL1208" s="62">
        <f>Z1208/'Festività&amp;Chiusure'!L$2</f>
        <v>0</v>
      </c>
      <c r="AM1208" s="62">
        <f>AA1208/'Festività&amp;Chiusure'!M$2</f>
        <v>0.45999999999999996</v>
      </c>
      <c r="AN1208" s="62">
        <f>AB1208/'Festività&amp;Chiusure'!N$2</f>
        <v>0.20869565217391303</v>
      </c>
      <c r="AO1208" s="62">
        <f>AC1208/'Festività&amp;Chiusure'!O$2</f>
        <v>0.70000000000000007</v>
      </c>
      <c r="AP1208" s="62">
        <f>AD1208/'Festività&amp;Chiusure'!P$2</f>
        <v>0</v>
      </c>
      <c r="AQ1208" s="62">
        <f>AE1208/'Festività&amp;Chiusure'!Q$2</f>
        <v>0</v>
      </c>
      <c r="AR1208" s="62">
        <f>AF1208/'Festività&amp;Chiusure'!R$2</f>
        <v>0</v>
      </c>
      <c r="AS1208" s="62">
        <f>AG1208/'Festività&amp;Chiusure'!S$2</f>
        <v>0</v>
      </c>
    </row>
    <row r="1209" spans="1:45" ht="16.350000000000001" customHeight="1">
      <c r="A1209" s="24" t="s">
        <v>45</v>
      </c>
      <c r="B1209" s="24" t="s">
        <v>46</v>
      </c>
      <c r="C1209" s="24"/>
      <c r="D1209" s="24"/>
      <c r="E1209" s="24"/>
      <c r="F1209" s="24"/>
      <c r="G1209" s="24" t="s">
        <v>815</v>
      </c>
      <c r="H1209" s="24" t="s">
        <v>816</v>
      </c>
      <c r="I1209" s="24" t="s">
        <v>64</v>
      </c>
      <c r="J1209" s="24" t="s">
        <v>817</v>
      </c>
      <c r="K1209" s="24" t="s">
        <v>52</v>
      </c>
      <c r="L1209" s="24" t="s">
        <v>451</v>
      </c>
      <c r="M1209" s="24" t="s">
        <v>311</v>
      </c>
      <c r="N1209" s="24" t="s">
        <v>55</v>
      </c>
      <c r="O1209" s="24"/>
      <c r="P1209" s="24">
        <v>151</v>
      </c>
      <c r="Q1209" s="24">
        <v>0</v>
      </c>
      <c r="R1209" s="24" t="s">
        <v>654</v>
      </c>
      <c r="S1209" s="62">
        <v>0</v>
      </c>
      <c r="T1209" s="24">
        <v>2025</v>
      </c>
      <c r="U1209" s="24">
        <f t="shared" si="24"/>
        <v>22.4</v>
      </c>
      <c r="V1209" s="24"/>
      <c r="W1209" s="24"/>
      <c r="X1209" s="24"/>
      <c r="Y1209" s="24"/>
      <c r="Z1209" s="24"/>
      <c r="AA1209" s="24">
        <v>9.1999999999999993</v>
      </c>
      <c r="AB1209" s="24">
        <v>4.8</v>
      </c>
      <c r="AC1209" s="24">
        <v>8.4</v>
      </c>
      <c r="AD1209" s="24"/>
      <c r="AE1209" s="24"/>
      <c r="AF1209" s="24"/>
      <c r="AG1209" s="24"/>
      <c r="AH1209" s="62">
        <f>V1209/'Festività&amp;Chiusure'!H$2</f>
        <v>0</v>
      </c>
      <c r="AI1209" s="62">
        <f>W1209/'Festività&amp;Chiusure'!I$2</f>
        <v>0</v>
      </c>
      <c r="AJ1209" s="62">
        <f>X1209/'Festività&amp;Chiusure'!J$2</f>
        <v>0</v>
      </c>
      <c r="AK1209" s="62">
        <f>Y1209/'Festività&amp;Chiusure'!K$2</f>
        <v>0</v>
      </c>
      <c r="AL1209" s="62">
        <f>Z1209/'Festività&amp;Chiusure'!L$2</f>
        <v>0</v>
      </c>
      <c r="AM1209" s="62">
        <f>AA1209/'Festività&amp;Chiusure'!M$2</f>
        <v>0.45999999999999996</v>
      </c>
      <c r="AN1209" s="62">
        <f>AB1209/'Festività&amp;Chiusure'!N$2</f>
        <v>0.20869565217391303</v>
      </c>
      <c r="AO1209" s="62">
        <f>AC1209/'Festività&amp;Chiusure'!O$2</f>
        <v>0.70000000000000007</v>
      </c>
      <c r="AP1209" s="62">
        <f>AD1209/'Festività&amp;Chiusure'!P$2</f>
        <v>0</v>
      </c>
      <c r="AQ1209" s="62">
        <f>AE1209/'Festività&amp;Chiusure'!Q$2</f>
        <v>0</v>
      </c>
      <c r="AR1209" s="62">
        <f>AF1209/'Festività&amp;Chiusure'!R$2</f>
        <v>0</v>
      </c>
      <c r="AS1209" s="62">
        <f>AG1209/'Festività&amp;Chiusure'!S$2</f>
        <v>0</v>
      </c>
    </row>
    <row r="1210" spans="1:45" ht="16.350000000000001" customHeight="1">
      <c r="A1210" s="24" t="s">
        <v>45</v>
      </c>
      <c r="B1210" s="24" t="s">
        <v>46</v>
      </c>
      <c r="C1210" s="24" t="s">
        <v>472</v>
      </c>
      <c r="D1210" s="24">
        <v>2025</v>
      </c>
      <c r="E1210" s="61">
        <v>45674</v>
      </c>
      <c r="F1210" s="61">
        <v>45750</v>
      </c>
      <c r="G1210" s="24" t="s">
        <v>62</v>
      </c>
      <c r="H1210" s="24" t="s">
        <v>818</v>
      </c>
      <c r="I1210" s="24" t="s">
        <v>379</v>
      </c>
      <c r="J1210" s="24" t="s">
        <v>819</v>
      </c>
      <c r="K1210" s="24" t="s">
        <v>52</v>
      </c>
      <c r="L1210" s="24" t="s">
        <v>451</v>
      </c>
      <c r="M1210" s="24" t="s">
        <v>503</v>
      </c>
      <c r="N1210" s="24" t="s">
        <v>59</v>
      </c>
      <c r="O1210" s="24" t="s">
        <v>697</v>
      </c>
      <c r="P1210" s="24">
        <v>9</v>
      </c>
      <c r="Q1210" s="24">
        <v>0</v>
      </c>
      <c r="R1210" s="24" t="s">
        <v>381</v>
      </c>
      <c r="S1210" s="62">
        <v>0</v>
      </c>
      <c r="T1210" s="24">
        <v>2025</v>
      </c>
      <c r="U1210" s="24">
        <f t="shared" si="24"/>
        <v>0</v>
      </c>
      <c r="V1210" s="24"/>
      <c r="W1210" s="24">
        <v>0.5</v>
      </c>
      <c r="X1210" s="24">
        <v>0.5</v>
      </c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62">
        <f>V1210/'Festività&amp;Chiusure'!H$2</f>
        <v>0</v>
      </c>
      <c r="AI1210" s="62">
        <f>W1210/'Festività&amp;Chiusure'!I$2</f>
        <v>2.5000000000000001E-2</v>
      </c>
      <c r="AJ1210" s="62">
        <f>X1210/'Festività&amp;Chiusure'!J$2</f>
        <v>2.3809523809523808E-2</v>
      </c>
      <c r="AK1210" s="62">
        <f>Y1210/'Festività&amp;Chiusure'!K$2</f>
        <v>0</v>
      </c>
      <c r="AL1210" s="62">
        <f>Z1210/'Festività&amp;Chiusure'!L$2</f>
        <v>0</v>
      </c>
      <c r="AM1210" s="62">
        <f>AA1210/'Festività&amp;Chiusure'!M$2</f>
        <v>0</v>
      </c>
      <c r="AN1210" s="62">
        <f>AB1210/'Festività&amp;Chiusure'!N$2</f>
        <v>0</v>
      </c>
      <c r="AO1210" s="62">
        <f>AC1210/'Festività&amp;Chiusure'!O$2</f>
        <v>0</v>
      </c>
      <c r="AP1210" s="62">
        <f>AD1210/'Festività&amp;Chiusure'!P$2</f>
        <v>0</v>
      </c>
      <c r="AQ1210" s="62">
        <f>AE1210/'Festività&amp;Chiusure'!Q$2</f>
        <v>0</v>
      </c>
      <c r="AR1210" s="62">
        <f>AF1210/'Festività&amp;Chiusure'!R$2</f>
        <v>0</v>
      </c>
      <c r="AS1210" s="62">
        <f>AG1210/'Festività&amp;Chiusure'!S$2</f>
        <v>0</v>
      </c>
    </row>
    <row r="1211" spans="1:45" ht="16.350000000000001" customHeight="1">
      <c r="A1211" s="24" t="s">
        <v>45</v>
      </c>
      <c r="B1211" s="24" t="s">
        <v>46</v>
      </c>
      <c r="C1211" s="24" t="s">
        <v>472</v>
      </c>
      <c r="D1211" s="24">
        <v>2025</v>
      </c>
      <c r="E1211" s="61">
        <v>45674</v>
      </c>
      <c r="F1211" s="61">
        <v>45750</v>
      </c>
      <c r="G1211" s="24" t="s">
        <v>62</v>
      </c>
      <c r="H1211" s="48" t="s">
        <v>818</v>
      </c>
      <c r="I1211" s="24" t="s">
        <v>379</v>
      </c>
      <c r="J1211" s="24" t="s">
        <v>819</v>
      </c>
      <c r="K1211" s="24" t="s">
        <v>52</v>
      </c>
      <c r="L1211" s="24" t="s">
        <v>451</v>
      </c>
      <c r="M1211" s="24" t="s">
        <v>223</v>
      </c>
      <c r="N1211" s="24" t="s">
        <v>55</v>
      </c>
      <c r="O1211" s="24" t="s">
        <v>233</v>
      </c>
      <c r="P1211" s="24">
        <v>9</v>
      </c>
      <c r="Q1211" s="24">
        <v>0</v>
      </c>
      <c r="R1211" s="24" t="s">
        <v>381</v>
      </c>
      <c r="S1211" s="62">
        <v>0</v>
      </c>
      <c r="T1211" s="24">
        <v>2025</v>
      </c>
      <c r="U1211" s="24">
        <f t="shared" si="24"/>
        <v>0</v>
      </c>
      <c r="V1211" s="24"/>
      <c r="W1211" s="24">
        <v>1</v>
      </c>
      <c r="X1211" s="24">
        <v>1</v>
      </c>
      <c r="Y1211" s="24">
        <v>1</v>
      </c>
      <c r="Z1211" s="24"/>
      <c r="AA1211" s="24"/>
      <c r="AB1211" s="24"/>
      <c r="AC1211" s="24"/>
      <c r="AD1211" s="24"/>
      <c r="AE1211" s="24"/>
      <c r="AF1211" s="24"/>
      <c r="AG1211" s="24"/>
      <c r="AH1211" s="62">
        <f>V1211/'Festività&amp;Chiusure'!H$2</f>
        <v>0</v>
      </c>
      <c r="AI1211" s="62">
        <f>W1211/'Festività&amp;Chiusure'!I$2</f>
        <v>0.05</v>
      </c>
      <c r="AJ1211" s="62">
        <f>X1211/'Festività&amp;Chiusure'!J$2</f>
        <v>4.7619047619047616E-2</v>
      </c>
      <c r="AK1211" s="62">
        <f>Y1211/'Festività&amp;Chiusure'!K$2</f>
        <v>4.5454545454545456E-2</v>
      </c>
      <c r="AL1211" s="62">
        <f>Z1211/'Festività&amp;Chiusure'!L$2</f>
        <v>0</v>
      </c>
      <c r="AM1211" s="62">
        <f>AA1211/'Festività&amp;Chiusure'!M$2</f>
        <v>0</v>
      </c>
      <c r="AN1211" s="62">
        <f>AB1211/'Festività&amp;Chiusure'!N$2</f>
        <v>0</v>
      </c>
      <c r="AO1211" s="62">
        <f>AC1211/'Festività&amp;Chiusure'!O$2</f>
        <v>0</v>
      </c>
      <c r="AP1211" s="62">
        <f>AD1211/'Festività&amp;Chiusure'!P$2</f>
        <v>0</v>
      </c>
      <c r="AQ1211" s="62">
        <f>AE1211/'Festività&amp;Chiusure'!Q$2</f>
        <v>0</v>
      </c>
      <c r="AR1211" s="62">
        <f>AF1211/'Festività&amp;Chiusure'!R$2</f>
        <v>0</v>
      </c>
      <c r="AS1211" s="62">
        <f>AG1211/'Festività&amp;Chiusure'!S$2</f>
        <v>0</v>
      </c>
    </row>
    <row r="1212" spans="1:45" ht="16.350000000000001" customHeight="1">
      <c r="A1212" s="24" t="s">
        <v>45</v>
      </c>
      <c r="B1212" s="24" t="s">
        <v>46</v>
      </c>
      <c r="C1212" s="24" t="s">
        <v>472</v>
      </c>
      <c r="D1212" s="24">
        <v>2025</v>
      </c>
      <c r="E1212" s="61">
        <v>45674</v>
      </c>
      <c r="F1212" s="61">
        <v>45750</v>
      </c>
      <c r="G1212" s="24" t="s">
        <v>62</v>
      </c>
      <c r="H1212" s="48" t="s">
        <v>818</v>
      </c>
      <c r="I1212" s="24" t="s">
        <v>379</v>
      </c>
      <c r="J1212" s="24" t="s">
        <v>819</v>
      </c>
      <c r="K1212" s="24" t="s">
        <v>52</v>
      </c>
      <c r="L1212" s="24" t="s">
        <v>451</v>
      </c>
      <c r="M1212" s="24" t="s">
        <v>230</v>
      </c>
      <c r="N1212" s="24" t="s">
        <v>55</v>
      </c>
      <c r="O1212" s="24" t="s">
        <v>696</v>
      </c>
      <c r="P1212" s="24">
        <v>9</v>
      </c>
      <c r="Q1212" s="24">
        <v>0</v>
      </c>
      <c r="R1212" s="24" t="s">
        <v>381</v>
      </c>
      <c r="S1212" s="62">
        <v>0</v>
      </c>
      <c r="T1212" s="24">
        <v>2025</v>
      </c>
      <c r="U1212" s="24">
        <f t="shared" si="24"/>
        <v>0</v>
      </c>
      <c r="V1212" s="24"/>
      <c r="W1212" s="24"/>
      <c r="X1212" s="24">
        <v>3</v>
      </c>
      <c r="Y1212" s="24">
        <v>3</v>
      </c>
      <c r="Z1212" s="24"/>
      <c r="AA1212" s="24"/>
      <c r="AB1212" s="24"/>
      <c r="AC1212" s="24"/>
      <c r="AD1212" s="24"/>
      <c r="AE1212" s="24"/>
      <c r="AF1212" s="24"/>
      <c r="AG1212" s="24"/>
      <c r="AH1212" s="62">
        <f>V1212/'Festività&amp;Chiusure'!H$2</f>
        <v>0</v>
      </c>
      <c r="AI1212" s="62">
        <f>W1212/'Festività&amp;Chiusure'!I$2</f>
        <v>0</v>
      </c>
      <c r="AJ1212" s="62">
        <f>X1212/'Festività&amp;Chiusure'!J$2</f>
        <v>0.14285714285714285</v>
      </c>
      <c r="AK1212" s="62">
        <f>Y1212/'Festività&amp;Chiusure'!K$2</f>
        <v>0.13636363636363635</v>
      </c>
      <c r="AL1212" s="62">
        <f>Z1212/'Festività&amp;Chiusure'!L$2</f>
        <v>0</v>
      </c>
      <c r="AM1212" s="62">
        <f>AA1212/'Festività&amp;Chiusure'!M$2</f>
        <v>0</v>
      </c>
      <c r="AN1212" s="62">
        <f>AB1212/'Festività&amp;Chiusure'!N$2</f>
        <v>0</v>
      </c>
      <c r="AO1212" s="62">
        <f>AC1212/'Festività&amp;Chiusure'!O$2</f>
        <v>0</v>
      </c>
      <c r="AP1212" s="62">
        <f>AD1212/'Festività&amp;Chiusure'!P$2</f>
        <v>0</v>
      </c>
      <c r="AQ1212" s="62">
        <f>AE1212/'Festività&amp;Chiusure'!Q$2</f>
        <v>0</v>
      </c>
      <c r="AR1212" s="62">
        <f>AF1212/'Festività&amp;Chiusure'!R$2</f>
        <v>0</v>
      </c>
      <c r="AS1212" s="62">
        <f>AG1212/'Festività&amp;Chiusure'!S$2</f>
        <v>0</v>
      </c>
    </row>
    <row r="1213" spans="1:45" ht="16.350000000000001" customHeight="1">
      <c r="A1213" s="24" t="s">
        <v>262</v>
      </c>
      <c r="B1213" s="24" t="s">
        <v>46</v>
      </c>
      <c r="C1213" s="24"/>
      <c r="D1213" s="24">
        <v>2025</v>
      </c>
      <c r="E1213" s="61">
        <v>45664</v>
      </c>
      <c r="F1213" s="61">
        <v>45443</v>
      </c>
      <c r="G1213" s="24" t="s">
        <v>62</v>
      </c>
      <c r="H1213" s="24" t="s">
        <v>263</v>
      </c>
      <c r="I1213" s="24" t="s">
        <v>379</v>
      </c>
      <c r="J1213" s="24" t="s">
        <v>502</v>
      </c>
      <c r="K1213" s="24" t="s">
        <v>66</v>
      </c>
      <c r="L1213" s="24" t="s">
        <v>451</v>
      </c>
      <c r="M1213" s="24" t="s">
        <v>399</v>
      </c>
      <c r="N1213" s="24" t="s">
        <v>55</v>
      </c>
      <c r="O1213" s="24" t="s">
        <v>674</v>
      </c>
      <c r="P1213" s="24">
        <v>450</v>
      </c>
      <c r="Q1213" s="24">
        <v>244</v>
      </c>
      <c r="R1213" s="24" t="s">
        <v>93</v>
      </c>
      <c r="S1213" s="62">
        <v>0.45</v>
      </c>
      <c r="T1213" s="24">
        <v>2025</v>
      </c>
      <c r="U1213" s="24">
        <f t="shared" si="24"/>
        <v>45</v>
      </c>
      <c r="V1213" s="24">
        <v>1</v>
      </c>
      <c r="W1213" s="24">
        <v>1</v>
      </c>
      <c r="X1213" s="24">
        <v>15</v>
      </c>
      <c r="Y1213" s="24">
        <v>15</v>
      </c>
      <c r="Z1213" s="24">
        <v>15</v>
      </c>
      <c r="AA1213" s="24">
        <v>15</v>
      </c>
      <c r="AB1213" s="24">
        <v>15</v>
      </c>
      <c r="AC1213" s="24"/>
      <c r="AD1213" s="24"/>
      <c r="AE1213" s="24"/>
      <c r="AF1213" s="24"/>
      <c r="AG1213" s="24"/>
      <c r="AH1213" s="62">
        <f>V1213/'Festività&amp;Chiusure'!H$2</f>
        <v>5.5555555555555552E-2</v>
      </c>
      <c r="AI1213" s="62">
        <f>W1213/'Festività&amp;Chiusure'!I$2</f>
        <v>0.05</v>
      </c>
      <c r="AJ1213" s="62">
        <f>X1213/'Festività&amp;Chiusure'!J$2</f>
        <v>0.7142857142857143</v>
      </c>
      <c r="AK1213" s="62">
        <f>Y1213/'Festività&amp;Chiusure'!K$2</f>
        <v>0.68181818181818177</v>
      </c>
      <c r="AL1213" s="62">
        <f>Z1213/'Festività&amp;Chiusure'!L$2</f>
        <v>0.75</v>
      </c>
      <c r="AM1213" s="62">
        <f>AA1213/'Festività&amp;Chiusure'!M$2</f>
        <v>0.75</v>
      </c>
      <c r="AN1213" s="62">
        <f>AB1213/'Festività&amp;Chiusure'!N$2</f>
        <v>0.65217391304347827</v>
      </c>
      <c r="AO1213" s="62">
        <f>AC1213/'Festività&amp;Chiusure'!O$2</f>
        <v>0</v>
      </c>
      <c r="AP1213" s="62">
        <f>AD1213/'Festività&amp;Chiusure'!P$2</f>
        <v>0</v>
      </c>
      <c r="AQ1213" s="62">
        <f>AE1213/'Festività&amp;Chiusure'!Q$2</f>
        <v>0</v>
      </c>
      <c r="AR1213" s="62">
        <f>AF1213/'Festività&amp;Chiusure'!R$2</f>
        <v>0</v>
      </c>
      <c r="AS1213" s="62">
        <f>AG1213/'Festività&amp;Chiusure'!S$2</f>
        <v>0</v>
      </c>
    </row>
    <row r="1214" spans="1:45" ht="16.350000000000001" customHeight="1">
      <c r="A1214" s="24" t="s">
        <v>262</v>
      </c>
      <c r="B1214" s="24" t="s">
        <v>46</v>
      </c>
      <c r="C1214" s="24"/>
      <c r="D1214" s="24">
        <v>2025</v>
      </c>
      <c r="E1214" s="61">
        <v>45664</v>
      </c>
      <c r="F1214" s="61">
        <v>45443</v>
      </c>
      <c r="G1214" s="24" t="s">
        <v>62</v>
      </c>
      <c r="H1214" s="24" t="s">
        <v>263</v>
      </c>
      <c r="I1214" s="24" t="s">
        <v>379</v>
      </c>
      <c r="J1214" s="24" t="s">
        <v>502</v>
      </c>
      <c r="K1214" s="24" t="s">
        <v>66</v>
      </c>
      <c r="L1214" s="24" t="s">
        <v>451</v>
      </c>
      <c r="M1214" s="24" t="s">
        <v>431</v>
      </c>
      <c r="N1214" s="24" t="s">
        <v>55</v>
      </c>
      <c r="O1214" s="24" t="s">
        <v>674</v>
      </c>
      <c r="P1214" s="24">
        <v>450</v>
      </c>
      <c r="Q1214" s="24">
        <v>244</v>
      </c>
      <c r="R1214" s="24" t="s">
        <v>93</v>
      </c>
      <c r="S1214" s="62">
        <v>0.45</v>
      </c>
      <c r="T1214" s="24">
        <v>2025</v>
      </c>
      <c r="U1214" s="24">
        <f t="shared" si="24"/>
        <v>2</v>
      </c>
      <c r="V1214" s="24">
        <v>1</v>
      </c>
      <c r="W1214" s="24">
        <v>1</v>
      </c>
      <c r="X1214" s="24">
        <v>1</v>
      </c>
      <c r="Y1214" s="24">
        <v>4</v>
      </c>
      <c r="Z1214" s="24"/>
      <c r="AA1214" s="24">
        <v>1</v>
      </c>
      <c r="AB1214" s="24">
        <v>1</v>
      </c>
      <c r="AC1214" s="24"/>
      <c r="AD1214" s="24"/>
      <c r="AE1214" s="24"/>
      <c r="AF1214" s="24"/>
      <c r="AG1214" s="24"/>
      <c r="AH1214" s="62">
        <f>V1214/'Festività&amp;Chiusure'!H$2</f>
        <v>5.5555555555555552E-2</v>
      </c>
      <c r="AI1214" s="62">
        <f>W1214/'Festività&amp;Chiusure'!I$2</f>
        <v>0.05</v>
      </c>
      <c r="AJ1214" s="62">
        <f>X1214/'Festività&amp;Chiusure'!J$2</f>
        <v>4.7619047619047616E-2</v>
      </c>
      <c r="AK1214" s="62">
        <f>Y1214/'Festività&amp;Chiusure'!K$2</f>
        <v>0.18181818181818182</v>
      </c>
      <c r="AL1214" s="62">
        <f>Z1214/'Festività&amp;Chiusure'!L$2</f>
        <v>0</v>
      </c>
      <c r="AM1214" s="62">
        <f>AA1214/'Festività&amp;Chiusure'!M$2</f>
        <v>0.05</v>
      </c>
      <c r="AN1214" s="62">
        <f>AB1214/'Festività&amp;Chiusure'!N$2</f>
        <v>4.3478260869565216E-2</v>
      </c>
      <c r="AO1214" s="62">
        <f>AC1214/'Festività&amp;Chiusure'!O$2</f>
        <v>0</v>
      </c>
      <c r="AP1214" s="62">
        <f>AD1214/'Festività&amp;Chiusure'!P$2</f>
        <v>0</v>
      </c>
      <c r="AQ1214" s="62">
        <f>AE1214/'Festività&amp;Chiusure'!Q$2</f>
        <v>0</v>
      </c>
      <c r="AR1214" s="62">
        <f>AF1214/'Festività&amp;Chiusure'!R$2</f>
        <v>0</v>
      </c>
      <c r="AS1214" s="62">
        <f>AG1214/'Festività&amp;Chiusure'!S$2</f>
        <v>0</v>
      </c>
    </row>
    <row r="1215" spans="1:45" ht="16.350000000000001" customHeight="1">
      <c r="A1215" s="24" t="s">
        <v>262</v>
      </c>
      <c r="B1215" s="24" t="s">
        <v>46</v>
      </c>
      <c r="C1215" s="24"/>
      <c r="D1215" s="24">
        <v>2025</v>
      </c>
      <c r="E1215" s="61">
        <v>45664</v>
      </c>
      <c r="F1215" s="61">
        <v>45443</v>
      </c>
      <c r="G1215" s="24" t="s">
        <v>62</v>
      </c>
      <c r="H1215" s="24" t="s">
        <v>263</v>
      </c>
      <c r="I1215" s="24" t="s">
        <v>379</v>
      </c>
      <c r="J1215" s="24" t="s">
        <v>502</v>
      </c>
      <c r="K1215" s="24" t="s">
        <v>66</v>
      </c>
      <c r="L1215" s="24" t="s">
        <v>451</v>
      </c>
      <c r="M1215" s="24" t="s">
        <v>314</v>
      </c>
      <c r="N1215" s="24" t="s">
        <v>55</v>
      </c>
      <c r="O1215" s="24" t="s">
        <v>696</v>
      </c>
      <c r="P1215" s="24">
        <v>450</v>
      </c>
      <c r="Q1215" s="24">
        <v>244</v>
      </c>
      <c r="R1215" s="24" t="s">
        <v>93</v>
      </c>
      <c r="S1215" s="62">
        <v>0.45</v>
      </c>
      <c r="T1215" s="24">
        <v>2025</v>
      </c>
      <c r="U1215" s="24">
        <f t="shared" si="24"/>
        <v>3</v>
      </c>
      <c r="V1215" s="24">
        <v>1</v>
      </c>
      <c r="W1215" s="24">
        <v>15</v>
      </c>
      <c r="X1215" s="24">
        <v>15</v>
      </c>
      <c r="Y1215" s="24">
        <v>15</v>
      </c>
      <c r="Z1215" s="24">
        <v>1</v>
      </c>
      <c r="AA1215" s="24">
        <v>1</v>
      </c>
      <c r="AB1215" s="24">
        <v>1</v>
      </c>
      <c r="AC1215" s="24"/>
      <c r="AD1215" s="24"/>
      <c r="AE1215" s="24"/>
      <c r="AF1215" s="24"/>
      <c r="AG1215" s="24"/>
      <c r="AH1215" s="62">
        <f>V1215/'Festività&amp;Chiusure'!H$2</f>
        <v>5.5555555555555552E-2</v>
      </c>
      <c r="AI1215" s="62">
        <f>W1215/'Festività&amp;Chiusure'!I$2</f>
        <v>0.75</v>
      </c>
      <c r="AJ1215" s="62">
        <f>X1215/'Festività&amp;Chiusure'!J$2</f>
        <v>0.7142857142857143</v>
      </c>
      <c r="AK1215" s="62">
        <f>Y1215/'Festività&amp;Chiusure'!K$2</f>
        <v>0.68181818181818177</v>
      </c>
      <c r="AL1215" s="62">
        <f>Z1215/'Festività&amp;Chiusure'!L$2</f>
        <v>0.05</v>
      </c>
      <c r="AM1215" s="62">
        <f>AA1215/'Festività&amp;Chiusure'!M$2</f>
        <v>0.05</v>
      </c>
      <c r="AN1215" s="62">
        <f>AB1215/'Festività&amp;Chiusure'!N$2</f>
        <v>4.3478260869565216E-2</v>
      </c>
      <c r="AO1215" s="62">
        <f>AC1215/'Festività&amp;Chiusure'!O$2</f>
        <v>0</v>
      </c>
      <c r="AP1215" s="62">
        <f>AD1215/'Festività&amp;Chiusure'!P$2</f>
        <v>0</v>
      </c>
      <c r="AQ1215" s="62">
        <f>AE1215/'Festività&amp;Chiusure'!Q$2</f>
        <v>0</v>
      </c>
      <c r="AR1215" s="62">
        <f>AF1215/'Festività&amp;Chiusure'!R$2</f>
        <v>0</v>
      </c>
      <c r="AS1215" s="62">
        <f>AG1215/'Festività&amp;Chiusure'!S$2</f>
        <v>0</v>
      </c>
    </row>
    <row r="1216" spans="1:45" ht="16.350000000000001" customHeight="1">
      <c r="A1216" s="24" t="s">
        <v>262</v>
      </c>
      <c r="B1216" s="24" t="s">
        <v>46</v>
      </c>
      <c r="C1216" s="24"/>
      <c r="D1216" s="24">
        <v>2025</v>
      </c>
      <c r="E1216" s="61">
        <v>45664</v>
      </c>
      <c r="F1216" s="61">
        <v>45443</v>
      </c>
      <c r="G1216" s="24" t="s">
        <v>62</v>
      </c>
      <c r="H1216" s="24" t="s">
        <v>263</v>
      </c>
      <c r="I1216" s="24" t="s">
        <v>379</v>
      </c>
      <c r="J1216" s="24" t="s">
        <v>502</v>
      </c>
      <c r="K1216" s="24" t="s">
        <v>66</v>
      </c>
      <c r="L1216" s="24" t="s">
        <v>451</v>
      </c>
      <c r="M1216" s="24" t="s">
        <v>503</v>
      </c>
      <c r="N1216" s="24" t="s">
        <v>59</v>
      </c>
      <c r="O1216" s="24" t="s">
        <v>697</v>
      </c>
      <c r="P1216" s="24">
        <v>450</v>
      </c>
      <c r="Q1216" s="24">
        <v>244</v>
      </c>
      <c r="R1216" s="24" t="s">
        <v>93</v>
      </c>
      <c r="S1216" s="62">
        <v>0.45</v>
      </c>
      <c r="T1216" s="24">
        <v>2025</v>
      </c>
      <c r="U1216" s="24">
        <f>SUM(Z1216:AG1216)</f>
        <v>12</v>
      </c>
      <c r="V1216" s="24">
        <v>3</v>
      </c>
      <c r="W1216" s="24">
        <v>3</v>
      </c>
      <c r="X1216" s="24">
        <v>4</v>
      </c>
      <c r="Y1216" s="24">
        <v>4</v>
      </c>
      <c r="Z1216" s="24">
        <v>4</v>
      </c>
      <c r="AA1216" s="24">
        <v>4</v>
      </c>
      <c r="AB1216" s="24">
        <v>4</v>
      </c>
      <c r="AC1216" s="24"/>
      <c r="AD1216" s="24"/>
      <c r="AE1216" s="24"/>
      <c r="AF1216" s="24"/>
      <c r="AG1216" s="24"/>
      <c r="AH1216" s="62">
        <f>V1216/'Festività&amp;Chiusure'!H$2</f>
        <v>0.16666666666666666</v>
      </c>
      <c r="AI1216" s="62">
        <f>W1216/'Festività&amp;Chiusure'!I$2</f>
        <v>0.15</v>
      </c>
      <c r="AJ1216" s="62">
        <f>X1216/'Festività&amp;Chiusure'!J$2</f>
        <v>0.19047619047619047</v>
      </c>
      <c r="AK1216" s="62">
        <f>Y1216/'Festività&amp;Chiusure'!K$2</f>
        <v>0.18181818181818182</v>
      </c>
      <c r="AL1216" s="62">
        <f>Z1216/'Festività&amp;Chiusure'!L$2</f>
        <v>0.2</v>
      </c>
      <c r="AM1216" s="62">
        <f>AA1216/'Festività&amp;Chiusure'!M$2</f>
        <v>0.2</v>
      </c>
      <c r="AN1216" s="62">
        <f>AB1216/'Festività&amp;Chiusure'!N$2</f>
        <v>0.17391304347826086</v>
      </c>
      <c r="AO1216" s="62">
        <f>AC1216/'Festività&amp;Chiusure'!O$2</f>
        <v>0</v>
      </c>
      <c r="AP1216" s="62">
        <f>AD1216/'Festività&amp;Chiusure'!P$2</f>
        <v>0</v>
      </c>
      <c r="AQ1216" s="62">
        <f>AE1216/'Festività&amp;Chiusure'!Q$2</f>
        <v>0</v>
      </c>
      <c r="AR1216" s="62">
        <f>AF1216/'Festività&amp;Chiusure'!R$2</f>
        <v>0</v>
      </c>
      <c r="AS1216" s="62">
        <f>AG1216/'Festività&amp;Chiusure'!S$2</f>
        <v>0</v>
      </c>
    </row>
    <row r="1217" spans="1:45" ht="16.350000000000001" customHeight="1">
      <c r="A1217" s="24" t="s">
        <v>262</v>
      </c>
      <c r="B1217" s="24" t="s">
        <v>46</v>
      </c>
      <c r="C1217" s="24"/>
      <c r="D1217" s="24">
        <v>2025</v>
      </c>
      <c r="E1217" s="61">
        <v>45664</v>
      </c>
      <c r="F1217" s="61">
        <v>45443</v>
      </c>
      <c r="G1217" s="24" t="s">
        <v>62</v>
      </c>
      <c r="H1217" s="24" t="s">
        <v>263</v>
      </c>
      <c r="I1217" s="24" t="s">
        <v>379</v>
      </c>
      <c r="J1217" s="24" t="s">
        <v>502</v>
      </c>
      <c r="K1217" s="24" t="s">
        <v>66</v>
      </c>
      <c r="L1217" s="24" t="s">
        <v>451</v>
      </c>
      <c r="M1217" s="24" t="s">
        <v>820</v>
      </c>
      <c r="N1217" s="24" t="s">
        <v>55</v>
      </c>
      <c r="O1217" s="24" t="s">
        <v>696</v>
      </c>
      <c r="P1217" s="24">
        <v>450</v>
      </c>
      <c r="Q1217" s="24">
        <v>244</v>
      </c>
      <c r="R1217" s="24" t="s">
        <v>93</v>
      </c>
      <c r="S1217" s="62">
        <v>0.45</v>
      </c>
      <c r="T1217" s="24">
        <v>2025</v>
      </c>
      <c r="U1217" s="24">
        <f t="shared" ref="U1217:U1280" si="25">SUM(Z1217:AG1217)</f>
        <v>57</v>
      </c>
      <c r="V1217" s="24"/>
      <c r="W1217" s="24"/>
      <c r="X1217" s="24"/>
      <c r="Y1217" s="24">
        <v>15</v>
      </c>
      <c r="Z1217" s="24">
        <v>15</v>
      </c>
      <c r="AA1217" s="24">
        <v>20</v>
      </c>
      <c r="AB1217" s="24">
        <v>22</v>
      </c>
      <c r="AC1217" s="24"/>
      <c r="AD1217" s="24"/>
      <c r="AE1217" s="24"/>
      <c r="AF1217" s="24"/>
      <c r="AG1217" s="24"/>
      <c r="AH1217" s="62">
        <f>V1217/'Festività&amp;Chiusure'!H$2</f>
        <v>0</v>
      </c>
      <c r="AI1217" s="62">
        <f>W1217/'Festività&amp;Chiusure'!I$2</f>
        <v>0</v>
      </c>
      <c r="AJ1217" s="62">
        <f>X1217/'Festività&amp;Chiusure'!J$2</f>
        <v>0</v>
      </c>
      <c r="AK1217" s="62">
        <f>Y1217/'Festività&amp;Chiusure'!K$2</f>
        <v>0.68181818181818177</v>
      </c>
      <c r="AL1217" s="62">
        <f>Z1217/'Festività&amp;Chiusure'!L$2</f>
        <v>0.75</v>
      </c>
      <c r="AM1217" s="62">
        <f>AA1217/'Festività&amp;Chiusure'!M$2</f>
        <v>1</v>
      </c>
      <c r="AN1217" s="62">
        <f>AB1217/'Festività&amp;Chiusure'!N$2</f>
        <v>0.95652173913043481</v>
      </c>
      <c r="AO1217" s="62">
        <f>AC1217/'Festività&amp;Chiusure'!O$2</f>
        <v>0</v>
      </c>
      <c r="AP1217" s="62">
        <f>AD1217/'Festività&amp;Chiusure'!P$2</f>
        <v>0</v>
      </c>
      <c r="AQ1217" s="62">
        <f>AE1217/'Festività&amp;Chiusure'!Q$2</f>
        <v>0</v>
      </c>
      <c r="AR1217" s="62">
        <f>AF1217/'Festività&amp;Chiusure'!R$2</f>
        <v>0</v>
      </c>
      <c r="AS1217" s="62">
        <f>AG1217/'Festività&amp;Chiusure'!S$2</f>
        <v>0</v>
      </c>
    </row>
    <row r="1218" spans="1:45" ht="16.350000000000001" customHeight="1">
      <c r="A1218" s="24" t="s">
        <v>262</v>
      </c>
      <c r="B1218" s="24" t="s">
        <v>46</v>
      </c>
      <c r="C1218" s="24"/>
      <c r="D1218" s="24">
        <v>2025</v>
      </c>
      <c r="E1218" s="61">
        <v>45664</v>
      </c>
      <c r="F1218" s="61">
        <v>45443</v>
      </c>
      <c r="G1218" s="24" t="s">
        <v>62</v>
      </c>
      <c r="H1218" s="24" t="s">
        <v>263</v>
      </c>
      <c r="I1218" s="24" t="s">
        <v>379</v>
      </c>
      <c r="J1218" s="24" t="s">
        <v>502</v>
      </c>
      <c r="K1218" s="24" t="s">
        <v>66</v>
      </c>
      <c r="L1218" s="24" t="s">
        <v>451</v>
      </c>
      <c r="M1218" s="24" t="s">
        <v>466</v>
      </c>
      <c r="N1218" s="24" t="s">
        <v>59</v>
      </c>
      <c r="O1218" s="24" t="s">
        <v>92</v>
      </c>
      <c r="P1218" s="24">
        <v>450</v>
      </c>
      <c r="Q1218" s="24">
        <v>244</v>
      </c>
      <c r="R1218" s="24" t="s">
        <v>93</v>
      </c>
      <c r="S1218" s="62">
        <v>0.45</v>
      </c>
      <c r="T1218" s="24">
        <v>2025</v>
      </c>
      <c r="U1218" s="24">
        <f t="shared" si="25"/>
        <v>31</v>
      </c>
      <c r="V1218" s="24">
        <v>4</v>
      </c>
      <c r="W1218" s="24">
        <v>3</v>
      </c>
      <c r="X1218" s="24">
        <v>3</v>
      </c>
      <c r="Y1218" s="24">
        <v>3</v>
      </c>
      <c r="Z1218" s="24">
        <v>4</v>
      </c>
      <c r="AA1218" s="24">
        <v>4</v>
      </c>
      <c r="AB1218" s="24">
        <v>5</v>
      </c>
      <c r="AC1218" s="24">
        <v>2</v>
      </c>
      <c r="AD1218" s="24">
        <v>4</v>
      </c>
      <c r="AE1218" s="24">
        <v>4</v>
      </c>
      <c r="AF1218" s="24">
        <v>4</v>
      </c>
      <c r="AG1218" s="24">
        <v>4</v>
      </c>
      <c r="AH1218" s="62">
        <f>V1218/'Festività&amp;Chiusure'!H$2</f>
        <v>0.22222222222222221</v>
      </c>
      <c r="AI1218" s="62">
        <f>W1218/'Festività&amp;Chiusure'!I$2</f>
        <v>0.15</v>
      </c>
      <c r="AJ1218" s="62">
        <f>X1218/'Festività&amp;Chiusure'!J$2</f>
        <v>0.14285714285714285</v>
      </c>
      <c r="AK1218" s="62">
        <f>Y1218/'Festività&amp;Chiusure'!K$2</f>
        <v>0.13636363636363635</v>
      </c>
      <c r="AL1218" s="62">
        <f>Z1218/'Festività&amp;Chiusure'!L$2</f>
        <v>0.2</v>
      </c>
      <c r="AM1218" s="62">
        <f>AA1218/'Festività&amp;Chiusure'!M$2</f>
        <v>0.2</v>
      </c>
      <c r="AN1218" s="62">
        <f>AB1218/'Festività&amp;Chiusure'!N$2</f>
        <v>0.21739130434782608</v>
      </c>
      <c r="AO1218" s="62">
        <f>AC1218/'Festività&amp;Chiusure'!O$2</f>
        <v>0.16666666666666666</v>
      </c>
      <c r="AP1218" s="62">
        <f>AD1218/'Festività&amp;Chiusure'!P$2</f>
        <v>0.19047619047619047</v>
      </c>
      <c r="AQ1218" s="62">
        <f>AE1218/'Festività&amp;Chiusure'!Q$2</f>
        <v>0.17391304347826086</v>
      </c>
      <c r="AR1218" s="62">
        <f>AF1218/'Festività&amp;Chiusure'!R$2</f>
        <v>0.19047619047619047</v>
      </c>
      <c r="AS1218" s="62">
        <f>AG1218/'Festività&amp;Chiusure'!S$2</f>
        <v>0.18181818181818182</v>
      </c>
    </row>
    <row r="1219" spans="1:45" ht="16.350000000000001" customHeight="1">
      <c r="A1219" s="24" t="s">
        <v>262</v>
      </c>
      <c r="B1219" s="24" t="s">
        <v>46</v>
      </c>
      <c r="C1219" s="24"/>
      <c r="D1219" s="24">
        <v>2025</v>
      </c>
      <c r="E1219" s="61">
        <v>45664</v>
      </c>
      <c r="F1219" s="61">
        <v>45443</v>
      </c>
      <c r="G1219" s="24" t="s">
        <v>62</v>
      </c>
      <c r="H1219" s="24" t="s">
        <v>263</v>
      </c>
      <c r="I1219" s="24" t="s">
        <v>379</v>
      </c>
      <c r="J1219" s="24" t="s">
        <v>502</v>
      </c>
      <c r="K1219" s="24" t="s">
        <v>66</v>
      </c>
      <c r="L1219" s="24" t="s">
        <v>451</v>
      </c>
      <c r="M1219" s="24" t="s">
        <v>389</v>
      </c>
      <c r="N1219" s="24" t="s">
        <v>55</v>
      </c>
      <c r="O1219" s="24" t="s">
        <v>674</v>
      </c>
      <c r="P1219" s="24">
        <v>450</v>
      </c>
      <c r="Q1219" s="24">
        <v>244</v>
      </c>
      <c r="R1219" s="24" t="s">
        <v>93</v>
      </c>
      <c r="S1219" s="62">
        <v>0.45</v>
      </c>
      <c r="T1219" s="24">
        <v>2025</v>
      </c>
      <c r="U1219" s="24">
        <f t="shared" si="25"/>
        <v>30</v>
      </c>
      <c r="V1219" s="24">
        <v>15</v>
      </c>
      <c r="W1219" s="24">
        <v>15</v>
      </c>
      <c r="X1219" s="24">
        <v>15</v>
      </c>
      <c r="Y1219" s="24"/>
      <c r="Z1219" s="24"/>
      <c r="AA1219" s="24">
        <v>15</v>
      </c>
      <c r="AB1219" s="24">
        <v>15</v>
      </c>
      <c r="AC1219" s="24"/>
      <c r="AD1219" s="24"/>
      <c r="AE1219" s="24"/>
      <c r="AF1219" s="24"/>
      <c r="AG1219" s="24"/>
      <c r="AH1219" s="62">
        <f>V1219/'Festività&amp;Chiusure'!H$2</f>
        <v>0.83333333333333337</v>
      </c>
      <c r="AI1219" s="62">
        <f>W1219/'Festività&amp;Chiusure'!I$2</f>
        <v>0.75</v>
      </c>
      <c r="AJ1219" s="62">
        <f>X1219/'Festività&amp;Chiusure'!J$2</f>
        <v>0.7142857142857143</v>
      </c>
      <c r="AK1219" s="62">
        <f>Y1219/'Festività&amp;Chiusure'!K$2</f>
        <v>0</v>
      </c>
      <c r="AL1219" s="62">
        <f>Z1219/'Festività&amp;Chiusure'!L$2</f>
        <v>0</v>
      </c>
      <c r="AM1219" s="62">
        <f>AA1219/'Festività&amp;Chiusure'!M$2</f>
        <v>0.75</v>
      </c>
      <c r="AN1219" s="62">
        <f>AB1219/'Festività&amp;Chiusure'!N$2</f>
        <v>0.65217391304347827</v>
      </c>
      <c r="AO1219" s="62">
        <f>AC1219/'Festività&amp;Chiusure'!O$2</f>
        <v>0</v>
      </c>
      <c r="AP1219" s="62">
        <f>AD1219/'Festività&amp;Chiusure'!P$2</f>
        <v>0</v>
      </c>
      <c r="AQ1219" s="62">
        <f>AE1219/'Festività&amp;Chiusure'!Q$2</f>
        <v>0</v>
      </c>
      <c r="AR1219" s="62">
        <f>AF1219/'Festività&amp;Chiusure'!R$2</f>
        <v>0</v>
      </c>
      <c r="AS1219" s="62">
        <f>AG1219/'Festività&amp;Chiusure'!S$2</f>
        <v>0</v>
      </c>
    </row>
    <row r="1220" spans="1:45" ht="16.350000000000001" customHeight="1">
      <c r="A1220" s="24" t="s">
        <v>262</v>
      </c>
      <c r="B1220" s="24" t="s">
        <v>46</v>
      </c>
      <c r="C1220" s="24"/>
      <c r="D1220" s="24">
        <v>2025</v>
      </c>
      <c r="E1220" s="61">
        <v>45664</v>
      </c>
      <c r="F1220" s="61">
        <v>45443</v>
      </c>
      <c r="G1220" s="24" t="s">
        <v>62</v>
      </c>
      <c r="H1220" s="24" t="s">
        <v>263</v>
      </c>
      <c r="I1220" s="24" t="s">
        <v>379</v>
      </c>
      <c r="J1220" s="24" t="s">
        <v>502</v>
      </c>
      <c r="K1220" s="24" t="s">
        <v>66</v>
      </c>
      <c r="L1220" s="24" t="s">
        <v>451</v>
      </c>
      <c r="M1220" s="24" t="s">
        <v>410</v>
      </c>
      <c r="N1220" s="24" t="s">
        <v>55</v>
      </c>
      <c r="O1220" s="24" t="s">
        <v>696</v>
      </c>
      <c r="P1220" s="24">
        <v>450</v>
      </c>
      <c r="Q1220" s="24">
        <v>244</v>
      </c>
      <c r="R1220" s="24" t="s">
        <v>93</v>
      </c>
      <c r="S1220" s="62">
        <v>0.45</v>
      </c>
      <c r="T1220" s="24">
        <v>2025</v>
      </c>
      <c r="U1220" s="24">
        <f t="shared" si="25"/>
        <v>42</v>
      </c>
      <c r="V1220" s="24">
        <v>15</v>
      </c>
      <c r="W1220" s="24">
        <v>15</v>
      </c>
      <c r="X1220" s="24">
        <v>15</v>
      </c>
      <c r="Y1220" s="24"/>
      <c r="Z1220" s="24"/>
      <c r="AA1220" s="24">
        <v>20</v>
      </c>
      <c r="AB1220" s="24">
        <v>22</v>
      </c>
      <c r="AC1220" s="24"/>
      <c r="AD1220" s="24"/>
      <c r="AE1220" s="24"/>
      <c r="AF1220" s="24"/>
      <c r="AG1220" s="24"/>
      <c r="AH1220" s="62">
        <f>V1220/'Festività&amp;Chiusure'!H$2</f>
        <v>0.83333333333333337</v>
      </c>
      <c r="AI1220" s="62">
        <f>W1220/'Festività&amp;Chiusure'!I$2</f>
        <v>0.75</v>
      </c>
      <c r="AJ1220" s="62">
        <f>X1220/'Festività&amp;Chiusure'!J$2</f>
        <v>0.7142857142857143</v>
      </c>
      <c r="AK1220" s="62">
        <f>Y1220/'Festività&amp;Chiusure'!K$2</f>
        <v>0</v>
      </c>
      <c r="AL1220" s="62">
        <f>Z1220/'Festività&amp;Chiusure'!L$2</f>
        <v>0</v>
      </c>
      <c r="AM1220" s="62">
        <f>AA1220/'Festività&amp;Chiusure'!M$2</f>
        <v>1</v>
      </c>
      <c r="AN1220" s="62">
        <f>AB1220/'Festività&amp;Chiusure'!N$2</f>
        <v>0.95652173913043481</v>
      </c>
      <c r="AO1220" s="62">
        <f>AC1220/'Festività&amp;Chiusure'!O$2</f>
        <v>0</v>
      </c>
      <c r="AP1220" s="62">
        <f>AD1220/'Festività&amp;Chiusure'!P$2</f>
        <v>0</v>
      </c>
      <c r="AQ1220" s="62">
        <f>AE1220/'Festività&amp;Chiusure'!Q$2</f>
        <v>0</v>
      </c>
      <c r="AR1220" s="62">
        <f>AF1220/'Festività&amp;Chiusure'!R$2</f>
        <v>0</v>
      </c>
      <c r="AS1220" s="62">
        <f>AG1220/'Festività&amp;Chiusure'!S$2</f>
        <v>0</v>
      </c>
    </row>
    <row r="1221" spans="1:45" ht="16.350000000000001" customHeight="1">
      <c r="A1221" s="24" t="s">
        <v>262</v>
      </c>
      <c r="B1221" s="24" t="s">
        <v>46</v>
      </c>
      <c r="C1221" s="24"/>
      <c r="D1221" s="24">
        <v>2025</v>
      </c>
      <c r="E1221" s="61">
        <v>45664</v>
      </c>
      <c r="F1221" s="61">
        <v>45443</v>
      </c>
      <c r="G1221" s="24" t="s">
        <v>62</v>
      </c>
      <c r="H1221" s="24" t="s">
        <v>263</v>
      </c>
      <c r="I1221" s="24" t="s">
        <v>379</v>
      </c>
      <c r="J1221" s="24" t="s">
        <v>502</v>
      </c>
      <c r="K1221" s="24" t="s">
        <v>66</v>
      </c>
      <c r="L1221" s="24" t="s">
        <v>451</v>
      </c>
      <c r="M1221" s="24" t="s">
        <v>413</v>
      </c>
      <c r="N1221" s="24" t="s">
        <v>55</v>
      </c>
      <c r="O1221" s="24" t="s">
        <v>696</v>
      </c>
      <c r="P1221" s="24">
        <v>450</v>
      </c>
      <c r="Q1221" s="24">
        <v>244</v>
      </c>
      <c r="R1221" s="24" t="s">
        <v>93</v>
      </c>
      <c r="S1221" s="62">
        <v>0.45</v>
      </c>
      <c r="T1221" s="24">
        <v>2025</v>
      </c>
      <c r="U1221" s="24">
        <f t="shared" si="25"/>
        <v>17</v>
      </c>
      <c r="V1221" s="24">
        <v>3</v>
      </c>
      <c r="W1221" s="24">
        <v>3</v>
      </c>
      <c r="X1221" s="24">
        <v>3</v>
      </c>
      <c r="Y1221" s="24"/>
      <c r="Z1221" s="24"/>
      <c r="AA1221" s="24">
        <v>8</v>
      </c>
      <c r="AB1221" s="24">
        <v>9</v>
      </c>
      <c r="AC1221" s="24"/>
      <c r="AD1221" s="24"/>
      <c r="AE1221" s="24"/>
      <c r="AF1221" s="24"/>
      <c r="AG1221" s="24"/>
      <c r="AH1221" s="62">
        <f>V1221/'Festività&amp;Chiusure'!H$2</f>
        <v>0.16666666666666666</v>
      </c>
      <c r="AI1221" s="62">
        <f>W1221/'Festività&amp;Chiusure'!I$2</f>
        <v>0.15</v>
      </c>
      <c r="AJ1221" s="62">
        <f>X1221/'Festività&amp;Chiusure'!J$2</f>
        <v>0.14285714285714285</v>
      </c>
      <c r="AK1221" s="62">
        <f>Y1221/'Festività&amp;Chiusure'!K$2</f>
        <v>0</v>
      </c>
      <c r="AL1221" s="62">
        <f>Z1221/'Festività&amp;Chiusure'!L$2</f>
        <v>0</v>
      </c>
      <c r="AM1221" s="62">
        <f>AA1221/'Festività&amp;Chiusure'!M$2</f>
        <v>0.4</v>
      </c>
      <c r="AN1221" s="62">
        <f>AB1221/'Festività&amp;Chiusure'!N$2</f>
        <v>0.39130434782608697</v>
      </c>
      <c r="AO1221" s="62">
        <f>AC1221/'Festività&amp;Chiusure'!O$2</f>
        <v>0</v>
      </c>
      <c r="AP1221" s="62">
        <f>AD1221/'Festività&amp;Chiusure'!P$2</f>
        <v>0</v>
      </c>
      <c r="AQ1221" s="62">
        <f>AE1221/'Festività&amp;Chiusure'!Q$2</f>
        <v>0</v>
      </c>
      <c r="AR1221" s="62">
        <f>AF1221/'Festività&amp;Chiusure'!R$2</f>
        <v>0</v>
      </c>
      <c r="AS1221" s="62">
        <f>AG1221/'Festività&amp;Chiusure'!S$2</f>
        <v>0</v>
      </c>
    </row>
    <row r="1222" spans="1:45" ht="16.350000000000001" customHeight="1">
      <c r="A1222" s="24" t="s">
        <v>262</v>
      </c>
      <c r="B1222" s="24" t="s">
        <v>46</v>
      </c>
      <c r="C1222" s="24"/>
      <c r="D1222" s="24">
        <v>2025</v>
      </c>
      <c r="E1222" s="61">
        <v>45664</v>
      </c>
      <c r="F1222" s="61">
        <v>45443</v>
      </c>
      <c r="G1222" s="24" t="s">
        <v>62</v>
      </c>
      <c r="H1222" s="24" t="s">
        <v>263</v>
      </c>
      <c r="I1222" s="24" t="s">
        <v>379</v>
      </c>
      <c r="J1222" s="24" t="s">
        <v>502</v>
      </c>
      <c r="K1222" s="24" t="s">
        <v>66</v>
      </c>
      <c r="L1222" s="24" t="s">
        <v>451</v>
      </c>
      <c r="M1222" s="24" t="s">
        <v>334</v>
      </c>
      <c r="N1222" s="24" t="s">
        <v>55</v>
      </c>
      <c r="O1222" s="24" t="s">
        <v>696</v>
      </c>
      <c r="P1222" s="24">
        <v>450</v>
      </c>
      <c r="Q1222" s="24">
        <v>244</v>
      </c>
      <c r="R1222" s="24" t="s">
        <v>93</v>
      </c>
      <c r="S1222" s="62">
        <v>0.45</v>
      </c>
      <c r="T1222" s="24">
        <v>2025</v>
      </c>
      <c r="U1222" s="24">
        <f t="shared" si="25"/>
        <v>0</v>
      </c>
      <c r="V1222" s="24">
        <v>15</v>
      </c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62">
        <f>V1222/'Festività&amp;Chiusure'!H$2</f>
        <v>0.83333333333333337</v>
      </c>
      <c r="AI1222" s="62">
        <f>W1222/'Festività&amp;Chiusure'!I$2</f>
        <v>0</v>
      </c>
      <c r="AJ1222" s="62">
        <f>X1222/'Festività&amp;Chiusure'!J$2</f>
        <v>0</v>
      </c>
      <c r="AK1222" s="62">
        <f>Y1222/'Festività&amp;Chiusure'!K$2</f>
        <v>0</v>
      </c>
      <c r="AL1222" s="62">
        <f>Z1222/'Festività&amp;Chiusure'!L$2</f>
        <v>0</v>
      </c>
      <c r="AM1222" s="62">
        <f>AA1222/'Festività&amp;Chiusure'!M$2</f>
        <v>0</v>
      </c>
      <c r="AN1222" s="62">
        <f>AB1222/'Festività&amp;Chiusure'!N$2</f>
        <v>0</v>
      </c>
      <c r="AO1222" s="62">
        <f>AC1222/'Festività&amp;Chiusure'!O$2</f>
        <v>0</v>
      </c>
      <c r="AP1222" s="62">
        <f>AD1222/'Festività&amp;Chiusure'!P$2</f>
        <v>0</v>
      </c>
      <c r="AQ1222" s="62">
        <f>AE1222/'Festività&amp;Chiusure'!Q$2</f>
        <v>0</v>
      </c>
      <c r="AR1222" s="62">
        <f>AF1222/'Festività&amp;Chiusure'!R$2</f>
        <v>0</v>
      </c>
      <c r="AS1222" s="62">
        <f>AG1222/'Festività&amp;Chiusure'!S$2</f>
        <v>0</v>
      </c>
    </row>
    <row r="1223" spans="1:45" ht="16.350000000000001" customHeight="1">
      <c r="A1223" s="24" t="s">
        <v>262</v>
      </c>
      <c r="B1223" s="24" t="s">
        <v>46</v>
      </c>
      <c r="C1223" s="24"/>
      <c r="D1223" s="24">
        <v>2025</v>
      </c>
      <c r="E1223" s="61">
        <v>45664</v>
      </c>
      <c r="F1223" s="61">
        <v>45443</v>
      </c>
      <c r="G1223" s="24" t="s">
        <v>62</v>
      </c>
      <c r="H1223" s="24" t="s">
        <v>263</v>
      </c>
      <c r="I1223" s="24" t="s">
        <v>379</v>
      </c>
      <c r="J1223" s="24" t="s">
        <v>502</v>
      </c>
      <c r="K1223" s="24" t="s">
        <v>66</v>
      </c>
      <c r="L1223" s="24" t="s">
        <v>451</v>
      </c>
      <c r="M1223" s="24" t="s">
        <v>224</v>
      </c>
      <c r="N1223" s="24" t="s">
        <v>55</v>
      </c>
      <c r="O1223" s="24" t="s">
        <v>233</v>
      </c>
      <c r="P1223" s="24">
        <v>450</v>
      </c>
      <c r="Q1223" s="24">
        <v>244</v>
      </c>
      <c r="R1223" s="24" t="s">
        <v>93</v>
      </c>
      <c r="S1223" s="62">
        <v>0.45</v>
      </c>
      <c r="T1223" s="24">
        <v>2025</v>
      </c>
      <c r="U1223" s="24">
        <f t="shared" si="25"/>
        <v>15</v>
      </c>
      <c r="V1223" s="24">
        <v>6</v>
      </c>
      <c r="W1223" s="24">
        <v>3</v>
      </c>
      <c r="X1223" s="24">
        <v>3</v>
      </c>
      <c r="Y1223" s="24">
        <v>3</v>
      </c>
      <c r="Z1223" s="24">
        <v>3</v>
      </c>
      <c r="AA1223" s="24">
        <v>6</v>
      </c>
      <c r="AB1223" s="24">
        <v>6</v>
      </c>
      <c r="AC1223" s="24"/>
      <c r="AD1223" s="24"/>
      <c r="AE1223" s="24"/>
      <c r="AF1223" s="24"/>
      <c r="AG1223" s="24"/>
      <c r="AH1223" s="62">
        <f>V1223/'Festività&amp;Chiusure'!H$2</f>
        <v>0.33333333333333331</v>
      </c>
      <c r="AI1223" s="62">
        <f>W1223/'Festività&amp;Chiusure'!I$2</f>
        <v>0.15</v>
      </c>
      <c r="AJ1223" s="62">
        <f>X1223/'Festività&amp;Chiusure'!J$2</f>
        <v>0.14285714285714285</v>
      </c>
      <c r="AK1223" s="62">
        <f>Y1223/'Festività&amp;Chiusure'!K$2</f>
        <v>0.13636363636363635</v>
      </c>
      <c r="AL1223" s="62">
        <f>Z1223/'Festività&amp;Chiusure'!L$2</f>
        <v>0.15</v>
      </c>
      <c r="AM1223" s="62">
        <f>AA1223/'Festività&amp;Chiusure'!M$2</f>
        <v>0.3</v>
      </c>
      <c r="AN1223" s="62">
        <f>AB1223/'Festività&amp;Chiusure'!N$2</f>
        <v>0.2608695652173913</v>
      </c>
      <c r="AO1223" s="62">
        <f>AC1223/'Festività&amp;Chiusure'!O$2</f>
        <v>0</v>
      </c>
      <c r="AP1223" s="62">
        <f>AD1223/'Festività&amp;Chiusure'!P$2</f>
        <v>0</v>
      </c>
      <c r="AQ1223" s="62">
        <f>AE1223/'Festività&amp;Chiusure'!Q$2</f>
        <v>0</v>
      </c>
      <c r="AR1223" s="62">
        <f>AF1223/'Festività&amp;Chiusure'!R$2</f>
        <v>0</v>
      </c>
      <c r="AS1223" s="62">
        <f>AG1223/'Festività&amp;Chiusure'!S$2</f>
        <v>0</v>
      </c>
    </row>
    <row r="1224" spans="1:45" ht="16.350000000000001" customHeight="1">
      <c r="A1224" s="24" t="s">
        <v>262</v>
      </c>
      <c r="B1224" s="24" t="s">
        <v>46</v>
      </c>
      <c r="C1224" s="24"/>
      <c r="D1224" s="24">
        <v>2025</v>
      </c>
      <c r="E1224" s="61">
        <v>45664</v>
      </c>
      <c r="F1224" s="61">
        <v>45443</v>
      </c>
      <c r="G1224" s="24" t="s">
        <v>62</v>
      </c>
      <c r="H1224" s="24" t="s">
        <v>263</v>
      </c>
      <c r="I1224" s="24" t="s">
        <v>379</v>
      </c>
      <c r="J1224" s="24" t="s">
        <v>502</v>
      </c>
      <c r="K1224" s="24" t="s">
        <v>66</v>
      </c>
      <c r="L1224" s="24" t="s">
        <v>451</v>
      </c>
      <c r="M1224" s="24" t="s">
        <v>311</v>
      </c>
      <c r="N1224" s="24" t="s">
        <v>55</v>
      </c>
      <c r="O1224" s="24" t="s">
        <v>674</v>
      </c>
      <c r="P1224" s="24">
        <v>450</v>
      </c>
      <c r="Q1224" s="24">
        <v>244</v>
      </c>
      <c r="R1224" s="24" t="s">
        <v>93</v>
      </c>
      <c r="S1224" s="62">
        <v>0.45</v>
      </c>
      <c r="T1224" s="24">
        <v>2025</v>
      </c>
      <c r="U1224" s="24">
        <f t="shared" si="25"/>
        <v>0</v>
      </c>
      <c r="V1224" s="24">
        <v>3</v>
      </c>
      <c r="W1224" s="24">
        <v>3</v>
      </c>
      <c r="X1224" s="24">
        <v>3</v>
      </c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62">
        <f>V1224/'Festività&amp;Chiusure'!H$2</f>
        <v>0.16666666666666666</v>
      </c>
      <c r="AI1224" s="62">
        <f>W1224/'Festività&amp;Chiusure'!I$2</f>
        <v>0.15</v>
      </c>
      <c r="AJ1224" s="62">
        <f>X1224/'Festività&amp;Chiusure'!J$2</f>
        <v>0.14285714285714285</v>
      </c>
      <c r="AK1224" s="62">
        <f>Y1224/'Festività&amp;Chiusure'!K$2</f>
        <v>0</v>
      </c>
      <c r="AL1224" s="62">
        <f>Z1224/'Festività&amp;Chiusure'!L$2</f>
        <v>0</v>
      </c>
      <c r="AM1224" s="62">
        <f>AA1224/'Festività&amp;Chiusure'!M$2</f>
        <v>0</v>
      </c>
      <c r="AN1224" s="62">
        <f>AB1224/'Festività&amp;Chiusure'!N$2</f>
        <v>0</v>
      </c>
      <c r="AO1224" s="62">
        <f>AC1224/'Festività&amp;Chiusure'!O$2</f>
        <v>0</v>
      </c>
      <c r="AP1224" s="62">
        <f>AD1224/'Festività&amp;Chiusure'!P$2</f>
        <v>0</v>
      </c>
      <c r="AQ1224" s="62">
        <f>AE1224/'Festività&amp;Chiusure'!Q$2</f>
        <v>0</v>
      </c>
      <c r="AR1224" s="62">
        <f>AF1224/'Festività&amp;Chiusure'!R$2</f>
        <v>0</v>
      </c>
      <c r="AS1224" s="62">
        <f>AG1224/'Festività&amp;Chiusure'!S$2</f>
        <v>0</v>
      </c>
    </row>
    <row r="1225" spans="1:45" ht="16.350000000000001" customHeight="1">
      <c r="A1225" s="24" t="s">
        <v>262</v>
      </c>
      <c r="B1225" s="24" t="s">
        <v>46</v>
      </c>
      <c r="C1225" s="24"/>
      <c r="D1225" s="24">
        <v>2025</v>
      </c>
      <c r="E1225" s="61">
        <v>45664</v>
      </c>
      <c r="F1225" s="61">
        <v>45443</v>
      </c>
      <c r="G1225" s="24" t="s">
        <v>62</v>
      </c>
      <c r="H1225" s="24" t="s">
        <v>263</v>
      </c>
      <c r="I1225" s="24" t="s">
        <v>379</v>
      </c>
      <c r="J1225" s="24" t="s">
        <v>502</v>
      </c>
      <c r="K1225" s="24" t="s">
        <v>66</v>
      </c>
      <c r="L1225" s="24" t="s">
        <v>451</v>
      </c>
      <c r="M1225" s="24" t="s">
        <v>317</v>
      </c>
      <c r="N1225" s="24" t="s">
        <v>55</v>
      </c>
      <c r="O1225" s="24" t="s">
        <v>674</v>
      </c>
      <c r="P1225" s="24">
        <v>450</v>
      </c>
      <c r="Q1225" s="24">
        <v>244</v>
      </c>
      <c r="R1225" s="24" t="s">
        <v>93</v>
      </c>
      <c r="S1225" s="62">
        <v>0.45</v>
      </c>
      <c r="T1225" s="24">
        <v>2025</v>
      </c>
      <c r="U1225" s="24">
        <f t="shared" si="25"/>
        <v>30</v>
      </c>
      <c r="V1225" s="24">
        <v>3</v>
      </c>
      <c r="W1225" s="24">
        <v>3</v>
      </c>
      <c r="X1225" s="24">
        <v>3</v>
      </c>
      <c r="Y1225" s="24"/>
      <c r="Z1225" s="24"/>
      <c r="AA1225" s="24">
        <v>15</v>
      </c>
      <c r="AB1225" s="24">
        <v>15</v>
      </c>
      <c r="AC1225" s="24"/>
      <c r="AD1225" s="24"/>
      <c r="AE1225" s="24"/>
      <c r="AF1225" s="24"/>
      <c r="AG1225" s="24"/>
      <c r="AH1225" s="62">
        <f>V1225/'Festività&amp;Chiusure'!H$2</f>
        <v>0.16666666666666666</v>
      </c>
      <c r="AI1225" s="62">
        <f>W1225/'Festività&amp;Chiusure'!I$2</f>
        <v>0.15</v>
      </c>
      <c r="AJ1225" s="62">
        <f>X1225/'Festività&amp;Chiusure'!J$2</f>
        <v>0.14285714285714285</v>
      </c>
      <c r="AK1225" s="62">
        <f>Y1225/'Festività&amp;Chiusure'!K$2</f>
        <v>0</v>
      </c>
      <c r="AL1225" s="62">
        <f>Z1225/'Festività&amp;Chiusure'!L$2</f>
        <v>0</v>
      </c>
      <c r="AM1225" s="62">
        <f>AA1225/'Festività&amp;Chiusure'!M$2</f>
        <v>0.75</v>
      </c>
      <c r="AN1225" s="62">
        <f>AB1225/'Festività&amp;Chiusure'!N$2</f>
        <v>0.65217391304347827</v>
      </c>
      <c r="AO1225" s="62">
        <f>AC1225/'Festività&amp;Chiusure'!O$2</f>
        <v>0</v>
      </c>
      <c r="AP1225" s="62">
        <f>AD1225/'Festività&amp;Chiusure'!P$2</f>
        <v>0</v>
      </c>
      <c r="AQ1225" s="62">
        <f>AE1225/'Festività&amp;Chiusure'!Q$2</f>
        <v>0</v>
      </c>
      <c r="AR1225" s="62">
        <f>AF1225/'Festività&amp;Chiusure'!R$2</f>
        <v>0</v>
      </c>
      <c r="AS1225" s="62">
        <f>AG1225/'Festività&amp;Chiusure'!S$2</f>
        <v>0</v>
      </c>
    </row>
    <row r="1226" spans="1:45" ht="16.350000000000001" customHeight="1">
      <c r="A1226" s="24" t="s">
        <v>262</v>
      </c>
      <c r="B1226" s="24" t="s">
        <v>46</v>
      </c>
      <c r="C1226" s="24" t="s">
        <v>195</v>
      </c>
      <c r="D1226" s="24">
        <v>2025</v>
      </c>
      <c r="E1226" s="61">
        <v>45664</v>
      </c>
      <c r="F1226" s="61">
        <v>45808</v>
      </c>
      <c r="G1226" s="24" t="s">
        <v>62</v>
      </c>
      <c r="H1226" s="24" t="s">
        <v>263</v>
      </c>
      <c r="I1226" s="24" t="s">
        <v>379</v>
      </c>
      <c r="J1226" s="24" t="s">
        <v>505</v>
      </c>
      <c r="K1226" s="24" t="s">
        <v>66</v>
      </c>
      <c r="L1226" s="24" t="s">
        <v>451</v>
      </c>
      <c r="M1226" s="24" t="s">
        <v>503</v>
      </c>
      <c r="N1226" s="24" t="s">
        <v>59</v>
      </c>
      <c r="O1226" s="24" t="s">
        <v>800</v>
      </c>
      <c r="P1226" s="24">
        <v>0</v>
      </c>
      <c r="Q1226" s="24">
        <v>0</v>
      </c>
      <c r="R1226" s="24" t="s">
        <v>93</v>
      </c>
      <c r="S1226" s="62">
        <v>0</v>
      </c>
      <c r="T1226" s="24">
        <v>2025</v>
      </c>
      <c r="U1226" s="24">
        <f t="shared" si="25"/>
        <v>6</v>
      </c>
      <c r="V1226" s="24">
        <v>2</v>
      </c>
      <c r="W1226" s="24">
        <v>2</v>
      </c>
      <c r="X1226" s="24">
        <v>2</v>
      </c>
      <c r="Y1226" s="24">
        <v>2</v>
      </c>
      <c r="Z1226" s="24">
        <v>2</v>
      </c>
      <c r="AA1226" s="24">
        <v>2</v>
      </c>
      <c r="AB1226" s="24">
        <v>2</v>
      </c>
      <c r="AC1226" s="24"/>
      <c r="AD1226" s="24"/>
      <c r="AE1226" s="53"/>
      <c r="AF1226" s="24"/>
      <c r="AG1226" s="24"/>
      <c r="AH1226" s="62">
        <f>V1226/'Festività&amp;Chiusure'!H$2</f>
        <v>0.1111111111111111</v>
      </c>
      <c r="AI1226" s="62">
        <f>W1226/'Festività&amp;Chiusure'!I$2</f>
        <v>0.1</v>
      </c>
      <c r="AJ1226" s="62">
        <f>X1226/'Festività&amp;Chiusure'!J$2</f>
        <v>9.5238095238095233E-2</v>
      </c>
      <c r="AK1226" s="62">
        <f>Y1226/'Festività&amp;Chiusure'!K$2</f>
        <v>9.0909090909090912E-2</v>
      </c>
      <c r="AL1226" s="62">
        <f>Z1226/'Festività&amp;Chiusure'!L$2</f>
        <v>0.1</v>
      </c>
      <c r="AM1226" s="62">
        <f>AA1226/'Festività&amp;Chiusure'!M$2</f>
        <v>0.1</v>
      </c>
      <c r="AN1226" s="62">
        <f>AB1226/'Festività&amp;Chiusure'!N$2</f>
        <v>8.6956521739130432E-2</v>
      </c>
      <c r="AO1226" s="62">
        <f>AC1226/'Festività&amp;Chiusure'!O$2</f>
        <v>0</v>
      </c>
      <c r="AP1226" s="62">
        <f>AD1226/'Festività&amp;Chiusure'!P$2</f>
        <v>0</v>
      </c>
      <c r="AQ1226" s="62">
        <f>AE1226/'Festività&amp;Chiusure'!Q$2</f>
        <v>0</v>
      </c>
      <c r="AR1226" s="62">
        <f>AF1226/'Festività&amp;Chiusure'!R$2</f>
        <v>0</v>
      </c>
      <c r="AS1226" s="62">
        <f>AG1226/'Festività&amp;Chiusure'!S$2</f>
        <v>0</v>
      </c>
    </row>
    <row r="1227" spans="1:45" ht="16.350000000000001" customHeight="1">
      <c r="A1227" s="24" t="s">
        <v>262</v>
      </c>
      <c r="B1227" s="24" t="s">
        <v>46</v>
      </c>
      <c r="C1227" s="24" t="s">
        <v>195</v>
      </c>
      <c r="D1227" s="24">
        <v>2025</v>
      </c>
      <c r="E1227" s="61">
        <v>45664</v>
      </c>
      <c r="F1227" s="61">
        <v>45808</v>
      </c>
      <c r="G1227" s="24" t="s">
        <v>62</v>
      </c>
      <c r="H1227" s="24" t="s">
        <v>263</v>
      </c>
      <c r="I1227" s="24" t="s">
        <v>379</v>
      </c>
      <c r="J1227" s="24" t="s">
        <v>505</v>
      </c>
      <c r="K1227" s="24" t="s">
        <v>66</v>
      </c>
      <c r="L1227" s="24" t="s">
        <v>451</v>
      </c>
      <c r="M1227" s="24" t="s">
        <v>451</v>
      </c>
      <c r="N1227" s="24" t="s">
        <v>55</v>
      </c>
      <c r="O1227" s="24" t="s">
        <v>92</v>
      </c>
      <c r="P1227" s="24">
        <v>0</v>
      </c>
      <c r="Q1227" s="24">
        <v>0</v>
      </c>
      <c r="R1227" s="24" t="s">
        <v>93</v>
      </c>
      <c r="S1227" s="62">
        <v>0</v>
      </c>
      <c r="T1227" s="24">
        <v>2025</v>
      </c>
      <c r="U1227" s="24">
        <f t="shared" si="25"/>
        <v>8</v>
      </c>
      <c r="V1227" s="24">
        <v>1</v>
      </c>
      <c r="W1227" s="24">
        <v>1</v>
      </c>
      <c r="X1227" s="24">
        <v>1</v>
      </c>
      <c r="Y1227" s="24">
        <v>1</v>
      </c>
      <c r="Z1227" s="24">
        <v>1</v>
      </c>
      <c r="AA1227" s="24">
        <v>1</v>
      </c>
      <c r="AB1227" s="24">
        <v>1</v>
      </c>
      <c r="AC1227" s="24">
        <v>1</v>
      </c>
      <c r="AD1227" s="24">
        <v>1</v>
      </c>
      <c r="AE1227" s="53">
        <v>1</v>
      </c>
      <c r="AF1227" s="24">
        <v>1</v>
      </c>
      <c r="AG1227" s="24">
        <v>1</v>
      </c>
      <c r="AH1227" s="62">
        <f>V1227/'Festività&amp;Chiusure'!H$2</f>
        <v>5.5555555555555552E-2</v>
      </c>
      <c r="AI1227" s="62">
        <f>W1227/'Festività&amp;Chiusure'!I$2</f>
        <v>0.05</v>
      </c>
      <c r="AJ1227" s="62">
        <f>X1227/'Festività&amp;Chiusure'!J$2</f>
        <v>4.7619047619047616E-2</v>
      </c>
      <c r="AK1227" s="62">
        <f>Y1227/'Festività&amp;Chiusure'!K$2</f>
        <v>4.5454545454545456E-2</v>
      </c>
      <c r="AL1227" s="62">
        <f>Z1227/'Festività&amp;Chiusure'!L$2</f>
        <v>0.05</v>
      </c>
      <c r="AM1227" s="62">
        <f>AA1227/'Festività&amp;Chiusure'!M$2</f>
        <v>0.05</v>
      </c>
      <c r="AN1227" s="62">
        <f>AB1227/'Festività&amp;Chiusure'!N$2</f>
        <v>4.3478260869565216E-2</v>
      </c>
      <c r="AO1227" s="62">
        <f>AC1227/'Festività&amp;Chiusure'!O$2</f>
        <v>8.3333333333333329E-2</v>
      </c>
      <c r="AP1227" s="62">
        <f>AD1227/'Festività&amp;Chiusure'!P$2</f>
        <v>4.7619047619047616E-2</v>
      </c>
      <c r="AQ1227" s="62">
        <f>AE1227/'Festività&amp;Chiusure'!Q$2</f>
        <v>4.3478260869565216E-2</v>
      </c>
      <c r="AR1227" s="62">
        <f>AF1227/'Festività&amp;Chiusure'!R$2</f>
        <v>4.7619047619047616E-2</v>
      </c>
      <c r="AS1227" s="62">
        <f>AG1227/'Festività&amp;Chiusure'!S$2</f>
        <v>4.5454545454545456E-2</v>
      </c>
    </row>
    <row r="1228" spans="1:45" ht="16.350000000000001" customHeight="1">
      <c r="A1228" s="24" t="s">
        <v>262</v>
      </c>
      <c r="B1228" s="24" t="s">
        <v>46</v>
      </c>
      <c r="C1228" s="24" t="s">
        <v>195</v>
      </c>
      <c r="D1228" s="24">
        <v>2025</v>
      </c>
      <c r="E1228" s="61">
        <v>45664</v>
      </c>
      <c r="F1228" s="61">
        <v>45808</v>
      </c>
      <c r="G1228" s="24" t="s">
        <v>62</v>
      </c>
      <c r="H1228" s="24" t="s">
        <v>263</v>
      </c>
      <c r="I1228" s="24" t="s">
        <v>379</v>
      </c>
      <c r="J1228" s="24" t="s">
        <v>505</v>
      </c>
      <c r="K1228" s="24" t="s">
        <v>66</v>
      </c>
      <c r="L1228" s="24" t="s">
        <v>451</v>
      </c>
      <c r="M1228" s="24" t="s">
        <v>378</v>
      </c>
      <c r="N1228" s="24" t="s">
        <v>55</v>
      </c>
      <c r="O1228" s="24" t="s">
        <v>674</v>
      </c>
      <c r="P1228" s="24">
        <v>0</v>
      </c>
      <c r="Q1228" s="24">
        <v>0</v>
      </c>
      <c r="R1228" s="24" t="s">
        <v>93</v>
      </c>
      <c r="S1228" s="62">
        <v>0</v>
      </c>
      <c r="T1228" s="24">
        <v>2025</v>
      </c>
      <c r="U1228" s="24">
        <f t="shared" si="25"/>
        <v>45</v>
      </c>
      <c r="V1228" s="24">
        <v>18</v>
      </c>
      <c r="W1228" s="24">
        <v>15</v>
      </c>
      <c r="X1228" s="24">
        <v>13</v>
      </c>
      <c r="Y1228" s="24">
        <v>15</v>
      </c>
      <c r="Z1228" s="24">
        <v>15</v>
      </c>
      <c r="AA1228" s="24">
        <v>15</v>
      </c>
      <c r="AB1228" s="24">
        <v>15</v>
      </c>
      <c r="AC1228" s="24"/>
      <c r="AD1228" s="24"/>
      <c r="AE1228" s="53"/>
      <c r="AF1228" s="24"/>
      <c r="AG1228" s="24"/>
      <c r="AH1228" s="62">
        <f>V1228/'Festività&amp;Chiusure'!H$2</f>
        <v>1</v>
      </c>
      <c r="AI1228" s="62">
        <f>W1228/'Festività&amp;Chiusure'!I$2</f>
        <v>0.75</v>
      </c>
      <c r="AJ1228" s="62">
        <f>X1228/'Festività&amp;Chiusure'!J$2</f>
        <v>0.61904761904761907</v>
      </c>
      <c r="AK1228" s="62">
        <f>Y1228/'Festività&amp;Chiusure'!K$2</f>
        <v>0.68181818181818177</v>
      </c>
      <c r="AL1228" s="62">
        <f>Z1228/'Festività&amp;Chiusure'!L$2</f>
        <v>0.75</v>
      </c>
      <c r="AM1228" s="62">
        <f>AA1228/'Festività&amp;Chiusure'!M$2</f>
        <v>0.75</v>
      </c>
      <c r="AN1228" s="62">
        <f>AB1228/'Festività&amp;Chiusure'!N$2</f>
        <v>0.65217391304347827</v>
      </c>
      <c r="AO1228" s="62">
        <f>AC1228/'Festività&amp;Chiusure'!O$2</f>
        <v>0</v>
      </c>
      <c r="AP1228" s="62">
        <f>AD1228/'Festività&amp;Chiusure'!P$2</f>
        <v>0</v>
      </c>
      <c r="AQ1228" s="62">
        <f>AE1228/'Festività&amp;Chiusure'!Q$2</f>
        <v>0</v>
      </c>
      <c r="AR1228" s="62">
        <f>AF1228/'Festività&amp;Chiusure'!R$2</f>
        <v>0</v>
      </c>
      <c r="AS1228" s="62">
        <f>AG1228/'Festività&amp;Chiusure'!S$2</f>
        <v>0</v>
      </c>
    </row>
    <row r="1229" spans="1:45" ht="15" customHeight="1">
      <c r="A1229" s="24" t="s">
        <v>262</v>
      </c>
      <c r="B1229" s="24" t="s">
        <v>46</v>
      </c>
      <c r="C1229" s="24" t="s">
        <v>195</v>
      </c>
      <c r="D1229" s="24">
        <v>2025</v>
      </c>
      <c r="E1229" s="61">
        <v>45664</v>
      </c>
      <c r="F1229" s="61">
        <v>45808</v>
      </c>
      <c r="G1229" s="24" t="s">
        <v>62</v>
      </c>
      <c r="H1229" s="24" t="s">
        <v>263</v>
      </c>
      <c r="I1229" s="24" t="s">
        <v>379</v>
      </c>
      <c r="J1229" s="24" t="s">
        <v>821</v>
      </c>
      <c r="K1229" s="24" t="s">
        <v>66</v>
      </c>
      <c r="L1229" s="24" t="s">
        <v>451</v>
      </c>
      <c r="M1229" s="24" t="s">
        <v>451</v>
      </c>
      <c r="N1229" s="24" t="s">
        <v>55</v>
      </c>
      <c r="O1229" s="24" t="s">
        <v>92</v>
      </c>
      <c r="P1229" s="24">
        <v>450</v>
      </c>
      <c r="Q1229" s="24">
        <v>244</v>
      </c>
      <c r="R1229" s="24" t="s">
        <v>93</v>
      </c>
      <c r="S1229" s="62">
        <v>0.45</v>
      </c>
      <c r="T1229" s="24">
        <v>2025</v>
      </c>
      <c r="U1229" s="24">
        <f t="shared" si="25"/>
        <v>2</v>
      </c>
      <c r="V1229" s="24">
        <v>4</v>
      </c>
      <c r="W1229" s="24">
        <v>3</v>
      </c>
      <c r="X1229" s="24">
        <v>3</v>
      </c>
      <c r="Y1229" s="24"/>
      <c r="Z1229" s="24"/>
      <c r="AA1229" s="24">
        <v>1</v>
      </c>
      <c r="AB1229" s="24">
        <v>1</v>
      </c>
      <c r="AC1229" s="24"/>
      <c r="AD1229" s="24"/>
      <c r="AE1229" s="24"/>
      <c r="AF1229" s="24"/>
      <c r="AG1229" s="24"/>
      <c r="AH1229" s="62">
        <f>V1229/'Festività&amp;Chiusure'!H$2</f>
        <v>0.22222222222222221</v>
      </c>
      <c r="AI1229" s="62">
        <f>W1229/'Festività&amp;Chiusure'!I$2</f>
        <v>0.15</v>
      </c>
      <c r="AJ1229" s="62">
        <f>X1229/'Festività&amp;Chiusure'!J$2</f>
        <v>0.14285714285714285</v>
      </c>
      <c r="AK1229" s="62">
        <f>Y1229/'Festività&amp;Chiusure'!K$2</f>
        <v>0</v>
      </c>
      <c r="AL1229" s="62">
        <f>Z1229/'Festività&amp;Chiusure'!L$2</f>
        <v>0</v>
      </c>
      <c r="AM1229" s="62">
        <f>AA1229/'Festività&amp;Chiusure'!M$2</f>
        <v>0.05</v>
      </c>
      <c r="AN1229" s="62">
        <f>AB1229/'Festività&amp;Chiusure'!N$2</f>
        <v>4.3478260869565216E-2</v>
      </c>
      <c r="AO1229" s="62">
        <f>AC1229/'Festività&amp;Chiusure'!O$2</f>
        <v>0</v>
      </c>
      <c r="AP1229" s="62">
        <f>AD1229/'Festività&amp;Chiusure'!P$2</f>
        <v>0</v>
      </c>
      <c r="AQ1229" s="62">
        <f>AE1229/'Festività&amp;Chiusure'!Q$2</f>
        <v>0</v>
      </c>
      <c r="AR1229" s="62">
        <f>AF1229/'Festività&amp;Chiusure'!R$2</f>
        <v>0</v>
      </c>
      <c r="AS1229" s="62">
        <f>AG1229/'Festività&amp;Chiusure'!S$2</f>
        <v>0</v>
      </c>
    </row>
    <row r="1230" spans="1:45" ht="15" customHeight="1">
      <c r="A1230" s="24" t="s">
        <v>420</v>
      </c>
      <c r="B1230" s="24" t="s">
        <v>46</v>
      </c>
      <c r="C1230" s="24" t="s">
        <v>472</v>
      </c>
      <c r="D1230" s="24">
        <v>2025</v>
      </c>
      <c r="E1230" s="61">
        <v>45708</v>
      </c>
      <c r="F1230" s="61">
        <v>45787</v>
      </c>
      <c r="G1230" s="24" t="s">
        <v>62</v>
      </c>
      <c r="H1230" s="24" t="s">
        <v>62</v>
      </c>
      <c r="I1230" s="24" t="s">
        <v>379</v>
      </c>
      <c r="J1230" s="24" t="s">
        <v>822</v>
      </c>
      <c r="K1230" s="24" t="s">
        <v>52</v>
      </c>
      <c r="L1230" s="24" t="s">
        <v>451</v>
      </c>
      <c r="M1230" s="24" t="s">
        <v>431</v>
      </c>
      <c r="N1230" s="24" t="s">
        <v>55</v>
      </c>
      <c r="O1230" s="24" t="s">
        <v>674</v>
      </c>
      <c r="P1230" s="24">
        <v>185</v>
      </c>
      <c r="Q1230" s="24">
        <v>0</v>
      </c>
      <c r="R1230" s="24" t="s">
        <v>84</v>
      </c>
      <c r="S1230" s="62">
        <v>0</v>
      </c>
      <c r="T1230" s="24">
        <v>2025</v>
      </c>
      <c r="U1230" s="24">
        <f t="shared" si="25"/>
        <v>26</v>
      </c>
      <c r="V1230" s="24"/>
      <c r="W1230" s="24"/>
      <c r="X1230" s="24"/>
      <c r="Y1230" s="24"/>
      <c r="AA1230" s="24">
        <v>6</v>
      </c>
      <c r="AB1230" s="24">
        <v>12</v>
      </c>
      <c r="AC1230" s="24">
        <v>1</v>
      </c>
      <c r="AD1230" s="24">
        <v>1</v>
      </c>
      <c r="AE1230" s="24">
        <v>6</v>
      </c>
      <c r="AF1230" s="24"/>
      <c r="AG1230" s="24"/>
      <c r="AH1230" s="62">
        <f>V1230/'Festività&amp;Chiusure'!H$2</f>
        <v>0</v>
      </c>
      <c r="AI1230" s="62">
        <f>W1230/'Festività&amp;Chiusure'!I$2</f>
        <v>0</v>
      </c>
      <c r="AJ1230" s="62">
        <f>X1230/'Festività&amp;Chiusure'!J$2</f>
        <v>0</v>
      </c>
      <c r="AK1230" s="62">
        <f>Y1230/'Festività&amp;Chiusure'!K$2</f>
        <v>0</v>
      </c>
      <c r="AL1230" s="62">
        <f>Z1230/'Festività&amp;Chiusure'!L$2</f>
        <v>0</v>
      </c>
      <c r="AM1230" s="62">
        <f>AA1230/'Festività&amp;Chiusure'!M$2</f>
        <v>0.3</v>
      </c>
      <c r="AN1230" s="62">
        <f>AB1230/'Festività&amp;Chiusure'!N$2</f>
        <v>0.52173913043478259</v>
      </c>
      <c r="AO1230" s="62">
        <f>AC1230/'Festività&amp;Chiusure'!O$2</f>
        <v>8.3333333333333329E-2</v>
      </c>
      <c r="AP1230" s="62">
        <f>AD1230/'Festività&amp;Chiusure'!P$2</f>
        <v>4.7619047619047616E-2</v>
      </c>
      <c r="AQ1230" s="62">
        <f>AE1230/'Festività&amp;Chiusure'!Q$2</f>
        <v>0.2608695652173913</v>
      </c>
      <c r="AR1230" s="62">
        <f>AF1230/'Festività&amp;Chiusure'!R$2</f>
        <v>0</v>
      </c>
      <c r="AS1230" s="62">
        <f>AG1230/'Festività&amp;Chiusure'!S$2</f>
        <v>0</v>
      </c>
    </row>
    <row r="1231" spans="1:45" ht="15" customHeight="1">
      <c r="A1231" s="24" t="s">
        <v>420</v>
      </c>
      <c r="B1231" s="24" t="s">
        <v>46</v>
      </c>
      <c r="C1231" s="24" t="s">
        <v>472</v>
      </c>
      <c r="D1231" s="24">
        <v>2025</v>
      </c>
      <c r="E1231" s="61">
        <v>45708</v>
      </c>
      <c r="F1231" s="61">
        <v>45787</v>
      </c>
      <c r="G1231" s="24" t="s">
        <v>62</v>
      </c>
      <c r="H1231" s="24" t="s">
        <v>62</v>
      </c>
      <c r="I1231" s="24" t="s">
        <v>379</v>
      </c>
      <c r="J1231" s="24" t="s">
        <v>822</v>
      </c>
      <c r="K1231" s="24" t="s">
        <v>52</v>
      </c>
      <c r="L1231" s="24" t="s">
        <v>451</v>
      </c>
      <c r="M1231" s="24" t="s">
        <v>503</v>
      </c>
      <c r="N1231" s="24" t="s">
        <v>59</v>
      </c>
      <c r="O1231" s="24" t="s">
        <v>697</v>
      </c>
      <c r="P1231" s="24">
        <v>185</v>
      </c>
      <c r="Q1231" s="24">
        <v>0</v>
      </c>
      <c r="R1231" s="24" t="s">
        <v>84</v>
      </c>
      <c r="S1231" s="62">
        <v>0</v>
      </c>
      <c r="T1231" s="24">
        <v>2025</v>
      </c>
      <c r="U1231" s="24">
        <f t="shared" si="25"/>
        <v>2</v>
      </c>
      <c r="V1231" s="24">
        <v>2</v>
      </c>
      <c r="W1231" s="24">
        <v>5</v>
      </c>
      <c r="X1231" s="24">
        <v>2</v>
      </c>
      <c r="Y1231" s="24">
        <v>2</v>
      </c>
      <c r="AA1231" s="24">
        <v>2</v>
      </c>
      <c r="AB1231" s="24"/>
      <c r="AC1231" s="24"/>
      <c r="AD1231" s="24"/>
      <c r="AE1231" s="24"/>
      <c r="AF1231" s="24"/>
      <c r="AG1231" s="24"/>
      <c r="AH1231" s="62">
        <f>V1231/'Festività&amp;Chiusure'!H$2</f>
        <v>0.1111111111111111</v>
      </c>
      <c r="AI1231" s="62">
        <f>W1231/'Festività&amp;Chiusure'!I$2</f>
        <v>0.25</v>
      </c>
      <c r="AJ1231" s="62">
        <f>X1231/'Festività&amp;Chiusure'!J$2</f>
        <v>9.5238095238095233E-2</v>
      </c>
      <c r="AK1231" s="62">
        <f>Y1231/'Festività&amp;Chiusure'!K$2</f>
        <v>9.0909090909090912E-2</v>
      </c>
      <c r="AL1231" s="62">
        <f>Z1231/'Festività&amp;Chiusure'!L$2</f>
        <v>0</v>
      </c>
      <c r="AM1231" s="62">
        <f>AA1231/'Festività&amp;Chiusure'!M$2</f>
        <v>0.1</v>
      </c>
      <c r="AN1231" s="62">
        <f>AB1231/'Festività&amp;Chiusure'!N$2</f>
        <v>0</v>
      </c>
      <c r="AO1231" s="62">
        <f>AC1231/'Festività&amp;Chiusure'!O$2</f>
        <v>0</v>
      </c>
      <c r="AP1231" s="62">
        <f>AD1231/'Festività&amp;Chiusure'!P$2</f>
        <v>0</v>
      </c>
      <c r="AQ1231" s="62">
        <f>AE1231/'Festività&amp;Chiusure'!Q$2</f>
        <v>0</v>
      </c>
      <c r="AR1231" s="62">
        <f>AF1231/'Festività&amp;Chiusure'!R$2</f>
        <v>0</v>
      </c>
      <c r="AS1231" s="62">
        <f>AG1231/'Festività&amp;Chiusure'!S$2</f>
        <v>0</v>
      </c>
    </row>
    <row r="1232" spans="1:45" ht="15" customHeight="1">
      <c r="A1232" s="24" t="s">
        <v>420</v>
      </c>
      <c r="B1232" s="24" t="s">
        <v>46</v>
      </c>
      <c r="C1232" s="24" t="s">
        <v>472</v>
      </c>
      <c r="D1232" s="24">
        <v>2025</v>
      </c>
      <c r="E1232" s="61">
        <v>45708</v>
      </c>
      <c r="F1232" s="61">
        <v>45787</v>
      </c>
      <c r="G1232" s="24" t="s">
        <v>62</v>
      </c>
      <c r="H1232" s="24" t="s">
        <v>62</v>
      </c>
      <c r="I1232" s="24" t="s">
        <v>379</v>
      </c>
      <c r="J1232" s="24" t="s">
        <v>822</v>
      </c>
      <c r="K1232" s="24" t="s">
        <v>52</v>
      </c>
      <c r="L1232" s="24" t="s">
        <v>451</v>
      </c>
      <c r="M1232" s="24" t="s">
        <v>466</v>
      </c>
      <c r="N1232" s="24" t="s">
        <v>59</v>
      </c>
      <c r="O1232" s="24" t="s">
        <v>92</v>
      </c>
      <c r="P1232" s="24">
        <v>185</v>
      </c>
      <c r="Q1232" s="24">
        <v>0</v>
      </c>
      <c r="R1232" s="24" t="s">
        <v>84</v>
      </c>
      <c r="S1232" s="62">
        <v>0</v>
      </c>
      <c r="T1232" s="24">
        <v>2025</v>
      </c>
      <c r="U1232" s="24">
        <f t="shared" si="25"/>
        <v>11</v>
      </c>
      <c r="V1232" s="24"/>
      <c r="W1232" s="24">
        <v>2</v>
      </c>
      <c r="X1232" s="24">
        <v>1</v>
      </c>
      <c r="Y1232" s="24">
        <v>1</v>
      </c>
      <c r="AA1232" s="24">
        <v>2</v>
      </c>
      <c r="AB1232" s="24">
        <v>2</v>
      </c>
      <c r="AC1232" s="24">
        <v>1</v>
      </c>
      <c r="AD1232" s="24">
        <v>2</v>
      </c>
      <c r="AE1232" s="24">
        <v>2</v>
      </c>
      <c r="AF1232" s="24">
        <v>1</v>
      </c>
      <c r="AG1232" s="24">
        <v>1</v>
      </c>
      <c r="AH1232" s="62">
        <f>V1232/'Festività&amp;Chiusure'!H$2</f>
        <v>0</v>
      </c>
      <c r="AI1232" s="62">
        <f>W1232/'Festività&amp;Chiusure'!I$2</f>
        <v>0.1</v>
      </c>
      <c r="AJ1232" s="62">
        <f>X1232/'Festività&amp;Chiusure'!J$2</f>
        <v>4.7619047619047616E-2</v>
      </c>
      <c r="AK1232" s="62">
        <f>Y1232/'Festività&amp;Chiusure'!K$2</f>
        <v>4.5454545454545456E-2</v>
      </c>
      <c r="AL1232" s="62">
        <f>Z1232/'Festività&amp;Chiusure'!L$2</f>
        <v>0</v>
      </c>
      <c r="AM1232" s="62">
        <f>AA1232/'Festività&amp;Chiusure'!M$2</f>
        <v>0.1</v>
      </c>
      <c r="AN1232" s="62">
        <f>AB1232/'Festività&amp;Chiusure'!N$2</f>
        <v>8.6956521739130432E-2</v>
      </c>
      <c r="AO1232" s="62">
        <f>AC1232/'Festività&amp;Chiusure'!O$2</f>
        <v>8.3333333333333329E-2</v>
      </c>
      <c r="AP1232" s="62">
        <f>AD1232/'Festività&amp;Chiusure'!P$2</f>
        <v>9.5238095238095233E-2</v>
      </c>
      <c r="AQ1232" s="62">
        <f>AE1232/'Festività&amp;Chiusure'!Q$2</f>
        <v>8.6956521739130432E-2</v>
      </c>
      <c r="AR1232" s="62">
        <f>AF1232/'Festività&amp;Chiusure'!R$2</f>
        <v>4.7619047619047616E-2</v>
      </c>
      <c r="AS1232" s="62">
        <f>AG1232/'Festività&amp;Chiusure'!S$2</f>
        <v>4.5454545454545456E-2</v>
      </c>
    </row>
    <row r="1233" spans="1:45" ht="15" customHeight="1">
      <c r="A1233" s="24" t="s">
        <v>420</v>
      </c>
      <c r="B1233" s="24" t="s">
        <v>46</v>
      </c>
      <c r="C1233" s="24" t="s">
        <v>472</v>
      </c>
      <c r="D1233" s="24">
        <v>2025</v>
      </c>
      <c r="E1233" s="61">
        <v>45708</v>
      </c>
      <c r="F1233" s="61">
        <v>45787</v>
      </c>
      <c r="G1233" s="24" t="s">
        <v>62</v>
      </c>
      <c r="H1233" s="24" t="s">
        <v>62</v>
      </c>
      <c r="I1233" s="24" t="s">
        <v>379</v>
      </c>
      <c r="J1233" s="24" t="s">
        <v>822</v>
      </c>
      <c r="K1233" s="24" t="s">
        <v>52</v>
      </c>
      <c r="L1233" s="24" t="s">
        <v>451</v>
      </c>
      <c r="M1233" s="24" t="s">
        <v>451</v>
      </c>
      <c r="N1233" s="24" t="s">
        <v>55</v>
      </c>
      <c r="O1233" s="24" t="s">
        <v>92</v>
      </c>
      <c r="P1233" s="24">
        <v>185</v>
      </c>
      <c r="Q1233" s="24">
        <v>0</v>
      </c>
      <c r="R1233" s="24" t="s">
        <v>84</v>
      </c>
      <c r="S1233" s="62">
        <v>0</v>
      </c>
      <c r="T1233" s="24">
        <v>2025</v>
      </c>
      <c r="U1233" s="24">
        <f t="shared" si="25"/>
        <v>6</v>
      </c>
      <c r="V1233" s="24"/>
      <c r="W1233" s="24"/>
      <c r="X1233" s="24"/>
      <c r="Y1233" s="24"/>
      <c r="AA1233" s="24">
        <v>2</v>
      </c>
      <c r="AB1233" s="24">
        <v>1</v>
      </c>
      <c r="AC1233" s="24">
        <v>1</v>
      </c>
      <c r="AD1233" s="24">
        <v>2</v>
      </c>
      <c r="AE1233" s="24"/>
      <c r="AF1233" s="24"/>
      <c r="AG1233" s="24"/>
      <c r="AH1233" s="62">
        <f>V1233/'Festività&amp;Chiusure'!H$2</f>
        <v>0</v>
      </c>
      <c r="AI1233" s="62">
        <f>W1233/'Festività&amp;Chiusure'!I$2</f>
        <v>0</v>
      </c>
      <c r="AJ1233" s="62">
        <f>X1233/'Festività&amp;Chiusure'!J$2</f>
        <v>0</v>
      </c>
      <c r="AK1233" s="62">
        <f>Y1233/'Festività&amp;Chiusure'!K$2</f>
        <v>0</v>
      </c>
      <c r="AL1233" s="62">
        <f>Z1233/'Festività&amp;Chiusure'!L$2</f>
        <v>0</v>
      </c>
      <c r="AM1233" s="62">
        <f>AA1233/'Festività&amp;Chiusure'!M$2</f>
        <v>0.1</v>
      </c>
      <c r="AN1233" s="62">
        <f>AB1233/'Festività&amp;Chiusure'!N$2</f>
        <v>4.3478260869565216E-2</v>
      </c>
      <c r="AO1233" s="62">
        <f>AC1233/'Festività&amp;Chiusure'!O$2</f>
        <v>8.3333333333333329E-2</v>
      </c>
      <c r="AP1233" s="62">
        <f>AD1233/'Festività&amp;Chiusure'!P$2</f>
        <v>9.5238095238095233E-2</v>
      </c>
      <c r="AQ1233" s="62">
        <f>AE1233/'Festività&amp;Chiusure'!Q$2</f>
        <v>0</v>
      </c>
      <c r="AR1233" s="62">
        <f>AF1233/'Festività&amp;Chiusure'!R$2</f>
        <v>0</v>
      </c>
      <c r="AS1233" s="62">
        <f>AG1233/'Festività&amp;Chiusure'!S$2</f>
        <v>0</v>
      </c>
    </row>
    <row r="1234" spans="1:45" ht="15" customHeight="1">
      <c r="A1234" s="24" t="s">
        <v>420</v>
      </c>
      <c r="B1234" s="24" t="s">
        <v>46</v>
      </c>
      <c r="C1234" s="24" t="s">
        <v>472</v>
      </c>
      <c r="D1234" s="24">
        <v>2025</v>
      </c>
      <c r="E1234" s="61">
        <v>45708</v>
      </c>
      <c r="F1234" s="61">
        <v>45787</v>
      </c>
      <c r="G1234" s="24" t="s">
        <v>62</v>
      </c>
      <c r="H1234" s="24" t="s">
        <v>62</v>
      </c>
      <c r="I1234" s="24" t="s">
        <v>379</v>
      </c>
      <c r="J1234" s="24" t="s">
        <v>822</v>
      </c>
      <c r="K1234" s="24" t="s">
        <v>52</v>
      </c>
      <c r="L1234" s="24" t="s">
        <v>451</v>
      </c>
      <c r="M1234" s="24" t="s">
        <v>223</v>
      </c>
      <c r="N1234" s="24" t="s">
        <v>55</v>
      </c>
      <c r="O1234" s="24" t="s">
        <v>696</v>
      </c>
      <c r="P1234" s="24">
        <v>185</v>
      </c>
      <c r="Q1234" s="24">
        <v>0</v>
      </c>
      <c r="R1234" s="24" t="s">
        <v>84</v>
      </c>
      <c r="S1234" s="62">
        <v>0</v>
      </c>
      <c r="T1234" s="24">
        <v>2025</v>
      </c>
      <c r="U1234" s="24">
        <f t="shared" si="25"/>
        <v>10</v>
      </c>
      <c r="V1234" s="24"/>
      <c r="W1234" s="24"/>
      <c r="X1234" s="24"/>
      <c r="Y1234" s="24"/>
      <c r="AA1234" s="24">
        <v>1.5</v>
      </c>
      <c r="AB1234" s="24">
        <v>2</v>
      </c>
      <c r="AC1234" s="24">
        <v>2</v>
      </c>
      <c r="AD1234" s="24">
        <v>3</v>
      </c>
      <c r="AE1234" s="24">
        <v>1.5</v>
      </c>
      <c r="AF1234" s="24"/>
      <c r="AG1234" s="24"/>
      <c r="AH1234" s="62">
        <f>V1234/'Festività&amp;Chiusure'!H$2</f>
        <v>0</v>
      </c>
      <c r="AI1234" s="62">
        <f>W1234/'Festività&amp;Chiusure'!I$2</f>
        <v>0</v>
      </c>
      <c r="AJ1234" s="62">
        <f>X1234/'Festività&amp;Chiusure'!J$2</f>
        <v>0</v>
      </c>
      <c r="AK1234" s="62">
        <f>Y1234/'Festività&amp;Chiusure'!K$2</f>
        <v>0</v>
      </c>
      <c r="AL1234" s="62">
        <f>Z1234/'Festività&amp;Chiusure'!L$2</f>
        <v>0</v>
      </c>
      <c r="AM1234" s="62">
        <f>AA1234/'Festività&amp;Chiusure'!M$2</f>
        <v>7.4999999999999997E-2</v>
      </c>
      <c r="AN1234" s="62">
        <f>AB1234/'Festività&amp;Chiusure'!N$2</f>
        <v>8.6956521739130432E-2</v>
      </c>
      <c r="AO1234" s="62">
        <f>AC1234/'Festività&amp;Chiusure'!O$2</f>
        <v>0.16666666666666666</v>
      </c>
      <c r="AP1234" s="62">
        <f>AD1234/'Festività&amp;Chiusure'!P$2</f>
        <v>0.14285714285714285</v>
      </c>
      <c r="AQ1234" s="62">
        <f>AE1234/'Festività&amp;Chiusure'!Q$2</f>
        <v>6.5217391304347824E-2</v>
      </c>
      <c r="AR1234" s="62">
        <f>AF1234/'Festività&amp;Chiusure'!R$2</f>
        <v>0</v>
      </c>
      <c r="AS1234" s="62">
        <f>AG1234/'Festività&amp;Chiusure'!S$2</f>
        <v>0</v>
      </c>
    </row>
    <row r="1235" spans="1:45" ht="15" customHeight="1">
      <c r="A1235" s="24" t="s">
        <v>420</v>
      </c>
      <c r="B1235" s="24" t="s">
        <v>46</v>
      </c>
      <c r="C1235" s="24" t="s">
        <v>472</v>
      </c>
      <c r="D1235" s="24">
        <v>2025</v>
      </c>
      <c r="E1235" s="61">
        <v>45708</v>
      </c>
      <c r="F1235" s="61">
        <v>45787</v>
      </c>
      <c r="G1235" s="24" t="s">
        <v>62</v>
      </c>
      <c r="H1235" s="24" t="s">
        <v>62</v>
      </c>
      <c r="I1235" s="24" t="s">
        <v>379</v>
      </c>
      <c r="J1235" s="24" t="s">
        <v>822</v>
      </c>
      <c r="K1235" s="24" t="s">
        <v>52</v>
      </c>
      <c r="L1235" s="24" t="s">
        <v>451</v>
      </c>
      <c r="M1235" s="24" t="s">
        <v>413</v>
      </c>
      <c r="N1235" s="24" t="s">
        <v>55</v>
      </c>
      <c r="O1235" s="24" t="s">
        <v>696</v>
      </c>
      <c r="P1235" s="24">
        <v>185</v>
      </c>
      <c r="Q1235" s="24">
        <v>0</v>
      </c>
      <c r="R1235" s="24" t="s">
        <v>84</v>
      </c>
      <c r="S1235" s="62">
        <v>0</v>
      </c>
      <c r="T1235" s="24">
        <v>2025</v>
      </c>
      <c r="U1235" s="24">
        <f t="shared" si="25"/>
        <v>10</v>
      </c>
      <c r="V1235" s="24"/>
      <c r="W1235" s="24"/>
      <c r="X1235" s="24"/>
      <c r="Y1235" s="24"/>
      <c r="AA1235" s="24">
        <v>2</v>
      </c>
      <c r="AB1235" s="24">
        <v>2</v>
      </c>
      <c r="AC1235" s="24">
        <v>2</v>
      </c>
      <c r="AD1235" s="24">
        <v>2</v>
      </c>
      <c r="AE1235" s="24">
        <v>2</v>
      </c>
      <c r="AF1235" s="24"/>
      <c r="AG1235" s="24"/>
      <c r="AH1235" s="62">
        <f>V1235/'Festività&amp;Chiusure'!H$2</f>
        <v>0</v>
      </c>
      <c r="AI1235" s="62">
        <f>W1235/'Festività&amp;Chiusure'!I$2</f>
        <v>0</v>
      </c>
      <c r="AJ1235" s="62">
        <f>X1235/'Festività&amp;Chiusure'!J$2</f>
        <v>0</v>
      </c>
      <c r="AK1235" s="62">
        <f>Y1235/'Festività&amp;Chiusure'!K$2</f>
        <v>0</v>
      </c>
      <c r="AL1235" s="62">
        <f>Z1235/'Festività&amp;Chiusure'!L$2</f>
        <v>0</v>
      </c>
      <c r="AM1235" s="62">
        <f>AA1235/'Festività&amp;Chiusure'!M$2</f>
        <v>0.1</v>
      </c>
      <c r="AN1235" s="62">
        <f>AB1235/'Festività&amp;Chiusure'!N$2</f>
        <v>8.6956521739130432E-2</v>
      </c>
      <c r="AO1235" s="62">
        <f>AC1235/'Festività&amp;Chiusure'!O$2</f>
        <v>0.16666666666666666</v>
      </c>
      <c r="AP1235" s="62">
        <f>AD1235/'Festività&amp;Chiusure'!P$2</f>
        <v>9.5238095238095233E-2</v>
      </c>
      <c r="AQ1235" s="62">
        <f>AE1235/'Festività&amp;Chiusure'!Q$2</f>
        <v>8.6956521739130432E-2</v>
      </c>
      <c r="AR1235" s="62">
        <f>AF1235/'Festività&amp;Chiusure'!R$2</f>
        <v>0</v>
      </c>
      <c r="AS1235" s="62">
        <f>AG1235/'Festività&amp;Chiusure'!S$2</f>
        <v>0</v>
      </c>
    </row>
    <row r="1236" spans="1:45" ht="15" customHeight="1">
      <c r="A1236" s="24" t="s">
        <v>420</v>
      </c>
      <c r="B1236" s="24" t="s">
        <v>46</v>
      </c>
      <c r="C1236" s="24" t="s">
        <v>472</v>
      </c>
      <c r="D1236" s="24">
        <v>2025</v>
      </c>
      <c r="E1236" s="61">
        <v>45708</v>
      </c>
      <c r="F1236" s="61">
        <v>45787</v>
      </c>
      <c r="G1236" s="24" t="s">
        <v>62</v>
      </c>
      <c r="H1236" s="24" t="s">
        <v>62</v>
      </c>
      <c r="I1236" s="24" t="s">
        <v>379</v>
      </c>
      <c r="J1236" s="24" t="s">
        <v>822</v>
      </c>
      <c r="K1236" s="24" t="s">
        <v>52</v>
      </c>
      <c r="L1236" s="24" t="s">
        <v>451</v>
      </c>
      <c r="M1236" s="24" t="s">
        <v>336</v>
      </c>
      <c r="N1236" s="24" t="s">
        <v>59</v>
      </c>
      <c r="O1236" s="24" t="s">
        <v>697</v>
      </c>
      <c r="P1236" s="24">
        <v>185</v>
      </c>
      <c r="Q1236" s="24">
        <v>0</v>
      </c>
      <c r="R1236" s="24" t="s">
        <v>84</v>
      </c>
      <c r="S1236" s="62">
        <v>0</v>
      </c>
      <c r="T1236" s="24">
        <v>2025</v>
      </c>
      <c r="U1236" s="24">
        <f t="shared" si="25"/>
        <v>10</v>
      </c>
      <c r="V1236" s="24"/>
      <c r="W1236" s="24"/>
      <c r="X1236" s="24"/>
      <c r="Y1236" s="24">
        <v>2</v>
      </c>
      <c r="AA1236" s="24">
        <v>4</v>
      </c>
      <c r="AB1236" s="24">
        <v>2</v>
      </c>
      <c r="AC1236" s="24">
        <v>2</v>
      </c>
      <c r="AD1236" s="24">
        <v>2</v>
      </c>
      <c r="AE1236" s="24"/>
      <c r="AF1236" s="24"/>
      <c r="AG1236" s="24"/>
      <c r="AH1236" s="62">
        <f>V1236/'Festività&amp;Chiusure'!H$2</f>
        <v>0</v>
      </c>
      <c r="AI1236" s="62">
        <f>W1236/'Festività&amp;Chiusure'!I$2</f>
        <v>0</v>
      </c>
      <c r="AJ1236" s="62">
        <f>X1236/'Festività&amp;Chiusure'!J$2</f>
        <v>0</v>
      </c>
      <c r="AK1236" s="62">
        <f>Y1236/'Festività&amp;Chiusure'!K$2</f>
        <v>9.0909090909090912E-2</v>
      </c>
      <c r="AL1236" s="62">
        <f>Z1236/'Festività&amp;Chiusure'!L$2</f>
        <v>0</v>
      </c>
      <c r="AM1236" s="62">
        <f>AA1236/'Festività&amp;Chiusure'!M$2</f>
        <v>0.2</v>
      </c>
      <c r="AN1236" s="62">
        <f>AB1236/'Festività&amp;Chiusure'!N$2</f>
        <v>8.6956521739130432E-2</v>
      </c>
      <c r="AO1236" s="62">
        <f>AC1236/'Festività&amp;Chiusure'!O$2</f>
        <v>0.16666666666666666</v>
      </c>
      <c r="AP1236" s="62">
        <f>AD1236/'Festività&amp;Chiusure'!P$2</f>
        <v>9.5238095238095233E-2</v>
      </c>
      <c r="AQ1236" s="62">
        <f>AE1236/'Festività&amp;Chiusure'!Q$2</f>
        <v>0</v>
      </c>
      <c r="AR1236" s="62">
        <f>AF1236/'Festività&amp;Chiusure'!R$2</f>
        <v>0</v>
      </c>
      <c r="AS1236" s="62">
        <f>AG1236/'Festività&amp;Chiusure'!S$2</f>
        <v>0</v>
      </c>
    </row>
    <row r="1237" spans="1:45" ht="15" customHeight="1">
      <c r="A1237" s="24" t="s">
        <v>420</v>
      </c>
      <c r="B1237" s="24" t="s">
        <v>46</v>
      </c>
      <c r="C1237" s="24" t="s">
        <v>472</v>
      </c>
      <c r="D1237" s="24">
        <v>2025</v>
      </c>
      <c r="E1237" s="61">
        <v>45708</v>
      </c>
      <c r="F1237" s="61">
        <v>45787</v>
      </c>
      <c r="G1237" s="24" t="s">
        <v>62</v>
      </c>
      <c r="H1237" s="24" t="s">
        <v>62</v>
      </c>
      <c r="I1237" s="24" t="s">
        <v>379</v>
      </c>
      <c r="J1237" s="24" t="s">
        <v>822</v>
      </c>
      <c r="K1237" s="24" t="s">
        <v>52</v>
      </c>
      <c r="L1237" s="24" t="s">
        <v>451</v>
      </c>
      <c r="M1237" s="24" t="s">
        <v>311</v>
      </c>
      <c r="N1237" s="24" t="s">
        <v>55</v>
      </c>
      <c r="O1237" s="24" t="s">
        <v>674</v>
      </c>
      <c r="P1237" s="24">
        <v>185</v>
      </c>
      <c r="Q1237" s="24">
        <v>0</v>
      </c>
      <c r="R1237" s="24" t="s">
        <v>84</v>
      </c>
      <c r="S1237" s="62">
        <v>0</v>
      </c>
      <c r="T1237" s="24">
        <v>2025</v>
      </c>
      <c r="U1237" s="24">
        <f t="shared" si="25"/>
        <v>26</v>
      </c>
      <c r="V1237" s="24"/>
      <c r="W1237" s="24"/>
      <c r="X1237" s="24"/>
      <c r="Y1237" s="24"/>
      <c r="AA1237" s="24">
        <v>6</v>
      </c>
      <c r="AB1237" s="24">
        <v>12</v>
      </c>
      <c r="AC1237" s="24">
        <v>1</v>
      </c>
      <c r="AD1237" s="24">
        <v>1</v>
      </c>
      <c r="AE1237" s="24">
        <v>6</v>
      </c>
      <c r="AF1237" s="24"/>
      <c r="AG1237" s="24"/>
      <c r="AH1237" s="62">
        <f>V1237/'Festività&amp;Chiusure'!H$2</f>
        <v>0</v>
      </c>
      <c r="AI1237" s="62">
        <f>W1237/'Festività&amp;Chiusure'!I$2</f>
        <v>0</v>
      </c>
      <c r="AJ1237" s="62">
        <f>X1237/'Festività&amp;Chiusure'!J$2</f>
        <v>0</v>
      </c>
      <c r="AK1237" s="62">
        <f>Y1237/'Festività&amp;Chiusure'!K$2</f>
        <v>0</v>
      </c>
      <c r="AL1237" s="62">
        <f>Z1237/'Festività&amp;Chiusure'!L$2</f>
        <v>0</v>
      </c>
      <c r="AM1237" s="62">
        <f>AA1237/'Festività&amp;Chiusure'!M$2</f>
        <v>0.3</v>
      </c>
      <c r="AN1237" s="62">
        <f>AB1237/'Festività&amp;Chiusure'!N$2</f>
        <v>0.52173913043478259</v>
      </c>
      <c r="AO1237" s="62">
        <f>AC1237/'Festività&amp;Chiusure'!O$2</f>
        <v>8.3333333333333329E-2</v>
      </c>
      <c r="AP1237" s="62">
        <f>AD1237/'Festività&amp;Chiusure'!P$2</f>
        <v>4.7619047619047616E-2</v>
      </c>
      <c r="AQ1237" s="62">
        <f>AE1237/'Festività&amp;Chiusure'!Q$2</f>
        <v>0.2608695652173913</v>
      </c>
      <c r="AR1237" s="62">
        <f>AF1237/'Festività&amp;Chiusure'!R$2</f>
        <v>0</v>
      </c>
      <c r="AS1237" s="62">
        <f>AG1237/'Festività&amp;Chiusure'!S$2</f>
        <v>0</v>
      </c>
    </row>
    <row r="1238" spans="1:45" ht="15" customHeight="1">
      <c r="A1238" s="24" t="s">
        <v>420</v>
      </c>
      <c r="B1238" s="24" t="s">
        <v>46</v>
      </c>
      <c r="C1238" s="24" t="s">
        <v>472</v>
      </c>
      <c r="D1238" s="24">
        <v>2025</v>
      </c>
      <c r="E1238" s="61">
        <v>45708</v>
      </c>
      <c r="F1238" s="61">
        <v>45787</v>
      </c>
      <c r="G1238" s="24" t="s">
        <v>62</v>
      </c>
      <c r="H1238" s="24" t="s">
        <v>62</v>
      </c>
      <c r="I1238" s="24" t="s">
        <v>379</v>
      </c>
      <c r="J1238" s="24" t="s">
        <v>822</v>
      </c>
      <c r="K1238" s="24" t="s">
        <v>52</v>
      </c>
      <c r="L1238" s="24" t="s">
        <v>451</v>
      </c>
      <c r="M1238" s="24" t="s">
        <v>785</v>
      </c>
      <c r="N1238" s="24" t="e">
        <v>#N/A</v>
      </c>
      <c r="O1238" s="24" t="s">
        <v>507</v>
      </c>
      <c r="P1238" s="24">
        <v>185</v>
      </c>
      <c r="Q1238" s="24">
        <v>0</v>
      </c>
      <c r="R1238" s="24" t="s">
        <v>84</v>
      </c>
      <c r="S1238" s="62">
        <v>0</v>
      </c>
      <c r="T1238" s="24">
        <v>2025</v>
      </c>
      <c r="U1238" s="24">
        <f t="shared" si="25"/>
        <v>15</v>
      </c>
      <c r="V1238" s="24"/>
      <c r="W1238" s="24"/>
      <c r="X1238" s="24"/>
      <c r="Y1238" s="24">
        <v>15</v>
      </c>
      <c r="Z1238" s="8">
        <v>5</v>
      </c>
      <c r="AA1238" s="24"/>
      <c r="AB1238" s="24">
        <v>5</v>
      </c>
      <c r="AC1238" s="24">
        <v>5</v>
      </c>
      <c r="AD1238" s="24"/>
      <c r="AE1238" s="24"/>
      <c r="AF1238" s="24"/>
      <c r="AG1238" s="24"/>
      <c r="AH1238" s="62">
        <f>V1238/'Festività&amp;Chiusure'!H$2</f>
        <v>0</v>
      </c>
      <c r="AI1238" s="62">
        <f>W1238/'Festività&amp;Chiusure'!I$2</f>
        <v>0</v>
      </c>
      <c r="AJ1238" s="62">
        <f>X1238/'Festività&amp;Chiusure'!J$2</f>
        <v>0</v>
      </c>
      <c r="AK1238" s="62">
        <f>Y1238/'Festività&amp;Chiusure'!K$2</f>
        <v>0.68181818181818177</v>
      </c>
      <c r="AL1238" s="62">
        <f>Z1238/'Festività&amp;Chiusure'!L$2</f>
        <v>0.25</v>
      </c>
      <c r="AM1238" s="62">
        <f>AA1238/'Festività&amp;Chiusure'!M$2</f>
        <v>0</v>
      </c>
      <c r="AN1238" s="62">
        <f>AB1238/'Festività&amp;Chiusure'!N$2</f>
        <v>0.21739130434782608</v>
      </c>
      <c r="AO1238" s="62">
        <f>AC1238/'Festività&amp;Chiusure'!O$2</f>
        <v>0.41666666666666669</v>
      </c>
      <c r="AP1238" s="62">
        <f>AD1238/'Festività&amp;Chiusure'!P$2</f>
        <v>0</v>
      </c>
      <c r="AQ1238" s="62">
        <f>AE1238/'Festività&amp;Chiusure'!Q$2</f>
        <v>0</v>
      </c>
      <c r="AR1238" s="62">
        <f>AF1238/'Festività&amp;Chiusure'!R$2</f>
        <v>0</v>
      </c>
      <c r="AS1238" s="62">
        <f>AG1238/'Festività&amp;Chiusure'!S$2</f>
        <v>0</v>
      </c>
    </row>
    <row r="1239" spans="1:45" ht="15" customHeight="1">
      <c r="A1239" s="24" t="s">
        <v>420</v>
      </c>
      <c r="B1239" s="24" t="s">
        <v>46</v>
      </c>
      <c r="C1239" s="24" t="s">
        <v>472</v>
      </c>
      <c r="D1239" s="24">
        <v>2025</v>
      </c>
      <c r="E1239" s="61">
        <v>45717</v>
      </c>
      <c r="F1239" s="61">
        <v>45787</v>
      </c>
      <c r="G1239" s="24" t="s">
        <v>62</v>
      </c>
      <c r="H1239" s="24" t="s">
        <v>62</v>
      </c>
      <c r="I1239" s="24" t="s">
        <v>379</v>
      </c>
      <c r="J1239" s="24" t="s">
        <v>823</v>
      </c>
      <c r="K1239" s="24" t="s">
        <v>52</v>
      </c>
      <c r="L1239" s="24" t="s">
        <v>451</v>
      </c>
      <c r="M1239" s="24" t="s">
        <v>503</v>
      </c>
      <c r="N1239" s="24" t="s">
        <v>59</v>
      </c>
      <c r="O1239" s="24" t="s">
        <v>697</v>
      </c>
      <c r="P1239" s="24">
        <v>0</v>
      </c>
      <c r="Q1239" s="24">
        <v>0</v>
      </c>
      <c r="R1239" s="24" t="s">
        <v>84</v>
      </c>
      <c r="S1239" s="62">
        <v>0</v>
      </c>
      <c r="T1239" s="24">
        <v>2025</v>
      </c>
      <c r="U1239" s="24">
        <f t="shared" si="25"/>
        <v>6</v>
      </c>
      <c r="V1239" s="24"/>
      <c r="W1239" s="24"/>
      <c r="X1239" s="24">
        <v>5</v>
      </c>
      <c r="Y1239" s="24"/>
      <c r="Z1239" s="24"/>
      <c r="AA1239" s="24">
        <v>3</v>
      </c>
      <c r="AB1239" s="24">
        <v>3</v>
      </c>
      <c r="AC1239" s="24"/>
      <c r="AD1239" s="24"/>
      <c r="AE1239" s="24"/>
      <c r="AF1239" s="24"/>
      <c r="AG1239" s="24"/>
      <c r="AH1239" s="62">
        <f>V1239/'Festività&amp;Chiusure'!H$2</f>
        <v>0</v>
      </c>
      <c r="AI1239" s="62">
        <f>W1239/'Festività&amp;Chiusure'!I$2</f>
        <v>0</v>
      </c>
      <c r="AJ1239" s="62">
        <f>X1239/'Festività&amp;Chiusure'!J$2</f>
        <v>0.23809523809523808</v>
      </c>
      <c r="AK1239" s="62">
        <f>Y1239/'Festività&amp;Chiusure'!K$2</f>
        <v>0</v>
      </c>
      <c r="AL1239" s="62">
        <f>Z1239/'Festività&amp;Chiusure'!L$2</f>
        <v>0</v>
      </c>
      <c r="AM1239" s="62">
        <f>AA1239/'Festività&amp;Chiusure'!M$2</f>
        <v>0.15</v>
      </c>
      <c r="AN1239" s="62">
        <f>AB1239/'Festività&amp;Chiusure'!N$2</f>
        <v>0.13043478260869565</v>
      </c>
      <c r="AO1239" s="62">
        <f>AC1239/'Festività&amp;Chiusure'!O$2</f>
        <v>0</v>
      </c>
      <c r="AP1239" s="62">
        <f>AD1239/'Festività&amp;Chiusure'!P$2</f>
        <v>0</v>
      </c>
      <c r="AQ1239" s="62">
        <f>AE1239/'Festività&amp;Chiusure'!Q$2</f>
        <v>0</v>
      </c>
      <c r="AR1239" s="62">
        <f>AF1239/'Festività&amp;Chiusure'!R$2</f>
        <v>0</v>
      </c>
      <c r="AS1239" s="62">
        <f>AG1239/'Festività&amp;Chiusure'!S$2</f>
        <v>0</v>
      </c>
    </row>
    <row r="1240" spans="1:45" ht="15" customHeight="1">
      <c r="A1240" s="24" t="s">
        <v>420</v>
      </c>
      <c r="B1240" s="24" t="s">
        <v>46</v>
      </c>
      <c r="C1240" s="24" t="s">
        <v>472</v>
      </c>
      <c r="D1240" s="24">
        <v>2025</v>
      </c>
      <c r="E1240" s="61">
        <v>45717</v>
      </c>
      <c r="F1240" s="61">
        <v>45787</v>
      </c>
      <c r="G1240" s="24" t="s">
        <v>62</v>
      </c>
      <c r="H1240" s="24" t="s">
        <v>62</v>
      </c>
      <c r="I1240" s="24" t="s">
        <v>379</v>
      </c>
      <c r="J1240" s="24" t="s">
        <v>823</v>
      </c>
      <c r="K1240" s="24" t="s">
        <v>52</v>
      </c>
      <c r="L1240" s="24" t="s">
        <v>451</v>
      </c>
      <c r="M1240" s="24" t="s">
        <v>466</v>
      </c>
      <c r="N1240" s="24" t="s">
        <v>59</v>
      </c>
      <c r="O1240" s="24" t="s">
        <v>92</v>
      </c>
      <c r="P1240" s="24">
        <v>0</v>
      </c>
      <c r="Q1240" s="24">
        <v>0</v>
      </c>
      <c r="R1240" s="24" t="s">
        <v>84</v>
      </c>
      <c r="S1240" s="62">
        <v>0</v>
      </c>
      <c r="T1240" s="24">
        <v>2025</v>
      </c>
      <c r="U1240" s="24">
        <f t="shared" si="25"/>
        <v>4</v>
      </c>
      <c r="V1240" s="24"/>
      <c r="W1240" s="24"/>
      <c r="X1240" s="24">
        <v>2</v>
      </c>
      <c r="Y1240" s="24"/>
      <c r="Z1240" s="24"/>
      <c r="AA1240" s="24">
        <v>2</v>
      </c>
      <c r="AB1240" s="24">
        <v>2</v>
      </c>
      <c r="AC1240" s="24"/>
      <c r="AD1240" s="24"/>
      <c r="AE1240" s="24"/>
      <c r="AF1240" s="24"/>
      <c r="AG1240" s="24"/>
      <c r="AH1240" s="62">
        <f>V1240/'Festività&amp;Chiusure'!H$2</f>
        <v>0</v>
      </c>
      <c r="AI1240" s="62">
        <f>W1240/'Festività&amp;Chiusure'!I$2</f>
        <v>0</v>
      </c>
      <c r="AJ1240" s="62">
        <f>X1240/'Festività&amp;Chiusure'!J$2</f>
        <v>9.5238095238095233E-2</v>
      </c>
      <c r="AK1240" s="62">
        <f>Y1240/'Festività&amp;Chiusure'!K$2</f>
        <v>0</v>
      </c>
      <c r="AL1240" s="62">
        <f>Z1240/'Festività&amp;Chiusure'!L$2</f>
        <v>0</v>
      </c>
      <c r="AM1240" s="62">
        <f>AA1240/'Festività&amp;Chiusure'!M$2</f>
        <v>0.1</v>
      </c>
      <c r="AN1240" s="62">
        <f>AB1240/'Festività&amp;Chiusure'!N$2</f>
        <v>8.6956521739130432E-2</v>
      </c>
      <c r="AO1240" s="62">
        <f>AC1240/'Festività&amp;Chiusure'!O$2</f>
        <v>0</v>
      </c>
      <c r="AP1240" s="62">
        <f>AD1240/'Festività&amp;Chiusure'!P$2</f>
        <v>0</v>
      </c>
      <c r="AQ1240" s="62">
        <f>AE1240/'Festività&amp;Chiusure'!Q$2</f>
        <v>0</v>
      </c>
      <c r="AR1240" s="62">
        <f>AF1240/'Festività&amp;Chiusure'!R$2</f>
        <v>0</v>
      </c>
      <c r="AS1240" s="62">
        <f>AG1240/'Festività&amp;Chiusure'!S$2</f>
        <v>0</v>
      </c>
    </row>
    <row r="1241" spans="1:45" ht="15" customHeight="1">
      <c r="A1241" s="24" t="s">
        <v>420</v>
      </c>
      <c r="B1241" s="24" t="s">
        <v>46</v>
      </c>
      <c r="C1241" s="24" t="s">
        <v>472</v>
      </c>
      <c r="D1241" s="24">
        <v>2025</v>
      </c>
      <c r="E1241" s="61">
        <v>45717</v>
      </c>
      <c r="F1241" s="61">
        <v>45787</v>
      </c>
      <c r="G1241" s="24" t="s">
        <v>62</v>
      </c>
      <c r="H1241" s="24" t="s">
        <v>62</v>
      </c>
      <c r="I1241" s="24" t="s">
        <v>379</v>
      </c>
      <c r="J1241" s="24" t="s">
        <v>823</v>
      </c>
      <c r="K1241" s="24" t="s">
        <v>52</v>
      </c>
      <c r="L1241" s="24" t="s">
        <v>451</v>
      </c>
      <c r="M1241" s="24" t="s">
        <v>223</v>
      </c>
      <c r="N1241" s="24" t="s">
        <v>55</v>
      </c>
      <c r="O1241" s="24" t="s">
        <v>233</v>
      </c>
      <c r="P1241" s="24">
        <v>0</v>
      </c>
      <c r="Q1241" s="24">
        <v>0</v>
      </c>
      <c r="R1241" s="24" t="s">
        <v>84</v>
      </c>
      <c r="S1241" s="62">
        <v>0</v>
      </c>
      <c r="T1241" s="24">
        <v>2025</v>
      </c>
      <c r="U1241" s="24">
        <f t="shared" si="25"/>
        <v>6</v>
      </c>
      <c r="V1241" s="24"/>
      <c r="W1241" s="24"/>
      <c r="X1241" s="24">
        <v>3</v>
      </c>
      <c r="Y1241" s="24"/>
      <c r="Z1241" s="24"/>
      <c r="AA1241" s="24">
        <v>3</v>
      </c>
      <c r="AB1241" s="24">
        <v>3</v>
      </c>
      <c r="AC1241" s="24"/>
      <c r="AD1241" s="24"/>
      <c r="AE1241" s="24"/>
      <c r="AF1241" s="24"/>
      <c r="AG1241" s="24"/>
      <c r="AH1241" s="62">
        <f>V1241/'Festività&amp;Chiusure'!H$2</f>
        <v>0</v>
      </c>
      <c r="AI1241" s="62">
        <f>W1241/'Festività&amp;Chiusure'!I$2</f>
        <v>0</v>
      </c>
      <c r="AJ1241" s="62">
        <f>X1241/'Festività&amp;Chiusure'!J$2</f>
        <v>0.14285714285714285</v>
      </c>
      <c r="AK1241" s="62">
        <f>Y1241/'Festività&amp;Chiusure'!K$2</f>
        <v>0</v>
      </c>
      <c r="AL1241" s="62">
        <f>Z1241/'Festività&amp;Chiusure'!L$2</f>
        <v>0</v>
      </c>
      <c r="AM1241" s="62">
        <f>AA1241/'Festività&amp;Chiusure'!M$2</f>
        <v>0.15</v>
      </c>
      <c r="AN1241" s="62">
        <f>AB1241/'Festività&amp;Chiusure'!N$2</f>
        <v>0.13043478260869565</v>
      </c>
      <c r="AO1241" s="62">
        <f>AC1241/'Festività&amp;Chiusure'!O$2</f>
        <v>0</v>
      </c>
      <c r="AP1241" s="62">
        <f>AD1241/'Festività&amp;Chiusure'!P$2</f>
        <v>0</v>
      </c>
      <c r="AQ1241" s="62">
        <f>AE1241/'Festività&amp;Chiusure'!Q$2</f>
        <v>0</v>
      </c>
      <c r="AR1241" s="62">
        <f>AF1241/'Festività&amp;Chiusure'!R$2</f>
        <v>0</v>
      </c>
      <c r="AS1241" s="62">
        <f>AG1241/'Festività&amp;Chiusure'!S$2</f>
        <v>0</v>
      </c>
    </row>
    <row r="1242" spans="1:45" ht="15" customHeight="1">
      <c r="A1242" s="24" t="s">
        <v>420</v>
      </c>
      <c r="B1242" s="24" t="s">
        <v>46</v>
      </c>
      <c r="C1242" s="24" t="s">
        <v>472</v>
      </c>
      <c r="D1242" s="24">
        <v>2025</v>
      </c>
      <c r="E1242" s="61">
        <v>45717</v>
      </c>
      <c r="F1242" s="61">
        <v>45787</v>
      </c>
      <c r="G1242" s="24" t="s">
        <v>62</v>
      </c>
      <c r="H1242" s="24" t="s">
        <v>62</v>
      </c>
      <c r="I1242" s="24" t="s">
        <v>379</v>
      </c>
      <c r="J1242" s="24" t="s">
        <v>823</v>
      </c>
      <c r="K1242" s="24" t="s">
        <v>52</v>
      </c>
      <c r="L1242" s="24" t="s">
        <v>451</v>
      </c>
      <c r="M1242" s="24" t="s">
        <v>413</v>
      </c>
      <c r="N1242" s="24" t="s">
        <v>55</v>
      </c>
      <c r="O1242" s="24" t="s">
        <v>696</v>
      </c>
      <c r="P1242" s="24">
        <v>0</v>
      </c>
      <c r="Q1242" s="24">
        <v>0</v>
      </c>
      <c r="R1242" s="24" t="s">
        <v>84</v>
      </c>
      <c r="S1242" s="62">
        <v>0</v>
      </c>
      <c r="T1242" s="24">
        <v>2025</v>
      </c>
      <c r="U1242" s="24">
        <f t="shared" si="25"/>
        <v>6</v>
      </c>
      <c r="V1242" s="24"/>
      <c r="W1242" s="24"/>
      <c r="X1242" s="24">
        <v>5</v>
      </c>
      <c r="Y1242" s="24"/>
      <c r="Z1242" s="24"/>
      <c r="AA1242" s="24">
        <v>1</v>
      </c>
      <c r="AB1242" s="24">
        <v>5</v>
      </c>
      <c r="AC1242" s="24"/>
      <c r="AD1242" s="24"/>
      <c r="AE1242" s="24"/>
      <c r="AF1242" s="24"/>
      <c r="AG1242" s="24"/>
      <c r="AH1242" s="62">
        <f>V1242/'Festività&amp;Chiusure'!H$2</f>
        <v>0</v>
      </c>
      <c r="AI1242" s="62">
        <f>W1242/'Festività&amp;Chiusure'!I$2</f>
        <v>0</v>
      </c>
      <c r="AJ1242" s="62">
        <f>X1242/'Festività&amp;Chiusure'!J$2</f>
        <v>0.23809523809523808</v>
      </c>
      <c r="AK1242" s="62">
        <f>Y1242/'Festività&amp;Chiusure'!K$2</f>
        <v>0</v>
      </c>
      <c r="AL1242" s="62">
        <f>Z1242/'Festività&amp;Chiusure'!L$2</f>
        <v>0</v>
      </c>
      <c r="AM1242" s="62">
        <f>AA1242/'Festività&amp;Chiusure'!M$2</f>
        <v>0.05</v>
      </c>
      <c r="AN1242" s="62">
        <f>AB1242/'Festività&amp;Chiusure'!N$2</f>
        <v>0.21739130434782608</v>
      </c>
      <c r="AO1242" s="62">
        <f>AC1242/'Festività&amp;Chiusure'!O$2</f>
        <v>0</v>
      </c>
      <c r="AP1242" s="62">
        <f>AD1242/'Festività&amp;Chiusure'!P$2</f>
        <v>0</v>
      </c>
      <c r="AQ1242" s="62">
        <f>AE1242/'Festività&amp;Chiusure'!Q$2</f>
        <v>0</v>
      </c>
      <c r="AR1242" s="62">
        <f>AF1242/'Festività&amp;Chiusure'!R$2</f>
        <v>0</v>
      </c>
      <c r="AS1242" s="62">
        <f>AG1242/'Festività&amp;Chiusure'!S$2</f>
        <v>0</v>
      </c>
    </row>
    <row r="1243" spans="1:45" ht="15" customHeight="1">
      <c r="A1243" s="24" t="s">
        <v>420</v>
      </c>
      <c r="B1243" s="24" t="s">
        <v>46</v>
      </c>
      <c r="C1243" s="24" t="s">
        <v>472</v>
      </c>
      <c r="D1243" s="24">
        <v>2025</v>
      </c>
      <c r="E1243" s="61">
        <v>45717</v>
      </c>
      <c r="F1243" s="61">
        <v>45787</v>
      </c>
      <c r="G1243" s="24" t="s">
        <v>62</v>
      </c>
      <c r="H1243" s="24" t="s">
        <v>62</v>
      </c>
      <c r="I1243" s="24" t="s">
        <v>379</v>
      </c>
      <c r="J1243" s="24" t="s">
        <v>824</v>
      </c>
      <c r="K1243" s="24" t="s">
        <v>52</v>
      </c>
      <c r="L1243" s="24" t="s">
        <v>451</v>
      </c>
      <c r="M1243" s="24" t="s">
        <v>503</v>
      </c>
      <c r="N1243" s="24" t="s">
        <v>59</v>
      </c>
      <c r="O1243" s="24" t="s">
        <v>697</v>
      </c>
      <c r="P1243" s="24">
        <v>75</v>
      </c>
      <c r="Q1243" s="24">
        <v>0</v>
      </c>
      <c r="R1243" s="24" t="s">
        <v>84</v>
      </c>
      <c r="S1243" s="62">
        <v>0</v>
      </c>
      <c r="T1243" s="24">
        <v>2025</v>
      </c>
      <c r="U1243" s="24">
        <f t="shared" si="25"/>
        <v>7</v>
      </c>
      <c r="V1243" s="24"/>
      <c r="W1243" s="24">
        <v>2</v>
      </c>
      <c r="X1243" s="24"/>
      <c r="Y1243" s="24"/>
      <c r="AA1243" s="24">
        <v>3</v>
      </c>
      <c r="AB1243" s="24">
        <v>2</v>
      </c>
      <c r="AC1243" s="24">
        <v>2</v>
      </c>
      <c r="AD1243" s="24"/>
      <c r="AE1243" s="24"/>
      <c r="AF1243" s="24"/>
      <c r="AG1243" s="24"/>
      <c r="AH1243" s="62">
        <f>V1243/'Festività&amp;Chiusure'!H$2</f>
        <v>0</v>
      </c>
      <c r="AI1243" s="62">
        <f>W1243/'Festività&amp;Chiusure'!I$2</f>
        <v>0.1</v>
      </c>
      <c r="AJ1243" s="62">
        <f>X1243/'Festività&amp;Chiusure'!J$2</f>
        <v>0</v>
      </c>
      <c r="AK1243" s="62">
        <f>Y1243/'Festività&amp;Chiusure'!K$2</f>
        <v>0</v>
      </c>
      <c r="AL1243" s="62">
        <f>Z1243/'Festività&amp;Chiusure'!L$2</f>
        <v>0</v>
      </c>
      <c r="AM1243" s="62">
        <f>AA1243/'Festività&amp;Chiusure'!M$2</f>
        <v>0.15</v>
      </c>
      <c r="AN1243" s="62">
        <f>AB1243/'Festività&amp;Chiusure'!N$2</f>
        <v>8.6956521739130432E-2</v>
      </c>
      <c r="AO1243" s="62">
        <f>AC1243/'Festività&amp;Chiusure'!O$2</f>
        <v>0.16666666666666666</v>
      </c>
      <c r="AP1243" s="62">
        <f>AD1243/'Festività&amp;Chiusure'!P$2</f>
        <v>0</v>
      </c>
      <c r="AQ1243" s="62">
        <f>AE1243/'Festività&amp;Chiusure'!Q$2</f>
        <v>0</v>
      </c>
      <c r="AR1243" s="62">
        <f>AF1243/'Festività&amp;Chiusure'!R$2</f>
        <v>0</v>
      </c>
      <c r="AS1243" s="62">
        <f>AG1243/'Festività&amp;Chiusure'!S$2</f>
        <v>0</v>
      </c>
    </row>
    <row r="1244" spans="1:45" ht="15" customHeight="1">
      <c r="A1244" s="24" t="s">
        <v>420</v>
      </c>
      <c r="B1244" s="24" t="s">
        <v>46</v>
      </c>
      <c r="C1244" s="24" t="s">
        <v>472</v>
      </c>
      <c r="D1244" s="24">
        <v>2025</v>
      </c>
      <c r="E1244" s="61">
        <v>45717</v>
      </c>
      <c r="F1244" s="61">
        <v>45787</v>
      </c>
      <c r="G1244" s="24" t="s">
        <v>62</v>
      </c>
      <c r="H1244" s="24" t="s">
        <v>62</v>
      </c>
      <c r="I1244" s="24" t="s">
        <v>379</v>
      </c>
      <c r="J1244" s="24" t="s">
        <v>824</v>
      </c>
      <c r="K1244" s="24" t="s">
        <v>52</v>
      </c>
      <c r="L1244" s="24" t="s">
        <v>451</v>
      </c>
      <c r="M1244" s="24" t="s">
        <v>466</v>
      </c>
      <c r="N1244" s="24" t="s">
        <v>59</v>
      </c>
      <c r="O1244" s="24" t="s">
        <v>92</v>
      </c>
      <c r="P1244" s="24">
        <v>75</v>
      </c>
      <c r="Q1244" s="24">
        <v>0</v>
      </c>
      <c r="R1244" s="24" t="s">
        <v>84</v>
      </c>
      <c r="S1244" s="62">
        <v>0</v>
      </c>
      <c r="T1244" s="24">
        <v>2025</v>
      </c>
      <c r="U1244" s="24">
        <f t="shared" si="25"/>
        <v>4</v>
      </c>
      <c r="V1244" s="24"/>
      <c r="W1244" s="24">
        <v>1</v>
      </c>
      <c r="X1244" s="24"/>
      <c r="Y1244" s="24"/>
      <c r="AA1244" s="24">
        <v>1</v>
      </c>
      <c r="AB1244" s="24">
        <v>1</v>
      </c>
      <c r="AC1244" s="24">
        <v>2</v>
      </c>
      <c r="AD1244" s="24"/>
      <c r="AE1244" s="24"/>
      <c r="AF1244" s="24"/>
      <c r="AG1244" s="24"/>
      <c r="AH1244" s="62">
        <f>V1244/'Festività&amp;Chiusure'!H$2</f>
        <v>0</v>
      </c>
      <c r="AI1244" s="62">
        <f>W1244/'Festività&amp;Chiusure'!I$2</f>
        <v>0.05</v>
      </c>
      <c r="AJ1244" s="62">
        <f>X1244/'Festività&amp;Chiusure'!J$2</f>
        <v>0</v>
      </c>
      <c r="AK1244" s="62">
        <f>Y1244/'Festività&amp;Chiusure'!K$2</f>
        <v>0</v>
      </c>
      <c r="AL1244" s="62">
        <f>Z1244/'Festività&amp;Chiusure'!L$2</f>
        <v>0</v>
      </c>
      <c r="AM1244" s="62">
        <f>AA1244/'Festività&amp;Chiusure'!M$2</f>
        <v>0.05</v>
      </c>
      <c r="AN1244" s="62">
        <f>AB1244/'Festività&amp;Chiusure'!N$2</f>
        <v>4.3478260869565216E-2</v>
      </c>
      <c r="AO1244" s="62">
        <f>AC1244/'Festività&amp;Chiusure'!O$2</f>
        <v>0.16666666666666666</v>
      </c>
      <c r="AP1244" s="62">
        <f>AD1244/'Festività&amp;Chiusure'!P$2</f>
        <v>0</v>
      </c>
      <c r="AQ1244" s="62">
        <f>AE1244/'Festività&amp;Chiusure'!Q$2</f>
        <v>0</v>
      </c>
      <c r="AR1244" s="62">
        <f>AF1244/'Festività&amp;Chiusure'!R$2</f>
        <v>0</v>
      </c>
      <c r="AS1244" s="62">
        <f>AG1244/'Festività&amp;Chiusure'!S$2</f>
        <v>0</v>
      </c>
    </row>
    <row r="1245" spans="1:45" ht="15" customHeight="1">
      <c r="A1245" s="24" t="s">
        <v>420</v>
      </c>
      <c r="B1245" s="24" t="s">
        <v>46</v>
      </c>
      <c r="C1245" s="24" t="s">
        <v>472</v>
      </c>
      <c r="D1245" s="24">
        <v>2025</v>
      </c>
      <c r="E1245" s="61">
        <v>45717</v>
      </c>
      <c r="F1245" s="61">
        <v>45787</v>
      </c>
      <c r="G1245" s="24" t="s">
        <v>62</v>
      </c>
      <c r="H1245" s="24" t="s">
        <v>62</v>
      </c>
      <c r="I1245" s="24" t="s">
        <v>379</v>
      </c>
      <c r="J1245" s="24" t="s">
        <v>824</v>
      </c>
      <c r="K1245" s="24" t="s">
        <v>52</v>
      </c>
      <c r="L1245" s="24" t="s">
        <v>451</v>
      </c>
      <c r="M1245" s="24" t="s">
        <v>451</v>
      </c>
      <c r="N1245" s="24" t="s">
        <v>55</v>
      </c>
      <c r="O1245" s="24" t="s">
        <v>92</v>
      </c>
      <c r="P1245" s="24">
        <v>75</v>
      </c>
      <c r="Q1245" s="24">
        <v>0</v>
      </c>
      <c r="R1245" s="24" t="s">
        <v>84</v>
      </c>
      <c r="S1245" s="62">
        <v>0</v>
      </c>
      <c r="T1245" s="24">
        <v>2025</v>
      </c>
      <c r="U1245" s="24">
        <f t="shared" si="25"/>
        <v>4</v>
      </c>
      <c r="V1245" s="24"/>
      <c r="W1245" s="24">
        <v>1</v>
      </c>
      <c r="X1245" s="24"/>
      <c r="Y1245" s="24"/>
      <c r="AA1245" s="24">
        <v>1</v>
      </c>
      <c r="AB1245" s="24">
        <v>1</v>
      </c>
      <c r="AC1245" s="24">
        <v>2</v>
      </c>
      <c r="AD1245" s="24"/>
      <c r="AE1245" s="24"/>
      <c r="AF1245" s="24"/>
      <c r="AG1245" s="24"/>
      <c r="AH1245" s="62">
        <f>V1245/'Festività&amp;Chiusure'!H$2</f>
        <v>0</v>
      </c>
      <c r="AI1245" s="62">
        <f>W1245/'Festività&amp;Chiusure'!I$2</f>
        <v>0.05</v>
      </c>
      <c r="AJ1245" s="62">
        <f>X1245/'Festività&amp;Chiusure'!J$2</f>
        <v>0</v>
      </c>
      <c r="AK1245" s="62">
        <f>Y1245/'Festività&amp;Chiusure'!K$2</f>
        <v>0</v>
      </c>
      <c r="AL1245" s="62">
        <f>Z1245/'Festività&amp;Chiusure'!L$2</f>
        <v>0</v>
      </c>
      <c r="AM1245" s="62">
        <f>AA1245/'Festività&amp;Chiusure'!M$2</f>
        <v>0.05</v>
      </c>
      <c r="AN1245" s="62">
        <f>AB1245/'Festività&amp;Chiusure'!N$2</f>
        <v>4.3478260869565216E-2</v>
      </c>
      <c r="AO1245" s="62">
        <f>AC1245/'Festività&amp;Chiusure'!O$2</f>
        <v>0.16666666666666666</v>
      </c>
      <c r="AP1245" s="62">
        <f>AD1245/'Festività&amp;Chiusure'!P$2</f>
        <v>0</v>
      </c>
      <c r="AQ1245" s="62">
        <f>AE1245/'Festività&amp;Chiusure'!Q$2</f>
        <v>0</v>
      </c>
      <c r="AR1245" s="62">
        <f>AF1245/'Festività&amp;Chiusure'!R$2</f>
        <v>0</v>
      </c>
      <c r="AS1245" s="62">
        <f>AG1245/'Festività&amp;Chiusure'!S$2</f>
        <v>0</v>
      </c>
    </row>
    <row r="1246" spans="1:45" ht="15" customHeight="1">
      <c r="A1246" s="24" t="s">
        <v>420</v>
      </c>
      <c r="B1246" s="24" t="s">
        <v>46</v>
      </c>
      <c r="C1246" s="24" t="s">
        <v>472</v>
      </c>
      <c r="D1246" s="24">
        <v>2025</v>
      </c>
      <c r="E1246" s="61">
        <v>45717</v>
      </c>
      <c r="F1246" s="61">
        <v>45787</v>
      </c>
      <c r="G1246" s="24" t="s">
        <v>62</v>
      </c>
      <c r="H1246" s="24" t="s">
        <v>62</v>
      </c>
      <c r="I1246" s="24" t="s">
        <v>379</v>
      </c>
      <c r="J1246" s="24" t="s">
        <v>824</v>
      </c>
      <c r="K1246" s="24" t="s">
        <v>52</v>
      </c>
      <c r="L1246" s="24" t="s">
        <v>451</v>
      </c>
      <c r="M1246" s="24" t="s">
        <v>223</v>
      </c>
      <c r="N1246" s="24" t="s">
        <v>55</v>
      </c>
      <c r="O1246" s="24" t="s">
        <v>696</v>
      </c>
      <c r="P1246" s="24">
        <v>75</v>
      </c>
      <c r="Q1246" s="24">
        <v>0</v>
      </c>
      <c r="R1246" s="24" t="s">
        <v>84</v>
      </c>
      <c r="S1246" s="62">
        <v>0</v>
      </c>
      <c r="T1246" s="24">
        <v>2025</v>
      </c>
      <c r="U1246" s="24">
        <f t="shared" si="25"/>
        <v>6</v>
      </c>
      <c r="V1246" s="24"/>
      <c r="W1246" s="24"/>
      <c r="X1246" s="24"/>
      <c r="Y1246" s="24"/>
      <c r="AA1246" s="24">
        <v>2</v>
      </c>
      <c r="AB1246" s="24">
        <v>2</v>
      </c>
      <c r="AC1246" s="24">
        <v>2</v>
      </c>
      <c r="AD1246" s="24"/>
      <c r="AE1246" s="24"/>
      <c r="AF1246" s="24"/>
      <c r="AG1246" s="24"/>
      <c r="AH1246" s="62">
        <f>V1246/'Festività&amp;Chiusure'!H$2</f>
        <v>0</v>
      </c>
      <c r="AI1246" s="62">
        <f>W1246/'Festività&amp;Chiusure'!I$2</f>
        <v>0</v>
      </c>
      <c r="AJ1246" s="62">
        <f>X1246/'Festività&amp;Chiusure'!J$2</f>
        <v>0</v>
      </c>
      <c r="AK1246" s="62">
        <f>Y1246/'Festività&amp;Chiusure'!K$2</f>
        <v>0</v>
      </c>
      <c r="AL1246" s="62">
        <f>Z1246/'Festività&amp;Chiusure'!L$2</f>
        <v>0</v>
      </c>
      <c r="AM1246" s="62">
        <f>AA1246/'Festività&amp;Chiusure'!M$2</f>
        <v>0.1</v>
      </c>
      <c r="AN1246" s="62">
        <f>AB1246/'Festività&amp;Chiusure'!N$2</f>
        <v>8.6956521739130432E-2</v>
      </c>
      <c r="AO1246" s="62">
        <f>AC1246/'Festività&amp;Chiusure'!O$2</f>
        <v>0.16666666666666666</v>
      </c>
      <c r="AP1246" s="62">
        <f>AD1246/'Festività&amp;Chiusure'!P$2</f>
        <v>0</v>
      </c>
      <c r="AQ1246" s="62">
        <f>AE1246/'Festività&amp;Chiusure'!Q$2</f>
        <v>0</v>
      </c>
      <c r="AR1246" s="62">
        <f>AF1246/'Festività&amp;Chiusure'!R$2</f>
        <v>0</v>
      </c>
      <c r="AS1246" s="62">
        <f>AG1246/'Festività&amp;Chiusure'!S$2</f>
        <v>0</v>
      </c>
    </row>
    <row r="1247" spans="1:45" ht="15" customHeight="1">
      <c r="A1247" s="24" t="s">
        <v>420</v>
      </c>
      <c r="B1247" s="24" t="s">
        <v>46</v>
      </c>
      <c r="C1247" s="24" t="s">
        <v>472</v>
      </c>
      <c r="D1247" s="24">
        <v>2025</v>
      </c>
      <c r="E1247" s="61">
        <v>45717</v>
      </c>
      <c r="F1247" s="61">
        <v>45787</v>
      </c>
      <c r="G1247" s="24" t="s">
        <v>62</v>
      </c>
      <c r="H1247" s="24" t="s">
        <v>62</v>
      </c>
      <c r="I1247" s="24" t="s">
        <v>379</v>
      </c>
      <c r="J1247" s="24" t="s">
        <v>824</v>
      </c>
      <c r="K1247" s="24" t="s">
        <v>52</v>
      </c>
      <c r="L1247" s="24" t="s">
        <v>451</v>
      </c>
      <c r="M1247" s="24" t="s">
        <v>413</v>
      </c>
      <c r="N1247" s="24" t="s">
        <v>55</v>
      </c>
      <c r="O1247" s="24" t="s">
        <v>696</v>
      </c>
      <c r="P1247" s="24">
        <v>75</v>
      </c>
      <c r="Q1247" s="24">
        <v>0</v>
      </c>
      <c r="R1247" s="24" t="s">
        <v>84</v>
      </c>
      <c r="S1247" s="62">
        <v>0</v>
      </c>
      <c r="T1247" s="24">
        <v>2025</v>
      </c>
      <c r="U1247" s="24">
        <f t="shared" si="25"/>
        <v>20</v>
      </c>
      <c r="V1247" s="24"/>
      <c r="W1247" s="24"/>
      <c r="X1247" s="24"/>
      <c r="Y1247" s="24"/>
      <c r="AA1247" s="24">
        <v>12</v>
      </c>
      <c r="AB1247" s="24">
        <v>5</v>
      </c>
      <c r="AC1247" s="24">
        <v>3</v>
      </c>
      <c r="AD1247" s="24"/>
      <c r="AE1247" s="24"/>
      <c r="AF1247" s="24"/>
      <c r="AG1247" s="24"/>
      <c r="AH1247" s="62">
        <f>V1247/'Festività&amp;Chiusure'!H$2</f>
        <v>0</v>
      </c>
      <c r="AI1247" s="62">
        <f>W1247/'Festività&amp;Chiusure'!I$2</f>
        <v>0</v>
      </c>
      <c r="AJ1247" s="62">
        <f>X1247/'Festività&amp;Chiusure'!J$2</f>
        <v>0</v>
      </c>
      <c r="AK1247" s="62">
        <f>Y1247/'Festività&amp;Chiusure'!K$2</f>
        <v>0</v>
      </c>
      <c r="AL1247" s="62">
        <f>Z1247/'Festività&amp;Chiusure'!L$2</f>
        <v>0</v>
      </c>
      <c r="AM1247" s="62">
        <f>AA1247/'Festività&amp;Chiusure'!M$2</f>
        <v>0.6</v>
      </c>
      <c r="AN1247" s="62">
        <f>AB1247/'Festività&amp;Chiusure'!N$2</f>
        <v>0.21739130434782608</v>
      </c>
      <c r="AO1247" s="62">
        <f>AC1247/'Festività&amp;Chiusure'!O$2</f>
        <v>0.25</v>
      </c>
      <c r="AP1247" s="62">
        <f>AD1247/'Festività&amp;Chiusure'!P$2</f>
        <v>0</v>
      </c>
      <c r="AQ1247" s="62">
        <f>AE1247/'Festività&amp;Chiusure'!Q$2</f>
        <v>0</v>
      </c>
      <c r="AR1247" s="62">
        <f>AF1247/'Festività&amp;Chiusure'!R$2</f>
        <v>0</v>
      </c>
      <c r="AS1247" s="62">
        <f>AG1247/'Festività&amp;Chiusure'!S$2</f>
        <v>0</v>
      </c>
    </row>
    <row r="1248" spans="1:45" ht="14.45">
      <c r="A1248" s="24" t="s">
        <v>420</v>
      </c>
      <c r="B1248" s="24" t="s">
        <v>46</v>
      </c>
      <c r="C1248" s="24" t="s">
        <v>472</v>
      </c>
      <c r="D1248" s="24">
        <v>2025</v>
      </c>
      <c r="E1248" s="61">
        <v>45717</v>
      </c>
      <c r="F1248" s="61">
        <v>45787</v>
      </c>
      <c r="G1248" s="24" t="s">
        <v>62</v>
      </c>
      <c r="H1248" s="24" t="s">
        <v>62</v>
      </c>
      <c r="I1248" s="24" t="s">
        <v>379</v>
      </c>
      <c r="J1248" s="24" t="s">
        <v>824</v>
      </c>
      <c r="K1248" s="24" t="s">
        <v>52</v>
      </c>
      <c r="L1248" s="24" t="s">
        <v>451</v>
      </c>
      <c r="M1248" s="24" t="s">
        <v>336</v>
      </c>
      <c r="N1248" s="24" t="s">
        <v>59</v>
      </c>
      <c r="O1248" s="24" t="s">
        <v>697</v>
      </c>
      <c r="P1248" s="24">
        <v>75</v>
      </c>
      <c r="Q1248" s="24">
        <v>0</v>
      </c>
      <c r="R1248" s="24" t="s">
        <v>84</v>
      </c>
      <c r="S1248" s="62">
        <v>0</v>
      </c>
      <c r="T1248" s="24">
        <v>2025</v>
      </c>
      <c r="U1248" s="24">
        <f t="shared" si="25"/>
        <v>4</v>
      </c>
      <c r="V1248" s="24"/>
      <c r="W1248" s="24">
        <v>1</v>
      </c>
      <c r="X1248" s="24"/>
      <c r="Y1248" s="24"/>
      <c r="AA1248" s="24">
        <v>2</v>
      </c>
      <c r="AB1248" s="24">
        <v>1</v>
      </c>
      <c r="AC1248" s="24">
        <v>1</v>
      </c>
      <c r="AD1248" s="24"/>
      <c r="AE1248" s="24"/>
      <c r="AF1248" s="24"/>
      <c r="AG1248" s="24"/>
      <c r="AH1248" s="62">
        <f>V1248/'Festività&amp;Chiusure'!H$2</f>
        <v>0</v>
      </c>
      <c r="AI1248" s="62">
        <f>W1248/'Festività&amp;Chiusure'!I$2</f>
        <v>0.05</v>
      </c>
      <c r="AJ1248" s="62">
        <f>X1248/'Festività&amp;Chiusure'!J$2</f>
        <v>0</v>
      </c>
      <c r="AK1248" s="62">
        <f>Y1248/'Festività&amp;Chiusure'!K$2</f>
        <v>0</v>
      </c>
      <c r="AL1248" s="62">
        <f>Z1248/'Festività&amp;Chiusure'!L$2</f>
        <v>0</v>
      </c>
      <c r="AM1248" s="62">
        <f>AA1248/'Festività&amp;Chiusure'!M$2</f>
        <v>0.1</v>
      </c>
      <c r="AN1248" s="62">
        <f>AB1248/'Festività&amp;Chiusure'!N$2</f>
        <v>4.3478260869565216E-2</v>
      </c>
      <c r="AO1248" s="62">
        <f>AC1248/'Festività&amp;Chiusure'!O$2</f>
        <v>8.3333333333333329E-2</v>
      </c>
      <c r="AP1248" s="62">
        <f>AD1248/'Festività&amp;Chiusure'!P$2</f>
        <v>0</v>
      </c>
      <c r="AQ1248" s="62">
        <f>AE1248/'Festività&amp;Chiusure'!Q$2</f>
        <v>0</v>
      </c>
      <c r="AR1248" s="62">
        <f>AF1248/'Festività&amp;Chiusure'!R$2</f>
        <v>0</v>
      </c>
      <c r="AS1248" s="62">
        <f>AG1248/'Festività&amp;Chiusure'!S$2</f>
        <v>0</v>
      </c>
    </row>
    <row r="1249" spans="1:45" ht="14.45">
      <c r="A1249" s="24" t="s">
        <v>420</v>
      </c>
      <c r="B1249" s="24" t="s">
        <v>46</v>
      </c>
      <c r="C1249" s="24" t="s">
        <v>472</v>
      </c>
      <c r="D1249" s="24">
        <v>2025</v>
      </c>
      <c r="E1249" s="61">
        <v>45717</v>
      </c>
      <c r="F1249" s="61">
        <v>45787</v>
      </c>
      <c r="G1249" s="24" t="s">
        <v>62</v>
      </c>
      <c r="H1249" s="24" t="s">
        <v>62</v>
      </c>
      <c r="I1249" s="24" t="s">
        <v>379</v>
      </c>
      <c r="J1249" s="24" t="s">
        <v>824</v>
      </c>
      <c r="K1249" s="24" t="s">
        <v>52</v>
      </c>
      <c r="L1249" s="24" t="s">
        <v>451</v>
      </c>
      <c r="M1249" s="24" t="s">
        <v>311</v>
      </c>
      <c r="N1249" s="24" t="s">
        <v>55</v>
      </c>
      <c r="O1249" s="24" t="s">
        <v>674</v>
      </c>
      <c r="P1249" s="24">
        <v>75</v>
      </c>
      <c r="Q1249" s="24">
        <v>0</v>
      </c>
      <c r="R1249" s="24" t="s">
        <v>84</v>
      </c>
      <c r="S1249" s="62">
        <v>0</v>
      </c>
      <c r="T1249" s="24">
        <v>2025</v>
      </c>
      <c r="U1249" s="24">
        <f t="shared" si="25"/>
        <v>11</v>
      </c>
      <c r="V1249" s="24"/>
      <c r="W1249" s="24"/>
      <c r="X1249" s="24"/>
      <c r="Y1249" s="24"/>
      <c r="AA1249" s="24">
        <v>8</v>
      </c>
      <c r="AB1249" s="24">
        <v>1</v>
      </c>
      <c r="AC1249" s="24">
        <v>2</v>
      </c>
      <c r="AD1249" s="24"/>
      <c r="AE1249" s="24"/>
      <c r="AF1249" s="24"/>
      <c r="AG1249" s="24"/>
      <c r="AH1249" s="62">
        <f>V1249/'Festività&amp;Chiusure'!H$2</f>
        <v>0</v>
      </c>
      <c r="AI1249" s="62">
        <f>W1249/'Festività&amp;Chiusure'!I$2</f>
        <v>0</v>
      </c>
      <c r="AJ1249" s="62">
        <f>X1249/'Festività&amp;Chiusure'!J$2</f>
        <v>0</v>
      </c>
      <c r="AK1249" s="62">
        <f>Y1249/'Festività&amp;Chiusure'!K$2</f>
        <v>0</v>
      </c>
      <c r="AL1249" s="62">
        <f>Z1249/'Festività&amp;Chiusure'!L$2</f>
        <v>0</v>
      </c>
      <c r="AM1249" s="62">
        <f>AA1249/'Festività&amp;Chiusure'!M$2</f>
        <v>0.4</v>
      </c>
      <c r="AN1249" s="62">
        <f>AB1249/'Festività&amp;Chiusure'!N$2</f>
        <v>4.3478260869565216E-2</v>
      </c>
      <c r="AO1249" s="62">
        <f>AC1249/'Festività&amp;Chiusure'!O$2</f>
        <v>0.16666666666666666</v>
      </c>
      <c r="AP1249" s="62">
        <f>AD1249/'Festività&amp;Chiusure'!P$2</f>
        <v>0</v>
      </c>
      <c r="AQ1249" s="62">
        <f>AE1249/'Festività&amp;Chiusure'!Q$2</f>
        <v>0</v>
      </c>
      <c r="AR1249" s="62">
        <f>AF1249/'Festività&amp;Chiusure'!R$2</f>
        <v>0</v>
      </c>
      <c r="AS1249" s="62">
        <f>AG1249/'Festività&amp;Chiusure'!S$2</f>
        <v>0</v>
      </c>
    </row>
    <row r="1250" spans="1:45" ht="15" customHeight="1">
      <c r="A1250" s="24" t="s">
        <v>45</v>
      </c>
      <c r="B1250" s="24" t="s">
        <v>46</v>
      </c>
      <c r="C1250" s="24" t="s">
        <v>195</v>
      </c>
      <c r="D1250" s="24">
        <v>2025</v>
      </c>
      <c r="E1250" s="61">
        <v>45566</v>
      </c>
      <c r="F1250" s="61">
        <v>45657</v>
      </c>
      <c r="G1250" s="24" t="s">
        <v>491</v>
      </c>
      <c r="H1250" s="78" t="s">
        <v>491</v>
      </c>
      <c r="I1250" s="24" t="s">
        <v>379</v>
      </c>
      <c r="J1250" s="24" t="s">
        <v>516</v>
      </c>
      <c r="K1250" s="24" t="s">
        <v>52</v>
      </c>
      <c r="L1250" s="24" t="s">
        <v>451</v>
      </c>
      <c r="M1250" s="24" t="s">
        <v>58</v>
      </c>
      <c r="N1250" s="24" t="s">
        <v>59</v>
      </c>
      <c r="O1250" s="24" t="s">
        <v>72</v>
      </c>
      <c r="P1250" s="24">
        <v>80</v>
      </c>
      <c r="Q1250" s="24">
        <v>36</v>
      </c>
      <c r="R1250" s="24" t="s">
        <v>57</v>
      </c>
      <c r="S1250" s="62">
        <v>1</v>
      </c>
      <c r="T1250" s="24">
        <v>2025</v>
      </c>
      <c r="U1250" s="24">
        <f t="shared" si="25"/>
        <v>0</v>
      </c>
      <c r="V1250" s="24">
        <v>4</v>
      </c>
      <c r="W1250" s="24">
        <v>1</v>
      </c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62">
        <f>V1250/'Festività&amp;Chiusure'!H$2</f>
        <v>0.22222222222222221</v>
      </c>
      <c r="AI1250" s="62">
        <f>W1250/'Festività&amp;Chiusure'!I$2</f>
        <v>0.05</v>
      </c>
      <c r="AJ1250" s="62">
        <f>X1250/'Festività&amp;Chiusure'!J$2</f>
        <v>0</v>
      </c>
      <c r="AK1250" s="62">
        <f>Y1250/'Festività&amp;Chiusure'!K$2</f>
        <v>0</v>
      </c>
      <c r="AL1250" s="62">
        <f>Z1250/'Festività&amp;Chiusure'!L$2</f>
        <v>0</v>
      </c>
      <c r="AM1250" s="62">
        <f>AA1250/'Festività&amp;Chiusure'!M$2</f>
        <v>0</v>
      </c>
      <c r="AN1250" s="62">
        <f>AB1250/'Festività&amp;Chiusure'!N$2</f>
        <v>0</v>
      </c>
      <c r="AO1250" s="62">
        <f>AC1250/'Festività&amp;Chiusure'!O$2</f>
        <v>0</v>
      </c>
      <c r="AP1250" s="62">
        <f>AD1250/'Festività&amp;Chiusure'!P$2</f>
        <v>0</v>
      </c>
      <c r="AQ1250" s="62">
        <f>AE1250/'Festività&amp;Chiusure'!Q$2</f>
        <v>0</v>
      </c>
      <c r="AR1250" s="62">
        <f>AF1250/'Festività&amp;Chiusure'!R$2</f>
        <v>0</v>
      </c>
      <c r="AS1250" s="62">
        <f>AG1250/'Festività&amp;Chiusure'!S$2</f>
        <v>0</v>
      </c>
    </row>
    <row r="1251" spans="1:45" ht="15" customHeight="1">
      <c r="A1251" s="24" t="s">
        <v>45</v>
      </c>
      <c r="B1251" s="24" t="s">
        <v>46</v>
      </c>
      <c r="C1251" s="24" t="s">
        <v>195</v>
      </c>
      <c r="D1251" s="24">
        <v>2025</v>
      </c>
      <c r="E1251" s="61">
        <v>45566</v>
      </c>
      <c r="F1251" s="61">
        <v>45657</v>
      </c>
      <c r="G1251" s="24" t="s">
        <v>491</v>
      </c>
      <c r="H1251" s="24" t="s">
        <v>491</v>
      </c>
      <c r="I1251" s="24" t="s">
        <v>379</v>
      </c>
      <c r="J1251" s="24" t="s">
        <v>516</v>
      </c>
      <c r="K1251" s="24" t="s">
        <v>52</v>
      </c>
      <c r="L1251" s="24" t="s">
        <v>451</v>
      </c>
      <c r="M1251" s="24" t="s">
        <v>466</v>
      </c>
      <c r="N1251" s="24" t="s">
        <v>59</v>
      </c>
      <c r="O1251" s="24" t="s">
        <v>260</v>
      </c>
      <c r="P1251" s="24">
        <v>80</v>
      </c>
      <c r="Q1251" s="24">
        <v>36</v>
      </c>
      <c r="R1251" s="24" t="s">
        <v>57</v>
      </c>
      <c r="S1251" s="62">
        <v>1</v>
      </c>
      <c r="T1251" s="24">
        <v>2025</v>
      </c>
      <c r="U1251" s="24">
        <f t="shared" si="25"/>
        <v>0</v>
      </c>
      <c r="V1251" s="24">
        <v>2</v>
      </c>
      <c r="W1251" s="24">
        <v>1</v>
      </c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62">
        <f>V1251/'Festività&amp;Chiusure'!H$2</f>
        <v>0.1111111111111111</v>
      </c>
      <c r="AI1251" s="62">
        <f>W1251/'Festività&amp;Chiusure'!I$2</f>
        <v>0.05</v>
      </c>
      <c r="AJ1251" s="62">
        <f>X1251/'Festività&amp;Chiusure'!J$2</f>
        <v>0</v>
      </c>
      <c r="AK1251" s="62">
        <f>Y1251/'Festività&amp;Chiusure'!K$2</f>
        <v>0</v>
      </c>
      <c r="AL1251" s="62">
        <f>Z1251/'Festività&amp;Chiusure'!L$2</f>
        <v>0</v>
      </c>
      <c r="AM1251" s="62">
        <f>AA1251/'Festività&amp;Chiusure'!M$2</f>
        <v>0</v>
      </c>
      <c r="AN1251" s="62">
        <f>AB1251/'Festività&amp;Chiusure'!N$2</f>
        <v>0</v>
      </c>
      <c r="AO1251" s="62">
        <f>AC1251/'Festività&amp;Chiusure'!O$2</f>
        <v>0</v>
      </c>
      <c r="AP1251" s="62">
        <f>AD1251/'Festività&amp;Chiusure'!P$2</f>
        <v>0</v>
      </c>
      <c r="AQ1251" s="62">
        <f>AE1251/'Festività&amp;Chiusure'!Q$2</f>
        <v>0</v>
      </c>
      <c r="AR1251" s="62">
        <f>AF1251/'Festività&amp;Chiusure'!R$2</f>
        <v>0</v>
      </c>
      <c r="AS1251" s="62">
        <f>AG1251/'Festività&amp;Chiusure'!S$2</f>
        <v>0</v>
      </c>
    </row>
    <row r="1252" spans="1:45" ht="15" customHeight="1">
      <c r="A1252" s="24" t="s">
        <v>45</v>
      </c>
      <c r="B1252" s="24" t="s">
        <v>46</v>
      </c>
      <c r="C1252" s="24" t="s">
        <v>195</v>
      </c>
      <c r="D1252" s="24">
        <v>2025</v>
      </c>
      <c r="E1252" s="61">
        <v>45566</v>
      </c>
      <c r="F1252" s="61">
        <v>45657</v>
      </c>
      <c r="G1252" s="24" t="s">
        <v>491</v>
      </c>
      <c r="H1252" s="78" t="s">
        <v>491</v>
      </c>
      <c r="I1252" s="24" t="s">
        <v>379</v>
      </c>
      <c r="J1252" s="24" t="s">
        <v>516</v>
      </c>
      <c r="K1252" s="24" t="s">
        <v>52</v>
      </c>
      <c r="L1252" s="24" t="s">
        <v>451</v>
      </c>
      <c r="M1252" s="24" t="s">
        <v>133</v>
      </c>
      <c r="N1252" s="24" t="s">
        <v>55</v>
      </c>
      <c r="O1252" s="24" t="s">
        <v>134</v>
      </c>
      <c r="P1252" s="24">
        <v>80</v>
      </c>
      <c r="Q1252" s="24">
        <v>36</v>
      </c>
      <c r="R1252" s="24" t="s">
        <v>57</v>
      </c>
      <c r="S1252" s="62">
        <v>1</v>
      </c>
      <c r="T1252" s="24">
        <v>2025</v>
      </c>
      <c r="U1252" s="24">
        <f t="shared" si="25"/>
        <v>0</v>
      </c>
      <c r="V1252" s="24">
        <v>3</v>
      </c>
      <c r="W1252" s="24">
        <v>1</v>
      </c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62">
        <f>V1252/'Festività&amp;Chiusure'!H$2</f>
        <v>0.16666666666666666</v>
      </c>
      <c r="AI1252" s="62">
        <f>W1252/'Festività&amp;Chiusure'!I$2</f>
        <v>0.05</v>
      </c>
      <c r="AJ1252" s="62">
        <f>X1252/'Festività&amp;Chiusure'!J$2</f>
        <v>0</v>
      </c>
      <c r="AK1252" s="62">
        <f>Y1252/'Festività&amp;Chiusure'!K$2</f>
        <v>0</v>
      </c>
      <c r="AL1252" s="62">
        <f>Z1252/'Festività&amp;Chiusure'!L$2</f>
        <v>0</v>
      </c>
      <c r="AM1252" s="62">
        <f>AA1252/'Festività&amp;Chiusure'!M$2</f>
        <v>0</v>
      </c>
      <c r="AN1252" s="62">
        <f>AB1252/'Festività&amp;Chiusure'!N$2</f>
        <v>0</v>
      </c>
      <c r="AO1252" s="62">
        <f>AC1252/'Festività&amp;Chiusure'!O$2</f>
        <v>0</v>
      </c>
      <c r="AP1252" s="62">
        <f>AD1252/'Festività&amp;Chiusure'!P$2</f>
        <v>0</v>
      </c>
      <c r="AQ1252" s="62">
        <f>AE1252/'Festività&amp;Chiusure'!Q$2</f>
        <v>0</v>
      </c>
      <c r="AR1252" s="62">
        <f>AF1252/'Festività&amp;Chiusure'!R$2</f>
        <v>0</v>
      </c>
      <c r="AS1252" s="62">
        <f>AG1252/'Festività&amp;Chiusure'!S$2</f>
        <v>0</v>
      </c>
    </row>
    <row r="1253" spans="1:45" ht="15" customHeight="1">
      <c r="A1253" s="24" t="s">
        <v>420</v>
      </c>
      <c r="B1253" s="24" t="s">
        <v>46</v>
      </c>
      <c r="C1253" s="24" t="s">
        <v>472</v>
      </c>
      <c r="D1253" s="24">
        <v>2025</v>
      </c>
      <c r="E1253" s="61">
        <v>45664</v>
      </c>
      <c r="F1253" s="61">
        <v>45716</v>
      </c>
      <c r="G1253" s="24" t="s">
        <v>62</v>
      </c>
      <c r="H1253" s="24" t="s">
        <v>62</v>
      </c>
      <c r="I1253" s="24" t="s">
        <v>379</v>
      </c>
      <c r="J1253" s="24" t="s">
        <v>825</v>
      </c>
      <c r="K1253" s="24" t="s">
        <v>52</v>
      </c>
      <c r="L1253" s="24" t="s">
        <v>451</v>
      </c>
      <c r="M1253" s="24" t="s">
        <v>58</v>
      </c>
      <c r="N1253" s="24" t="s">
        <v>59</v>
      </c>
      <c r="O1253" s="24" t="s">
        <v>697</v>
      </c>
      <c r="P1253" s="24">
        <v>0</v>
      </c>
      <c r="Q1253" s="24">
        <v>0</v>
      </c>
      <c r="R1253" s="24" t="s">
        <v>84</v>
      </c>
      <c r="S1253" s="62">
        <v>0</v>
      </c>
      <c r="T1253" s="24">
        <v>2025</v>
      </c>
      <c r="U1253" s="24">
        <f t="shared" si="25"/>
        <v>12</v>
      </c>
      <c r="V1253" s="24">
        <v>2</v>
      </c>
      <c r="W1253" s="24"/>
      <c r="X1253" s="24"/>
      <c r="Y1253" s="24"/>
      <c r="Z1253" s="24"/>
      <c r="AC1253" s="24">
        <v>5</v>
      </c>
      <c r="AD1253" s="24">
        <v>5</v>
      </c>
      <c r="AE1253" s="24">
        <v>2</v>
      </c>
      <c r="AF1253" s="24"/>
      <c r="AG1253" s="24"/>
      <c r="AH1253" s="62">
        <f>V1253/'Festività&amp;Chiusure'!H$2</f>
        <v>0.1111111111111111</v>
      </c>
      <c r="AI1253" s="62">
        <f>W1253/'Festività&amp;Chiusure'!I$2</f>
        <v>0</v>
      </c>
      <c r="AJ1253" s="62">
        <f>X1253/'Festività&amp;Chiusure'!J$2</f>
        <v>0</v>
      </c>
      <c r="AK1253" s="62">
        <f>Y1253/'Festività&amp;Chiusure'!K$2</f>
        <v>0</v>
      </c>
      <c r="AL1253" s="62">
        <f>Z1253/'Festività&amp;Chiusure'!L$2</f>
        <v>0</v>
      </c>
      <c r="AM1253" s="62">
        <f>AC1253/'Festività&amp;Chiusure'!M$2</f>
        <v>0.25</v>
      </c>
      <c r="AN1253" s="62">
        <f>AD1253/'Festività&amp;Chiusure'!N$2</f>
        <v>0.21739130434782608</v>
      </c>
      <c r="AO1253" s="62">
        <f>AE1253/'Festività&amp;Chiusure'!O$2</f>
        <v>0.16666666666666666</v>
      </c>
      <c r="AP1253" s="62" t="e">
        <f>#REF!/'Festività&amp;Chiusure'!P$2</f>
        <v>#REF!</v>
      </c>
      <c r="AQ1253" s="62">
        <f>AF1253/'Festività&amp;Chiusure'!Q$2</f>
        <v>0</v>
      </c>
      <c r="AR1253" s="62" t="e">
        <f>#REF!/'Festività&amp;Chiusure'!R$2</f>
        <v>#REF!</v>
      </c>
      <c r="AS1253" s="62">
        <f>AG1253/'Festività&amp;Chiusure'!S$2</f>
        <v>0</v>
      </c>
    </row>
    <row r="1254" spans="1:45" ht="15" customHeight="1">
      <c r="A1254" s="24" t="s">
        <v>420</v>
      </c>
      <c r="B1254" s="24" t="s">
        <v>46</v>
      </c>
      <c r="C1254" s="24" t="s">
        <v>472</v>
      </c>
      <c r="D1254" s="24">
        <v>2025</v>
      </c>
      <c r="E1254" s="61">
        <v>45664</v>
      </c>
      <c r="F1254" s="61">
        <v>45716</v>
      </c>
      <c r="G1254" s="24" t="s">
        <v>62</v>
      </c>
      <c r="H1254" s="24" t="s">
        <v>62</v>
      </c>
      <c r="I1254" s="24" t="s">
        <v>379</v>
      </c>
      <c r="J1254" s="24" t="s">
        <v>825</v>
      </c>
      <c r="K1254" s="24" t="s">
        <v>52</v>
      </c>
      <c r="L1254" s="24" t="s">
        <v>451</v>
      </c>
      <c r="M1254" s="24" t="s">
        <v>466</v>
      </c>
      <c r="N1254" s="24" t="s">
        <v>59</v>
      </c>
      <c r="O1254" s="24" t="s">
        <v>92</v>
      </c>
      <c r="P1254" s="24">
        <v>0</v>
      </c>
      <c r="Q1254" s="24">
        <v>0</v>
      </c>
      <c r="R1254" s="24" t="s">
        <v>84</v>
      </c>
      <c r="S1254" s="62">
        <v>0</v>
      </c>
      <c r="T1254" s="24">
        <v>2025</v>
      </c>
      <c r="U1254" s="24">
        <f t="shared" si="25"/>
        <v>5</v>
      </c>
      <c r="V1254" s="24"/>
      <c r="W1254" s="24"/>
      <c r="X1254" s="24"/>
      <c r="Y1254" s="24"/>
      <c r="Z1254" s="24"/>
      <c r="AB1254" s="24">
        <v>2</v>
      </c>
      <c r="AC1254" s="24">
        <v>2</v>
      </c>
      <c r="AD1254" s="24">
        <v>1</v>
      </c>
      <c r="AE1254" s="24"/>
      <c r="AF1254" s="24"/>
      <c r="AG1254" s="24"/>
      <c r="AH1254" s="62">
        <f>V1254/'Festività&amp;Chiusure'!H$2</f>
        <v>0</v>
      </c>
      <c r="AI1254" s="62">
        <f>W1254/'Festività&amp;Chiusure'!I$2</f>
        <v>0</v>
      </c>
      <c r="AJ1254" s="62">
        <f>X1254/'Festività&amp;Chiusure'!J$2</f>
        <v>0</v>
      </c>
      <c r="AK1254" s="62">
        <f>Y1254/'Festività&amp;Chiusure'!K$2</f>
        <v>0</v>
      </c>
      <c r="AL1254" s="62">
        <f>Z1254/'Festività&amp;Chiusure'!L$2</f>
        <v>0</v>
      </c>
      <c r="AM1254" s="62">
        <f>AB1254/'Festività&amp;Chiusure'!M$2</f>
        <v>0.1</v>
      </c>
      <c r="AN1254" s="62">
        <f>AC1254/'Festività&amp;Chiusure'!N$2</f>
        <v>8.6956521739130432E-2</v>
      </c>
      <c r="AO1254" s="62">
        <f>AD1254/'Festività&amp;Chiusure'!O$2</f>
        <v>8.3333333333333329E-2</v>
      </c>
      <c r="AP1254" s="62">
        <f>AE1254/'Festività&amp;Chiusure'!P$2</f>
        <v>0</v>
      </c>
      <c r="AQ1254" s="62">
        <f>AF1254/'Festività&amp;Chiusure'!Q$2</f>
        <v>0</v>
      </c>
      <c r="AR1254" s="62" t="e">
        <f>#REF!/'Festività&amp;Chiusure'!R$2</f>
        <v>#REF!</v>
      </c>
      <c r="AS1254" s="62">
        <f>AG1254/'Festività&amp;Chiusure'!S$2</f>
        <v>0</v>
      </c>
    </row>
    <row r="1255" spans="1:45" ht="15" customHeight="1">
      <c r="A1255" s="24" t="s">
        <v>420</v>
      </c>
      <c r="B1255" s="24" t="s">
        <v>46</v>
      </c>
      <c r="C1255" s="24" t="s">
        <v>472</v>
      </c>
      <c r="D1255" s="24">
        <v>2025</v>
      </c>
      <c r="E1255" s="61">
        <v>45664</v>
      </c>
      <c r="F1255" s="61">
        <v>45716</v>
      </c>
      <c r="G1255" s="24" t="s">
        <v>62</v>
      </c>
      <c r="H1255" s="24" t="s">
        <v>62</v>
      </c>
      <c r="I1255" s="24" t="s">
        <v>379</v>
      </c>
      <c r="J1255" s="24" t="s">
        <v>825</v>
      </c>
      <c r="K1255" s="24" t="s">
        <v>52</v>
      </c>
      <c r="L1255" s="24" t="s">
        <v>451</v>
      </c>
      <c r="M1255" s="24" t="s">
        <v>160</v>
      </c>
      <c r="N1255" s="24" t="s">
        <v>55</v>
      </c>
      <c r="O1255" s="24" t="s">
        <v>142</v>
      </c>
      <c r="P1255" s="24">
        <v>0</v>
      </c>
      <c r="Q1255" s="24">
        <v>0</v>
      </c>
      <c r="R1255" s="24" t="s">
        <v>84</v>
      </c>
      <c r="S1255" s="62">
        <v>0</v>
      </c>
      <c r="T1255" s="24">
        <v>2025</v>
      </c>
      <c r="U1255" s="24">
        <f t="shared" si="25"/>
        <v>8</v>
      </c>
      <c r="V1255" s="24"/>
      <c r="W1255" s="24"/>
      <c r="X1255" s="24"/>
      <c r="Y1255" s="24"/>
      <c r="Z1255" s="24"/>
      <c r="AB1255" s="24">
        <v>5</v>
      </c>
      <c r="AC1255" s="24">
        <v>2</v>
      </c>
      <c r="AD1255" s="24">
        <v>1</v>
      </c>
      <c r="AE1255" s="24"/>
      <c r="AF1255" s="24"/>
      <c r="AG1255" s="24"/>
      <c r="AH1255" s="62">
        <f>V1255/'Festività&amp;Chiusure'!H$2</f>
        <v>0</v>
      </c>
      <c r="AI1255" s="62">
        <f>W1255/'Festività&amp;Chiusure'!I$2</f>
        <v>0</v>
      </c>
      <c r="AJ1255" s="62">
        <f>X1255/'Festività&amp;Chiusure'!J$2</f>
        <v>0</v>
      </c>
      <c r="AK1255" s="62">
        <f>Y1255/'Festività&amp;Chiusure'!K$2</f>
        <v>0</v>
      </c>
      <c r="AL1255" s="62">
        <f>Z1255/'Festività&amp;Chiusure'!L$2</f>
        <v>0</v>
      </c>
      <c r="AM1255" s="62">
        <f>AB1255/'Festività&amp;Chiusure'!M$2</f>
        <v>0.25</v>
      </c>
      <c r="AN1255" s="62">
        <f>AC1255/'Festività&amp;Chiusure'!N$2</f>
        <v>8.6956521739130432E-2</v>
      </c>
      <c r="AO1255" s="62">
        <f>AD1255/'Festività&amp;Chiusure'!O$2</f>
        <v>8.3333333333333329E-2</v>
      </c>
      <c r="AP1255" s="62">
        <f>AE1255/'Festività&amp;Chiusure'!P$2</f>
        <v>0</v>
      </c>
      <c r="AQ1255" s="62">
        <f>AF1255/'Festività&amp;Chiusure'!Q$2</f>
        <v>0</v>
      </c>
      <c r="AR1255" s="62" t="e">
        <f>#REF!/'Festività&amp;Chiusure'!R$2</f>
        <v>#REF!</v>
      </c>
      <c r="AS1255" s="62">
        <f>AG1255/'Festività&amp;Chiusure'!S$2</f>
        <v>0</v>
      </c>
    </row>
    <row r="1256" spans="1:45" ht="15" customHeight="1">
      <c r="A1256" s="24" t="s">
        <v>420</v>
      </c>
      <c r="B1256" s="24" t="s">
        <v>46</v>
      </c>
      <c r="C1256" s="24" t="s">
        <v>472</v>
      </c>
      <c r="D1256" s="24">
        <v>2025</v>
      </c>
      <c r="E1256" s="61">
        <v>45664</v>
      </c>
      <c r="F1256" s="61">
        <v>45716</v>
      </c>
      <c r="G1256" s="24" t="s">
        <v>62</v>
      </c>
      <c r="H1256" s="24" t="s">
        <v>62</v>
      </c>
      <c r="I1256" s="24" t="s">
        <v>379</v>
      </c>
      <c r="J1256" s="24" t="s">
        <v>825</v>
      </c>
      <c r="K1256" s="24" t="s">
        <v>52</v>
      </c>
      <c r="L1256" s="24" t="s">
        <v>451</v>
      </c>
      <c r="M1256" s="24" t="s">
        <v>451</v>
      </c>
      <c r="N1256" s="24" t="s">
        <v>55</v>
      </c>
      <c r="O1256" s="24" t="s">
        <v>92</v>
      </c>
      <c r="P1256" s="24">
        <v>0</v>
      </c>
      <c r="Q1256" s="24">
        <v>0</v>
      </c>
      <c r="R1256" s="24" t="s">
        <v>84</v>
      </c>
      <c r="S1256" s="62">
        <v>0</v>
      </c>
      <c r="T1256" s="24">
        <v>2025</v>
      </c>
      <c r="U1256" s="24">
        <f t="shared" si="25"/>
        <v>4</v>
      </c>
      <c r="V1256" s="24">
        <v>1</v>
      </c>
      <c r="W1256" s="24"/>
      <c r="X1256" s="24"/>
      <c r="Y1256" s="24"/>
      <c r="Z1256" s="24"/>
      <c r="AB1256" s="24">
        <v>2</v>
      </c>
      <c r="AC1256" s="24">
        <v>2</v>
      </c>
      <c r="AD1256" s="24"/>
      <c r="AE1256" s="24"/>
      <c r="AF1256" s="24"/>
      <c r="AG1256" s="24"/>
      <c r="AH1256" s="62">
        <f>V1256/'Festività&amp;Chiusure'!H$2</f>
        <v>5.5555555555555552E-2</v>
      </c>
      <c r="AI1256" s="62">
        <f>W1256/'Festività&amp;Chiusure'!I$2</f>
        <v>0</v>
      </c>
      <c r="AJ1256" s="62">
        <f>X1256/'Festività&amp;Chiusure'!J$2</f>
        <v>0</v>
      </c>
      <c r="AK1256" s="62">
        <f>Y1256/'Festività&amp;Chiusure'!K$2</f>
        <v>0</v>
      </c>
      <c r="AL1256" s="62">
        <f>Z1256/'Festività&amp;Chiusure'!L$2</f>
        <v>0</v>
      </c>
      <c r="AM1256" s="62">
        <f>AB1256/'Festività&amp;Chiusure'!M$2</f>
        <v>0.1</v>
      </c>
      <c r="AN1256" s="62">
        <f>AC1256/'Festività&amp;Chiusure'!N$2</f>
        <v>8.6956521739130432E-2</v>
      </c>
      <c r="AO1256" s="62">
        <f>AD1256/'Festività&amp;Chiusure'!O$2</f>
        <v>0</v>
      </c>
      <c r="AP1256" s="62">
        <f>AE1256/'Festività&amp;Chiusure'!P$2</f>
        <v>0</v>
      </c>
      <c r="AQ1256" s="62">
        <f>AF1256/'Festività&amp;Chiusure'!Q$2</f>
        <v>0</v>
      </c>
      <c r="AR1256" s="62" t="e">
        <f>#REF!/'Festività&amp;Chiusure'!R$2</f>
        <v>#REF!</v>
      </c>
      <c r="AS1256" s="62">
        <f>AG1256/'Festività&amp;Chiusure'!S$2</f>
        <v>0</v>
      </c>
    </row>
    <row r="1257" spans="1:45" ht="15" customHeight="1">
      <c r="A1257" s="24" t="s">
        <v>420</v>
      </c>
      <c r="B1257" s="24" t="s">
        <v>46</v>
      </c>
      <c r="C1257" s="24" t="s">
        <v>472</v>
      </c>
      <c r="D1257" s="24">
        <v>2025</v>
      </c>
      <c r="E1257" s="61">
        <v>45664</v>
      </c>
      <c r="F1257" s="61">
        <v>45716</v>
      </c>
      <c r="G1257" s="24" t="s">
        <v>62</v>
      </c>
      <c r="H1257" s="24" t="s">
        <v>62</v>
      </c>
      <c r="I1257" s="24" t="s">
        <v>379</v>
      </c>
      <c r="J1257" s="24" t="s">
        <v>825</v>
      </c>
      <c r="K1257" s="24" t="s">
        <v>52</v>
      </c>
      <c r="L1257" s="24" t="s">
        <v>451</v>
      </c>
      <c r="M1257" s="24" t="s">
        <v>133</v>
      </c>
      <c r="N1257" s="24" t="s">
        <v>55</v>
      </c>
      <c r="O1257" s="24" t="s">
        <v>674</v>
      </c>
      <c r="P1257" s="24">
        <v>0</v>
      </c>
      <c r="Q1257" s="24">
        <v>0</v>
      </c>
      <c r="R1257" s="24" t="s">
        <v>84</v>
      </c>
      <c r="S1257" s="62">
        <v>0</v>
      </c>
      <c r="T1257" s="24">
        <v>2025</v>
      </c>
      <c r="U1257" s="24">
        <f t="shared" si="25"/>
        <v>9</v>
      </c>
      <c r="V1257" s="24"/>
      <c r="W1257" s="24"/>
      <c r="X1257" s="24"/>
      <c r="Y1257" s="24"/>
      <c r="Z1257" s="24"/>
      <c r="AC1257" s="24">
        <v>6</v>
      </c>
      <c r="AD1257" s="24">
        <v>1</v>
      </c>
      <c r="AE1257" s="24">
        <v>2</v>
      </c>
      <c r="AF1257" s="24"/>
      <c r="AG1257" s="24"/>
      <c r="AH1257" s="62">
        <f>V1257/'Festività&amp;Chiusure'!H$2</f>
        <v>0</v>
      </c>
      <c r="AI1257" s="62">
        <f>W1257/'Festività&amp;Chiusure'!I$2</f>
        <v>0</v>
      </c>
      <c r="AJ1257" s="62">
        <f>X1257/'Festività&amp;Chiusure'!J$2</f>
        <v>0</v>
      </c>
      <c r="AK1257" s="62">
        <f>Y1257/'Festività&amp;Chiusure'!K$2</f>
        <v>0</v>
      </c>
      <c r="AL1257" s="62">
        <f>Z1257/'Festività&amp;Chiusure'!L$2</f>
        <v>0</v>
      </c>
      <c r="AM1257" s="62">
        <f>AC1257/'Festività&amp;Chiusure'!M$2</f>
        <v>0.3</v>
      </c>
      <c r="AN1257" s="62">
        <f>AD1257/'Festività&amp;Chiusure'!N$2</f>
        <v>4.3478260869565216E-2</v>
      </c>
      <c r="AO1257" s="62">
        <f>AE1257/'Festività&amp;Chiusure'!O$2</f>
        <v>0.16666666666666666</v>
      </c>
      <c r="AP1257" s="62" t="e">
        <f>#REF!/'Festività&amp;Chiusure'!P$2</f>
        <v>#REF!</v>
      </c>
      <c r="AQ1257" s="62">
        <f>AF1257/'Festività&amp;Chiusure'!Q$2</f>
        <v>0</v>
      </c>
      <c r="AR1257" s="62" t="e">
        <f>#REF!/'Festività&amp;Chiusure'!R$2</f>
        <v>#REF!</v>
      </c>
      <c r="AS1257" s="62">
        <f>AG1257/'Festività&amp;Chiusure'!S$2</f>
        <v>0</v>
      </c>
    </row>
    <row r="1258" spans="1:45" ht="15" customHeight="1">
      <c r="A1258" s="24" t="s">
        <v>45</v>
      </c>
      <c r="B1258" s="24" t="s">
        <v>46</v>
      </c>
      <c r="C1258" s="24" t="s">
        <v>195</v>
      </c>
      <c r="D1258" s="24">
        <v>2025</v>
      </c>
      <c r="E1258" s="61">
        <v>45444</v>
      </c>
      <c r="F1258" s="61">
        <v>45657</v>
      </c>
      <c r="G1258" s="78" t="s">
        <v>464</v>
      </c>
      <c r="H1258" s="78" t="s">
        <v>464</v>
      </c>
      <c r="I1258" s="24" t="s">
        <v>379</v>
      </c>
      <c r="J1258" s="24" t="s">
        <v>826</v>
      </c>
      <c r="K1258" s="24" t="s">
        <v>52</v>
      </c>
      <c r="L1258" s="24" t="s">
        <v>451</v>
      </c>
      <c r="M1258" s="24" t="s">
        <v>58</v>
      </c>
      <c r="N1258" s="24" t="s">
        <v>59</v>
      </c>
      <c r="O1258" s="24" t="s">
        <v>72</v>
      </c>
      <c r="P1258" s="24">
        <v>570</v>
      </c>
      <c r="Q1258" s="24">
        <v>567</v>
      </c>
      <c r="R1258" s="24" t="s">
        <v>57</v>
      </c>
      <c r="S1258" s="62">
        <v>1</v>
      </c>
      <c r="T1258" s="24">
        <v>2025</v>
      </c>
      <c r="U1258" s="24">
        <f t="shared" si="25"/>
        <v>0</v>
      </c>
      <c r="V1258" s="24"/>
      <c r="W1258" s="24">
        <v>4</v>
      </c>
      <c r="X1258" s="24"/>
      <c r="Y1258" s="24"/>
      <c r="Z1258" s="24"/>
      <c r="AB1258" s="24"/>
      <c r="AC1258" s="24"/>
      <c r="AD1258" s="24"/>
      <c r="AE1258" s="24"/>
      <c r="AF1258" s="24"/>
      <c r="AG1258" s="24"/>
      <c r="AH1258" s="62">
        <f>V1258/'Festività&amp;Chiusure'!H$2</f>
        <v>0</v>
      </c>
      <c r="AI1258" s="62">
        <f>W1258/'Festività&amp;Chiusure'!I$2</f>
        <v>0.2</v>
      </c>
      <c r="AJ1258" s="62">
        <f>X1258/'Festività&amp;Chiusure'!J$2</f>
        <v>0</v>
      </c>
      <c r="AK1258" s="62">
        <f>Y1258/'Festività&amp;Chiusure'!K$2</f>
        <v>0</v>
      </c>
      <c r="AL1258" s="62">
        <f>Z1258/'Festività&amp;Chiusure'!L$2</f>
        <v>0</v>
      </c>
      <c r="AM1258" s="62">
        <f>AB1258/'Festività&amp;Chiusure'!M$2</f>
        <v>0</v>
      </c>
      <c r="AN1258" s="62">
        <f>AC1258/'Festività&amp;Chiusure'!N$2</f>
        <v>0</v>
      </c>
      <c r="AO1258" s="62">
        <f>AD1258/'Festività&amp;Chiusure'!O$2</f>
        <v>0</v>
      </c>
      <c r="AP1258" s="62">
        <f>AE1258/'Festività&amp;Chiusure'!P$2</f>
        <v>0</v>
      </c>
      <c r="AQ1258" s="62">
        <f>AF1258/'Festività&amp;Chiusure'!Q$2</f>
        <v>0</v>
      </c>
      <c r="AR1258" s="62" t="e">
        <f>#REF!/'Festività&amp;Chiusure'!R$2</f>
        <v>#REF!</v>
      </c>
      <c r="AS1258" s="62">
        <f>AG1258/'Festività&amp;Chiusure'!S$2</f>
        <v>0</v>
      </c>
    </row>
    <row r="1259" spans="1:45" ht="15" customHeight="1">
      <c r="A1259" s="24" t="s">
        <v>45</v>
      </c>
      <c r="B1259" s="24" t="s">
        <v>46</v>
      </c>
      <c r="C1259" s="24" t="s">
        <v>195</v>
      </c>
      <c r="D1259" s="24">
        <v>2025</v>
      </c>
      <c r="E1259" s="61">
        <v>45444</v>
      </c>
      <c r="F1259" s="61">
        <v>45657</v>
      </c>
      <c r="G1259" s="78" t="s">
        <v>464</v>
      </c>
      <c r="H1259" s="78" t="s">
        <v>464</v>
      </c>
      <c r="I1259" s="24" t="s">
        <v>379</v>
      </c>
      <c r="J1259" s="24" t="s">
        <v>826</v>
      </c>
      <c r="K1259" s="24" t="s">
        <v>52</v>
      </c>
      <c r="L1259" s="24" t="s">
        <v>451</v>
      </c>
      <c r="M1259" s="24" t="s">
        <v>466</v>
      </c>
      <c r="N1259" s="24" t="s">
        <v>59</v>
      </c>
      <c r="O1259" s="24" t="s">
        <v>814</v>
      </c>
      <c r="P1259" s="24">
        <v>570</v>
      </c>
      <c r="Q1259" s="24">
        <v>567</v>
      </c>
      <c r="R1259" s="24" t="s">
        <v>57</v>
      </c>
      <c r="S1259" s="62">
        <v>1</v>
      </c>
      <c r="T1259" s="24">
        <v>2025</v>
      </c>
      <c r="U1259" s="24">
        <f t="shared" si="25"/>
        <v>0</v>
      </c>
      <c r="V1259" s="24"/>
      <c r="W1259" s="24">
        <v>2</v>
      </c>
      <c r="X1259" s="24"/>
      <c r="Y1259" s="24"/>
      <c r="Z1259" s="24"/>
      <c r="AB1259" s="24"/>
      <c r="AC1259" s="24"/>
      <c r="AD1259" s="24"/>
      <c r="AE1259" s="24"/>
      <c r="AF1259" s="24"/>
      <c r="AG1259" s="24"/>
      <c r="AH1259" s="62">
        <f>V1259/'Festività&amp;Chiusure'!H$2</f>
        <v>0</v>
      </c>
      <c r="AI1259" s="62">
        <f>W1259/'Festività&amp;Chiusure'!I$2</f>
        <v>0.1</v>
      </c>
      <c r="AJ1259" s="62">
        <f>X1259/'Festività&amp;Chiusure'!J$2</f>
        <v>0</v>
      </c>
      <c r="AK1259" s="62">
        <f>Y1259/'Festività&amp;Chiusure'!K$2</f>
        <v>0</v>
      </c>
      <c r="AL1259" s="62">
        <f>Z1259/'Festività&amp;Chiusure'!L$2</f>
        <v>0</v>
      </c>
      <c r="AM1259" s="62">
        <f>AB1259/'Festività&amp;Chiusure'!M$2</f>
        <v>0</v>
      </c>
      <c r="AN1259" s="62">
        <f>AC1259/'Festività&amp;Chiusure'!N$2</f>
        <v>0</v>
      </c>
      <c r="AO1259" s="62">
        <f>AD1259/'Festività&amp;Chiusure'!O$2</f>
        <v>0</v>
      </c>
      <c r="AP1259" s="62">
        <f>AE1259/'Festività&amp;Chiusure'!P$2</f>
        <v>0</v>
      </c>
      <c r="AQ1259" s="62">
        <f>AF1259/'Festività&amp;Chiusure'!Q$2</f>
        <v>0</v>
      </c>
      <c r="AR1259" s="62" t="e">
        <f>#REF!/'Festività&amp;Chiusure'!R$2</f>
        <v>#REF!</v>
      </c>
      <c r="AS1259" s="62">
        <f>AG1259/'Festività&amp;Chiusure'!S$2</f>
        <v>0</v>
      </c>
    </row>
    <row r="1260" spans="1:45" ht="15" customHeight="1">
      <c r="A1260" s="24" t="s">
        <v>45</v>
      </c>
      <c r="B1260" s="24" t="s">
        <v>46</v>
      </c>
      <c r="C1260" s="24" t="s">
        <v>195</v>
      </c>
      <c r="D1260" s="24">
        <v>2025</v>
      </c>
      <c r="E1260" s="61">
        <v>45444</v>
      </c>
      <c r="F1260" s="61">
        <v>45657</v>
      </c>
      <c r="G1260" s="78" t="s">
        <v>464</v>
      </c>
      <c r="H1260" s="78" t="s">
        <v>464</v>
      </c>
      <c r="I1260" s="24" t="s">
        <v>379</v>
      </c>
      <c r="J1260" s="24" t="s">
        <v>826</v>
      </c>
      <c r="K1260" s="24" t="s">
        <v>52</v>
      </c>
      <c r="L1260" s="24" t="s">
        <v>451</v>
      </c>
      <c r="M1260" s="24" t="s">
        <v>451</v>
      </c>
      <c r="N1260" s="24" t="s">
        <v>55</v>
      </c>
      <c r="O1260" s="24" t="s">
        <v>260</v>
      </c>
      <c r="P1260" s="24">
        <v>570</v>
      </c>
      <c r="Q1260" s="24">
        <v>567</v>
      </c>
      <c r="R1260" s="24" t="s">
        <v>57</v>
      </c>
      <c r="S1260" s="62">
        <v>1</v>
      </c>
      <c r="T1260" s="24">
        <v>2025</v>
      </c>
      <c r="U1260" s="24">
        <f t="shared" si="25"/>
        <v>0</v>
      </c>
      <c r="V1260" s="24"/>
      <c r="W1260" s="24">
        <v>2</v>
      </c>
      <c r="X1260" s="24"/>
      <c r="Y1260" s="24"/>
      <c r="Z1260" s="24"/>
      <c r="AB1260" s="24"/>
      <c r="AC1260" s="24"/>
      <c r="AD1260" s="24"/>
      <c r="AE1260" s="24"/>
      <c r="AF1260" s="24"/>
      <c r="AG1260" s="24"/>
      <c r="AH1260" s="62">
        <f>V1260/'Festività&amp;Chiusure'!H$2</f>
        <v>0</v>
      </c>
      <c r="AI1260" s="62">
        <f>W1260/'Festività&amp;Chiusure'!I$2</f>
        <v>0.1</v>
      </c>
      <c r="AJ1260" s="62">
        <f>X1260/'Festività&amp;Chiusure'!J$2</f>
        <v>0</v>
      </c>
      <c r="AK1260" s="62">
        <f>Y1260/'Festività&amp;Chiusure'!K$2</f>
        <v>0</v>
      </c>
      <c r="AL1260" s="62">
        <f>Z1260/'Festività&amp;Chiusure'!L$2</f>
        <v>0</v>
      </c>
      <c r="AM1260" s="62">
        <f>AB1260/'Festività&amp;Chiusure'!M$2</f>
        <v>0</v>
      </c>
      <c r="AN1260" s="62">
        <f>AC1260/'Festività&amp;Chiusure'!N$2</f>
        <v>0</v>
      </c>
      <c r="AO1260" s="62">
        <f>AD1260/'Festività&amp;Chiusure'!O$2</f>
        <v>0</v>
      </c>
      <c r="AP1260" s="62">
        <f>AE1260/'Festività&amp;Chiusure'!P$2</f>
        <v>0</v>
      </c>
      <c r="AQ1260" s="62">
        <f>AF1260/'Festività&amp;Chiusure'!Q$2</f>
        <v>0</v>
      </c>
      <c r="AR1260" s="62" t="e">
        <f>#REF!/'Festività&amp;Chiusure'!R$2</f>
        <v>#REF!</v>
      </c>
      <c r="AS1260" s="62">
        <f>AG1260/'Festività&amp;Chiusure'!S$2</f>
        <v>0</v>
      </c>
    </row>
    <row r="1261" spans="1:45" ht="17.100000000000001" customHeight="1">
      <c r="A1261" s="24" t="s">
        <v>45</v>
      </c>
      <c r="B1261" s="24" t="s">
        <v>46</v>
      </c>
      <c r="C1261" s="24" t="s">
        <v>195</v>
      </c>
      <c r="D1261" s="24">
        <v>2025</v>
      </c>
      <c r="E1261" s="61">
        <v>45444</v>
      </c>
      <c r="F1261" s="61">
        <v>45657</v>
      </c>
      <c r="G1261" s="78" t="s">
        <v>464</v>
      </c>
      <c r="H1261" s="78" t="s">
        <v>464</v>
      </c>
      <c r="I1261" s="24" t="s">
        <v>379</v>
      </c>
      <c r="J1261" s="24" t="s">
        <v>826</v>
      </c>
      <c r="K1261" s="24" t="s">
        <v>52</v>
      </c>
      <c r="L1261" s="24" t="s">
        <v>451</v>
      </c>
      <c r="M1261" s="24" t="s">
        <v>133</v>
      </c>
      <c r="N1261" s="24" t="s">
        <v>55</v>
      </c>
      <c r="O1261" s="24" t="s">
        <v>134</v>
      </c>
      <c r="P1261" s="24">
        <v>570</v>
      </c>
      <c r="Q1261" s="24">
        <v>567</v>
      </c>
      <c r="R1261" s="24" t="s">
        <v>57</v>
      </c>
      <c r="S1261" s="62">
        <v>1</v>
      </c>
      <c r="T1261" s="24">
        <v>2025</v>
      </c>
      <c r="U1261" s="24">
        <f t="shared" si="25"/>
        <v>0</v>
      </c>
      <c r="V1261" s="24"/>
      <c r="W1261" s="24">
        <v>4</v>
      </c>
      <c r="X1261" s="24"/>
      <c r="Y1261" s="24"/>
      <c r="Z1261" s="24"/>
      <c r="AB1261" s="24"/>
      <c r="AC1261" s="24"/>
      <c r="AD1261" s="24"/>
      <c r="AE1261" s="24"/>
      <c r="AF1261" s="24"/>
      <c r="AG1261" s="24"/>
      <c r="AH1261" s="62">
        <f>V1261/'Festività&amp;Chiusure'!H$2</f>
        <v>0</v>
      </c>
      <c r="AI1261" s="62">
        <f>W1261/'Festività&amp;Chiusure'!I$2</f>
        <v>0.2</v>
      </c>
      <c r="AJ1261" s="62">
        <f>X1261/'Festività&amp;Chiusure'!J$2</f>
        <v>0</v>
      </c>
      <c r="AK1261" s="62">
        <f>Y1261/'Festività&amp;Chiusure'!K$2</f>
        <v>0</v>
      </c>
      <c r="AL1261" s="62">
        <f>Z1261/'Festività&amp;Chiusure'!L$2</f>
        <v>0</v>
      </c>
      <c r="AM1261" s="62">
        <f>AB1261/'Festività&amp;Chiusure'!M$2</f>
        <v>0</v>
      </c>
      <c r="AN1261" s="62">
        <f>AC1261/'Festività&amp;Chiusure'!N$2</f>
        <v>0</v>
      </c>
      <c r="AO1261" s="62">
        <f>AD1261/'Festività&amp;Chiusure'!O$2</f>
        <v>0</v>
      </c>
      <c r="AP1261" s="62">
        <f>AE1261/'Festività&amp;Chiusure'!P$2</f>
        <v>0</v>
      </c>
      <c r="AQ1261" s="62">
        <f>AF1261/'Festività&amp;Chiusure'!Q$2</f>
        <v>0</v>
      </c>
      <c r="AR1261" s="62" t="e">
        <f>#REF!/'Festività&amp;Chiusure'!R$2</f>
        <v>#REF!</v>
      </c>
      <c r="AS1261" s="62">
        <f>AG1261/'Festività&amp;Chiusure'!S$2</f>
        <v>0</v>
      </c>
    </row>
    <row r="1262" spans="1:45" ht="15" customHeight="1">
      <c r="A1262" s="24" t="s">
        <v>420</v>
      </c>
      <c r="B1262" s="24" t="s">
        <v>46</v>
      </c>
      <c r="C1262" s="24" t="s">
        <v>472</v>
      </c>
      <c r="D1262" s="24">
        <v>2025</v>
      </c>
      <c r="E1262" s="61">
        <v>45723</v>
      </c>
      <c r="F1262" s="61">
        <v>45836</v>
      </c>
      <c r="G1262" s="24" t="s">
        <v>62</v>
      </c>
      <c r="H1262" s="24" t="s">
        <v>62</v>
      </c>
      <c r="I1262" s="24" t="s">
        <v>379</v>
      </c>
      <c r="J1262" s="24" t="s">
        <v>827</v>
      </c>
      <c r="K1262" s="24" t="s">
        <v>52</v>
      </c>
      <c r="L1262" s="24" t="s">
        <v>451</v>
      </c>
      <c r="M1262" s="24" t="s">
        <v>58</v>
      </c>
      <c r="N1262" s="24" t="s">
        <v>59</v>
      </c>
      <c r="O1262" s="24" t="s">
        <v>697</v>
      </c>
      <c r="P1262" s="24">
        <v>0</v>
      </c>
      <c r="Q1262" s="24">
        <v>0</v>
      </c>
      <c r="R1262" s="24" t="s">
        <v>84</v>
      </c>
      <c r="S1262" s="62">
        <v>0</v>
      </c>
      <c r="T1262" s="24">
        <v>2025</v>
      </c>
      <c r="U1262" s="24">
        <f t="shared" si="25"/>
        <v>21</v>
      </c>
      <c r="V1262" s="24"/>
      <c r="W1262" s="24"/>
      <c r="X1262" s="24"/>
      <c r="Y1262" s="24"/>
      <c r="Z1262" s="24"/>
      <c r="AB1262" s="24"/>
      <c r="AC1262" s="24">
        <v>6</v>
      </c>
      <c r="AD1262" s="24">
        <v>5</v>
      </c>
      <c r="AE1262" s="24">
        <v>5</v>
      </c>
      <c r="AF1262" s="24">
        <v>5</v>
      </c>
      <c r="AG1262" s="24"/>
      <c r="AH1262" s="62">
        <f>V1262/'Festività&amp;Chiusure'!H$2</f>
        <v>0</v>
      </c>
      <c r="AI1262" s="62">
        <f>W1262/'Festività&amp;Chiusure'!I$2</f>
        <v>0</v>
      </c>
      <c r="AJ1262" s="62">
        <f>X1262/'Festività&amp;Chiusure'!J$2</f>
        <v>0</v>
      </c>
      <c r="AK1262" s="62">
        <f>Y1262/'Festività&amp;Chiusure'!K$2</f>
        <v>0</v>
      </c>
      <c r="AL1262" s="62">
        <f>Z1262/'Festività&amp;Chiusure'!L$2</f>
        <v>0</v>
      </c>
      <c r="AM1262" s="62">
        <f>AB1262/'Festività&amp;Chiusure'!M$2</f>
        <v>0</v>
      </c>
      <c r="AN1262" s="62">
        <f>AC1262/'Festività&amp;Chiusure'!N$2</f>
        <v>0.2608695652173913</v>
      </c>
      <c r="AO1262" s="62">
        <f>AD1262/'Festività&amp;Chiusure'!O$2</f>
        <v>0.41666666666666669</v>
      </c>
      <c r="AP1262" s="62">
        <f>AE1262/'Festività&amp;Chiusure'!P$2</f>
        <v>0.23809523809523808</v>
      </c>
      <c r="AQ1262" s="62">
        <f>AF1262/'Festività&amp;Chiusure'!Q$2</f>
        <v>0.21739130434782608</v>
      </c>
      <c r="AR1262" s="62" t="e">
        <f>#REF!/'Festività&amp;Chiusure'!R$2</f>
        <v>#REF!</v>
      </c>
      <c r="AS1262" s="62">
        <f>AG1262/'Festività&amp;Chiusure'!S$2</f>
        <v>0</v>
      </c>
    </row>
    <row r="1263" spans="1:45" ht="15" customHeight="1">
      <c r="A1263" s="24" t="s">
        <v>420</v>
      </c>
      <c r="B1263" s="24" t="s">
        <v>46</v>
      </c>
      <c r="C1263" s="24" t="s">
        <v>472</v>
      </c>
      <c r="D1263" s="24">
        <v>2025</v>
      </c>
      <c r="E1263" s="61">
        <v>45723</v>
      </c>
      <c r="F1263" s="61">
        <v>45836</v>
      </c>
      <c r="G1263" s="24" t="s">
        <v>62</v>
      </c>
      <c r="H1263" s="24" t="s">
        <v>62</v>
      </c>
      <c r="I1263" s="24" t="s">
        <v>379</v>
      </c>
      <c r="J1263" s="24" t="s">
        <v>827</v>
      </c>
      <c r="K1263" s="24" t="s">
        <v>52</v>
      </c>
      <c r="L1263" s="24" t="s">
        <v>451</v>
      </c>
      <c r="M1263" s="24" t="s">
        <v>466</v>
      </c>
      <c r="N1263" s="24" t="s">
        <v>59</v>
      </c>
      <c r="O1263" s="24" t="s">
        <v>92</v>
      </c>
      <c r="P1263" s="24">
        <v>0</v>
      </c>
      <c r="Q1263" s="24">
        <v>0</v>
      </c>
      <c r="R1263" s="24" t="s">
        <v>84</v>
      </c>
      <c r="S1263" s="62">
        <v>0</v>
      </c>
      <c r="T1263" s="24">
        <v>2025</v>
      </c>
      <c r="U1263" s="24">
        <f t="shared" si="25"/>
        <v>12</v>
      </c>
      <c r="V1263" s="24"/>
      <c r="W1263" s="24"/>
      <c r="X1263" s="24"/>
      <c r="Y1263" s="24"/>
      <c r="Z1263" s="24"/>
      <c r="AB1263" s="24"/>
      <c r="AC1263" s="24">
        <v>3</v>
      </c>
      <c r="AD1263" s="24">
        <v>3</v>
      </c>
      <c r="AE1263" s="24">
        <v>3</v>
      </c>
      <c r="AF1263" s="24">
        <v>3</v>
      </c>
      <c r="AG1263" s="24"/>
      <c r="AH1263" s="62">
        <f>V1263/'Festività&amp;Chiusure'!H$2</f>
        <v>0</v>
      </c>
      <c r="AI1263" s="62">
        <f>W1263/'Festività&amp;Chiusure'!I$2</f>
        <v>0</v>
      </c>
      <c r="AJ1263" s="62">
        <f>X1263/'Festività&amp;Chiusure'!J$2</f>
        <v>0</v>
      </c>
      <c r="AK1263" s="62">
        <f>Y1263/'Festività&amp;Chiusure'!K$2</f>
        <v>0</v>
      </c>
      <c r="AL1263" s="62">
        <f>Z1263/'Festività&amp;Chiusure'!L$2</f>
        <v>0</v>
      </c>
      <c r="AM1263" s="62">
        <f>AB1263/'Festività&amp;Chiusure'!M$2</f>
        <v>0</v>
      </c>
      <c r="AN1263" s="62">
        <f>AC1263/'Festività&amp;Chiusure'!N$2</f>
        <v>0.13043478260869565</v>
      </c>
      <c r="AO1263" s="62">
        <f>AD1263/'Festività&amp;Chiusure'!O$2</f>
        <v>0.25</v>
      </c>
      <c r="AP1263" s="62">
        <f>AE1263/'Festività&amp;Chiusure'!P$2</f>
        <v>0.14285714285714285</v>
      </c>
      <c r="AQ1263" s="62">
        <f>AF1263/'Festività&amp;Chiusure'!Q$2</f>
        <v>0.13043478260869565</v>
      </c>
      <c r="AR1263" s="62" t="e">
        <f>#REF!/'Festività&amp;Chiusure'!R$2</f>
        <v>#REF!</v>
      </c>
      <c r="AS1263" s="62">
        <f>AG1263/'Festività&amp;Chiusure'!S$2</f>
        <v>0</v>
      </c>
    </row>
    <row r="1264" spans="1:45" ht="15" customHeight="1">
      <c r="A1264" s="24" t="s">
        <v>420</v>
      </c>
      <c r="B1264" s="24" t="s">
        <v>46</v>
      </c>
      <c r="C1264" s="24" t="s">
        <v>472</v>
      </c>
      <c r="D1264" s="24">
        <v>2025</v>
      </c>
      <c r="E1264" s="61">
        <v>45723</v>
      </c>
      <c r="F1264" s="61">
        <v>45836</v>
      </c>
      <c r="G1264" s="24" t="s">
        <v>62</v>
      </c>
      <c r="H1264" s="24" t="s">
        <v>62</v>
      </c>
      <c r="I1264" s="24" t="s">
        <v>379</v>
      </c>
      <c r="J1264" s="24" t="s">
        <v>827</v>
      </c>
      <c r="K1264" s="24" t="s">
        <v>52</v>
      </c>
      <c r="L1264" s="24" t="s">
        <v>451</v>
      </c>
      <c r="M1264" s="24" t="s">
        <v>160</v>
      </c>
      <c r="N1264" s="24" t="s">
        <v>55</v>
      </c>
      <c r="O1264" s="24" t="s">
        <v>146</v>
      </c>
      <c r="P1264" s="24">
        <v>0</v>
      </c>
      <c r="Q1264" s="24">
        <v>0</v>
      </c>
      <c r="R1264" s="24" t="s">
        <v>84</v>
      </c>
      <c r="S1264" s="62">
        <v>0</v>
      </c>
      <c r="T1264" s="24">
        <v>2025</v>
      </c>
      <c r="U1264" s="24">
        <f t="shared" si="25"/>
        <v>19</v>
      </c>
      <c r="V1264" s="24"/>
      <c r="W1264" s="24"/>
      <c r="X1264" s="24"/>
      <c r="Y1264" s="24"/>
      <c r="Z1264" s="24"/>
      <c r="AB1264" s="24"/>
      <c r="AC1264" s="24">
        <v>4</v>
      </c>
      <c r="AD1264" s="24">
        <v>5</v>
      </c>
      <c r="AE1264" s="24">
        <v>5</v>
      </c>
      <c r="AF1264" s="24">
        <v>5</v>
      </c>
      <c r="AG1264" s="24"/>
      <c r="AH1264" s="62">
        <f>V1264/'Festività&amp;Chiusure'!H$2</f>
        <v>0</v>
      </c>
      <c r="AI1264" s="62">
        <f>W1264/'Festività&amp;Chiusure'!I$2</f>
        <v>0</v>
      </c>
      <c r="AJ1264" s="62">
        <f>X1264/'Festività&amp;Chiusure'!J$2</f>
        <v>0</v>
      </c>
      <c r="AK1264" s="62">
        <f>Y1264/'Festività&amp;Chiusure'!K$2</f>
        <v>0</v>
      </c>
      <c r="AL1264" s="62">
        <f>Z1264/'Festività&amp;Chiusure'!L$2</f>
        <v>0</v>
      </c>
      <c r="AM1264" s="62">
        <f>AB1264/'Festività&amp;Chiusure'!M$2</f>
        <v>0</v>
      </c>
      <c r="AN1264" s="62">
        <f>AC1264/'Festività&amp;Chiusure'!N$2</f>
        <v>0.17391304347826086</v>
      </c>
      <c r="AO1264" s="62">
        <f>AD1264/'Festività&amp;Chiusure'!O$2</f>
        <v>0.41666666666666669</v>
      </c>
      <c r="AP1264" s="62">
        <f>AE1264/'Festività&amp;Chiusure'!P$2</f>
        <v>0.23809523809523808</v>
      </c>
      <c r="AQ1264" s="62">
        <f>AF1264/'Festività&amp;Chiusure'!Q$2</f>
        <v>0.21739130434782608</v>
      </c>
      <c r="AR1264" s="62" t="e">
        <f>#REF!/'Festività&amp;Chiusure'!R$2</f>
        <v>#REF!</v>
      </c>
      <c r="AS1264" s="62">
        <f>AG1264/'Festività&amp;Chiusure'!S$2</f>
        <v>0</v>
      </c>
    </row>
    <row r="1265" spans="1:45" ht="15" customHeight="1">
      <c r="A1265" s="24" t="s">
        <v>420</v>
      </c>
      <c r="B1265" s="24" t="s">
        <v>46</v>
      </c>
      <c r="C1265" s="24" t="s">
        <v>472</v>
      </c>
      <c r="D1265" s="24">
        <v>2025</v>
      </c>
      <c r="E1265" s="61">
        <v>45723</v>
      </c>
      <c r="F1265" s="61">
        <v>45836</v>
      </c>
      <c r="G1265" s="24" t="s">
        <v>62</v>
      </c>
      <c r="H1265" s="24" t="s">
        <v>62</v>
      </c>
      <c r="I1265" s="24" t="s">
        <v>379</v>
      </c>
      <c r="J1265" s="24" t="s">
        <v>827</v>
      </c>
      <c r="K1265" s="24" t="s">
        <v>52</v>
      </c>
      <c r="L1265" s="24" t="s">
        <v>451</v>
      </c>
      <c r="M1265" s="24" t="s">
        <v>451</v>
      </c>
      <c r="N1265" s="24" t="s">
        <v>55</v>
      </c>
      <c r="O1265" s="24" t="s">
        <v>92</v>
      </c>
      <c r="P1265" s="24">
        <v>0</v>
      </c>
      <c r="Q1265" s="24">
        <v>0</v>
      </c>
      <c r="R1265" s="24" t="s">
        <v>84</v>
      </c>
      <c r="S1265" s="62">
        <v>0</v>
      </c>
      <c r="T1265" s="24">
        <v>2025</v>
      </c>
      <c r="U1265" s="24">
        <f t="shared" si="25"/>
        <v>6</v>
      </c>
      <c r="V1265" s="24"/>
      <c r="W1265" s="24"/>
      <c r="X1265" s="24"/>
      <c r="Y1265" s="24"/>
      <c r="Z1265" s="24"/>
      <c r="AB1265" s="24"/>
      <c r="AC1265" s="24">
        <v>1</v>
      </c>
      <c r="AD1265" s="24">
        <v>2</v>
      </c>
      <c r="AE1265" s="24">
        <v>2</v>
      </c>
      <c r="AF1265" s="24">
        <v>1</v>
      </c>
      <c r="AG1265" s="24"/>
      <c r="AH1265" s="62">
        <f>V1265/'Festività&amp;Chiusure'!H$2</f>
        <v>0</v>
      </c>
      <c r="AI1265" s="62">
        <f>W1265/'Festività&amp;Chiusure'!I$2</f>
        <v>0</v>
      </c>
      <c r="AJ1265" s="62">
        <f>X1265/'Festività&amp;Chiusure'!J$2</f>
        <v>0</v>
      </c>
      <c r="AK1265" s="62">
        <f>Y1265/'Festività&amp;Chiusure'!K$2</f>
        <v>0</v>
      </c>
      <c r="AL1265" s="62">
        <f>Z1265/'Festività&amp;Chiusure'!L$2</f>
        <v>0</v>
      </c>
      <c r="AM1265" s="62">
        <f>AB1265/'Festività&amp;Chiusure'!M$2</f>
        <v>0</v>
      </c>
      <c r="AN1265" s="62">
        <f>AC1265/'Festività&amp;Chiusure'!N$2</f>
        <v>4.3478260869565216E-2</v>
      </c>
      <c r="AO1265" s="62">
        <f>AD1265/'Festività&amp;Chiusure'!O$2</f>
        <v>0.16666666666666666</v>
      </c>
      <c r="AP1265" s="62">
        <f>AE1265/'Festività&amp;Chiusure'!P$2</f>
        <v>9.5238095238095233E-2</v>
      </c>
      <c r="AQ1265" s="62">
        <f>AF1265/'Festività&amp;Chiusure'!Q$2</f>
        <v>4.3478260869565216E-2</v>
      </c>
      <c r="AR1265" s="62" t="e">
        <f>#REF!/'Festività&amp;Chiusure'!R$2</f>
        <v>#REF!</v>
      </c>
      <c r="AS1265" s="62">
        <f>AG1265/'Festività&amp;Chiusure'!S$2</f>
        <v>0</v>
      </c>
    </row>
    <row r="1266" spans="1:45" ht="15" customHeight="1">
      <c r="A1266" s="24" t="s">
        <v>420</v>
      </c>
      <c r="B1266" s="24" t="s">
        <v>46</v>
      </c>
      <c r="C1266" s="24" t="s">
        <v>472</v>
      </c>
      <c r="D1266" s="24">
        <v>2025</v>
      </c>
      <c r="E1266" s="61">
        <v>45723</v>
      </c>
      <c r="F1266" s="61">
        <v>45836</v>
      </c>
      <c r="G1266" s="24" t="s">
        <v>62</v>
      </c>
      <c r="H1266" s="24" t="s">
        <v>62</v>
      </c>
      <c r="I1266" s="24" t="s">
        <v>379</v>
      </c>
      <c r="J1266" s="24" t="s">
        <v>827</v>
      </c>
      <c r="K1266" s="24" t="s">
        <v>52</v>
      </c>
      <c r="L1266" s="24" t="s">
        <v>451</v>
      </c>
      <c r="M1266" s="24" t="s">
        <v>133</v>
      </c>
      <c r="N1266" s="24" t="s">
        <v>55</v>
      </c>
      <c r="O1266" s="24" t="s">
        <v>674</v>
      </c>
      <c r="P1266" s="24">
        <v>0</v>
      </c>
      <c r="Q1266" s="24">
        <v>0</v>
      </c>
      <c r="R1266" s="24" t="s">
        <v>84</v>
      </c>
      <c r="S1266" s="62">
        <v>0</v>
      </c>
      <c r="T1266" s="24">
        <v>2025</v>
      </c>
      <c r="U1266" s="24">
        <f t="shared" si="25"/>
        <v>32</v>
      </c>
      <c r="V1266" s="24"/>
      <c r="W1266" s="24"/>
      <c r="X1266" s="24"/>
      <c r="Y1266" s="24"/>
      <c r="Z1266" s="24"/>
      <c r="AB1266" s="24"/>
      <c r="AC1266" s="24">
        <v>8</v>
      </c>
      <c r="AD1266" s="24">
        <v>8</v>
      </c>
      <c r="AE1266" s="24">
        <v>8</v>
      </c>
      <c r="AF1266" s="24">
        <v>8</v>
      </c>
      <c r="AG1266" s="24"/>
      <c r="AH1266" s="62">
        <f>V1266/'Festività&amp;Chiusure'!H$2</f>
        <v>0</v>
      </c>
      <c r="AI1266" s="62">
        <f>W1266/'Festività&amp;Chiusure'!I$2</f>
        <v>0</v>
      </c>
      <c r="AJ1266" s="62">
        <f>X1266/'Festività&amp;Chiusure'!J$2</f>
        <v>0</v>
      </c>
      <c r="AK1266" s="62">
        <f>Y1266/'Festività&amp;Chiusure'!K$2</f>
        <v>0</v>
      </c>
      <c r="AL1266" s="62">
        <f>Z1266/'Festività&amp;Chiusure'!L$2</f>
        <v>0</v>
      </c>
      <c r="AM1266" s="62">
        <f>AB1266/'Festività&amp;Chiusure'!M$2</f>
        <v>0</v>
      </c>
      <c r="AN1266" s="62">
        <f>AC1266/'Festività&amp;Chiusure'!N$2</f>
        <v>0.34782608695652173</v>
      </c>
      <c r="AO1266" s="62">
        <f>AD1266/'Festività&amp;Chiusure'!O$2</f>
        <v>0.66666666666666663</v>
      </c>
      <c r="AP1266" s="62">
        <f>AE1266/'Festività&amp;Chiusure'!P$2</f>
        <v>0.38095238095238093</v>
      </c>
      <c r="AQ1266" s="62">
        <f>AF1266/'Festività&amp;Chiusure'!Q$2</f>
        <v>0.34782608695652173</v>
      </c>
      <c r="AR1266" s="62" t="e">
        <f>#REF!/'Festività&amp;Chiusure'!R$2</f>
        <v>#REF!</v>
      </c>
      <c r="AS1266" s="62">
        <f>AG1266/'Festività&amp;Chiusure'!S$2</f>
        <v>0</v>
      </c>
    </row>
    <row r="1267" spans="1:45" ht="15" customHeight="1">
      <c r="A1267" s="24" t="s">
        <v>420</v>
      </c>
      <c r="B1267" s="24" t="s">
        <v>46</v>
      </c>
      <c r="C1267" s="24" t="s">
        <v>472</v>
      </c>
      <c r="D1267" s="24">
        <v>2025</v>
      </c>
      <c r="E1267" s="61">
        <v>45695</v>
      </c>
      <c r="F1267" s="61">
        <v>45744</v>
      </c>
      <c r="G1267" s="24" t="s">
        <v>62</v>
      </c>
      <c r="H1267" s="24" t="s">
        <v>62</v>
      </c>
      <c r="I1267" s="24" t="s">
        <v>379</v>
      </c>
      <c r="J1267" s="24" t="s">
        <v>828</v>
      </c>
      <c r="K1267" s="24" t="s">
        <v>52</v>
      </c>
      <c r="L1267" s="24" t="s">
        <v>451</v>
      </c>
      <c r="M1267" s="24" t="s">
        <v>58</v>
      </c>
      <c r="N1267" s="24" t="s">
        <v>59</v>
      </c>
      <c r="O1267" s="24" t="s">
        <v>697</v>
      </c>
      <c r="P1267" s="24">
        <v>0</v>
      </c>
      <c r="Q1267" s="24">
        <v>0</v>
      </c>
      <c r="R1267" s="24" t="s">
        <v>84</v>
      </c>
      <c r="S1267" s="62">
        <v>0</v>
      </c>
      <c r="T1267" s="24">
        <v>2025</v>
      </c>
      <c r="U1267" s="24">
        <f t="shared" si="25"/>
        <v>11</v>
      </c>
      <c r="V1267" s="24"/>
      <c r="W1267" s="24"/>
      <c r="X1267" s="24"/>
      <c r="Y1267" s="24"/>
      <c r="Z1267" s="24"/>
      <c r="AC1267" s="24">
        <v>6</v>
      </c>
      <c r="AD1267" s="24">
        <v>5</v>
      </c>
      <c r="AE1267" s="24"/>
      <c r="AF1267" s="24"/>
      <c r="AG1267" s="24"/>
      <c r="AH1267" s="62">
        <f>V1267/'Festività&amp;Chiusure'!H$2</f>
        <v>0</v>
      </c>
      <c r="AI1267" s="62">
        <f>W1267/'Festività&amp;Chiusure'!I$2</f>
        <v>0</v>
      </c>
      <c r="AJ1267" s="62">
        <f>X1267/'Festività&amp;Chiusure'!J$2</f>
        <v>0</v>
      </c>
      <c r="AK1267" s="62">
        <f>Y1267/'Festività&amp;Chiusure'!K$2</f>
        <v>0</v>
      </c>
      <c r="AL1267" s="62">
        <f>Z1267/'Festività&amp;Chiusure'!L$2</f>
        <v>0</v>
      </c>
      <c r="AM1267" s="62">
        <f>AC1267/'Festività&amp;Chiusure'!M$2</f>
        <v>0.3</v>
      </c>
      <c r="AN1267" s="62">
        <f>AD1267/'Festività&amp;Chiusure'!N$2</f>
        <v>0.21739130434782608</v>
      </c>
      <c r="AO1267" s="62" t="e">
        <f>#REF!/'Festività&amp;Chiusure'!O$2</f>
        <v>#REF!</v>
      </c>
      <c r="AP1267" s="62">
        <f>AE1267/'Festività&amp;Chiusure'!P$2</f>
        <v>0</v>
      </c>
      <c r="AQ1267" s="62">
        <f>AF1267/'Festività&amp;Chiusure'!Q$2</f>
        <v>0</v>
      </c>
      <c r="AR1267" s="62" t="e">
        <f>#REF!/'Festività&amp;Chiusure'!R$2</f>
        <v>#REF!</v>
      </c>
      <c r="AS1267" s="62">
        <f>AG1267/'Festività&amp;Chiusure'!S$2</f>
        <v>0</v>
      </c>
    </row>
    <row r="1268" spans="1:45" ht="15" customHeight="1">
      <c r="A1268" s="24" t="s">
        <v>420</v>
      </c>
      <c r="B1268" s="24" t="s">
        <v>46</v>
      </c>
      <c r="C1268" s="24" t="s">
        <v>472</v>
      </c>
      <c r="D1268" s="24">
        <v>2025</v>
      </c>
      <c r="E1268" s="61">
        <v>45695</v>
      </c>
      <c r="F1268" s="61">
        <v>45744</v>
      </c>
      <c r="G1268" s="24" t="s">
        <v>62</v>
      </c>
      <c r="H1268" s="24" t="s">
        <v>62</v>
      </c>
      <c r="I1268" s="24" t="s">
        <v>379</v>
      </c>
      <c r="J1268" s="24" t="s">
        <v>828</v>
      </c>
      <c r="K1268" s="24" t="s">
        <v>52</v>
      </c>
      <c r="L1268" s="24" t="s">
        <v>451</v>
      </c>
      <c r="M1268" s="24" t="s">
        <v>466</v>
      </c>
      <c r="N1268" s="24" t="s">
        <v>59</v>
      </c>
      <c r="O1268" s="24" t="s">
        <v>92</v>
      </c>
      <c r="P1268" s="24">
        <v>0</v>
      </c>
      <c r="Q1268" s="24">
        <v>0</v>
      </c>
      <c r="R1268" s="24" t="s">
        <v>84</v>
      </c>
      <c r="S1268" s="62">
        <v>0</v>
      </c>
      <c r="T1268" s="24">
        <v>2025</v>
      </c>
      <c r="U1268" s="24">
        <f t="shared" si="25"/>
        <v>6</v>
      </c>
      <c r="V1268" s="24"/>
      <c r="W1268" s="24"/>
      <c r="X1268" s="24"/>
      <c r="Y1268" s="24"/>
      <c r="Z1268" s="24"/>
      <c r="AB1268" s="24"/>
      <c r="AC1268" s="24">
        <v>3</v>
      </c>
      <c r="AD1268" s="24">
        <v>3</v>
      </c>
      <c r="AE1268" s="24"/>
      <c r="AF1268" s="24"/>
      <c r="AG1268" s="24"/>
      <c r="AH1268" s="62">
        <f>V1268/'Festività&amp;Chiusure'!H$2</f>
        <v>0</v>
      </c>
      <c r="AI1268" s="62">
        <f>W1268/'Festività&amp;Chiusure'!I$2</f>
        <v>0</v>
      </c>
      <c r="AJ1268" s="62">
        <f>X1268/'Festività&amp;Chiusure'!J$2</f>
        <v>0</v>
      </c>
      <c r="AK1268" s="62">
        <f>Y1268/'Festività&amp;Chiusure'!K$2</f>
        <v>0</v>
      </c>
      <c r="AL1268" s="62">
        <f>Z1268/'Festività&amp;Chiusure'!L$2</f>
        <v>0</v>
      </c>
      <c r="AM1268" s="62">
        <f>AB1268/'Festività&amp;Chiusure'!M$2</f>
        <v>0</v>
      </c>
      <c r="AN1268" s="62">
        <f>AC1268/'Festività&amp;Chiusure'!N$2</f>
        <v>0.13043478260869565</v>
      </c>
      <c r="AO1268" s="62">
        <f>AD1268/'Festività&amp;Chiusure'!O$2</f>
        <v>0.25</v>
      </c>
      <c r="AP1268" s="62">
        <f>AE1268/'Festività&amp;Chiusure'!P$2</f>
        <v>0</v>
      </c>
      <c r="AQ1268" s="62">
        <f>AF1268/'Festività&amp;Chiusure'!Q$2</f>
        <v>0</v>
      </c>
      <c r="AR1268" s="62" t="e">
        <f>#REF!/'Festività&amp;Chiusure'!R$2</f>
        <v>#REF!</v>
      </c>
      <c r="AS1268" s="62">
        <f>AG1268/'Festività&amp;Chiusure'!S$2</f>
        <v>0</v>
      </c>
    </row>
    <row r="1269" spans="1:45" ht="14.45">
      <c r="A1269" s="24" t="s">
        <v>420</v>
      </c>
      <c r="B1269" s="24" t="s">
        <v>46</v>
      </c>
      <c r="C1269" s="24" t="s">
        <v>472</v>
      </c>
      <c r="D1269" s="24">
        <v>2025</v>
      </c>
      <c r="E1269" s="61">
        <v>45695</v>
      </c>
      <c r="F1269" s="61">
        <v>45744</v>
      </c>
      <c r="G1269" s="24" t="s">
        <v>62</v>
      </c>
      <c r="H1269" s="24" t="s">
        <v>62</v>
      </c>
      <c r="I1269" s="24" t="s">
        <v>379</v>
      </c>
      <c r="J1269" s="24" t="s">
        <v>828</v>
      </c>
      <c r="K1269" s="24" t="s">
        <v>52</v>
      </c>
      <c r="L1269" s="24" t="s">
        <v>451</v>
      </c>
      <c r="M1269" s="24" t="s">
        <v>160</v>
      </c>
      <c r="N1269" s="24" t="s">
        <v>55</v>
      </c>
      <c r="O1269" s="24" t="s">
        <v>146</v>
      </c>
      <c r="P1269" s="24">
        <v>0</v>
      </c>
      <c r="Q1269" s="24">
        <v>0</v>
      </c>
      <c r="R1269" s="24" t="s">
        <v>84</v>
      </c>
      <c r="S1269" s="62">
        <v>0</v>
      </c>
      <c r="T1269" s="24">
        <v>2025</v>
      </c>
      <c r="U1269" s="24">
        <f t="shared" si="25"/>
        <v>8</v>
      </c>
      <c r="V1269" s="24"/>
      <c r="W1269" s="24"/>
      <c r="X1269" s="24"/>
      <c r="Y1269" s="24"/>
      <c r="Z1269" s="24"/>
      <c r="AB1269" s="24">
        <v>3</v>
      </c>
      <c r="AC1269" s="24">
        <v>3</v>
      </c>
      <c r="AD1269" s="24">
        <v>2</v>
      </c>
      <c r="AE1269" s="24"/>
      <c r="AF1269" s="24"/>
      <c r="AG1269" s="24"/>
      <c r="AH1269" s="62">
        <f>V1269/'Festività&amp;Chiusure'!H$2</f>
        <v>0</v>
      </c>
      <c r="AI1269" s="62">
        <f>W1269/'Festività&amp;Chiusure'!I$2</f>
        <v>0</v>
      </c>
      <c r="AJ1269" s="62">
        <f>X1269/'Festività&amp;Chiusure'!J$2</f>
        <v>0</v>
      </c>
      <c r="AK1269" s="62">
        <f>Y1269/'Festività&amp;Chiusure'!K$2</f>
        <v>0</v>
      </c>
      <c r="AL1269" s="62">
        <f>Z1269/'Festività&amp;Chiusure'!L$2</f>
        <v>0</v>
      </c>
      <c r="AM1269" s="62">
        <f>AB1269/'Festività&amp;Chiusure'!M$2</f>
        <v>0.15</v>
      </c>
      <c r="AN1269" s="62">
        <f>AC1269/'Festività&amp;Chiusure'!N$2</f>
        <v>0.13043478260869565</v>
      </c>
      <c r="AO1269" s="62">
        <f>AD1269/'Festività&amp;Chiusure'!O$2</f>
        <v>0.16666666666666666</v>
      </c>
      <c r="AP1269" s="62">
        <f>AE1269/'Festività&amp;Chiusure'!P$2</f>
        <v>0</v>
      </c>
      <c r="AQ1269" s="62">
        <f>AF1269/'Festività&amp;Chiusure'!Q$2</f>
        <v>0</v>
      </c>
      <c r="AR1269" s="62" t="e">
        <f>#REF!/'Festività&amp;Chiusure'!R$2</f>
        <v>#REF!</v>
      </c>
      <c r="AS1269" s="62">
        <f>AG1269/'Festività&amp;Chiusure'!S$2</f>
        <v>0</v>
      </c>
    </row>
    <row r="1270" spans="1:45" ht="14.45">
      <c r="A1270" s="24" t="s">
        <v>420</v>
      </c>
      <c r="B1270" s="24" t="s">
        <v>46</v>
      </c>
      <c r="C1270" s="24" t="s">
        <v>472</v>
      </c>
      <c r="D1270" s="24">
        <v>2025</v>
      </c>
      <c r="E1270" s="61">
        <v>45695</v>
      </c>
      <c r="F1270" s="61">
        <v>45744</v>
      </c>
      <c r="G1270" s="24" t="s">
        <v>62</v>
      </c>
      <c r="H1270" s="24" t="s">
        <v>62</v>
      </c>
      <c r="I1270" s="24" t="s">
        <v>379</v>
      </c>
      <c r="J1270" s="24" t="s">
        <v>828</v>
      </c>
      <c r="K1270" s="24" t="s">
        <v>52</v>
      </c>
      <c r="L1270" s="24" t="s">
        <v>451</v>
      </c>
      <c r="M1270" s="24" t="s">
        <v>451</v>
      </c>
      <c r="N1270" s="24" t="s">
        <v>55</v>
      </c>
      <c r="O1270" s="24" t="s">
        <v>92</v>
      </c>
      <c r="P1270" s="24">
        <v>0</v>
      </c>
      <c r="Q1270" s="24">
        <v>0</v>
      </c>
      <c r="R1270" s="24" t="s">
        <v>84</v>
      </c>
      <c r="S1270" s="62">
        <v>0</v>
      </c>
      <c r="T1270" s="24">
        <v>2025</v>
      </c>
      <c r="U1270" s="24">
        <f t="shared" si="25"/>
        <v>2</v>
      </c>
      <c r="V1270" s="24"/>
      <c r="W1270" s="24"/>
      <c r="X1270" s="24"/>
      <c r="Y1270" s="24"/>
      <c r="Z1270" s="24"/>
      <c r="AB1270" s="24">
        <v>1</v>
      </c>
      <c r="AC1270" s="24">
        <v>1</v>
      </c>
      <c r="AD1270" s="24"/>
      <c r="AE1270" s="24"/>
      <c r="AF1270" s="24"/>
      <c r="AG1270" s="24"/>
      <c r="AH1270" s="62">
        <f>V1270/'Festività&amp;Chiusure'!H$2</f>
        <v>0</v>
      </c>
      <c r="AI1270" s="62">
        <f>W1270/'Festività&amp;Chiusure'!I$2</f>
        <v>0</v>
      </c>
      <c r="AJ1270" s="62">
        <f>X1270/'Festività&amp;Chiusure'!J$2</f>
        <v>0</v>
      </c>
      <c r="AK1270" s="62">
        <f>Y1270/'Festività&amp;Chiusure'!K$2</f>
        <v>0</v>
      </c>
      <c r="AL1270" s="62">
        <f>Z1270/'Festività&amp;Chiusure'!L$2</f>
        <v>0</v>
      </c>
      <c r="AM1270" s="62">
        <f>AB1270/'Festività&amp;Chiusure'!M$2</f>
        <v>0.05</v>
      </c>
      <c r="AN1270" s="62">
        <f>AC1270/'Festività&amp;Chiusure'!N$2</f>
        <v>4.3478260869565216E-2</v>
      </c>
      <c r="AO1270" s="62">
        <f>AD1270/'Festività&amp;Chiusure'!O$2</f>
        <v>0</v>
      </c>
      <c r="AP1270" s="62">
        <f>AE1270/'Festività&amp;Chiusure'!P$2</f>
        <v>0</v>
      </c>
      <c r="AQ1270" s="62">
        <f>AF1270/'Festività&amp;Chiusure'!Q$2</f>
        <v>0</v>
      </c>
      <c r="AR1270" s="62" t="e">
        <f>#REF!/'Festività&amp;Chiusure'!R$2</f>
        <v>#REF!</v>
      </c>
      <c r="AS1270" s="62">
        <f>AG1270/'Festività&amp;Chiusure'!S$2</f>
        <v>0</v>
      </c>
    </row>
    <row r="1271" spans="1:45" ht="14.45">
      <c r="A1271" s="24" t="s">
        <v>420</v>
      </c>
      <c r="B1271" s="24" t="s">
        <v>46</v>
      </c>
      <c r="C1271" s="24" t="s">
        <v>472</v>
      </c>
      <c r="D1271" s="24">
        <v>2025</v>
      </c>
      <c r="E1271" s="61">
        <v>45695</v>
      </c>
      <c r="F1271" s="61">
        <v>45744</v>
      </c>
      <c r="G1271" s="24" t="s">
        <v>62</v>
      </c>
      <c r="H1271" s="24" t="s">
        <v>62</v>
      </c>
      <c r="I1271" s="24" t="s">
        <v>379</v>
      </c>
      <c r="J1271" s="24" t="s">
        <v>828</v>
      </c>
      <c r="K1271" s="24" t="s">
        <v>52</v>
      </c>
      <c r="L1271" s="24" t="s">
        <v>451</v>
      </c>
      <c r="M1271" s="24" t="s">
        <v>133</v>
      </c>
      <c r="N1271" s="24" t="s">
        <v>55</v>
      </c>
      <c r="O1271" s="24" t="s">
        <v>674</v>
      </c>
      <c r="P1271" s="24">
        <v>0</v>
      </c>
      <c r="Q1271" s="24">
        <v>0</v>
      </c>
      <c r="R1271" s="24" t="s">
        <v>84</v>
      </c>
      <c r="S1271" s="62">
        <v>0</v>
      </c>
      <c r="T1271" s="24">
        <v>2025</v>
      </c>
      <c r="U1271" s="24">
        <f t="shared" si="25"/>
        <v>14</v>
      </c>
      <c r="V1271" s="24"/>
      <c r="W1271" s="24"/>
      <c r="X1271" s="24"/>
      <c r="Y1271" s="24"/>
      <c r="Z1271" s="24"/>
      <c r="AC1271" s="24">
        <v>8</v>
      </c>
      <c r="AD1271" s="24">
        <v>6</v>
      </c>
      <c r="AE1271" s="24"/>
      <c r="AF1271" s="24"/>
      <c r="AG1271" s="24"/>
      <c r="AH1271" s="62">
        <f>V1271/'Festività&amp;Chiusure'!H$2</f>
        <v>0</v>
      </c>
      <c r="AI1271" s="62">
        <f>W1271/'Festività&amp;Chiusure'!I$2</f>
        <v>0</v>
      </c>
      <c r="AJ1271" s="62">
        <f>X1271/'Festività&amp;Chiusure'!J$2</f>
        <v>0</v>
      </c>
      <c r="AK1271" s="62">
        <f>Y1271/'Festività&amp;Chiusure'!K$2</f>
        <v>0</v>
      </c>
      <c r="AL1271" s="62">
        <f>Z1271/'Festività&amp;Chiusure'!L$2</f>
        <v>0</v>
      </c>
      <c r="AM1271" s="62">
        <f>AC1271/'Festività&amp;Chiusure'!M$2</f>
        <v>0.4</v>
      </c>
      <c r="AN1271" s="62">
        <f>AD1271/'Festività&amp;Chiusure'!N$2</f>
        <v>0.2608695652173913</v>
      </c>
      <c r="AO1271" s="62" t="e">
        <f>#REF!/'Festività&amp;Chiusure'!O$2</f>
        <v>#REF!</v>
      </c>
      <c r="AP1271" s="62">
        <f>AE1271/'Festività&amp;Chiusure'!P$2</f>
        <v>0</v>
      </c>
      <c r="AQ1271" s="62">
        <f>AF1271/'Festività&amp;Chiusure'!Q$2</f>
        <v>0</v>
      </c>
      <c r="AR1271" s="62" t="e">
        <f>#REF!/'Festività&amp;Chiusure'!R$2</f>
        <v>#REF!</v>
      </c>
      <c r="AS1271" s="62">
        <f>AG1271/'Festività&amp;Chiusure'!S$2</f>
        <v>0</v>
      </c>
    </row>
    <row r="1272" spans="1:45" ht="14.45">
      <c r="A1272" s="24" t="s">
        <v>45</v>
      </c>
      <c r="B1272" s="24" t="s">
        <v>46</v>
      </c>
      <c r="C1272" s="24" t="s">
        <v>195</v>
      </c>
      <c r="D1272" s="24">
        <v>2025</v>
      </c>
      <c r="E1272" s="61">
        <v>45444</v>
      </c>
      <c r="F1272" s="61">
        <v>45657</v>
      </c>
      <c r="G1272" s="78" t="s">
        <v>464</v>
      </c>
      <c r="H1272" s="78" t="s">
        <v>464</v>
      </c>
      <c r="I1272" s="24" t="s">
        <v>379</v>
      </c>
      <c r="J1272" s="24" t="s">
        <v>519</v>
      </c>
      <c r="K1272" s="24" t="s">
        <v>52</v>
      </c>
      <c r="L1272" s="24" t="s">
        <v>451</v>
      </c>
      <c r="M1272" s="24" t="s">
        <v>58</v>
      </c>
      <c r="N1272" s="24" t="s">
        <v>59</v>
      </c>
      <c r="O1272" s="24" t="s">
        <v>72</v>
      </c>
      <c r="P1272" s="24">
        <v>570</v>
      </c>
      <c r="Q1272" s="24">
        <v>567</v>
      </c>
      <c r="R1272" s="24" t="s">
        <v>57</v>
      </c>
      <c r="S1272" s="62">
        <v>1</v>
      </c>
      <c r="T1272" s="24">
        <v>2025</v>
      </c>
      <c r="U1272" s="24">
        <f t="shared" si="25"/>
        <v>0</v>
      </c>
      <c r="V1272" s="24">
        <v>5</v>
      </c>
      <c r="W1272" s="24">
        <v>2</v>
      </c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62">
        <f>V1272/'Festività&amp;Chiusure'!H$2</f>
        <v>0.27777777777777779</v>
      </c>
      <c r="AI1272" s="62">
        <f>W1272/'Festività&amp;Chiusure'!I$2</f>
        <v>0.1</v>
      </c>
      <c r="AJ1272" s="62">
        <f>X1272/'Festività&amp;Chiusure'!J$2</f>
        <v>0</v>
      </c>
      <c r="AK1272" s="62">
        <f>Y1272/'Festività&amp;Chiusure'!K$2</f>
        <v>0</v>
      </c>
      <c r="AL1272" s="62">
        <f>Z1272/'Festività&amp;Chiusure'!L$2</f>
        <v>0</v>
      </c>
      <c r="AM1272" s="62">
        <f>AA1272/'Festività&amp;Chiusure'!M$2</f>
        <v>0</v>
      </c>
      <c r="AN1272" s="62">
        <f>AB1272/'Festività&amp;Chiusure'!N$2</f>
        <v>0</v>
      </c>
      <c r="AO1272" s="62">
        <f>AC1272/'Festività&amp;Chiusure'!O$2</f>
        <v>0</v>
      </c>
      <c r="AP1272" s="62">
        <f>AD1272/'Festività&amp;Chiusure'!P$2</f>
        <v>0</v>
      </c>
      <c r="AQ1272" s="62">
        <f>AE1272/'Festività&amp;Chiusure'!Q$2</f>
        <v>0</v>
      </c>
      <c r="AR1272" s="62">
        <f>AF1272/'Festività&amp;Chiusure'!R$2</f>
        <v>0</v>
      </c>
      <c r="AS1272" s="62">
        <f>AG1272/'Festività&amp;Chiusure'!S$2</f>
        <v>0</v>
      </c>
    </row>
    <row r="1273" spans="1:45" ht="14.45">
      <c r="A1273" s="24" t="s">
        <v>45</v>
      </c>
      <c r="B1273" s="24" t="s">
        <v>46</v>
      </c>
      <c r="C1273" s="24" t="s">
        <v>195</v>
      </c>
      <c r="D1273" s="24">
        <v>2025</v>
      </c>
      <c r="E1273" s="61">
        <v>45444</v>
      </c>
      <c r="F1273" s="61">
        <v>45657</v>
      </c>
      <c r="G1273" s="78" t="s">
        <v>464</v>
      </c>
      <c r="H1273" s="78" t="s">
        <v>464</v>
      </c>
      <c r="I1273" s="24" t="s">
        <v>379</v>
      </c>
      <c r="J1273" s="24" t="s">
        <v>519</v>
      </c>
      <c r="K1273" s="24" t="s">
        <v>52</v>
      </c>
      <c r="L1273" s="24" t="s">
        <v>451</v>
      </c>
      <c r="M1273" s="24" t="s">
        <v>133</v>
      </c>
      <c r="N1273" s="24" t="s">
        <v>55</v>
      </c>
      <c r="O1273" s="24" t="s">
        <v>134</v>
      </c>
      <c r="P1273" s="24">
        <v>570</v>
      </c>
      <c r="Q1273" s="24">
        <v>567</v>
      </c>
      <c r="R1273" s="24" t="s">
        <v>57</v>
      </c>
      <c r="S1273" s="62">
        <v>1</v>
      </c>
      <c r="T1273" s="24">
        <v>2025</v>
      </c>
      <c r="U1273" s="24">
        <f t="shared" si="25"/>
        <v>0</v>
      </c>
      <c r="V1273" s="24">
        <v>8</v>
      </c>
      <c r="W1273" s="24">
        <v>4</v>
      </c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62">
        <f>V1273/'Festività&amp;Chiusure'!H$2</f>
        <v>0.44444444444444442</v>
      </c>
      <c r="AI1273" s="62">
        <f>W1273/'Festività&amp;Chiusure'!I$2</f>
        <v>0.2</v>
      </c>
      <c r="AJ1273" s="62">
        <f>X1273/'Festività&amp;Chiusure'!J$2</f>
        <v>0</v>
      </c>
      <c r="AK1273" s="62">
        <f>Y1273/'Festività&amp;Chiusure'!K$2</f>
        <v>0</v>
      </c>
      <c r="AL1273" s="62">
        <f>Z1273/'Festività&amp;Chiusure'!L$2</f>
        <v>0</v>
      </c>
      <c r="AM1273" s="62">
        <f>AA1273/'Festività&amp;Chiusure'!M$2</f>
        <v>0</v>
      </c>
      <c r="AN1273" s="62">
        <f>AB1273/'Festività&amp;Chiusure'!N$2</f>
        <v>0</v>
      </c>
      <c r="AO1273" s="62">
        <f>AC1273/'Festività&amp;Chiusure'!O$2</f>
        <v>0</v>
      </c>
      <c r="AP1273" s="62">
        <f>AD1273/'Festività&amp;Chiusure'!P$2</f>
        <v>0</v>
      </c>
      <c r="AQ1273" s="62">
        <f>AE1273/'Festività&amp;Chiusure'!Q$2</f>
        <v>0</v>
      </c>
      <c r="AR1273" s="62">
        <f>AF1273/'Festività&amp;Chiusure'!R$2</f>
        <v>0</v>
      </c>
      <c r="AS1273" s="62">
        <f>AG1273/'Festività&amp;Chiusure'!S$2</f>
        <v>0</v>
      </c>
    </row>
    <row r="1274" spans="1:45" ht="14.45">
      <c r="A1274" s="24" t="s">
        <v>45</v>
      </c>
      <c r="B1274" s="24" t="s">
        <v>46</v>
      </c>
      <c r="C1274" s="24" t="s">
        <v>195</v>
      </c>
      <c r="D1274" s="24">
        <v>2025</v>
      </c>
      <c r="E1274" s="61">
        <v>45444</v>
      </c>
      <c r="F1274" s="61">
        <v>45657</v>
      </c>
      <c r="G1274" s="78" t="s">
        <v>464</v>
      </c>
      <c r="H1274" s="78" t="s">
        <v>464</v>
      </c>
      <c r="I1274" s="24" t="s">
        <v>379</v>
      </c>
      <c r="J1274" s="24" t="s">
        <v>829</v>
      </c>
      <c r="K1274" s="24" t="s">
        <v>52</v>
      </c>
      <c r="L1274" s="24" t="s">
        <v>451</v>
      </c>
      <c r="M1274" s="24" t="s">
        <v>466</v>
      </c>
      <c r="N1274" s="24" t="s">
        <v>59</v>
      </c>
      <c r="O1274" s="24" t="s">
        <v>178</v>
      </c>
      <c r="P1274" s="24">
        <v>570</v>
      </c>
      <c r="Q1274" s="24">
        <v>567</v>
      </c>
      <c r="R1274" s="24" t="s">
        <v>57</v>
      </c>
      <c r="S1274" s="62">
        <v>1</v>
      </c>
      <c r="T1274" s="24">
        <v>2025</v>
      </c>
      <c r="U1274" s="24">
        <f t="shared" si="25"/>
        <v>0</v>
      </c>
      <c r="V1274" s="24">
        <v>4</v>
      </c>
      <c r="W1274" s="24">
        <v>2</v>
      </c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62">
        <f>V1274/'Festività&amp;Chiusure'!H$2</f>
        <v>0.22222222222222221</v>
      </c>
      <c r="AI1274" s="62">
        <f>W1274/'Festività&amp;Chiusure'!I$2</f>
        <v>0.1</v>
      </c>
      <c r="AJ1274" s="62">
        <f>X1274/'Festività&amp;Chiusure'!J$2</f>
        <v>0</v>
      </c>
      <c r="AK1274" s="62">
        <f>Y1274/'Festività&amp;Chiusure'!K$2</f>
        <v>0</v>
      </c>
      <c r="AL1274" s="62">
        <f>Z1274/'Festività&amp;Chiusure'!L$2</f>
        <v>0</v>
      </c>
      <c r="AM1274" s="62">
        <f>AA1274/'Festività&amp;Chiusure'!M$2</f>
        <v>0</v>
      </c>
      <c r="AN1274" s="62">
        <f>AB1274/'Festività&amp;Chiusure'!N$2</f>
        <v>0</v>
      </c>
      <c r="AO1274" s="62">
        <f>AC1274/'Festività&amp;Chiusure'!O$2</f>
        <v>0</v>
      </c>
      <c r="AP1274" s="62">
        <f>AD1274/'Festività&amp;Chiusure'!P$2</f>
        <v>0</v>
      </c>
      <c r="AQ1274" s="62">
        <f>AE1274/'Festività&amp;Chiusure'!Q$2</f>
        <v>0</v>
      </c>
      <c r="AR1274" s="62">
        <f>AF1274/'Festività&amp;Chiusure'!R$2</f>
        <v>0</v>
      </c>
      <c r="AS1274" s="62">
        <f>AG1274/'Festività&amp;Chiusure'!S$2</f>
        <v>0</v>
      </c>
    </row>
    <row r="1275" spans="1:45" ht="14.45">
      <c r="A1275" s="24" t="s">
        <v>45</v>
      </c>
      <c r="B1275" s="24" t="s">
        <v>46</v>
      </c>
      <c r="C1275" s="24" t="s">
        <v>195</v>
      </c>
      <c r="D1275" s="24">
        <v>2025</v>
      </c>
      <c r="E1275" s="61">
        <v>45444</v>
      </c>
      <c r="F1275" s="61">
        <v>45657</v>
      </c>
      <c r="G1275" s="78" t="s">
        <v>464</v>
      </c>
      <c r="H1275" s="78" t="s">
        <v>464</v>
      </c>
      <c r="I1275" s="24" t="s">
        <v>379</v>
      </c>
      <c r="J1275" s="24" t="s">
        <v>520</v>
      </c>
      <c r="K1275" s="24" t="s">
        <v>52</v>
      </c>
      <c r="L1275" s="24" t="s">
        <v>451</v>
      </c>
      <c r="M1275" s="24" t="s">
        <v>503</v>
      </c>
      <c r="N1275" s="24" t="s">
        <v>59</v>
      </c>
      <c r="O1275" s="24" t="s">
        <v>72</v>
      </c>
      <c r="P1275" s="24">
        <v>570</v>
      </c>
      <c r="Q1275" s="24">
        <v>567</v>
      </c>
      <c r="R1275" s="24" t="s">
        <v>57</v>
      </c>
      <c r="S1275" s="62">
        <v>1</v>
      </c>
      <c r="T1275" s="24">
        <v>2025</v>
      </c>
      <c r="U1275" s="24">
        <f t="shared" si="25"/>
        <v>0</v>
      </c>
      <c r="V1275" s="24">
        <v>2</v>
      </c>
      <c r="W1275" s="24"/>
      <c r="X1275" s="24"/>
      <c r="Y1275" s="24"/>
      <c r="Z1275" s="24"/>
      <c r="AA1275" s="24"/>
      <c r="AB1275" s="63"/>
      <c r="AC1275" s="24"/>
      <c r="AD1275" s="63"/>
      <c r="AE1275" s="63"/>
      <c r="AF1275" s="63"/>
      <c r="AG1275" s="63"/>
      <c r="AH1275" s="62">
        <f>V1275/'Festività&amp;Chiusure'!H$2</f>
        <v>0.1111111111111111</v>
      </c>
      <c r="AI1275" s="62">
        <f>W1275/'Festività&amp;Chiusure'!I$2</f>
        <v>0</v>
      </c>
      <c r="AJ1275" s="62">
        <f>X1275/'Festività&amp;Chiusure'!J$2</f>
        <v>0</v>
      </c>
      <c r="AK1275" s="62">
        <f>Y1275/'Festività&amp;Chiusure'!K$2</f>
        <v>0</v>
      </c>
      <c r="AL1275" s="62">
        <f>Z1275/'Festività&amp;Chiusure'!L$2</f>
        <v>0</v>
      </c>
      <c r="AM1275" s="62">
        <f>AA1275/'Festività&amp;Chiusure'!M$2</f>
        <v>0</v>
      </c>
      <c r="AN1275" s="62">
        <f>AB1275/'Festività&amp;Chiusure'!N$2</f>
        <v>0</v>
      </c>
      <c r="AO1275" s="62">
        <f>AC1275/'Festività&amp;Chiusure'!O$2</f>
        <v>0</v>
      </c>
      <c r="AP1275" s="62">
        <f>AD1275/'Festività&amp;Chiusure'!P$2</f>
        <v>0</v>
      </c>
      <c r="AQ1275" s="62">
        <f>AE1275/'Festività&amp;Chiusure'!Q$2</f>
        <v>0</v>
      </c>
      <c r="AR1275" s="62">
        <f>AF1275/'Festività&amp;Chiusure'!R$2</f>
        <v>0</v>
      </c>
      <c r="AS1275" s="62">
        <f>AG1275/'Festività&amp;Chiusure'!S$2</f>
        <v>0</v>
      </c>
    </row>
    <row r="1276" spans="1:45" ht="14.45">
      <c r="A1276" s="24" t="s">
        <v>45</v>
      </c>
      <c r="B1276" s="24" t="s">
        <v>46</v>
      </c>
      <c r="C1276" s="24" t="s">
        <v>195</v>
      </c>
      <c r="D1276" s="24">
        <v>2025</v>
      </c>
      <c r="E1276" s="61">
        <v>45444</v>
      </c>
      <c r="F1276" s="61">
        <v>45657</v>
      </c>
      <c r="G1276" s="78" t="s">
        <v>464</v>
      </c>
      <c r="H1276" s="78" t="s">
        <v>464</v>
      </c>
      <c r="I1276" s="24" t="s">
        <v>379</v>
      </c>
      <c r="J1276" s="24" t="s">
        <v>520</v>
      </c>
      <c r="K1276" s="24" t="s">
        <v>52</v>
      </c>
      <c r="L1276" s="24" t="s">
        <v>451</v>
      </c>
      <c r="M1276" s="24" t="s">
        <v>223</v>
      </c>
      <c r="N1276" s="24" t="s">
        <v>55</v>
      </c>
      <c r="O1276" s="24" t="s">
        <v>87</v>
      </c>
      <c r="P1276" s="24">
        <v>570</v>
      </c>
      <c r="Q1276" s="24">
        <v>567</v>
      </c>
      <c r="R1276" s="24" t="s">
        <v>57</v>
      </c>
      <c r="S1276" s="62">
        <v>1</v>
      </c>
      <c r="T1276" s="24">
        <v>2025</v>
      </c>
      <c r="U1276" s="24">
        <f t="shared" si="25"/>
        <v>0</v>
      </c>
      <c r="V1276" s="24">
        <v>1</v>
      </c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62">
        <f>V1276/'Festività&amp;Chiusure'!H$2</f>
        <v>5.5555555555555552E-2</v>
      </c>
      <c r="AI1276" s="62">
        <f>W1276/'Festività&amp;Chiusure'!I$2</f>
        <v>0</v>
      </c>
      <c r="AJ1276" s="62">
        <f>X1276/'Festività&amp;Chiusure'!J$2</f>
        <v>0</v>
      </c>
      <c r="AK1276" s="62">
        <f>Y1276/'Festività&amp;Chiusure'!K$2</f>
        <v>0</v>
      </c>
      <c r="AL1276" s="62">
        <f>Z1276/'Festività&amp;Chiusure'!L$2</f>
        <v>0</v>
      </c>
      <c r="AM1276" s="62">
        <f>AA1276/'Festività&amp;Chiusure'!M$2</f>
        <v>0</v>
      </c>
      <c r="AN1276" s="62">
        <f>AB1276/'Festività&amp;Chiusure'!N$2</f>
        <v>0</v>
      </c>
      <c r="AO1276" s="62">
        <f>AC1276/'Festività&amp;Chiusure'!O$2</f>
        <v>0</v>
      </c>
      <c r="AP1276" s="62">
        <f>AD1276/'Festività&amp;Chiusure'!P$2</f>
        <v>0</v>
      </c>
      <c r="AQ1276" s="62">
        <f>AE1276/'Festività&amp;Chiusure'!Q$2</f>
        <v>0</v>
      </c>
      <c r="AR1276" s="62">
        <f>AF1276/'Festività&amp;Chiusure'!R$2</f>
        <v>0</v>
      </c>
      <c r="AS1276" s="62">
        <f>AG1276/'Festività&amp;Chiusure'!S$2</f>
        <v>0</v>
      </c>
    </row>
    <row r="1277" spans="1:45" ht="14.45">
      <c r="A1277" s="24" t="s">
        <v>45</v>
      </c>
      <c r="B1277" s="24" t="s">
        <v>46</v>
      </c>
      <c r="C1277" s="24" t="s">
        <v>195</v>
      </c>
      <c r="D1277" s="24">
        <v>2025</v>
      </c>
      <c r="E1277" s="61">
        <v>45444</v>
      </c>
      <c r="F1277" s="61">
        <v>45657</v>
      </c>
      <c r="G1277" s="78" t="s">
        <v>464</v>
      </c>
      <c r="H1277" s="78" t="s">
        <v>464</v>
      </c>
      <c r="I1277" s="24" t="s">
        <v>379</v>
      </c>
      <c r="J1277" s="24" t="s">
        <v>520</v>
      </c>
      <c r="K1277" s="24" t="s">
        <v>52</v>
      </c>
      <c r="L1277" s="24" t="s">
        <v>451</v>
      </c>
      <c r="M1277" s="24" t="s">
        <v>230</v>
      </c>
      <c r="N1277" s="24" t="s">
        <v>55</v>
      </c>
      <c r="O1277" s="24" t="s">
        <v>56</v>
      </c>
      <c r="P1277" s="24">
        <v>570</v>
      </c>
      <c r="Q1277" s="24">
        <v>567</v>
      </c>
      <c r="R1277" s="24" t="s">
        <v>57</v>
      </c>
      <c r="S1277" s="62">
        <v>1</v>
      </c>
      <c r="T1277" s="24">
        <v>2025</v>
      </c>
      <c r="U1277" s="24">
        <f t="shared" si="25"/>
        <v>0</v>
      </c>
      <c r="V1277" s="24">
        <v>4</v>
      </c>
      <c r="W1277" s="24"/>
      <c r="X1277" s="24"/>
      <c r="Y1277" s="24"/>
      <c r="Z1277" s="24"/>
      <c r="AA1277" s="24"/>
      <c r="AB1277" s="63"/>
      <c r="AC1277" s="24"/>
      <c r="AD1277" s="63"/>
      <c r="AE1277" s="63"/>
      <c r="AF1277" s="63"/>
      <c r="AG1277" s="63"/>
      <c r="AH1277" s="62">
        <f>V1277/'Festività&amp;Chiusure'!H$2</f>
        <v>0.22222222222222221</v>
      </c>
      <c r="AI1277" s="62">
        <f>W1277/'Festività&amp;Chiusure'!I$2</f>
        <v>0</v>
      </c>
      <c r="AJ1277" s="62">
        <f>X1277/'Festività&amp;Chiusure'!J$2</f>
        <v>0</v>
      </c>
      <c r="AK1277" s="62">
        <f>Y1277/'Festività&amp;Chiusure'!K$2</f>
        <v>0</v>
      </c>
      <c r="AL1277" s="62">
        <f>Z1277/'Festività&amp;Chiusure'!L$2</f>
        <v>0</v>
      </c>
      <c r="AM1277" s="62">
        <f>AA1277/'Festività&amp;Chiusure'!M$2</f>
        <v>0</v>
      </c>
      <c r="AN1277" s="62">
        <f>AB1277/'Festività&amp;Chiusure'!N$2</f>
        <v>0</v>
      </c>
      <c r="AO1277" s="62">
        <f>AC1277/'Festività&amp;Chiusure'!O$2</f>
        <v>0</v>
      </c>
      <c r="AP1277" s="62">
        <f>AD1277/'Festività&amp;Chiusure'!P$2</f>
        <v>0</v>
      </c>
      <c r="AQ1277" s="62">
        <f>AE1277/'Festività&amp;Chiusure'!Q$2</f>
        <v>0</v>
      </c>
      <c r="AR1277" s="62">
        <f>AF1277/'Festività&amp;Chiusure'!R$2</f>
        <v>0</v>
      </c>
      <c r="AS1277" s="62">
        <f>AG1277/'Festività&amp;Chiusure'!S$2</f>
        <v>0</v>
      </c>
    </row>
    <row r="1278" spans="1:45" ht="14.45">
      <c r="A1278" s="24" t="s">
        <v>45</v>
      </c>
      <c r="B1278" s="24" t="s">
        <v>46</v>
      </c>
      <c r="C1278" s="24" t="s">
        <v>195</v>
      </c>
      <c r="D1278" s="24">
        <v>2025</v>
      </c>
      <c r="E1278" s="61">
        <v>45444</v>
      </c>
      <c r="F1278" s="61">
        <v>45657</v>
      </c>
      <c r="G1278" s="78" t="s">
        <v>464</v>
      </c>
      <c r="H1278" s="78" t="s">
        <v>464</v>
      </c>
      <c r="I1278" s="24" t="s">
        <v>379</v>
      </c>
      <c r="J1278" s="24" t="s">
        <v>520</v>
      </c>
      <c r="K1278" s="24" t="s">
        <v>52</v>
      </c>
      <c r="L1278" s="24" t="s">
        <v>451</v>
      </c>
      <c r="M1278" s="24" t="s">
        <v>336</v>
      </c>
      <c r="N1278" s="24" t="s">
        <v>59</v>
      </c>
      <c r="O1278" s="24" t="s">
        <v>72</v>
      </c>
      <c r="P1278" s="24">
        <v>570</v>
      </c>
      <c r="Q1278" s="24">
        <v>567</v>
      </c>
      <c r="R1278" s="24" t="s">
        <v>57</v>
      </c>
      <c r="S1278" s="62">
        <v>1</v>
      </c>
      <c r="T1278" s="24">
        <v>2025</v>
      </c>
      <c r="U1278" s="24">
        <f t="shared" si="25"/>
        <v>0</v>
      </c>
      <c r="V1278" s="24">
        <v>2</v>
      </c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62">
        <f>V1278/'Festività&amp;Chiusure'!H$2</f>
        <v>0.1111111111111111</v>
      </c>
      <c r="AI1278" s="62">
        <f>W1278/'Festività&amp;Chiusure'!I$2</f>
        <v>0</v>
      </c>
      <c r="AJ1278" s="62">
        <f>X1278/'Festività&amp;Chiusure'!J$2</f>
        <v>0</v>
      </c>
      <c r="AK1278" s="62">
        <f>Y1278/'Festività&amp;Chiusure'!K$2</f>
        <v>0</v>
      </c>
      <c r="AL1278" s="62">
        <f>Z1278/'Festività&amp;Chiusure'!L$2</f>
        <v>0</v>
      </c>
      <c r="AM1278" s="62">
        <f>AA1278/'Festività&amp;Chiusure'!M$2</f>
        <v>0</v>
      </c>
      <c r="AN1278" s="62">
        <f>AB1278/'Festività&amp;Chiusure'!N$2</f>
        <v>0</v>
      </c>
      <c r="AO1278" s="62">
        <f>AC1278/'Festività&amp;Chiusure'!O$2</f>
        <v>0</v>
      </c>
      <c r="AP1278" s="62">
        <f>AD1278/'Festività&amp;Chiusure'!P$2</f>
        <v>0</v>
      </c>
      <c r="AQ1278" s="62">
        <f>AE1278/'Festività&amp;Chiusure'!Q$2</f>
        <v>0</v>
      </c>
      <c r="AR1278" s="62">
        <f>AF1278/'Festività&amp;Chiusure'!R$2</f>
        <v>0</v>
      </c>
      <c r="AS1278" s="62">
        <f>AG1278/'Festività&amp;Chiusure'!S$2</f>
        <v>0</v>
      </c>
    </row>
    <row r="1279" spans="1:45" ht="14.45">
      <c r="A1279" s="24" t="s">
        <v>45</v>
      </c>
      <c r="B1279" s="24" t="s">
        <v>46</v>
      </c>
      <c r="C1279" s="24" t="s">
        <v>195</v>
      </c>
      <c r="D1279" s="24">
        <v>2025</v>
      </c>
      <c r="E1279" s="61">
        <v>45444</v>
      </c>
      <c r="F1279" s="61">
        <v>45657</v>
      </c>
      <c r="G1279" s="24" t="s">
        <v>464</v>
      </c>
      <c r="H1279" s="78" t="s">
        <v>464</v>
      </c>
      <c r="I1279" s="24" t="s">
        <v>379</v>
      </c>
      <c r="J1279" s="24" t="s">
        <v>520</v>
      </c>
      <c r="K1279" s="24" t="s">
        <v>52</v>
      </c>
      <c r="L1279" s="24" t="s">
        <v>451</v>
      </c>
      <c r="M1279" s="63" t="s">
        <v>311</v>
      </c>
      <c r="N1279" s="24" t="s">
        <v>55</v>
      </c>
      <c r="O1279" s="24" t="s">
        <v>134</v>
      </c>
      <c r="P1279" s="24">
        <v>570</v>
      </c>
      <c r="Q1279" s="24">
        <v>567</v>
      </c>
      <c r="R1279" s="24" t="s">
        <v>57</v>
      </c>
      <c r="S1279" s="62">
        <v>1</v>
      </c>
      <c r="T1279" s="24">
        <v>2025</v>
      </c>
      <c r="U1279" s="24">
        <f t="shared" si="25"/>
        <v>0</v>
      </c>
      <c r="V1279" s="24">
        <v>4</v>
      </c>
      <c r="W1279" s="24"/>
      <c r="X1279" s="24"/>
      <c r="Y1279" s="24"/>
      <c r="Z1279" s="24"/>
      <c r="AA1279" s="24"/>
      <c r="AB1279" s="63"/>
      <c r="AC1279" s="24"/>
      <c r="AD1279" s="63"/>
      <c r="AE1279" s="63"/>
      <c r="AF1279" s="63"/>
      <c r="AG1279" s="63"/>
      <c r="AH1279" s="62">
        <f>V1279/'Festività&amp;Chiusure'!H$2</f>
        <v>0.22222222222222221</v>
      </c>
      <c r="AI1279" s="62">
        <f>W1279/'Festività&amp;Chiusure'!I$2</f>
        <v>0</v>
      </c>
      <c r="AJ1279" s="62">
        <f>X1279/'Festività&amp;Chiusure'!J$2</f>
        <v>0</v>
      </c>
      <c r="AK1279" s="62">
        <f>Y1279/'Festività&amp;Chiusure'!K$2</f>
        <v>0</v>
      </c>
      <c r="AL1279" s="62">
        <f>Z1279/'Festività&amp;Chiusure'!L$2</f>
        <v>0</v>
      </c>
      <c r="AM1279" s="62">
        <f>AA1279/'Festività&amp;Chiusure'!M$2</f>
        <v>0</v>
      </c>
      <c r="AN1279" s="62">
        <f>AB1279/'Festività&amp;Chiusure'!N$2</f>
        <v>0</v>
      </c>
      <c r="AO1279" s="62">
        <f>AC1279/'Festività&amp;Chiusure'!O$2</f>
        <v>0</v>
      </c>
      <c r="AP1279" s="62">
        <f>AD1279/'Festività&amp;Chiusure'!P$2</f>
        <v>0</v>
      </c>
      <c r="AQ1279" s="62">
        <f>AE1279/'Festività&amp;Chiusure'!Q$2</f>
        <v>0</v>
      </c>
      <c r="AR1279" s="62">
        <f>AF1279/'Festività&amp;Chiusure'!R$2</f>
        <v>0</v>
      </c>
      <c r="AS1279" s="62">
        <f>AG1279/'Festività&amp;Chiusure'!S$2</f>
        <v>0</v>
      </c>
    </row>
    <row r="1280" spans="1:45" ht="15" customHeight="1">
      <c r="A1280" s="24" t="s">
        <v>45</v>
      </c>
      <c r="B1280" s="24" t="s">
        <v>46</v>
      </c>
      <c r="C1280" s="24" t="s">
        <v>472</v>
      </c>
      <c r="D1280" s="24">
        <v>2025</v>
      </c>
      <c r="E1280" s="61">
        <v>45706</v>
      </c>
      <c r="F1280" s="61">
        <v>45743</v>
      </c>
      <c r="G1280" s="24" t="s">
        <v>62</v>
      </c>
      <c r="H1280" s="24" t="s">
        <v>830</v>
      </c>
      <c r="I1280" s="24" t="s">
        <v>379</v>
      </c>
      <c r="J1280" s="24" t="s">
        <v>831</v>
      </c>
      <c r="K1280" s="24" t="s">
        <v>52</v>
      </c>
      <c r="L1280" s="24" t="s">
        <v>451</v>
      </c>
      <c r="M1280" s="24" t="s">
        <v>470</v>
      </c>
      <c r="N1280" s="24" t="s">
        <v>55</v>
      </c>
      <c r="O1280" s="24" t="s">
        <v>142</v>
      </c>
      <c r="P1280" s="24">
        <v>18</v>
      </c>
      <c r="Q1280" s="24">
        <v>0</v>
      </c>
      <c r="R1280" s="24" t="s">
        <v>93</v>
      </c>
      <c r="S1280" s="62">
        <v>0.95</v>
      </c>
      <c r="T1280" s="24">
        <v>2025</v>
      </c>
      <c r="U1280" s="24">
        <f t="shared" si="25"/>
        <v>2</v>
      </c>
      <c r="V1280" s="24"/>
      <c r="W1280" s="24"/>
      <c r="X1280" s="24"/>
      <c r="Y1280" s="24">
        <v>4</v>
      </c>
      <c r="Z1280" s="24">
        <v>2</v>
      </c>
      <c r="AA1280" s="24"/>
      <c r="AB1280" s="24"/>
      <c r="AC1280" s="24"/>
      <c r="AD1280" s="24"/>
      <c r="AE1280" s="24"/>
      <c r="AF1280" s="24"/>
      <c r="AG1280" s="24"/>
      <c r="AH1280" s="62">
        <f>V1280/'Festività&amp;Chiusure'!H$2</f>
        <v>0</v>
      </c>
      <c r="AI1280" s="62">
        <f>W1280/'Festività&amp;Chiusure'!I$2</f>
        <v>0</v>
      </c>
      <c r="AJ1280" s="62">
        <f>X1280/'Festività&amp;Chiusure'!J$2</f>
        <v>0</v>
      </c>
      <c r="AK1280" s="62">
        <f>Y1280/'Festività&amp;Chiusure'!K$2</f>
        <v>0.18181818181818182</v>
      </c>
      <c r="AL1280" s="62">
        <f>Z1280/'Festività&amp;Chiusure'!L$2</f>
        <v>0.1</v>
      </c>
      <c r="AM1280" s="62">
        <f>AA1280/'Festività&amp;Chiusure'!M$2</f>
        <v>0</v>
      </c>
      <c r="AN1280" s="62">
        <f>AB1280/'Festività&amp;Chiusure'!N$2</f>
        <v>0</v>
      </c>
      <c r="AO1280" s="62">
        <f>AC1280/'Festività&amp;Chiusure'!O$2</f>
        <v>0</v>
      </c>
      <c r="AP1280" s="62">
        <f>AD1280/'Festività&amp;Chiusure'!P$2</f>
        <v>0</v>
      </c>
      <c r="AQ1280" s="62">
        <f>AE1280/'Festività&amp;Chiusure'!Q$2</f>
        <v>0</v>
      </c>
      <c r="AR1280" s="62">
        <f>AF1280/'Festività&amp;Chiusure'!R$2</f>
        <v>0</v>
      </c>
      <c r="AS1280" s="62">
        <f>AG1280/'Festività&amp;Chiusure'!S$2</f>
        <v>0</v>
      </c>
    </row>
    <row r="1281" spans="1:45" ht="15" customHeight="1">
      <c r="A1281" s="24" t="s">
        <v>45</v>
      </c>
      <c r="B1281" s="24" t="s">
        <v>46</v>
      </c>
      <c r="C1281" s="24" t="s">
        <v>472</v>
      </c>
      <c r="D1281" s="24">
        <v>2025</v>
      </c>
      <c r="E1281" s="61">
        <v>45706</v>
      </c>
      <c r="F1281" s="61">
        <v>45743</v>
      </c>
      <c r="G1281" s="24" t="s">
        <v>62</v>
      </c>
      <c r="H1281" s="24" t="s">
        <v>830</v>
      </c>
      <c r="I1281" s="24" t="s">
        <v>379</v>
      </c>
      <c r="J1281" s="24" t="s">
        <v>831</v>
      </c>
      <c r="K1281" s="24" t="s">
        <v>52</v>
      </c>
      <c r="L1281" s="24" t="s">
        <v>451</v>
      </c>
      <c r="M1281" s="24" t="s">
        <v>160</v>
      </c>
      <c r="N1281" s="24" t="s">
        <v>55</v>
      </c>
      <c r="O1281" s="24" t="s">
        <v>142</v>
      </c>
      <c r="P1281" s="24">
        <v>18</v>
      </c>
      <c r="Q1281" s="24">
        <v>0</v>
      </c>
      <c r="R1281" s="24" t="s">
        <v>93</v>
      </c>
      <c r="S1281" s="62">
        <v>0.95</v>
      </c>
      <c r="T1281" s="24">
        <v>2025</v>
      </c>
      <c r="U1281" s="24">
        <f t="shared" ref="U1281:U1344" si="26">SUM(Z1281:AG1281)</f>
        <v>0</v>
      </c>
      <c r="V1281" s="24"/>
      <c r="W1281" s="24">
        <v>2</v>
      </c>
      <c r="X1281" s="24">
        <v>5</v>
      </c>
      <c r="Y1281" s="24">
        <v>2</v>
      </c>
      <c r="Z1281" s="24"/>
      <c r="AA1281" s="24"/>
      <c r="AB1281" s="24"/>
      <c r="AC1281" s="24"/>
      <c r="AD1281" s="24"/>
      <c r="AE1281" s="24"/>
      <c r="AF1281" s="24"/>
      <c r="AG1281" s="24"/>
      <c r="AH1281" s="62">
        <f>V1281/'Festività&amp;Chiusure'!H$2</f>
        <v>0</v>
      </c>
      <c r="AI1281" s="62">
        <f>W1281/'Festività&amp;Chiusure'!I$2</f>
        <v>0.1</v>
      </c>
      <c r="AJ1281" s="62">
        <f>X1281/'Festività&amp;Chiusure'!J$2</f>
        <v>0.23809523809523808</v>
      </c>
      <c r="AK1281" s="62">
        <f>Y1281/'Festività&amp;Chiusure'!K$2</f>
        <v>9.0909090909090912E-2</v>
      </c>
      <c r="AL1281" s="62">
        <f>Z1281/'Festività&amp;Chiusure'!L$2</f>
        <v>0</v>
      </c>
      <c r="AM1281" s="62">
        <f>AA1281/'Festività&amp;Chiusure'!M$2</f>
        <v>0</v>
      </c>
      <c r="AN1281" s="62">
        <f>AB1281/'Festività&amp;Chiusure'!N$2</f>
        <v>0</v>
      </c>
      <c r="AO1281" s="62">
        <f>AC1281/'Festività&amp;Chiusure'!O$2</f>
        <v>0</v>
      </c>
      <c r="AP1281" s="62">
        <f>AD1281/'Festività&amp;Chiusure'!P$2</f>
        <v>0</v>
      </c>
      <c r="AQ1281" s="62">
        <f>AE1281/'Festività&amp;Chiusure'!Q$2</f>
        <v>0</v>
      </c>
      <c r="AR1281" s="62">
        <f>AF1281/'Festività&amp;Chiusure'!R$2</f>
        <v>0</v>
      </c>
      <c r="AS1281" s="62">
        <f>AG1281/'Festività&amp;Chiusure'!S$2</f>
        <v>0</v>
      </c>
    </row>
    <row r="1282" spans="1:45" ht="15" customHeight="1">
      <c r="A1282" s="24" t="s">
        <v>45</v>
      </c>
      <c r="B1282" s="24" t="s">
        <v>46</v>
      </c>
      <c r="C1282" s="24" t="s">
        <v>472</v>
      </c>
      <c r="D1282" s="24">
        <v>2025</v>
      </c>
      <c r="E1282" s="61">
        <v>45706</v>
      </c>
      <c r="F1282" s="61">
        <v>45743</v>
      </c>
      <c r="G1282" s="24" t="s">
        <v>62</v>
      </c>
      <c r="H1282" s="24" t="s">
        <v>830</v>
      </c>
      <c r="I1282" s="24" t="s">
        <v>379</v>
      </c>
      <c r="J1282" s="24" t="s">
        <v>831</v>
      </c>
      <c r="K1282" s="24" t="s">
        <v>52</v>
      </c>
      <c r="L1282" s="24" t="s">
        <v>451</v>
      </c>
      <c r="M1282" s="24" t="s">
        <v>451</v>
      </c>
      <c r="N1282" s="24" t="s">
        <v>55</v>
      </c>
      <c r="O1282" s="24" t="s">
        <v>92</v>
      </c>
      <c r="P1282" s="24">
        <v>18</v>
      </c>
      <c r="Q1282" s="24">
        <v>0</v>
      </c>
      <c r="R1282" s="24" t="s">
        <v>93</v>
      </c>
      <c r="S1282" s="62">
        <v>0.95</v>
      </c>
      <c r="T1282" s="24">
        <v>2025</v>
      </c>
      <c r="U1282" s="24">
        <f t="shared" si="26"/>
        <v>2</v>
      </c>
      <c r="V1282" s="24"/>
      <c r="W1282" s="24">
        <v>1</v>
      </c>
      <c r="X1282" s="24">
        <v>1</v>
      </c>
      <c r="Y1282" s="24">
        <v>1</v>
      </c>
      <c r="Z1282" s="24">
        <v>1</v>
      </c>
      <c r="AA1282" s="24">
        <v>1</v>
      </c>
      <c r="AB1282" s="24"/>
      <c r="AC1282" s="24"/>
      <c r="AD1282" s="24"/>
      <c r="AE1282" s="24"/>
      <c r="AF1282" s="24"/>
      <c r="AG1282" s="24"/>
      <c r="AH1282" s="62">
        <f>V1282/'Festività&amp;Chiusure'!H$2</f>
        <v>0</v>
      </c>
      <c r="AI1282" s="62">
        <f>W1282/'Festività&amp;Chiusure'!I$2</f>
        <v>0.05</v>
      </c>
      <c r="AJ1282" s="62">
        <f>X1282/'Festività&amp;Chiusure'!J$2</f>
        <v>4.7619047619047616E-2</v>
      </c>
      <c r="AK1282" s="62">
        <f>Y1282/'Festività&amp;Chiusure'!K$2</f>
        <v>4.5454545454545456E-2</v>
      </c>
      <c r="AL1282" s="62">
        <f>Z1282/'Festività&amp;Chiusure'!L$2</f>
        <v>0.05</v>
      </c>
      <c r="AM1282" s="62">
        <f>AA1282/'Festività&amp;Chiusure'!M$2</f>
        <v>0.05</v>
      </c>
      <c r="AN1282" s="62">
        <f>AB1282/'Festività&amp;Chiusure'!N$2</f>
        <v>0</v>
      </c>
      <c r="AO1282" s="62">
        <f>AC1282/'Festività&amp;Chiusure'!O$2</f>
        <v>0</v>
      </c>
      <c r="AP1282" s="62">
        <f>AD1282/'Festività&amp;Chiusure'!P$2</f>
        <v>0</v>
      </c>
      <c r="AQ1282" s="62">
        <f>AE1282/'Festività&amp;Chiusure'!Q$2</f>
        <v>0</v>
      </c>
      <c r="AR1282" s="62">
        <f>AF1282/'Festività&amp;Chiusure'!R$2</f>
        <v>0</v>
      </c>
      <c r="AS1282" s="62">
        <f>AG1282/'Festività&amp;Chiusure'!S$2</f>
        <v>0</v>
      </c>
    </row>
    <row r="1283" spans="1:45" ht="15" customHeight="1">
      <c r="A1283" s="24" t="s">
        <v>45</v>
      </c>
      <c r="B1283" s="24" t="s">
        <v>46</v>
      </c>
      <c r="C1283" s="24" t="s">
        <v>472</v>
      </c>
      <c r="D1283" s="24">
        <v>2025</v>
      </c>
      <c r="E1283" s="61">
        <v>45706</v>
      </c>
      <c r="F1283" s="61">
        <v>45743</v>
      </c>
      <c r="G1283" s="24" t="s">
        <v>62</v>
      </c>
      <c r="H1283" s="24" t="s">
        <v>830</v>
      </c>
      <c r="I1283" s="24" t="s">
        <v>379</v>
      </c>
      <c r="J1283" s="24" t="s">
        <v>831</v>
      </c>
      <c r="K1283" s="24" t="s">
        <v>52</v>
      </c>
      <c r="L1283" s="24" t="s">
        <v>451</v>
      </c>
      <c r="M1283" s="24" t="s">
        <v>133</v>
      </c>
      <c r="N1283" s="24" t="s">
        <v>55</v>
      </c>
      <c r="O1283" s="24" t="s">
        <v>674</v>
      </c>
      <c r="P1283" s="24">
        <v>18</v>
      </c>
      <c r="Q1283" s="24">
        <v>0</v>
      </c>
      <c r="R1283" s="24" t="s">
        <v>93</v>
      </c>
      <c r="S1283" s="62">
        <v>0.95</v>
      </c>
      <c r="T1283" s="24">
        <v>2025</v>
      </c>
      <c r="U1283" s="24">
        <f t="shared" si="26"/>
        <v>0</v>
      </c>
      <c r="V1283" s="24"/>
      <c r="W1283" s="24"/>
      <c r="X1283" s="24">
        <v>1</v>
      </c>
      <c r="Y1283" s="24">
        <v>1</v>
      </c>
      <c r="Z1283" s="24"/>
      <c r="AA1283" s="24"/>
      <c r="AB1283" s="24"/>
      <c r="AC1283" s="24"/>
      <c r="AD1283" s="24"/>
      <c r="AE1283" s="24"/>
      <c r="AF1283" s="24"/>
      <c r="AG1283" s="24"/>
      <c r="AH1283" s="62">
        <f>V1283/'Festività&amp;Chiusure'!H$2</f>
        <v>0</v>
      </c>
      <c r="AI1283" s="62">
        <f>W1283/'Festività&amp;Chiusure'!I$2</f>
        <v>0</v>
      </c>
      <c r="AJ1283" s="62">
        <f>X1283/'Festività&amp;Chiusure'!J$2</f>
        <v>4.7619047619047616E-2</v>
      </c>
      <c r="AK1283" s="62">
        <f>Y1283/'Festività&amp;Chiusure'!K$2</f>
        <v>4.5454545454545456E-2</v>
      </c>
      <c r="AL1283" s="62">
        <f>Z1283/'Festività&amp;Chiusure'!L$2</f>
        <v>0</v>
      </c>
      <c r="AM1283" s="62">
        <f>AA1283/'Festività&amp;Chiusure'!M$2</f>
        <v>0</v>
      </c>
      <c r="AN1283" s="62">
        <f>AB1283/'Festività&amp;Chiusure'!N$2</f>
        <v>0</v>
      </c>
      <c r="AO1283" s="62">
        <f>AC1283/'Festività&amp;Chiusure'!O$2</f>
        <v>0</v>
      </c>
      <c r="AP1283" s="62">
        <f>AD1283/'Festività&amp;Chiusure'!P$2</f>
        <v>0</v>
      </c>
      <c r="AQ1283" s="62">
        <f>AE1283/'Festività&amp;Chiusure'!Q$2</f>
        <v>0</v>
      </c>
      <c r="AR1283" s="62">
        <f>AF1283/'Festività&amp;Chiusure'!R$2</f>
        <v>0</v>
      </c>
      <c r="AS1283" s="62">
        <f>AG1283/'Festività&amp;Chiusure'!S$2</f>
        <v>0</v>
      </c>
    </row>
    <row r="1284" spans="1:45" ht="15" customHeight="1">
      <c r="A1284" s="24" t="s">
        <v>45</v>
      </c>
      <c r="B1284" s="24" t="s">
        <v>46</v>
      </c>
      <c r="C1284" s="24" t="s">
        <v>472</v>
      </c>
      <c r="D1284" s="24">
        <v>2025</v>
      </c>
      <c r="E1284" s="61">
        <v>45706</v>
      </c>
      <c r="F1284" s="61">
        <v>45743</v>
      </c>
      <c r="G1284" s="24" t="s">
        <v>62</v>
      </c>
      <c r="H1284" s="24" t="s">
        <v>830</v>
      </c>
      <c r="I1284" s="24" t="s">
        <v>379</v>
      </c>
      <c r="J1284" s="24" t="s">
        <v>831</v>
      </c>
      <c r="K1284" s="24" t="s">
        <v>52</v>
      </c>
      <c r="L1284" s="24" t="s">
        <v>451</v>
      </c>
      <c r="M1284" s="24" t="s">
        <v>336</v>
      </c>
      <c r="N1284" s="24" t="s">
        <v>59</v>
      </c>
      <c r="O1284" s="24" t="s">
        <v>697</v>
      </c>
      <c r="P1284" s="24">
        <v>18</v>
      </c>
      <c r="Q1284" s="24">
        <v>0</v>
      </c>
      <c r="R1284" s="24" t="s">
        <v>93</v>
      </c>
      <c r="S1284" s="62">
        <v>0.95</v>
      </c>
      <c r="T1284" s="24">
        <v>2025</v>
      </c>
      <c r="U1284" s="24">
        <f t="shared" si="26"/>
        <v>4</v>
      </c>
      <c r="V1284" s="24"/>
      <c r="W1284" s="24">
        <v>2</v>
      </c>
      <c r="X1284" s="24">
        <v>1</v>
      </c>
      <c r="Y1284" s="24">
        <v>1</v>
      </c>
      <c r="Z1284" s="24">
        <v>1</v>
      </c>
      <c r="AA1284" s="24">
        <v>2</v>
      </c>
      <c r="AB1284" s="24">
        <v>1</v>
      </c>
      <c r="AC1284" s="24"/>
      <c r="AD1284" s="24"/>
      <c r="AE1284" s="24"/>
      <c r="AF1284" s="24"/>
      <c r="AG1284" s="24"/>
      <c r="AH1284" s="62">
        <f>V1284/'Festività&amp;Chiusure'!H$2</f>
        <v>0</v>
      </c>
      <c r="AI1284" s="62">
        <f>W1284/'Festività&amp;Chiusure'!I$2</f>
        <v>0.1</v>
      </c>
      <c r="AJ1284" s="62">
        <f>X1284/'Festività&amp;Chiusure'!J$2</f>
        <v>4.7619047619047616E-2</v>
      </c>
      <c r="AK1284" s="62">
        <f>Y1284/'Festività&amp;Chiusure'!K$2</f>
        <v>4.5454545454545456E-2</v>
      </c>
      <c r="AL1284" s="62">
        <f>Z1284/'Festività&amp;Chiusure'!L$2</f>
        <v>0.05</v>
      </c>
      <c r="AM1284" s="62">
        <f>AA1284/'Festività&amp;Chiusure'!M$2</f>
        <v>0.1</v>
      </c>
      <c r="AN1284" s="62">
        <f>AB1284/'Festività&amp;Chiusure'!N$2</f>
        <v>4.3478260869565216E-2</v>
      </c>
      <c r="AO1284" s="62">
        <f>AC1284/'Festività&amp;Chiusure'!O$2</f>
        <v>0</v>
      </c>
      <c r="AP1284" s="62">
        <f>AD1284/'Festività&amp;Chiusure'!P$2</f>
        <v>0</v>
      </c>
      <c r="AQ1284" s="62">
        <f>AE1284/'Festività&amp;Chiusure'!Q$2</f>
        <v>0</v>
      </c>
      <c r="AR1284" s="62">
        <f>AF1284/'Festività&amp;Chiusure'!R$2</f>
        <v>0</v>
      </c>
      <c r="AS1284" s="62">
        <f>AG1284/'Festività&amp;Chiusure'!S$2</f>
        <v>0</v>
      </c>
    </row>
    <row r="1285" spans="1:45" ht="15" customHeight="1">
      <c r="A1285" s="24" t="s">
        <v>45</v>
      </c>
      <c r="B1285" s="24" t="s">
        <v>46</v>
      </c>
      <c r="C1285" s="24"/>
      <c r="D1285" s="24">
        <v>2024</v>
      </c>
      <c r="E1285" s="61">
        <v>45474</v>
      </c>
      <c r="F1285" s="61">
        <v>45657</v>
      </c>
      <c r="G1285" s="24" t="s">
        <v>832</v>
      </c>
      <c r="H1285" s="24" t="s">
        <v>832</v>
      </c>
      <c r="I1285" s="24" t="s">
        <v>171</v>
      </c>
      <c r="J1285" s="24" t="s">
        <v>833</v>
      </c>
      <c r="K1285" s="24" t="s">
        <v>52</v>
      </c>
      <c r="L1285" s="24" t="s">
        <v>451</v>
      </c>
      <c r="M1285" s="24" t="s">
        <v>503</v>
      </c>
      <c r="N1285" s="24" t="s">
        <v>59</v>
      </c>
      <c r="O1285" s="24" t="s">
        <v>697</v>
      </c>
      <c r="P1285" s="24">
        <v>65</v>
      </c>
      <c r="Q1285" s="24">
        <v>0</v>
      </c>
      <c r="R1285" s="24" t="s">
        <v>93</v>
      </c>
      <c r="S1285" s="62">
        <v>0</v>
      </c>
      <c r="T1285" s="24">
        <v>2025</v>
      </c>
      <c r="U1285" s="24">
        <f t="shared" si="26"/>
        <v>17</v>
      </c>
      <c r="V1285" s="24"/>
      <c r="W1285" s="24"/>
      <c r="X1285" s="24"/>
      <c r="Y1285" s="24"/>
      <c r="Z1285" s="24">
        <v>3</v>
      </c>
      <c r="AA1285" s="24">
        <v>3</v>
      </c>
      <c r="AB1285" s="24">
        <v>2</v>
      </c>
      <c r="AC1285" s="24">
        <v>3</v>
      </c>
      <c r="AD1285" s="24">
        <v>3</v>
      </c>
      <c r="AE1285" s="24">
        <v>3</v>
      </c>
      <c r="AF1285" s="24"/>
      <c r="AG1285" s="24"/>
      <c r="AH1285" s="62">
        <f>V1285/'Festività&amp;Chiusure'!H$2</f>
        <v>0</v>
      </c>
      <c r="AI1285" s="62">
        <f>W1285/'Festività&amp;Chiusure'!I$2</f>
        <v>0</v>
      </c>
      <c r="AJ1285" s="62">
        <f>X1285/'Festività&amp;Chiusure'!J$2</f>
        <v>0</v>
      </c>
      <c r="AK1285" s="62">
        <f>Y1285/'Festività&amp;Chiusure'!K$2</f>
        <v>0</v>
      </c>
      <c r="AL1285" s="62">
        <f>Z1285/'Festività&amp;Chiusure'!L$2</f>
        <v>0.15</v>
      </c>
      <c r="AM1285" s="62">
        <f>AA1285/'Festività&amp;Chiusure'!M$2</f>
        <v>0.15</v>
      </c>
      <c r="AN1285" s="62">
        <f>AB1285/'Festività&amp;Chiusure'!N$2</f>
        <v>8.6956521739130432E-2</v>
      </c>
      <c r="AO1285" s="62">
        <f>AC1285/'Festività&amp;Chiusure'!O$2</f>
        <v>0.25</v>
      </c>
      <c r="AP1285" s="62">
        <f>AD1285/'Festività&amp;Chiusure'!P$2</f>
        <v>0.14285714285714285</v>
      </c>
      <c r="AQ1285" s="62">
        <f>AE1285/'Festività&amp;Chiusure'!Q$2</f>
        <v>0.13043478260869565</v>
      </c>
      <c r="AR1285" s="62">
        <f>AF1285/'Festività&amp;Chiusure'!R$2</f>
        <v>0</v>
      </c>
      <c r="AS1285" s="62">
        <f>AG1285/'Festività&amp;Chiusure'!S$2</f>
        <v>0</v>
      </c>
    </row>
    <row r="1286" spans="1:45" ht="15" customHeight="1">
      <c r="A1286" s="24" t="s">
        <v>45</v>
      </c>
      <c r="B1286" s="24" t="s">
        <v>46</v>
      </c>
      <c r="C1286" s="24"/>
      <c r="D1286" s="24">
        <v>2024</v>
      </c>
      <c r="E1286" s="61">
        <v>45474</v>
      </c>
      <c r="F1286" s="61">
        <v>45657</v>
      </c>
      <c r="G1286" s="24" t="s">
        <v>832</v>
      </c>
      <c r="H1286" s="24" t="s">
        <v>832</v>
      </c>
      <c r="I1286" s="24" t="s">
        <v>171</v>
      </c>
      <c r="J1286" s="24" t="s">
        <v>833</v>
      </c>
      <c r="K1286" s="24" t="s">
        <v>52</v>
      </c>
      <c r="L1286" s="24" t="s">
        <v>451</v>
      </c>
      <c r="M1286" s="24" t="s">
        <v>433</v>
      </c>
      <c r="N1286" s="24" t="s">
        <v>55</v>
      </c>
      <c r="O1286" s="24" t="s">
        <v>696</v>
      </c>
      <c r="P1286" s="24">
        <v>65</v>
      </c>
      <c r="Q1286" s="24">
        <v>0</v>
      </c>
      <c r="R1286" s="24" t="s">
        <v>93</v>
      </c>
      <c r="S1286" s="62">
        <v>0</v>
      </c>
      <c r="T1286" s="24">
        <v>2025</v>
      </c>
      <c r="U1286" s="24">
        <f t="shared" si="26"/>
        <v>17</v>
      </c>
      <c r="V1286" s="24"/>
      <c r="W1286" s="24"/>
      <c r="X1286" s="24"/>
      <c r="Y1286" s="24"/>
      <c r="Z1286" s="24">
        <v>3</v>
      </c>
      <c r="AA1286" s="24">
        <v>3</v>
      </c>
      <c r="AB1286" s="24">
        <v>3</v>
      </c>
      <c r="AC1286" s="24">
        <v>2</v>
      </c>
      <c r="AD1286" s="24">
        <v>3</v>
      </c>
      <c r="AE1286" s="24">
        <v>3</v>
      </c>
      <c r="AF1286" s="24"/>
      <c r="AG1286" s="24"/>
      <c r="AH1286" s="62">
        <f>V1286/'Festività&amp;Chiusure'!H$2</f>
        <v>0</v>
      </c>
      <c r="AI1286" s="62">
        <f>W1286/'Festività&amp;Chiusure'!I$2</f>
        <v>0</v>
      </c>
      <c r="AJ1286" s="62">
        <f>X1286/'Festività&amp;Chiusure'!J$2</f>
        <v>0</v>
      </c>
      <c r="AK1286" s="62">
        <f>Y1286/'Festività&amp;Chiusure'!K$2</f>
        <v>0</v>
      </c>
      <c r="AL1286" s="62">
        <f>Z1286/'Festività&amp;Chiusure'!L$2</f>
        <v>0.15</v>
      </c>
      <c r="AM1286" s="62">
        <f>AA1286/'Festività&amp;Chiusure'!M$2</f>
        <v>0.15</v>
      </c>
      <c r="AN1286" s="62">
        <f>AB1286/'Festività&amp;Chiusure'!N$2</f>
        <v>0.13043478260869565</v>
      </c>
      <c r="AO1286" s="62">
        <f>AC1286/'Festività&amp;Chiusure'!O$2</f>
        <v>0.16666666666666666</v>
      </c>
      <c r="AP1286" s="62">
        <f>AD1286/'Festività&amp;Chiusure'!P$2</f>
        <v>0.14285714285714285</v>
      </c>
      <c r="AQ1286" s="62">
        <f>AE1286/'Festività&amp;Chiusure'!Q$2</f>
        <v>0.13043478260869565</v>
      </c>
      <c r="AR1286" s="62">
        <f>AF1286/'Festività&amp;Chiusure'!R$2</f>
        <v>0</v>
      </c>
      <c r="AS1286" s="62">
        <f>AG1286/'Festività&amp;Chiusure'!S$2</f>
        <v>0</v>
      </c>
    </row>
    <row r="1287" spans="1:45" ht="15" customHeight="1">
      <c r="A1287" s="24" t="s">
        <v>45</v>
      </c>
      <c r="B1287" s="24" t="s">
        <v>46</v>
      </c>
      <c r="C1287" s="24"/>
      <c r="D1287" s="24">
        <v>2024</v>
      </c>
      <c r="E1287" s="61">
        <v>45474</v>
      </c>
      <c r="F1287" s="61">
        <v>45657</v>
      </c>
      <c r="G1287" s="24" t="s">
        <v>832</v>
      </c>
      <c r="H1287" s="24" t="s">
        <v>832</v>
      </c>
      <c r="I1287" s="24" t="s">
        <v>171</v>
      </c>
      <c r="J1287" s="24" t="s">
        <v>833</v>
      </c>
      <c r="K1287" s="24" t="s">
        <v>52</v>
      </c>
      <c r="L1287" s="24" t="s">
        <v>451</v>
      </c>
      <c r="M1287" s="24" t="s">
        <v>451</v>
      </c>
      <c r="N1287" s="24" t="s">
        <v>55</v>
      </c>
      <c r="O1287" s="24" t="s">
        <v>92</v>
      </c>
      <c r="P1287" s="24">
        <v>65</v>
      </c>
      <c r="Q1287" s="24">
        <v>0</v>
      </c>
      <c r="R1287" s="24" t="s">
        <v>93</v>
      </c>
      <c r="S1287" s="62">
        <v>0</v>
      </c>
      <c r="T1287" s="24">
        <v>2025</v>
      </c>
      <c r="U1287" s="24">
        <f t="shared" si="26"/>
        <v>12</v>
      </c>
      <c r="V1287" s="24"/>
      <c r="W1287" s="24"/>
      <c r="X1287" s="24"/>
      <c r="Y1287" s="24"/>
      <c r="Z1287" s="24">
        <v>3</v>
      </c>
      <c r="AA1287" s="24">
        <v>3</v>
      </c>
      <c r="AB1287" s="24">
        <v>3</v>
      </c>
      <c r="AC1287" s="24">
        <v>1</v>
      </c>
      <c r="AD1287" s="24">
        <v>1</v>
      </c>
      <c r="AE1287" s="24">
        <v>1</v>
      </c>
      <c r="AF1287" s="24"/>
      <c r="AG1287" s="24"/>
      <c r="AH1287" s="62">
        <f>V1287/'Festività&amp;Chiusure'!H$2</f>
        <v>0</v>
      </c>
      <c r="AI1287" s="62">
        <f>W1287/'Festività&amp;Chiusure'!I$2</f>
        <v>0</v>
      </c>
      <c r="AJ1287" s="62">
        <f>X1287/'Festività&amp;Chiusure'!J$2</f>
        <v>0</v>
      </c>
      <c r="AK1287" s="62">
        <f>Y1287/'Festività&amp;Chiusure'!K$2</f>
        <v>0</v>
      </c>
      <c r="AL1287" s="62">
        <f>Z1287/'Festività&amp;Chiusure'!L$2</f>
        <v>0.15</v>
      </c>
      <c r="AM1287" s="62">
        <f>AA1287/'Festività&amp;Chiusure'!M$2</f>
        <v>0.15</v>
      </c>
      <c r="AN1287" s="62">
        <f>AB1287/'Festività&amp;Chiusure'!N$2</f>
        <v>0.13043478260869565</v>
      </c>
      <c r="AO1287" s="62">
        <f>AC1287/'Festività&amp;Chiusure'!O$2</f>
        <v>8.3333333333333329E-2</v>
      </c>
      <c r="AP1287" s="62">
        <f>AD1287/'Festività&amp;Chiusure'!P$2</f>
        <v>4.7619047619047616E-2</v>
      </c>
      <c r="AQ1287" s="62">
        <f>AE1287/'Festività&amp;Chiusure'!Q$2</f>
        <v>4.3478260869565216E-2</v>
      </c>
      <c r="AR1287" s="62">
        <f>AF1287/'Festività&amp;Chiusure'!R$2</f>
        <v>0</v>
      </c>
      <c r="AS1287" s="62">
        <f>AG1287/'Festività&amp;Chiusure'!S$2</f>
        <v>0</v>
      </c>
    </row>
    <row r="1288" spans="1:45" ht="14.45">
      <c r="A1288" s="24" t="s">
        <v>45</v>
      </c>
      <c r="B1288" s="24" t="s">
        <v>46</v>
      </c>
      <c r="C1288" s="24"/>
      <c r="D1288" s="24">
        <v>2024</v>
      </c>
      <c r="E1288" s="61">
        <v>45474</v>
      </c>
      <c r="F1288" s="61">
        <v>45657</v>
      </c>
      <c r="G1288" s="24" t="s">
        <v>832</v>
      </c>
      <c r="H1288" s="24" t="s">
        <v>832</v>
      </c>
      <c r="I1288" s="24" t="s">
        <v>171</v>
      </c>
      <c r="J1288" s="24" t="s">
        <v>833</v>
      </c>
      <c r="K1288" s="24" t="s">
        <v>52</v>
      </c>
      <c r="L1288" s="24" t="s">
        <v>451</v>
      </c>
      <c r="M1288" s="24" t="s">
        <v>378</v>
      </c>
      <c r="N1288" s="24" t="s">
        <v>55</v>
      </c>
      <c r="O1288" s="24" t="s">
        <v>696</v>
      </c>
      <c r="P1288" s="24">
        <v>65</v>
      </c>
      <c r="Q1288" s="24">
        <v>0</v>
      </c>
      <c r="R1288" s="24" t="s">
        <v>93</v>
      </c>
      <c r="S1288" s="62">
        <v>0</v>
      </c>
      <c r="T1288" s="24">
        <v>2025</v>
      </c>
      <c r="U1288" s="24">
        <f t="shared" si="26"/>
        <v>12</v>
      </c>
      <c r="V1288" s="24"/>
      <c r="W1288" s="24"/>
      <c r="X1288" s="24"/>
      <c r="Y1288" s="24"/>
      <c r="Z1288" s="24">
        <v>3</v>
      </c>
      <c r="AA1288" s="24">
        <v>3</v>
      </c>
      <c r="AB1288" s="24">
        <v>3</v>
      </c>
      <c r="AC1288" s="24">
        <v>2</v>
      </c>
      <c r="AD1288" s="24">
        <v>1</v>
      </c>
      <c r="AE1288" s="24"/>
      <c r="AF1288" s="24"/>
      <c r="AG1288" s="24"/>
      <c r="AH1288" s="62">
        <f>V1288/'Festività&amp;Chiusure'!H$2</f>
        <v>0</v>
      </c>
      <c r="AI1288" s="62">
        <f>W1288/'Festività&amp;Chiusure'!I$2</f>
        <v>0</v>
      </c>
      <c r="AJ1288" s="62">
        <f>X1288/'Festività&amp;Chiusure'!J$2</f>
        <v>0</v>
      </c>
      <c r="AK1288" s="62">
        <f>Y1288/'Festività&amp;Chiusure'!K$2</f>
        <v>0</v>
      </c>
      <c r="AL1288" s="62">
        <f>Z1288/'Festività&amp;Chiusure'!L$2</f>
        <v>0.15</v>
      </c>
      <c r="AM1288" s="62">
        <f>AA1288/'Festività&amp;Chiusure'!M$2</f>
        <v>0.15</v>
      </c>
      <c r="AN1288" s="62">
        <f>AB1288/'Festività&amp;Chiusure'!N$2</f>
        <v>0.13043478260869565</v>
      </c>
      <c r="AO1288" s="62">
        <f>AC1288/'Festività&amp;Chiusure'!O$2</f>
        <v>0.16666666666666666</v>
      </c>
      <c r="AP1288" s="62">
        <f>AD1288/'Festività&amp;Chiusure'!P$2</f>
        <v>4.7619047619047616E-2</v>
      </c>
      <c r="AQ1288" s="62">
        <f>AE1288/'Festività&amp;Chiusure'!Q$2</f>
        <v>0</v>
      </c>
      <c r="AR1288" s="62">
        <f>AF1288/'Festività&amp;Chiusure'!R$2</f>
        <v>0</v>
      </c>
      <c r="AS1288" s="62">
        <f>AG1288/'Festività&amp;Chiusure'!S$2</f>
        <v>0</v>
      </c>
    </row>
    <row r="1289" spans="1:45" ht="15" customHeight="1">
      <c r="A1289" s="24" t="s">
        <v>45</v>
      </c>
      <c r="B1289" s="24" t="s">
        <v>46</v>
      </c>
      <c r="C1289" s="24"/>
      <c r="D1289" s="24" t="s">
        <v>143</v>
      </c>
      <c r="E1289" s="61">
        <v>45598</v>
      </c>
      <c r="F1289" s="61">
        <v>45688</v>
      </c>
      <c r="G1289" s="24" t="s">
        <v>832</v>
      </c>
      <c r="H1289" s="24" t="s">
        <v>832</v>
      </c>
      <c r="I1289" s="24" t="s">
        <v>171</v>
      </c>
      <c r="J1289" s="24" t="s">
        <v>834</v>
      </c>
      <c r="K1289" s="24" t="s">
        <v>52</v>
      </c>
      <c r="L1289" s="24" t="s">
        <v>451</v>
      </c>
      <c r="M1289" s="24" t="s">
        <v>503</v>
      </c>
      <c r="N1289" s="24" t="s">
        <v>59</v>
      </c>
      <c r="O1289" s="24" t="s">
        <v>72</v>
      </c>
      <c r="P1289" s="24">
        <v>58</v>
      </c>
      <c r="Q1289" s="24">
        <v>66</v>
      </c>
      <c r="R1289" s="24" t="s">
        <v>835</v>
      </c>
      <c r="S1289" s="62">
        <v>1</v>
      </c>
      <c r="T1289" s="24">
        <v>2025</v>
      </c>
      <c r="U1289" s="24">
        <f t="shared" si="26"/>
        <v>0</v>
      </c>
      <c r="V1289" s="24"/>
      <c r="W1289" s="24">
        <v>9</v>
      </c>
      <c r="X1289" s="24">
        <v>3</v>
      </c>
      <c r="Y1289" s="24">
        <v>3</v>
      </c>
      <c r="Z1289" s="24"/>
      <c r="AA1289" s="24"/>
      <c r="AB1289" s="24"/>
      <c r="AC1289" s="24"/>
      <c r="AD1289" s="24"/>
      <c r="AE1289" s="24"/>
      <c r="AF1289" s="24"/>
      <c r="AG1289" s="24"/>
      <c r="AH1289" s="62">
        <f>V1289/'Festività&amp;Chiusure'!H$2</f>
        <v>0</v>
      </c>
      <c r="AI1289" s="62">
        <f>W1289/'Festività&amp;Chiusure'!I$2</f>
        <v>0.45</v>
      </c>
      <c r="AJ1289" s="62">
        <f>X1289/'Festività&amp;Chiusure'!J$2</f>
        <v>0.14285714285714285</v>
      </c>
      <c r="AK1289" s="62">
        <f>Y1289/'Festività&amp;Chiusure'!K$2</f>
        <v>0.13636363636363635</v>
      </c>
      <c r="AL1289" s="62">
        <f>Z1289/'Festività&amp;Chiusure'!L$2</f>
        <v>0</v>
      </c>
      <c r="AM1289" s="62">
        <f>AA1289/'Festività&amp;Chiusure'!M$2</f>
        <v>0</v>
      </c>
      <c r="AN1289" s="62">
        <f>AB1289/'Festività&amp;Chiusure'!N$2</f>
        <v>0</v>
      </c>
      <c r="AO1289" s="62">
        <f>AC1289/'Festività&amp;Chiusure'!O$2</f>
        <v>0</v>
      </c>
      <c r="AP1289" s="62">
        <f>AD1289/'Festività&amp;Chiusure'!P$2</f>
        <v>0</v>
      </c>
      <c r="AQ1289" s="62">
        <f>AE1289/'Festività&amp;Chiusure'!Q$2</f>
        <v>0</v>
      </c>
      <c r="AR1289" s="62">
        <f>AF1289/'Festività&amp;Chiusure'!R$2</f>
        <v>0</v>
      </c>
      <c r="AS1289" s="62">
        <f>AG1289/'Festività&amp;Chiusure'!S$2</f>
        <v>0</v>
      </c>
    </row>
    <row r="1290" spans="1:45" ht="15" customHeight="1">
      <c r="A1290" s="24" t="s">
        <v>45</v>
      </c>
      <c r="B1290" s="24" t="s">
        <v>46</v>
      </c>
      <c r="C1290" s="24"/>
      <c r="D1290" s="24" t="s">
        <v>143</v>
      </c>
      <c r="E1290" s="61">
        <v>45598</v>
      </c>
      <c r="F1290" s="61">
        <v>45688</v>
      </c>
      <c r="G1290" s="24" t="s">
        <v>832</v>
      </c>
      <c r="H1290" s="24" t="s">
        <v>832</v>
      </c>
      <c r="I1290" s="24" t="s">
        <v>171</v>
      </c>
      <c r="J1290" s="24" t="s">
        <v>834</v>
      </c>
      <c r="K1290" s="24" t="s">
        <v>52</v>
      </c>
      <c r="L1290" s="24" t="s">
        <v>451</v>
      </c>
      <c r="M1290" s="24" t="s">
        <v>433</v>
      </c>
      <c r="N1290" s="24" t="s">
        <v>55</v>
      </c>
      <c r="O1290" s="24" t="s">
        <v>56</v>
      </c>
      <c r="P1290" s="24">
        <v>58</v>
      </c>
      <c r="Q1290" s="24">
        <v>66</v>
      </c>
      <c r="R1290" s="24" t="s">
        <v>835</v>
      </c>
      <c r="S1290" s="62">
        <v>1</v>
      </c>
      <c r="T1290" s="24">
        <v>2025</v>
      </c>
      <c r="U1290" s="24">
        <f t="shared" si="26"/>
        <v>8</v>
      </c>
      <c r="V1290" s="24"/>
      <c r="W1290" s="24">
        <v>1</v>
      </c>
      <c r="X1290" s="24">
        <v>9</v>
      </c>
      <c r="Y1290" s="24">
        <v>9</v>
      </c>
      <c r="Z1290" s="24">
        <v>8</v>
      </c>
      <c r="AA1290" s="24"/>
      <c r="AB1290" s="24"/>
      <c r="AC1290" s="24"/>
      <c r="AD1290" s="24"/>
      <c r="AE1290" s="24"/>
      <c r="AF1290" s="24"/>
      <c r="AG1290" s="24"/>
      <c r="AH1290" s="62">
        <f>V1290/'Festività&amp;Chiusure'!H$2</f>
        <v>0</v>
      </c>
      <c r="AI1290" s="62">
        <f>W1290/'Festività&amp;Chiusure'!I$2</f>
        <v>0.05</v>
      </c>
      <c r="AJ1290" s="62">
        <f>X1290/'Festività&amp;Chiusure'!J$2</f>
        <v>0.42857142857142855</v>
      </c>
      <c r="AK1290" s="62">
        <f>Y1290/'Festività&amp;Chiusure'!K$2</f>
        <v>0.40909090909090912</v>
      </c>
      <c r="AL1290" s="62">
        <f>Z1290/'Festività&amp;Chiusure'!L$2</f>
        <v>0.4</v>
      </c>
      <c r="AM1290" s="62">
        <f>AA1290/'Festività&amp;Chiusure'!M$2</f>
        <v>0</v>
      </c>
      <c r="AN1290" s="62">
        <f>AB1290/'Festività&amp;Chiusure'!N$2</f>
        <v>0</v>
      </c>
      <c r="AO1290" s="62">
        <f>AC1290/'Festività&amp;Chiusure'!O$2</f>
        <v>0</v>
      </c>
      <c r="AP1290" s="62">
        <f>AD1290/'Festività&amp;Chiusure'!P$2</f>
        <v>0</v>
      </c>
      <c r="AQ1290" s="62">
        <f>AE1290/'Festività&amp;Chiusure'!Q$2</f>
        <v>0</v>
      </c>
      <c r="AR1290" s="62">
        <f>AF1290/'Festività&amp;Chiusure'!R$2</f>
        <v>0</v>
      </c>
      <c r="AS1290" s="62">
        <f>AG1290/'Festività&amp;Chiusure'!S$2</f>
        <v>0</v>
      </c>
    </row>
    <row r="1291" spans="1:45" ht="14.45">
      <c r="A1291" s="24" t="s">
        <v>45</v>
      </c>
      <c r="B1291" s="24" t="s">
        <v>46</v>
      </c>
      <c r="C1291" s="24"/>
      <c r="D1291" s="24" t="s">
        <v>143</v>
      </c>
      <c r="E1291" s="61">
        <v>45598</v>
      </c>
      <c r="F1291" s="61">
        <v>45688</v>
      </c>
      <c r="G1291" s="24" t="s">
        <v>832</v>
      </c>
      <c r="H1291" s="24" t="s">
        <v>832</v>
      </c>
      <c r="I1291" s="24" t="s">
        <v>171</v>
      </c>
      <c r="J1291" s="24" t="s">
        <v>834</v>
      </c>
      <c r="K1291" s="24" t="s">
        <v>52</v>
      </c>
      <c r="L1291" s="24" t="s">
        <v>451</v>
      </c>
      <c r="M1291" s="79" t="s">
        <v>451</v>
      </c>
      <c r="N1291" s="24" t="s">
        <v>55</v>
      </c>
      <c r="O1291" s="24" t="s">
        <v>92</v>
      </c>
      <c r="P1291" s="24">
        <v>58</v>
      </c>
      <c r="Q1291" s="24">
        <v>66</v>
      </c>
      <c r="R1291" s="24" t="s">
        <v>835</v>
      </c>
      <c r="S1291" s="62">
        <v>1</v>
      </c>
      <c r="T1291" s="24">
        <v>2025</v>
      </c>
      <c r="U1291" s="24">
        <f t="shared" si="26"/>
        <v>0</v>
      </c>
      <c r="V1291" s="24"/>
      <c r="W1291" s="24">
        <v>3</v>
      </c>
      <c r="X1291" s="24">
        <v>3</v>
      </c>
      <c r="Y1291" s="24">
        <v>3</v>
      </c>
      <c r="Z1291" s="24"/>
      <c r="AA1291" s="24"/>
      <c r="AB1291" s="24"/>
      <c r="AC1291" s="24"/>
      <c r="AD1291" s="24"/>
      <c r="AE1291" s="24"/>
      <c r="AF1291" s="24"/>
      <c r="AG1291" s="24"/>
      <c r="AH1291" s="62">
        <f>V1291/'Festività&amp;Chiusure'!H$2</f>
        <v>0</v>
      </c>
      <c r="AI1291" s="62">
        <f>W1291/'Festività&amp;Chiusure'!I$2</f>
        <v>0.15</v>
      </c>
      <c r="AJ1291" s="62">
        <f>X1291/'Festività&amp;Chiusure'!J$2</f>
        <v>0.14285714285714285</v>
      </c>
      <c r="AK1291" s="62">
        <f>Y1291/'Festività&amp;Chiusure'!K$2</f>
        <v>0.13636363636363635</v>
      </c>
      <c r="AL1291" s="62">
        <f>Z1291/'Festività&amp;Chiusure'!L$2</f>
        <v>0</v>
      </c>
      <c r="AM1291" s="62">
        <f>AA1291/'Festività&amp;Chiusure'!M$2</f>
        <v>0</v>
      </c>
      <c r="AN1291" s="62">
        <f>AB1291/'Festività&amp;Chiusure'!N$2</f>
        <v>0</v>
      </c>
      <c r="AO1291" s="62">
        <f>AC1291/'Festività&amp;Chiusure'!O$2</f>
        <v>0</v>
      </c>
      <c r="AP1291" s="62">
        <f>AD1291/'Festività&amp;Chiusure'!P$2</f>
        <v>0</v>
      </c>
      <c r="AQ1291" s="62">
        <f>AE1291/'Festività&amp;Chiusure'!Q$2</f>
        <v>0</v>
      </c>
      <c r="AR1291" s="62">
        <f>AF1291/'Festività&amp;Chiusure'!R$2</f>
        <v>0</v>
      </c>
      <c r="AS1291" s="62">
        <f>AG1291/'Festività&amp;Chiusure'!S$2</f>
        <v>0</v>
      </c>
    </row>
    <row r="1292" spans="1:45" ht="14.45">
      <c r="A1292" s="24" t="s">
        <v>45</v>
      </c>
      <c r="B1292" s="24" t="s">
        <v>46</v>
      </c>
      <c r="C1292" s="24"/>
      <c r="D1292" s="24" t="s">
        <v>143</v>
      </c>
      <c r="E1292" s="61">
        <v>45598</v>
      </c>
      <c r="F1292" s="61">
        <v>45688</v>
      </c>
      <c r="G1292" s="24" t="s">
        <v>832</v>
      </c>
      <c r="H1292" s="24" t="s">
        <v>832</v>
      </c>
      <c r="I1292" s="24" t="s">
        <v>171</v>
      </c>
      <c r="J1292" s="24" t="s">
        <v>834</v>
      </c>
      <c r="K1292" s="24" t="s">
        <v>52</v>
      </c>
      <c r="L1292" s="24" t="s">
        <v>451</v>
      </c>
      <c r="M1292" s="24" t="s">
        <v>311</v>
      </c>
      <c r="N1292" s="24" t="s">
        <v>55</v>
      </c>
      <c r="O1292" s="24" t="s">
        <v>134</v>
      </c>
      <c r="P1292" s="24">
        <v>58</v>
      </c>
      <c r="Q1292" s="24">
        <v>66</v>
      </c>
      <c r="R1292" s="24" t="s">
        <v>835</v>
      </c>
      <c r="S1292" s="62">
        <v>1</v>
      </c>
      <c r="T1292" s="24">
        <v>2025</v>
      </c>
      <c r="U1292" s="24">
        <f t="shared" si="26"/>
        <v>0</v>
      </c>
      <c r="V1292" s="24"/>
      <c r="W1292" s="24"/>
      <c r="X1292" s="24">
        <v>2</v>
      </c>
      <c r="Y1292" s="24">
        <v>4</v>
      </c>
      <c r="Z1292" s="24"/>
      <c r="AA1292" s="24"/>
      <c r="AB1292" s="24"/>
      <c r="AC1292" s="24"/>
      <c r="AD1292" s="24"/>
      <c r="AE1292" s="24"/>
      <c r="AF1292" s="24"/>
      <c r="AG1292" s="24"/>
      <c r="AH1292" s="62">
        <f>V1292/'Festività&amp;Chiusure'!H$2</f>
        <v>0</v>
      </c>
      <c r="AI1292" s="62">
        <f>W1292/'Festività&amp;Chiusure'!I$2</f>
        <v>0</v>
      </c>
      <c r="AJ1292" s="62">
        <f>X1292/'Festività&amp;Chiusure'!J$2</f>
        <v>9.5238095238095233E-2</v>
      </c>
      <c r="AK1292" s="62">
        <f>Y1292/'Festività&amp;Chiusure'!K$2</f>
        <v>0.18181818181818182</v>
      </c>
      <c r="AL1292" s="62">
        <f>Z1292/'Festività&amp;Chiusure'!L$2</f>
        <v>0</v>
      </c>
      <c r="AM1292" s="62">
        <f>AA1292/'Festività&amp;Chiusure'!M$2</f>
        <v>0</v>
      </c>
      <c r="AN1292" s="62">
        <f>AB1292/'Festività&amp;Chiusure'!N$2</f>
        <v>0</v>
      </c>
      <c r="AO1292" s="62">
        <f>AC1292/'Festività&amp;Chiusure'!O$2</f>
        <v>0</v>
      </c>
      <c r="AP1292" s="62">
        <f>AD1292/'Festività&amp;Chiusure'!P$2</f>
        <v>0</v>
      </c>
      <c r="AQ1292" s="62">
        <f>AE1292/'Festività&amp;Chiusure'!Q$2</f>
        <v>0</v>
      </c>
      <c r="AR1292" s="62">
        <f>AF1292/'Festività&amp;Chiusure'!R$2</f>
        <v>0</v>
      </c>
      <c r="AS1292" s="62">
        <f>AG1292/'Festività&amp;Chiusure'!S$2</f>
        <v>0</v>
      </c>
    </row>
    <row r="1293" spans="1:45" ht="14.45">
      <c r="A1293" s="24" t="s">
        <v>45</v>
      </c>
      <c r="B1293" s="24" t="s">
        <v>46</v>
      </c>
      <c r="C1293" s="24"/>
      <c r="D1293" s="24" t="s">
        <v>143</v>
      </c>
      <c r="E1293" s="61">
        <v>45598</v>
      </c>
      <c r="F1293" s="61">
        <v>46022</v>
      </c>
      <c r="G1293" s="24" t="s">
        <v>532</v>
      </c>
      <c r="H1293" s="24" t="s">
        <v>532</v>
      </c>
      <c r="I1293" s="24" t="s">
        <v>171</v>
      </c>
      <c r="J1293" s="24" t="s">
        <v>533</v>
      </c>
      <c r="K1293" s="24" t="s">
        <v>533</v>
      </c>
      <c r="L1293" s="24" t="s">
        <v>451</v>
      </c>
      <c r="M1293" s="24" t="s">
        <v>451</v>
      </c>
      <c r="N1293" s="24" t="s">
        <v>55</v>
      </c>
      <c r="O1293" s="24" t="s">
        <v>92</v>
      </c>
      <c r="P1293" s="24">
        <v>186</v>
      </c>
      <c r="Q1293" s="24">
        <v>21</v>
      </c>
      <c r="R1293" s="24" t="s">
        <v>93</v>
      </c>
      <c r="S1293" s="62">
        <v>0</v>
      </c>
      <c r="T1293" s="24">
        <v>2025</v>
      </c>
      <c r="U1293" s="24">
        <f t="shared" si="26"/>
        <v>48</v>
      </c>
      <c r="V1293" s="24">
        <v>6</v>
      </c>
      <c r="W1293" s="24">
        <v>6</v>
      </c>
      <c r="X1293" s="24">
        <v>6</v>
      </c>
      <c r="Y1293" s="24">
        <v>6</v>
      </c>
      <c r="Z1293" s="24">
        <v>6</v>
      </c>
      <c r="AA1293" s="24">
        <v>6</v>
      </c>
      <c r="AB1293" s="24">
        <v>6</v>
      </c>
      <c r="AC1293" s="24">
        <v>6</v>
      </c>
      <c r="AD1293" s="24">
        <v>6</v>
      </c>
      <c r="AE1293" s="24">
        <v>6</v>
      </c>
      <c r="AF1293" s="24">
        <v>6</v>
      </c>
      <c r="AG1293" s="24">
        <v>6</v>
      </c>
      <c r="AH1293" s="62">
        <f>V1293/'Festività&amp;Chiusure'!H$2</f>
        <v>0.33333333333333331</v>
      </c>
      <c r="AI1293" s="62">
        <f>W1293/'Festività&amp;Chiusure'!I$2</f>
        <v>0.3</v>
      </c>
      <c r="AJ1293" s="62">
        <f>X1293/'Festività&amp;Chiusure'!J$2</f>
        <v>0.2857142857142857</v>
      </c>
      <c r="AK1293" s="62">
        <f>Y1293/'Festività&amp;Chiusure'!K$2</f>
        <v>0.27272727272727271</v>
      </c>
      <c r="AL1293" s="62">
        <f>Z1293/'Festività&amp;Chiusure'!L$2</f>
        <v>0.3</v>
      </c>
      <c r="AM1293" s="62">
        <f>AA1293/'Festività&amp;Chiusure'!M$2</f>
        <v>0.3</v>
      </c>
      <c r="AN1293" s="62">
        <f>AB1293/'Festività&amp;Chiusure'!N$2</f>
        <v>0.2608695652173913</v>
      </c>
      <c r="AO1293" s="62">
        <f>AC1293/'Festività&amp;Chiusure'!O$2</f>
        <v>0.5</v>
      </c>
      <c r="AP1293" s="62">
        <f>AD1293/'Festività&amp;Chiusure'!P$2</f>
        <v>0.2857142857142857</v>
      </c>
      <c r="AQ1293" s="62">
        <f>AE1293/'Festività&amp;Chiusure'!Q$2</f>
        <v>0.2608695652173913</v>
      </c>
      <c r="AR1293" s="62">
        <f>AF1293/'Festività&amp;Chiusure'!R$2</f>
        <v>0.2857142857142857</v>
      </c>
      <c r="AS1293" s="62">
        <f>AG1293/'Festività&amp;Chiusure'!S$2</f>
        <v>0.27272727272727271</v>
      </c>
    </row>
    <row r="1294" spans="1:45" ht="14.45">
      <c r="A1294" s="24" t="s">
        <v>420</v>
      </c>
      <c r="B1294" s="24" t="s">
        <v>46</v>
      </c>
      <c r="C1294" s="24" t="s">
        <v>836</v>
      </c>
      <c r="D1294" s="24">
        <v>2025</v>
      </c>
      <c r="E1294" s="61">
        <v>45683</v>
      </c>
      <c r="F1294" s="61">
        <v>46022</v>
      </c>
      <c r="G1294" s="24" t="s">
        <v>837</v>
      </c>
      <c r="H1294" s="81" t="s">
        <v>837</v>
      </c>
      <c r="I1294" s="24" t="s">
        <v>838</v>
      </c>
      <c r="J1294" s="81" t="s">
        <v>839</v>
      </c>
      <c r="K1294" s="24" t="s">
        <v>52</v>
      </c>
      <c r="L1294" s="24" t="s">
        <v>130</v>
      </c>
      <c r="M1294" s="24" t="s">
        <v>840</v>
      </c>
      <c r="N1294" s="24" t="s">
        <v>841</v>
      </c>
      <c r="O1294" s="24" t="s">
        <v>120</v>
      </c>
      <c r="P1294" s="24">
        <v>2020</v>
      </c>
      <c r="Q1294" s="24">
        <v>532</v>
      </c>
      <c r="R1294" s="24" t="s">
        <v>84</v>
      </c>
      <c r="S1294" s="62">
        <v>0.15</v>
      </c>
      <c r="T1294" s="24">
        <v>2025</v>
      </c>
      <c r="U1294" s="24">
        <f>SUM(Z1294:AG1294)</f>
        <v>47</v>
      </c>
      <c r="V1294" s="24">
        <v>5</v>
      </c>
      <c r="W1294" s="24">
        <v>1</v>
      </c>
      <c r="X1294" s="24">
        <v>1</v>
      </c>
      <c r="Y1294" s="24">
        <v>12.5</v>
      </c>
      <c r="Z1294" s="24">
        <v>5</v>
      </c>
      <c r="AA1294" s="24">
        <v>5</v>
      </c>
      <c r="AB1294" s="24">
        <v>12.5</v>
      </c>
      <c r="AC1294" s="24">
        <v>5</v>
      </c>
      <c r="AD1294" s="24">
        <v>5</v>
      </c>
      <c r="AE1294" s="24">
        <v>12.5</v>
      </c>
      <c r="AF1294" s="24">
        <v>1</v>
      </c>
      <c r="AG1294" s="24">
        <v>1</v>
      </c>
      <c r="AH1294" s="62">
        <f>V1294/'Festività&amp;Chiusure'!H$2</f>
        <v>0.27777777777777779</v>
      </c>
      <c r="AI1294" s="62">
        <f>W1294/'Festività&amp;Chiusure'!I$2</f>
        <v>0.05</v>
      </c>
      <c r="AJ1294" s="62">
        <f>X1294/'Festività&amp;Chiusure'!J$2</f>
        <v>4.7619047619047616E-2</v>
      </c>
      <c r="AK1294" s="62">
        <f>Y1294/'Festività&amp;Chiusure'!K$2</f>
        <v>0.56818181818181823</v>
      </c>
      <c r="AL1294" s="62">
        <f>Z1294/'Festività&amp;Chiusure'!L$2</f>
        <v>0.25</v>
      </c>
      <c r="AM1294" s="62">
        <f>AA1294/'Festività&amp;Chiusure'!M$2</f>
        <v>0.25</v>
      </c>
      <c r="AN1294" s="62">
        <f>AB1294/'Festività&amp;Chiusure'!N$2</f>
        <v>0.54347826086956519</v>
      </c>
      <c r="AO1294" s="62">
        <f>AC1294/'Festività&amp;Chiusure'!O$2</f>
        <v>0.41666666666666669</v>
      </c>
      <c r="AP1294" s="62">
        <f>AD1294/'Festività&amp;Chiusure'!P$2</f>
        <v>0.23809523809523808</v>
      </c>
      <c r="AQ1294" s="62">
        <f>AE1294/'Festività&amp;Chiusure'!Q$2</f>
        <v>0.54347826086956519</v>
      </c>
      <c r="AR1294" s="62">
        <f>AF1294/'Festività&amp;Chiusure'!R$2</f>
        <v>4.7619047619047616E-2</v>
      </c>
      <c r="AS1294" s="62">
        <f>AG1294/'Festività&amp;Chiusure'!S$2</f>
        <v>4.5454545454545456E-2</v>
      </c>
    </row>
    <row r="1295" spans="1:45" ht="14.45">
      <c r="A1295" s="24" t="s">
        <v>420</v>
      </c>
      <c r="B1295" s="24" t="s">
        <v>46</v>
      </c>
      <c r="C1295" s="24" t="s">
        <v>836</v>
      </c>
      <c r="D1295" s="24">
        <v>2025</v>
      </c>
      <c r="E1295" s="61">
        <v>45683</v>
      </c>
      <c r="F1295" s="61">
        <v>46022</v>
      </c>
      <c r="G1295" s="24" t="s">
        <v>837</v>
      </c>
      <c r="H1295" s="81" t="s">
        <v>837</v>
      </c>
      <c r="I1295" s="24" t="s">
        <v>838</v>
      </c>
      <c r="J1295" s="81" t="s">
        <v>839</v>
      </c>
      <c r="K1295" s="24" t="s">
        <v>52</v>
      </c>
      <c r="L1295" s="24" t="s">
        <v>130</v>
      </c>
      <c r="M1295" s="24" t="s">
        <v>842</v>
      </c>
      <c r="N1295" s="24" t="s">
        <v>841</v>
      </c>
      <c r="O1295" s="24" t="s">
        <v>843</v>
      </c>
      <c r="P1295" s="24">
        <v>2020</v>
      </c>
      <c r="Q1295" s="24">
        <v>532</v>
      </c>
      <c r="R1295" s="24" t="s">
        <v>84</v>
      </c>
      <c r="S1295" s="62">
        <v>0.15</v>
      </c>
      <c r="T1295" s="24">
        <v>2025</v>
      </c>
      <c r="U1295" s="24">
        <f>SUM(Z1295:AG1295)</f>
        <v>14.5</v>
      </c>
      <c r="V1295" s="24"/>
      <c r="W1295" s="24"/>
      <c r="X1295" s="24">
        <v>5</v>
      </c>
      <c r="Y1295" s="24">
        <v>12.5</v>
      </c>
      <c r="Z1295" s="24">
        <v>1</v>
      </c>
      <c r="AA1295" s="24">
        <v>1</v>
      </c>
      <c r="AB1295" s="24">
        <v>12.5</v>
      </c>
      <c r="AC1295" s="24"/>
      <c r="AD1295" s="24"/>
      <c r="AE1295" s="24"/>
      <c r="AF1295" s="24"/>
      <c r="AG1295" s="24"/>
      <c r="AH1295" s="62">
        <f>V1295/'Festività&amp;Chiusure'!H$2</f>
        <v>0</v>
      </c>
      <c r="AI1295" s="62">
        <f>W1295/'Festività&amp;Chiusure'!I$2</f>
        <v>0</v>
      </c>
      <c r="AJ1295" s="62">
        <f>X1295/'Festività&amp;Chiusure'!J$2</f>
        <v>0.23809523809523808</v>
      </c>
      <c r="AK1295" s="62">
        <f>Y1295/'Festività&amp;Chiusure'!K$2</f>
        <v>0.56818181818181823</v>
      </c>
      <c r="AL1295" s="62">
        <f>Z1295/'Festività&amp;Chiusure'!L$2</f>
        <v>0.05</v>
      </c>
      <c r="AM1295" s="62">
        <f>AA1295/'Festività&amp;Chiusure'!M$2</f>
        <v>0.05</v>
      </c>
      <c r="AN1295" s="62">
        <f>AB1295/'Festività&amp;Chiusure'!N$2</f>
        <v>0.54347826086956519</v>
      </c>
      <c r="AO1295" s="62">
        <f>AC1295/'Festività&amp;Chiusure'!O$2</f>
        <v>0</v>
      </c>
      <c r="AP1295" s="62">
        <f>AD1295/'Festività&amp;Chiusure'!P$2</f>
        <v>0</v>
      </c>
      <c r="AQ1295" s="62">
        <f>AE1295/'Festività&amp;Chiusure'!Q$2</f>
        <v>0</v>
      </c>
      <c r="AR1295" s="62">
        <f>AF1295/'Festività&amp;Chiusure'!R$2</f>
        <v>0</v>
      </c>
      <c r="AS1295" s="62">
        <f>AG1295/'Festività&amp;Chiusure'!S$2</f>
        <v>0</v>
      </c>
    </row>
    <row r="1296" spans="1:45" ht="15" customHeight="1">
      <c r="A1296" s="24" t="s">
        <v>420</v>
      </c>
      <c r="B1296" s="24" t="s">
        <v>46</v>
      </c>
      <c r="C1296" s="24" t="s">
        <v>836</v>
      </c>
      <c r="D1296" s="24">
        <v>2025</v>
      </c>
      <c r="E1296" s="61">
        <v>45683</v>
      </c>
      <c r="F1296" s="61">
        <v>46022</v>
      </c>
      <c r="G1296" s="24" t="s">
        <v>837</v>
      </c>
      <c r="H1296" s="81" t="s">
        <v>837</v>
      </c>
      <c r="I1296" s="24" t="s">
        <v>838</v>
      </c>
      <c r="J1296" s="81" t="s">
        <v>839</v>
      </c>
      <c r="K1296" s="24" t="s">
        <v>52</v>
      </c>
      <c r="L1296" s="24" t="s">
        <v>130</v>
      </c>
      <c r="M1296" s="24" t="s">
        <v>844</v>
      </c>
      <c r="N1296" s="24" t="s">
        <v>841</v>
      </c>
      <c r="O1296" s="24" t="s">
        <v>843</v>
      </c>
      <c r="P1296" s="24">
        <v>2020</v>
      </c>
      <c r="Q1296" s="24">
        <v>532</v>
      </c>
      <c r="R1296" s="24" t="s">
        <v>84</v>
      </c>
      <c r="S1296" s="62">
        <v>0.15</v>
      </c>
      <c r="T1296" s="24">
        <v>2025</v>
      </c>
      <c r="U1296" s="24">
        <f>SUM(Z1296:AG1296)</f>
        <v>106</v>
      </c>
      <c r="V1296" s="24"/>
      <c r="W1296" s="24"/>
      <c r="X1296" s="24">
        <v>1.5</v>
      </c>
      <c r="Y1296" s="24">
        <v>17.5</v>
      </c>
      <c r="Z1296" s="24">
        <v>1</v>
      </c>
      <c r="AA1296" s="24">
        <v>14</v>
      </c>
      <c r="AB1296" s="24">
        <v>17.5</v>
      </c>
      <c r="AC1296" s="24">
        <v>14</v>
      </c>
      <c r="AD1296" s="24">
        <v>14</v>
      </c>
      <c r="AE1296" s="24">
        <v>17.5</v>
      </c>
      <c r="AF1296" s="24">
        <v>14</v>
      </c>
      <c r="AG1296" s="24">
        <v>14</v>
      </c>
      <c r="AH1296" s="62">
        <f>V1296/'Festività&amp;Chiusure'!H$2</f>
        <v>0</v>
      </c>
      <c r="AI1296" s="62">
        <f>W1296/'Festività&amp;Chiusure'!I$2</f>
        <v>0</v>
      </c>
      <c r="AJ1296" s="62">
        <f>X1296/'Festività&amp;Chiusure'!J$2</f>
        <v>7.1428571428571425E-2</v>
      </c>
      <c r="AK1296" s="62">
        <f>Y1296/'Festività&amp;Chiusure'!K$2</f>
        <v>0.79545454545454541</v>
      </c>
      <c r="AL1296" s="62">
        <f>Z1296/'Festività&amp;Chiusure'!L$2</f>
        <v>0.05</v>
      </c>
      <c r="AM1296" s="62">
        <f>AA1296/'Festività&amp;Chiusure'!M$2</f>
        <v>0.7</v>
      </c>
      <c r="AN1296" s="62">
        <f>AB1296/'Festività&amp;Chiusure'!N$2</f>
        <v>0.76086956521739135</v>
      </c>
      <c r="AO1296" s="62">
        <f>AC1296/'Festività&amp;Chiusure'!O$2</f>
        <v>1.1666666666666667</v>
      </c>
      <c r="AP1296" s="62">
        <f>AD1296/'Festività&amp;Chiusure'!P$2</f>
        <v>0.66666666666666663</v>
      </c>
      <c r="AQ1296" s="62">
        <f>AE1296/'Festività&amp;Chiusure'!Q$2</f>
        <v>0.76086956521739135</v>
      </c>
      <c r="AR1296" s="62">
        <f>AF1296/'Festività&amp;Chiusure'!R$2</f>
        <v>0.66666666666666663</v>
      </c>
      <c r="AS1296" s="62">
        <f>AG1296/'Festività&amp;Chiusure'!S$2</f>
        <v>0.63636363636363635</v>
      </c>
    </row>
    <row r="1297" spans="1:45" ht="15" customHeight="1">
      <c r="A1297" s="24" t="s">
        <v>420</v>
      </c>
      <c r="B1297" s="24" t="s">
        <v>46</v>
      </c>
      <c r="C1297" s="24" t="s">
        <v>836</v>
      </c>
      <c r="D1297" s="24">
        <v>2025</v>
      </c>
      <c r="E1297" s="61">
        <v>45683</v>
      </c>
      <c r="F1297" s="61">
        <v>46022</v>
      </c>
      <c r="G1297" s="24" t="s">
        <v>837</v>
      </c>
      <c r="H1297" s="81" t="s">
        <v>837</v>
      </c>
      <c r="I1297" s="24" t="s">
        <v>838</v>
      </c>
      <c r="J1297" s="81" t="s">
        <v>839</v>
      </c>
      <c r="K1297" s="24" t="s">
        <v>52</v>
      </c>
      <c r="L1297" s="24" t="s">
        <v>130</v>
      </c>
      <c r="M1297" s="24" t="s">
        <v>845</v>
      </c>
      <c r="N1297" s="24" t="s">
        <v>841</v>
      </c>
      <c r="O1297" s="24" t="s">
        <v>843</v>
      </c>
      <c r="P1297" s="24">
        <v>2020</v>
      </c>
      <c r="Q1297" s="24">
        <v>532</v>
      </c>
      <c r="R1297" s="24" t="s">
        <v>84</v>
      </c>
      <c r="S1297" s="62">
        <v>0.15</v>
      </c>
      <c r="T1297" s="24">
        <v>2025</v>
      </c>
      <c r="U1297" s="24">
        <f>SUM(Z1297:AG1297)</f>
        <v>30</v>
      </c>
      <c r="V1297" s="24"/>
      <c r="W1297" s="24"/>
      <c r="X1297" s="24">
        <v>3</v>
      </c>
      <c r="Y1297" s="24">
        <v>5</v>
      </c>
      <c r="Z1297" s="24">
        <v>0</v>
      </c>
      <c r="AA1297" s="24">
        <v>4</v>
      </c>
      <c r="AB1297" s="24">
        <v>5</v>
      </c>
      <c r="AC1297" s="24">
        <v>4</v>
      </c>
      <c r="AD1297" s="24">
        <v>4</v>
      </c>
      <c r="AE1297" s="24">
        <v>5</v>
      </c>
      <c r="AF1297" s="24">
        <v>4</v>
      </c>
      <c r="AG1297" s="24">
        <v>4</v>
      </c>
      <c r="AH1297" s="62">
        <f>V1297/'Festività&amp;Chiusure'!H$2</f>
        <v>0</v>
      </c>
      <c r="AI1297" s="62">
        <f>W1297/'Festività&amp;Chiusure'!I$2</f>
        <v>0</v>
      </c>
      <c r="AJ1297" s="62">
        <f>X1297/'Festività&amp;Chiusure'!J$2</f>
        <v>0.14285714285714285</v>
      </c>
      <c r="AK1297" s="62">
        <f>Y1297/'Festività&amp;Chiusure'!K$2</f>
        <v>0.22727272727272727</v>
      </c>
      <c r="AL1297" s="62">
        <f>Z1297/'Festività&amp;Chiusure'!L$2</f>
        <v>0</v>
      </c>
      <c r="AM1297" s="62">
        <f>AA1297/'Festività&amp;Chiusure'!M$2</f>
        <v>0.2</v>
      </c>
      <c r="AN1297" s="62">
        <f>AB1297/'Festività&amp;Chiusure'!N$2</f>
        <v>0.21739130434782608</v>
      </c>
      <c r="AO1297" s="62">
        <f>AC1297/'Festività&amp;Chiusure'!O$2</f>
        <v>0.33333333333333331</v>
      </c>
      <c r="AP1297" s="62">
        <f>AD1297/'Festività&amp;Chiusure'!P$2</f>
        <v>0.19047619047619047</v>
      </c>
      <c r="AQ1297" s="62">
        <f>AE1297/'Festività&amp;Chiusure'!Q$2</f>
        <v>0.21739130434782608</v>
      </c>
      <c r="AR1297" s="62">
        <f>AF1297/'Festività&amp;Chiusure'!R$2</f>
        <v>0.19047619047619047</v>
      </c>
      <c r="AS1297" s="62">
        <f>AG1297/'Festività&amp;Chiusure'!S$2</f>
        <v>0.18181818181818182</v>
      </c>
    </row>
    <row r="1298" spans="1:45" ht="15" customHeight="1">
      <c r="A1298" s="24" t="s">
        <v>420</v>
      </c>
      <c r="B1298" s="24" t="s">
        <v>46</v>
      </c>
      <c r="C1298" s="24" t="s">
        <v>836</v>
      </c>
      <c r="D1298" s="24">
        <v>2025</v>
      </c>
      <c r="E1298" s="61">
        <v>45683</v>
      </c>
      <c r="F1298" s="61">
        <v>46022</v>
      </c>
      <c r="G1298" s="24" t="s">
        <v>837</v>
      </c>
      <c r="H1298" s="81" t="s">
        <v>837</v>
      </c>
      <c r="I1298" s="24" t="s">
        <v>838</v>
      </c>
      <c r="J1298" s="81" t="s">
        <v>839</v>
      </c>
      <c r="K1298" s="24" t="s">
        <v>52</v>
      </c>
      <c r="L1298" s="24" t="s">
        <v>130</v>
      </c>
      <c r="M1298" s="24" t="s">
        <v>846</v>
      </c>
      <c r="N1298" s="24" t="s">
        <v>841</v>
      </c>
      <c r="O1298" s="24" t="s">
        <v>843</v>
      </c>
      <c r="P1298" s="24">
        <v>2020</v>
      </c>
      <c r="Q1298" s="24">
        <v>532</v>
      </c>
      <c r="R1298" s="24" t="s">
        <v>84</v>
      </c>
      <c r="S1298" s="62">
        <v>0.15</v>
      </c>
      <c r="T1298" s="24">
        <v>2025</v>
      </c>
      <c r="U1298" s="24">
        <f t="shared" si="26"/>
        <v>30</v>
      </c>
      <c r="V1298" s="24"/>
      <c r="W1298" s="24"/>
      <c r="X1298" s="24"/>
      <c r="Y1298" s="24">
        <v>3</v>
      </c>
      <c r="Z1298" s="24">
        <v>0</v>
      </c>
      <c r="AA1298" s="24">
        <v>4</v>
      </c>
      <c r="AB1298" s="24">
        <v>5</v>
      </c>
      <c r="AC1298" s="24">
        <v>4</v>
      </c>
      <c r="AD1298" s="24">
        <v>4</v>
      </c>
      <c r="AE1298" s="24">
        <v>5</v>
      </c>
      <c r="AF1298" s="24">
        <v>4</v>
      </c>
      <c r="AG1298" s="24">
        <v>4</v>
      </c>
      <c r="AH1298" s="62">
        <f>V1298/'Festività&amp;Chiusure'!H$2</f>
        <v>0</v>
      </c>
      <c r="AI1298" s="62">
        <f>W1298/'Festività&amp;Chiusure'!I$2</f>
        <v>0</v>
      </c>
      <c r="AJ1298" s="62">
        <f>X1298/'Festività&amp;Chiusure'!J$2</f>
        <v>0</v>
      </c>
      <c r="AK1298" s="62">
        <f>Y1298/'Festività&amp;Chiusure'!K$2</f>
        <v>0.13636363636363635</v>
      </c>
      <c r="AL1298" s="62">
        <f>Z1298/'Festività&amp;Chiusure'!L$2</f>
        <v>0</v>
      </c>
      <c r="AM1298" s="62">
        <f>AA1298/'Festività&amp;Chiusure'!M$2</f>
        <v>0.2</v>
      </c>
      <c r="AN1298" s="62">
        <f>AB1298/'Festività&amp;Chiusure'!N$2</f>
        <v>0.21739130434782608</v>
      </c>
      <c r="AO1298" s="62">
        <f>AC1298/'Festività&amp;Chiusure'!O$2</f>
        <v>0.33333333333333331</v>
      </c>
      <c r="AP1298" s="62">
        <f>AD1298/'Festività&amp;Chiusure'!P$2</f>
        <v>0.19047619047619047</v>
      </c>
      <c r="AQ1298" s="62">
        <f>AE1298/'Festività&amp;Chiusure'!Q$2</f>
        <v>0.21739130434782608</v>
      </c>
      <c r="AR1298" s="62">
        <f>AF1298/'Festività&amp;Chiusure'!R$2</f>
        <v>0.19047619047619047</v>
      </c>
      <c r="AS1298" s="62">
        <f>AG1298/'Festività&amp;Chiusure'!S$2</f>
        <v>0.18181818181818182</v>
      </c>
    </row>
    <row r="1299" spans="1:45" ht="15" customHeight="1">
      <c r="A1299" s="24" t="s">
        <v>420</v>
      </c>
      <c r="B1299" s="24" t="s">
        <v>46</v>
      </c>
      <c r="C1299" s="24" t="s">
        <v>836</v>
      </c>
      <c r="D1299" s="24">
        <v>2025</v>
      </c>
      <c r="E1299" s="61">
        <v>45683</v>
      </c>
      <c r="F1299" s="61">
        <v>46022</v>
      </c>
      <c r="G1299" s="24" t="s">
        <v>837</v>
      </c>
      <c r="H1299" s="81" t="s">
        <v>837</v>
      </c>
      <c r="I1299" s="24" t="s">
        <v>838</v>
      </c>
      <c r="J1299" s="81" t="s">
        <v>839</v>
      </c>
      <c r="K1299" s="24" t="s">
        <v>52</v>
      </c>
      <c r="L1299" s="24" t="s">
        <v>130</v>
      </c>
      <c r="M1299" s="24" t="s">
        <v>820</v>
      </c>
      <c r="N1299" s="24" t="s">
        <v>55</v>
      </c>
      <c r="O1299" s="24" t="s">
        <v>843</v>
      </c>
      <c r="P1299" s="24">
        <v>2020</v>
      </c>
      <c r="Q1299" s="24">
        <v>532</v>
      </c>
      <c r="R1299" s="24" t="s">
        <v>84</v>
      </c>
      <c r="S1299" s="62">
        <v>0.15</v>
      </c>
      <c r="T1299" s="24">
        <v>2025</v>
      </c>
      <c r="U1299" s="24">
        <f t="shared" si="26"/>
        <v>60</v>
      </c>
      <c r="V1299" s="24"/>
      <c r="W1299" s="24"/>
      <c r="X1299" s="24">
        <v>15</v>
      </c>
      <c r="Y1299" s="24">
        <v>25</v>
      </c>
      <c r="Z1299" s="24">
        <v>0</v>
      </c>
      <c r="AA1299" s="24">
        <v>2</v>
      </c>
      <c r="AB1299" s="24">
        <v>25</v>
      </c>
      <c r="AC1299" s="24">
        <v>2</v>
      </c>
      <c r="AD1299" s="24">
        <v>2</v>
      </c>
      <c r="AE1299" s="24">
        <v>25</v>
      </c>
      <c r="AF1299" s="24">
        <v>2</v>
      </c>
      <c r="AG1299" s="24">
        <v>2</v>
      </c>
      <c r="AH1299" s="62">
        <f>V1299/'Festività&amp;Chiusure'!H$2</f>
        <v>0</v>
      </c>
      <c r="AI1299" s="62">
        <f>W1299/'Festività&amp;Chiusure'!I$2</f>
        <v>0</v>
      </c>
      <c r="AJ1299" s="62">
        <f>X1299/'Festività&amp;Chiusure'!J$2</f>
        <v>0.7142857142857143</v>
      </c>
      <c r="AK1299" s="62">
        <f>Y1299/'Festività&amp;Chiusure'!K$2</f>
        <v>1.1363636363636365</v>
      </c>
      <c r="AL1299" s="62">
        <f>Z1299/'Festività&amp;Chiusure'!L$2</f>
        <v>0</v>
      </c>
      <c r="AM1299" s="62">
        <f>AA1299/'Festività&amp;Chiusure'!M$2</f>
        <v>0.1</v>
      </c>
      <c r="AN1299" s="62">
        <f>AB1299/'Festività&amp;Chiusure'!N$2</f>
        <v>1.0869565217391304</v>
      </c>
      <c r="AO1299" s="62">
        <f>AC1299/'Festività&amp;Chiusure'!O$2</f>
        <v>0.16666666666666666</v>
      </c>
      <c r="AP1299" s="62">
        <f>AD1299/'Festività&amp;Chiusure'!P$2</f>
        <v>9.5238095238095233E-2</v>
      </c>
      <c r="AQ1299" s="62">
        <f>AE1299/'Festività&amp;Chiusure'!Q$2</f>
        <v>1.0869565217391304</v>
      </c>
      <c r="AR1299" s="62">
        <f>AF1299/'Festività&amp;Chiusure'!R$2</f>
        <v>9.5238095238095233E-2</v>
      </c>
      <c r="AS1299" s="62">
        <f>AG1299/'Festività&amp;Chiusure'!S$2</f>
        <v>9.0909090909090912E-2</v>
      </c>
    </row>
    <row r="1300" spans="1:45" ht="15" customHeight="1">
      <c r="A1300" s="24" t="s">
        <v>420</v>
      </c>
      <c r="B1300" s="24" t="s">
        <v>46</v>
      </c>
      <c r="C1300" s="24" t="s">
        <v>836</v>
      </c>
      <c r="D1300" s="24">
        <v>2025</v>
      </c>
      <c r="E1300" s="61">
        <v>45683</v>
      </c>
      <c r="F1300" s="61">
        <v>46022</v>
      </c>
      <c r="G1300" s="24" t="s">
        <v>837</v>
      </c>
      <c r="H1300" s="81" t="s">
        <v>837</v>
      </c>
      <c r="I1300" s="24" t="s">
        <v>838</v>
      </c>
      <c r="J1300" s="81" t="s">
        <v>839</v>
      </c>
      <c r="K1300" s="24" t="s">
        <v>52</v>
      </c>
      <c r="L1300" s="24" t="s">
        <v>130</v>
      </c>
      <c r="M1300" s="24" t="s">
        <v>847</v>
      </c>
      <c r="N1300" s="24" t="s">
        <v>841</v>
      </c>
      <c r="O1300" s="24" t="s">
        <v>848</v>
      </c>
      <c r="P1300" s="24">
        <v>2020</v>
      </c>
      <c r="Q1300" s="24">
        <v>532</v>
      </c>
      <c r="R1300" s="24" t="s">
        <v>84</v>
      </c>
      <c r="S1300" s="62">
        <v>0.15</v>
      </c>
      <c r="T1300" s="24">
        <v>2025</v>
      </c>
      <c r="U1300" s="24">
        <f t="shared" si="26"/>
        <v>15</v>
      </c>
      <c r="V1300" s="24"/>
      <c r="W1300" s="24"/>
      <c r="X1300" s="24"/>
      <c r="Y1300" s="24">
        <v>2</v>
      </c>
      <c r="Z1300" s="24">
        <v>0</v>
      </c>
      <c r="AA1300" s="24">
        <v>2</v>
      </c>
      <c r="AB1300" s="24">
        <v>2.5</v>
      </c>
      <c r="AC1300" s="24">
        <v>2</v>
      </c>
      <c r="AD1300" s="24">
        <v>2</v>
      </c>
      <c r="AE1300" s="24">
        <v>2.5</v>
      </c>
      <c r="AF1300" s="24">
        <v>2</v>
      </c>
      <c r="AG1300" s="24">
        <v>2</v>
      </c>
      <c r="AH1300" s="62">
        <f>V1300/'Festività&amp;Chiusure'!H$2</f>
        <v>0</v>
      </c>
      <c r="AI1300" s="62">
        <f>W1300/'Festività&amp;Chiusure'!I$2</f>
        <v>0</v>
      </c>
      <c r="AJ1300" s="62">
        <f>X1300/'Festività&amp;Chiusure'!J$2</f>
        <v>0</v>
      </c>
      <c r="AK1300" s="62">
        <f>Y1300/'Festività&amp;Chiusure'!K$2</f>
        <v>9.0909090909090912E-2</v>
      </c>
      <c r="AL1300" s="62">
        <f>Z1300/'Festività&amp;Chiusure'!L$2</f>
        <v>0</v>
      </c>
      <c r="AM1300" s="62">
        <f>AA1300/'Festività&amp;Chiusure'!M$2</f>
        <v>0.1</v>
      </c>
      <c r="AN1300" s="62">
        <f>AB1300/'Festività&amp;Chiusure'!N$2</f>
        <v>0.10869565217391304</v>
      </c>
      <c r="AO1300" s="62">
        <f>AC1300/'Festività&amp;Chiusure'!O$2</f>
        <v>0.16666666666666666</v>
      </c>
      <c r="AP1300" s="62">
        <f>AD1300/'Festività&amp;Chiusure'!P$2</f>
        <v>9.5238095238095233E-2</v>
      </c>
      <c r="AQ1300" s="62">
        <f>AE1300/'Festività&amp;Chiusure'!Q$2</f>
        <v>0.10869565217391304</v>
      </c>
      <c r="AR1300" s="62">
        <f>AF1300/'Festività&amp;Chiusure'!R$2</f>
        <v>9.5238095238095233E-2</v>
      </c>
      <c r="AS1300" s="62">
        <f>AG1300/'Festività&amp;Chiusure'!S$2</f>
        <v>9.0909090909090912E-2</v>
      </c>
    </row>
    <row r="1301" spans="1:45" ht="15" customHeight="1">
      <c r="A1301" s="24" t="s">
        <v>420</v>
      </c>
      <c r="B1301" s="24" t="s">
        <v>46</v>
      </c>
      <c r="C1301" s="24" t="s">
        <v>836</v>
      </c>
      <c r="D1301" s="24">
        <v>2025</v>
      </c>
      <c r="E1301" s="61">
        <v>45683</v>
      </c>
      <c r="F1301" s="61">
        <v>46022</v>
      </c>
      <c r="G1301" s="24" t="s">
        <v>837</v>
      </c>
      <c r="H1301" s="81" t="s">
        <v>837</v>
      </c>
      <c r="I1301" s="24" t="s">
        <v>838</v>
      </c>
      <c r="J1301" s="81" t="s">
        <v>839</v>
      </c>
      <c r="K1301" s="24" t="s">
        <v>52</v>
      </c>
      <c r="L1301" s="24" t="s">
        <v>130</v>
      </c>
      <c r="M1301" s="24" t="s">
        <v>849</v>
      </c>
      <c r="N1301" s="24" t="s">
        <v>841</v>
      </c>
      <c r="O1301" s="24" t="s">
        <v>697</v>
      </c>
      <c r="P1301" s="24">
        <v>2020</v>
      </c>
      <c r="Q1301" s="24">
        <v>532</v>
      </c>
      <c r="R1301" s="24" t="s">
        <v>84</v>
      </c>
      <c r="S1301" s="62">
        <v>0.15</v>
      </c>
      <c r="T1301" s="24">
        <v>2025</v>
      </c>
      <c r="U1301" s="24">
        <f t="shared" si="26"/>
        <v>34.5</v>
      </c>
      <c r="V1301" s="24"/>
      <c r="W1301" s="24">
        <v>1</v>
      </c>
      <c r="X1301" s="24">
        <v>1</v>
      </c>
      <c r="Y1301" s="24">
        <v>12.5</v>
      </c>
      <c r="Z1301" s="24">
        <v>1</v>
      </c>
      <c r="AA1301" s="24">
        <v>1</v>
      </c>
      <c r="AB1301" s="24">
        <v>12.5</v>
      </c>
      <c r="AC1301" s="24">
        <v>10</v>
      </c>
      <c r="AD1301" s="24">
        <v>10</v>
      </c>
      <c r="AE1301" s="24"/>
      <c r="AF1301" s="24"/>
      <c r="AG1301" s="24"/>
      <c r="AH1301" s="62">
        <f>V1301/'Festività&amp;Chiusure'!H$2</f>
        <v>0</v>
      </c>
      <c r="AI1301" s="62">
        <f>W1301/'Festività&amp;Chiusure'!I$2</f>
        <v>0.05</v>
      </c>
      <c r="AJ1301" s="62">
        <f>X1301/'Festività&amp;Chiusure'!J$2</f>
        <v>4.7619047619047616E-2</v>
      </c>
      <c r="AK1301" s="62">
        <f>Y1301/'Festività&amp;Chiusure'!K$2</f>
        <v>0.56818181818181823</v>
      </c>
      <c r="AL1301" s="62">
        <f>Z1301/'Festività&amp;Chiusure'!L$2</f>
        <v>0.05</v>
      </c>
      <c r="AM1301" s="62">
        <f>AA1301/'Festività&amp;Chiusure'!M$2</f>
        <v>0.05</v>
      </c>
      <c r="AN1301" s="62">
        <f>AB1301/'Festività&amp;Chiusure'!N$2</f>
        <v>0.54347826086956519</v>
      </c>
      <c r="AO1301" s="62">
        <f>AC1301/'Festività&amp;Chiusure'!O$2</f>
        <v>0.83333333333333337</v>
      </c>
      <c r="AP1301" s="62">
        <f>AD1301/'Festività&amp;Chiusure'!P$2</f>
        <v>0.47619047619047616</v>
      </c>
      <c r="AQ1301" s="62">
        <f>AE1301/'Festività&amp;Chiusure'!Q$2</f>
        <v>0</v>
      </c>
      <c r="AR1301" s="62">
        <f>AF1301/'Festività&amp;Chiusure'!R$2</f>
        <v>0</v>
      </c>
      <c r="AS1301" s="62">
        <f>AG1301/'Festività&amp;Chiusure'!S$2</f>
        <v>0</v>
      </c>
    </row>
    <row r="1302" spans="1:45" ht="15" customHeight="1">
      <c r="A1302" s="24" t="s">
        <v>420</v>
      </c>
      <c r="B1302" s="24" t="s">
        <v>46</v>
      </c>
      <c r="C1302" s="24" t="s">
        <v>836</v>
      </c>
      <c r="D1302" s="24">
        <v>2025</v>
      </c>
      <c r="E1302" s="61">
        <v>45683</v>
      </c>
      <c r="F1302" s="61">
        <v>46022</v>
      </c>
      <c r="G1302" s="24" t="s">
        <v>837</v>
      </c>
      <c r="H1302" s="81" t="s">
        <v>837</v>
      </c>
      <c r="I1302" s="24" t="s">
        <v>838</v>
      </c>
      <c r="J1302" s="81" t="s">
        <v>839</v>
      </c>
      <c r="K1302" s="24" t="s">
        <v>52</v>
      </c>
      <c r="L1302" s="24" t="s">
        <v>130</v>
      </c>
      <c r="M1302" s="24" t="s">
        <v>521</v>
      </c>
      <c r="N1302" s="24" t="s">
        <v>841</v>
      </c>
      <c r="O1302" s="24" t="s">
        <v>850</v>
      </c>
      <c r="P1302" s="24">
        <v>2020</v>
      </c>
      <c r="Q1302" s="24">
        <v>532</v>
      </c>
      <c r="R1302" s="24" t="s">
        <v>84</v>
      </c>
      <c r="S1302" s="62">
        <v>0.15</v>
      </c>
      <c r="T1302" s="24">
        <v>2025</v>
      </c>
      <c r="U1302" s="24">
        <f t="shared" si="26"/>
        <v>20</v>
      </c>
      <c r="V1302" s="24">
        <v>6</v>
      </c>
      <c r="W1302" s="24">
        <v>12</v>
      </c>
      <c r="X1302" s="24">
        <v>12</v>
      </c>
      <c r="Y1302" s="24">
        <v>15</v>
      </c>
      <c r="Z1302" s="24">
        <v>5</v>
      </c>
      <c r="AA1302" s="24">
        <v>12</v>
      </c>
      <c r="AB1302" s="24">
        <v>3</v>
      </c>
      <c r="AC1302" s="24"/>
      <c r="AD1302" s="24"/>
      <c r="AE1302" s="24"/>
      <c r="AF1302" s="24"/>
      <c r="AG1302" s="24"/>
      <c r="AH1302" s="62">
        <f>V1302/'Festività&amp;Chiusure'!H$2</f>
        <v>0.33333333333333331</v>
      </c>
      <c r="AI1302" s="62">
        <f>W1302/'Festività&amp;Chiusure'!I$2</f>
        <v>0.6</v>
      </c>
      <c r="AJ1302" s="62">
        <f>X1302/'Festività&amp;Chiusure'!J$2</f>
        <v>0.5714285714285714</v>
      </c>
      <c r="AK1302" s="62">
        <f>Y1302/'Festività&amp;Chiusure'!K$2</f>
        <v>0.68181818181818177</v>
      </c>
      <c r="AL1302" s="62">
        <f>Z1302/'Festività&amp;Chiusure'!L$2</f>
        <v>0.25</v>
      </c>
      <c r="AM1302" s="62">
        <f>AA1302/'Festività&amp;Chiusure'!M$2</f>
        <v>0.6</v>
      </c>
      <c r="AN1302" s="62">
        <f>AB1302/'Festività&amp;Chiusure'!N$2</f>
        <v>0.13043478260869565</v>
      </c>
      <c r="AO1302" s="62">
        <f>AC1302/'Festività&amp;Chiusure'!O$2</f>
        <v>0</v>
      </c>
      <c r="AP1302" s="62">
        <f>AD1302/'Festività&amp;Chiusure'!P$2</f>
        <v>0</v>
      </c>
      <c r="AQ1302" s="62">
        <f>AE1302/'Festività&amp;Chiusure'!Q$2</f>
        <v>0</v>
      </c>
      <c r="AR1302" s="62">
        <f>AF1302/'Festività&amp;Chiusure'!R$2</f>
        <v>0</v>
      </c>
      <c r="AS1302" s="62">
        <f>AG1302/'Festività&amp;Chiusure'!S$2</f>
        <v>0</v>
      </c>
    </row>
    <row r="1303" spans="1:45" ht="15" customHeight="1">
      <c r="A1303" s="24" t="s">
        <v>420</v>
      </c>
      <c r="B1303" s="24" t="s">
        <v>46</v>
      </c>
      <c r="C1303" s="24" t="s">
        <v>836</v>
      </c>
      <c r="D1303" s="24">
        <v>2025</v>
      </c>
      <c r="E1303" s="61">
        <v>45683</v>
      </c>
      <c r="F1303" s="61">
        <v>46022</v>
      </c>
      <c r="G1303" s="24" t="s">
        <v>837</v>
      </c>
      <c r="H1303" s="81" t="s">
        <v>837</v>
      </c>
      <c r="I1303" s="24" t="s">
        <v>838</v>
      </c>
      <c r="J1303" s="81" t="s">
        <v>839</v>
      </c>
      <c r="K1303" s="24" t="s">
        <v>52</v>
      </c>
      <c r="L1303" s="24" t="s">
        <v>130</v>
      </c>
      <c r="M1303" s="24" t="s">
        <v>851</v>
      </c>
      <c r="N1303" s="24" t="s">
        <v>841</v>
      </c>
      <c r="O1303" s="24" t="s">
        <v>850</v>
      </c>
      <c r="P1303" s="24">
        <v>2020</v>
      </c>
      <c r="Q1303" s="24">
        <v>532</v>
      </c>
      <c r="R1303" s="24" t="s">
        <v>84</v>
      </c>
      <c r="S1303" s="62">
        <v>0.15</v>
      </c>
      <c r="T1303" s="24">
        <v>2025</v>
      </c>
      <c r="U1303" s="24">
        <f t="shared" si="26"/>
        <v>10</v>
      </c>
      <c r="V1303" s="24"/>
      <c r="W1303" s="24">
        <v>8</v>
      </c>
      <c r="X1303" s="24">
        <v>8</v>
      </c>
      <c r="Y1303" s="24">
        <v>1</v>
      </c>
      <c r="Z1303" s="24">
        <v>0</v>
      </c>
      <c r="AA1303" s="24">
        <v>8</v>
      </c>
      <c r="AB1303" s="24">
        <v>2</v>
      </c>
      <c r="AC1303" s="24"/>
      <c r="AD1303" s="24"/>
      <c r="AE1303" s="24"/>
      <c r="AF1303" s="24"/>
      <c r="AG1303" s="24"/>
      <c r="AH1303" s="62">
        <f>V1303/'Festività&amp;Chiusure'!H$2</f>
        <v>0</v>
      </c>
      <c r="AI1303" s="62">
        <f>W1303/'Festività&amp;Chiusure'!I$2</f>
        <v>0.4</v>
      </c>
      <c r="AJ1303" s="62">
        <f>X1303/'Festività&amp;Chiusure'!J$2</f>
        <v>0.38095238095238093</v>
      </c>
      <c r="AK1303" s="62">
        <f>Y1303/'Festività&amp;Chiusure'!K$2</f>
        <v>4.5454545454545456E-2</v>
      </c>
      <c r="AL1303" s="62">
        <f>Z1303/'Festività&amp;Chiusure'!L$2</f>
        <v>0</v>
      </c>
      <c r="AM1303" s="62">
        <f>AA1303/'Festività&amp;Chiusure'!M$2</f>
        <v>0.4</v>
      </c>
      <c r="AN1303" s="62">
        <f>AB1303/'Festività&amp;Chiusure'!N$2</f>
        <v>8.6956521739130432E-2</v>
      </c>
      <c r="AO1303" s="62">
        <f>AC1303/'Festività&amp;Chiusure'!O$2</f>
        <v>0</v>
      </c>
      <c r="AP1303" s="62">
        <f>AD1303/'Festività&amp;Chiusure'!P$2</f>
        <v>0</v>
      </c>
      <c r="AQ1303" s="62">
        <f>AE1303/'Festività&amp;Chiusure'!Q$2</f>
        <v>0</v>
      </c>
      <c r="AR1303" s="62">
        <f>AF1303/'Festività&amp;Chiusure'!R$2</f>
        <v>0</v>
      </c>
      <c r="AS1303" s="62">
        <f>AG1303/'Festività&amp;Chiusure'!S$2</f>
        <v>0</v>
      </c>
    </row>
    <row r="1304" spans="1:45" ht="15" customHeight="1">
      <c r="A1304" s="24" t="s">
        <v>420</v>
      </c>
      <c r="B1304" s="24" t="s">
        <v>46</v>
      </c>
      <c r="C1304" s="24" t="s">
        <v>836</v>
      </c>
      <c r="D1304" s="24">
        <v>2025</v>
      </c>
      <c r="E1304" s="61">
        <v>45683</v>
      </c>
      <c r="F1304" s="61">
        <v>46022</v>
      </c>
      <c r="G1304" s="24" t="s">
        <v>837</v>
      </c>
      <c r="H1304" s="81" t="s">
        <v>837</v>
      </c>
      <c r="I1304" s="24" t="s">
        <v>838</v>
      </c>
      <c r="J1304" s="81" t="s">
        <v>839</v>
      </c>
      <c r="K1304" s="24" t="s">
        <v>52</v>
      </c>
      <c r="L1304" s="24" t="s">
        <v>130</v>
      </c>
      <c r="M1304" s="24" t="s">
        <v>596</v>
      </c>
      <c r="N1304" s="24" t="s">
        <v>55</v>
      </c>
      <c r="O1304" s="24" t="s">
        <v>843</v>
      </c>
      <c r="P1304" s="24">
        <v>2020</v>
      </c>
      <c r="Q1304" s="24">
        <v>532</v>
      </c>
      <c r="R1304" s="24" t="s">
        <v>84</v>
      </c>
      <c r="S1304" s="62">
        <v>0.15</v>
      </c>
      <c r="T1304" s="24">
        <v>2025</v>
      </c>
      <c r="U1304" s="24">
        <f t="shared" si="26"/>
        <v>60</v>
      </c>
      <c r="V1304" s="24"/>
      <c r="W1304" s="24"/>
      <c r="X1304" s="24">
        <v>15</v>
      </c>
      <c r="Y1304" s="24">
        <v>25</v>
      </c>
      <c r="Z1304" s="24">
        <v>0</v>
      </c>
      <c r="AA1304" s="24">
        <v>2</v>
      </c>
      <c r="AB1304" s="24">
        <v>25</v>
      </c>
      <c r="AC1304" s="24">
        <v>2</v>
      </c>
      <c r="AD1304" s="24">
        <v>2</v>
      </c>
      <c r="AE1304" s="24">
        <v>25</v>
      </c>
      <c r="AF1304" s="24">
        <v>2</v>
      </c>
      <c r="AG1304" s="24">
        <v>2</v>
      </c>
      <c r="AH1304" s="62">
        <f>V1304/'Festività&amp;Chiusure'!H$2</f>
        <v>0</v>
      </c>
      <c r="AI1304" s="62">
        <f>W1304/'Festività&amp;Chiusure'!I$2</f>
        <v>0</v>
      </c>
      <c r="AJ1304" s="62">
        <f>X1304/'Festività&amp;Chiusure'!J$2</f>
        <v>0.7142857142857143</v>
      </c>
      <c r="AK1304" s="62">
        <f>Y1304/'Festività&amp;Chiusure'!K$2</f>
        <v>1.1363636363636365</v>
      </c>
      <c r="AL1304" s="62">
        <f>Z1304/'Festività&amp;Chiusure'!L$2</f>
        <v>0</v>
      </c>
      <c r="AM1304" s="62">
        <f>AA1304/'Festività&amp;Chiusure'!M$2</f>
        <v>0.1</v>
      </c>
      <c r="AN1304" s="62">
        <f>AB1304/'Festività&amp;Chiusure'!N$2</f>
        <v>1.0869565217391304</v>
      </c>
      <c r="AO1304" s="62">
        <f>AC1304/'Festività&amp;Chiusure'!O$2</f>
        <v>0.16666666666666666</v>
      </c>
      <c r="AP1304" s="62">
        <f>AD1304/'Festività&amp;Chiusure'!P$2</f>
        <v>9.5238095238095233E-2</v>
      </c>
      <c r="AQ1304" s="62">
        <f>AE1304/'Festività&amp;Chiusure'!Q$2</f>
        <v>1.0869565217391304</v>
      </c>
      <c r="AR1304" s="62">
        <f>AF1304/'Festività&amp;Chiusure'!R$2</f>
        <v>9.5238095238095233E-2</v>
      </c>
      <c r="AS1304" s="62">
        <f>AG1304/'Festività&amp;Chiusure'!S$2</f>
        <v>9.0909090909090912E-2</v>
      </c>
    </row>
    <row r="1305" spans="1:45" ht="15" customHeight="1">
      <c r="A1305" s="24" t="s">
        <v>420</v>
      </c>
      <c r="B1305" s="24" t="s">
        <v>46</v>
      </c>
      <c r="C1305" s="24" t="s">
        <v>836</v>
      </c>
      <c r="D1305" s="24">
        <v>2025</v>
      </c>
      <c r="E1305" s="61">
        <v>45683</v>
      </c>
      <c r="F1305" s="61">
        <v>46022</v>
      </c>
      <c r="G1305" s="24" t="s">
        <v>837</v>
      </c>
      <c r="H1305" s="81" t="s">
        <v>837</v>
      </c>
      <c r="I1305" s="24" t="s">
        <v>838</v>
      </c>
      <c r="J1305" s="81" t="s">
        <v>839</v>
      </c>
      <c r="K1305" s="24" t="s">
        <v>52</v>
      </c>
      <c r="L1305" s="24" t="s">
        <v>130</v>
      </c>
      <c r="M1305" s="24" t="s">
        <v>130</v>
      </c>
      <c r="N1305" s="24" t="s">
        <v>59</v>
      </c>
      <c r="O1305" s="24" t="s">
        <v>697</v>
      </c>
      <c r="P1305" s="24">
        <v>2020</v>
      </c>
      <c r="Q1305" s="24">
        <v>532</v>
      </c>
      <c r="R1305" s="24" t="s">
        <v>84</v>
      </c>
      <c r="S1305" s="62">
        <v>0.15</v>
      </c>
      <c r="T1305" s="24">
        <v>2025</v>
      </c>
      <c r="U1305" s="24">
        <f t="shared" si="26"/>
        <v>40</v>
      </c>
      <c r="V1305" s="24">
        <v>5</v>
      </c>
      <c r="W1305" s="24">
        <v>5</v>
      </c>
      <c r="X1305" s="24">
        <v>5</v>
      </c>
      <c r="Y1305" s="24">
        <v>5</v>
      </c>
      <c r="Z1305" s="24">
        <v>5</v>
      </c>
      <c r="AA1305" s="24">
        <v>5</v>
      </c>
      <c r="AB1305" s="24">
        <v>5</v>
      </c>
      <c r="AC1305" s="24">
        <v>5</v>
      </c>
      <c r="AD1305" s="24">
        <v>5</v>
      </c>
      <c r="AE1305" s="24">
        <v>5</v>
      </c>
      <c r="AF1305" s="24">
        <v>5</v>
      </c>
      <c r="AG1305" s="24">
        <v>5</v>
      </c>
      <c r="AH1305" s="62">
        <f>V1305/'Festività&amp;Chiusure'!H$2</f>
        <v>0.27777777777777779</v>
      </c>
      <c r="AI1305" s="62">
        <f>W1305/'Festività&amp;Chiusure'!I$2</f>
        <v>0.25</v>
      </c>
      <c r="AJ1305" s="62">
        <f>X1305/'Festività&amp;Chiusure'!J$2</f>
        <v>0.23809523809523808</v>
      </c>
      <c r="AK1305" s="62">
        <f>Y1305/'Festività&amp;Chiusure'!K$2</f>
        <v>0.22727272727272727</v>
      </c>
      <c r="AL1305" s="62">
        <f>Z1305/'Festività&amp;Chiusure'!L$2</f>
        <v>0.25</v>
      </c>
      <c r="AM1305" s="62">
        <f>AA1305/'Festività&amp;Chiusure'!M$2</f>
        <v>0.25</v>
      </c>
      <c r="AN1305" s="62">
        <f>AB1305/'Festività&amp;Chiusure'!N$2</f>
        <v>0.21739130434782608</v>
      </c>
      <c r="AO1305" s="62">
        <f>AC1305/'Festività&amp;Chiusure'!O$2</f>
        <v>0.41666666666666669</v>
      </c>
      <c r="AP1305" s="62">
        <f>AD1305/'Festività&amp;Chiusure'!P$2</f>
        <v>0.23809523809523808</v>
      </c>
      <c r="AQ1305" s="62">
        <f>AE1305/'Festività&amp;Chiusure'!Q$2</f>
        <v>0.21739130434782608</v>
      </c>
      <c r="AR1305" s="62">
        <f>AF1305/'Festività&amp;Chiusure'!R$2</f>
        <v>0.23809523809523808</v>
      </c>
      <c r="AS1305" s="62">
        <f>AG1305/'Festività&amp;Chiusure'!S$2</f>
        <v>0.22727272727272727</v>
      </c>
    </row>
    <row r="1306" spans="1:45" ht="15" customHeight="1">
      <c r="A1306" s="24" t="s">
        <v>420</v>
      </c>
      <c r="B1306" s="24" t="s">
        <v>46</v>
      </c>
      <c r="C1306" s="24" t="s">
        <v>836</v>
      </c>
      <c r="D1306" s="24">
        <v>2025</v>
      </c>
      <c r="E1306" s="61">
        <v>45683</v>
      </c>
      <c r="F1306" s="61">
        <v>46022</v>
      </c>
      <c r="G1306" s="24" t="s">
        <v>837</v>
      </c>
      <c r="H1306" s="81" t="s">
        <v>837</v>
      </c>
      <c r="I1306" s="24" t="s">
        <v>838</v>
      </c>
      <c r="J1306" s="81" t="s">
        <v>839</v>
      </c>
      <c r="K1306" s="24" t="s">
        <v>52</v>
      </c>
      <c r="L1306" s="24" t="s">
        <v>130</v>
      </c>
      <c r="M1306" s="95" t="s">
        <v>224</v>
      </c>
      <c r="N1306" s="24" t="s">
        <v>55</v>
      </c>
      <c r="O1306" s="24" t="s">
        <v>120</v>
      </c>
      <c r="P1306" s="24">
        <v>2020</v>
      </c>
      <c r="Q1306" s="24">
        <v>532</v>
      </c>
      <c r="R1306" s="24" t="s">
        <v>84</v>
      </c>
      <c r="S1306" s="62">
        <v>0.15</v>
      </c>
      <c r="T1306" s="24">
        <v>2025</v>
      </c>
      <c r="U1306" s="24">
        <f t="shared" si="26"/>
        <v>57</v>
      </c>
      <c r="V1306" s="24"/>
      <c r="W1306" s="24"/>
      <c r="X1306" s="24">
        <v>6</v>
      </c>
      <c r="Y1306" s="24">
        <v>1</v>
      </c>
      <c r="Z1306" s="24">
        <v>1</v>
      </c>
      <c r="AA1306" s="24">
        <v>8</v>
      </c>
      <c r="AB1306" s="24">
        <v>8</v>
      </c>
      <c r="AC1306" s="24">
        <v>8</v>
      </c>
      <c r="AD1306" s="24">
        <v>8</v>
      </c>
      <c r="AE1306" s="24">
        <v>8</v>
      </c>
      <c r="AF1306" s="24">
        <v>8</v>
      </c>
      <c r="AG1306" s="24">
        <v>8</v>
      </c>
      <c r="AH1306" s="62">
        <f>V1306/'Festività&amp;Chiusure'!H$2</f>
        <v>0</v>
      </c>
      <c r="AI1306" s="62">
        <f>W1306/'Festività&amp;Chiusure'!I$2</f>
        <v>0</v>
      </c>
      <c r="AJ1306" s="62">
        <f>X1306/'Festività&amp;Chiusure'!J$2</f>
        <v>0.2857142857142857</v>
      </c>
      <c r="AK1306" s="62">
        <f>Y1306/'Festività&amp;Chiusure'!K$2</f>
        <v>4.5454545454545456E-2</v>
      </c>
      <c r="AL1306" s="62">
        <f>Z1306/'Festività&amp;Chiusure'!L$2</f>
        <v>0.05</v>
      </c>
      <c r="AM1306" s="62">
        <f>AA1306/'Festività&amp;Chiusure'!M$2</f>
        <v>0.4</v>
      </c>
      <c r="AN1306" s="62">
        <f>AB1306/'Festività&amp;Chiusure'!N$2</f>
        <v>0.34782608695652173</v>
      </c>
      <c r="AO1306" s="62">
        <f>AC1306/'Festività&amp;Chiusure'!O$2</f>
        <v>0.66666666666666663</v>
      </c>
      <c r="AP1306" s="62">
        <f>AD1306/'Festività&amp;Chiusure'!P$2</f>
        <v>0.38095238095238093</v>
      </c>
      <c r="AQ1306" s="62">
        <f>AE1306/'Festività&amp;Chiusure'!Q$2</f>
        <v>0.34782608695652173</v>
      </c>
      <c r="AR1306" s="62">
        <f>AF1306/'Festività&amp;Chiusure'!R$2</f>
        <v>0.38095238095238093</v>
      </c>
      <c r="AS1306" s="62">
        <f>AG1306/'Festività&amp;Chiusure'!S$2</f>
        <v>0.36363636363636365</v>
      </c>
    </row>
    <row r="1307" spans="1:45" ht="15" customHeight="1">
      <c r="A1307" s="24" t="s">
        <v>420</v>
      </c>
      <c r="B1307" s="24" t="s">
        <v>46</v>
      </c>
      <c r="C1307" s="24" t="s">
        <v>836</v>
      </c>
      <c r="D1307" s="24">
        <v>2025</v>
      </c>
      <c r="E1307" s="61">
        <v>45683</v>
      </c>
      <c r="F1307" s="61">
        <v>46022</v>
      </c>
      <c r="G1307" s="24" t="s">
        <v>837</v>
      </c>
      <c r="H1307" s="81" t="s">
        <v>837</v>
      </c>
      <c r="I1307" s="24" t="s">
        <v>838</v>
      </c>
      <c r="J1307" s="81" t="s">
        <v>839</v>
      </c>
      <c r="K1307" s="24" t="s">
        <v>52</v>
      </c>
      <c r="L1307" s="24" t="s">
        <v>130</v>
      </c>
      <c r="M1307" s="24" t="s">
        <v>852</v>
      </c>
      <c r="N1307" s="24" t="s">
        <v>841</v>
      </c>
      <c r="O1307" s="24" t="s">
        <v>850</v>
      </c>
      <c r="P1307" s="24">
        <v>2020</v>
      </c>
      <c r="Q1307" s="24">
        <v>532</v>
      </c>
      <c r="R1307" s="24" t="s">
        <v>84</v>
      </c>
      <c r="S1307" s="62">
        <v>0.15</v>
      </c>
      <c r="T1307" s="24">
        <v>2025</v>
      </c>
      <c r="U1307" s="24">
        <f>SUM(Z1307:AG1307)</f>
        <v>60</v>
      </c>
      <c r="V1307" s="24"/>
      <c r="W1307" s="24"/>
      <c r="X1307" s="24"/>
      <c r="Y1307" s="24">
        <v>2</v>
      </c>
      <c r="Z1307" s="24">
        <v>0</v>
      </c>
      <c r="AA1307" s="24">
        <v>2</v>
      </c>
      <c r="AB1307" s="24">
        <v>25</v>
      </c>
      <c r="AC1307" s="24">
        <v>2</v>
      </c>
      <c r="AD1307" s="24">
        <v>2</v>
      </c>
      <c r="AE1307" s="24">
        <v>25</v>
      </c>
      <c r="AF1307" s="24">
        <v>2</v>
      </c>
      <c r="AG1307" s="24">
        <v>2</v>
      </c>
      <c r="AH1307" s="62">
        <f>V1307/'Festività&amp;Chiusure'!H$2</f>
        <v>0</v>
      </c>
      <c r="AI1307" s="62">
        <f>W1307/'Festività&amp;Chiusure'!I$2</f>
        <v>0</v>
      </c>
      <c r="AJ1307" s="62">
        <f>X1307/'Festività&amp;Chiusure'!J$2</f>
        <v>0</v>
      </c>
      <c r="AK1307" s="62">
        <f>Y1307/'Festività&amp;Chiusure'!K$2</f>
        <v>9.0909090909090912E-2</v>
      </c>
      <c r="AL1307" s="62">
        <f>Z1307/'Festività&amp;Chiusure'!L$2</f>
        <v>0</v>
      </c>
      <c r="AM1307" s="62">
        <f>AA1307/'Festività&amp;Chiusure'!M$2</f>
        <v>0.1</v>
      </c>
      <c r="AN1307" s="62">
        <f>AB1307/'Festività&amp;Chiusure'!N$2</f>
        <v>1.0869565217391304</v>
      </c>
      <c r="AO1307" s="62">
        <f>AC1307/'Festività&amp;Chiusure'!O$2</f>
        <v>0.16666666666666666</v>
      </c>
      <c r="AP1307" s="62">
        <f>AD1307/'Festività&amp;Chiusure'!P$2</f>
        <v>9.5238095238095233E-2</v>
      </c>
      <c r="AQ1307" s="62">
        <f>AE1307/'Festività&amp;Chiusure'!Q$2</f>
        <v>1.0869565217391304</v>
      </c>
      <c r="AR1307" s="62">
        <f>AF1307/'Festività&amp;Chiusure'!R$2</f>
        <v>9.5238095238095233E-2</v>
      </c>
      <c r="AS1307" s="62">
        <f>AG1307/'Festività&amp;Chiusure'!S$2</f>
        <v>9.0909090909090912E-2</v>
      </c>
    </row>
    <row r="1308" spans="1:45" ht="15" customHeight="1">
      <c r="A1308" s="24" t="s">
        <v>420</v>
      </c>
      <c r="B1308" s="24" t="s">
        <v>46</v>
      </c>
      <c r="C1308" s="24" t="s">
        <v>836</v>
      </c>
      <c r="D1308" s="24">
        <v>2025</v>
      </c>
      <c r="E1308" s="61">
        <v>45683</v>
      </c>
      <c r="F1308" s="61">
        <v>46022</v>
      </c>
      <c r="G1308" s="24" t="s">
        <v>837</v>
      </c>
      <c r="H1308" s="81" t="s">
        <v>837</v>
      </c>
      <c r="I1308" s="24" t="s">
        <v>838</v>
      </c>
      <c r="J1308" s="81" t="s">
        <v>839</v>
      </c>
      <c r="K1308" s="24" t="s">
        <v>52</v>
      </c>
      <c r="L1308" s="24" t="s">
        <v>130</v>
      </c>
      <c r="M1308" s="24" t="s">
        <v>152</v>
      </c>
      <c r="N1308" s="24" t="s">
        <v>55</v>
      </c>
      <c r="O1308" s="24" t="s">
        <v>850</v>
      </c>
      <c r="P1308" s="24">
        <v>2020</v>
      </c>
      <c r="Q1308" s="24">
        <v>532</v>
      </c>
      <c r="R1308" s="24" t="s">
        <v>84</v>
      </c>
      <c r="S1308" s="62">
        <v>0.15</v>
      </c>
      <c r="T1308" s="24">
        <v>2025</v>
      </c>
      <c r="U1308" s="24">
        <f t="shared" si="26"/>
        <v>90</v>
      </c>
      <c r="V1308" s="24"/>
      <c r="W1308" s="24"/>
      <c r="X1308" s="24">
        <v>9</v>
      </c>
      <c r="Y1308" s="24">
        <v>15</v>
      </c>
      <c r="Z1308" s="24">
        <v>0</v>
      </c>
      <c r="AA1308" s="24">
        <v>12</v>
      </c>
      <c r="AB1308" s="24">
        <v>15</v>
      </c>
      <c r="AC1308" s="24">
        <v>12</v>
      </c>
      <c r="AD1308" s="24">
        <v>12</v>
      </c>
      <c r="AE1308" s="24">
        <v>15</v>
      </c>
      <c r="AF1308" s="24">
        <v>12</v>
      </c>
      <c r="AG1308" s="24">
        <v>12</v>
      </c>
      <c r="AH1308" s="62">
        <f>V1308/'Festività&amp;Chiusure'!H$2</f>
        <v>0</v>
      </c>
      <c r="AI1308" s="62">
        <f>W1308/'Festività&amp;Chiusure'!I$2</f>
        <v>0</v>
      </c>
      <c r="AJ1308" s="62">
        <f>X1308/'Festività&amp;Chiusure'!J$2</f>
        <v>0.42857142857142855</v>
      </c>
      <c r="AK1308" s="62">
        <f>Y1308/'Festività&amp;Chiusure'!K$2</f>
        <v>0.68181818181818177</v>
      </c>
      <c r="AL1308" s="62">
        <f>Z1308/'Festività&amp;Chiusure'!L$2</f>
        <v>0</v>
      </c>
      <c r="AM1308" s="62">
        <f>AA1308/'Festività&amp;Chiusure'!M$2</f>
        <v>0.6</v>
      </c>
      <c r="AN1308" s="62">
        <f>AB1308/'Festività&amp;Chiusure'!N$2</f>
        <v>0.65217391304347827</v>
      </c>
      <c r="AO1308" s="62">
        <f>AC1308/'Festività&amp;Chiusure'!O$2</f>
        <v>1</v>
      </c>
      <c r="AP1308" s="62">
        <f>AD1308/'Festività&amp;Chiusure'!P$2</f>
        <v>0.5714285714285714</v>
      </c>
      <c r="AQ1308" s="62">
        <f>AE1308/'Festività&amp;Chiusure'!Q$2</f>
        <v>0.65217391304347827</v>
      </c>
      <c r="AR1308" s="62">
        <f>AF1308/'Festività&amp;Chiusure'!R$2</f>
        <v>0.5714285714285714</v>
      </c>
      <c r="AS1308" s="62">
        <f>AG1308/'Festività&amp;Chiusure'!S$2</f>
        <v>0.54545454545454541</v>
      </c>
    </row>
    <row r="1309" spans="1:45" ht="15" customHeight="1">
      <c r="A1309" s="24" t="s">
        <v>420</v>
      </c>
      <c r="B1309" s="24" t="s">
        <v>46</v>
      </c>
      <c r="C1309" s="24" t="s">
        <v>836</v>
      </c>
      <c r="D1309" s="24">
        <v>2025</v>
      </c>
      <c r="E1309" s="61">
        <v>45683</v>
      </c>
      <c r="F1309" s="61">
        <v>46022</v>
      </c>
      <c r="G1309" s="24" t="s">
        <v>837</v>
      </c>
      <c r="H1309" s="81" t="s">
        <v>837</v>
      </c>
      <c r="I1309" s="24" t="s">
        <v>838</v>
      </c>
      <c r="J1309" s="81" t="s">
        <v>839</v>
      </c>
      <c r="K1309" s="24" t="s">
        <v>52</v>
      </c>
      <c r="L1309" s="24" t="s">
        <v>130</v>
      </c>
      <c r="M1309" s="24" t="s">
        <v>853</v>
      </c>
      <c r="N1309" s="24" t="s">
        <v>841</v>
      </c>
      <c r="O1309" s="24" t="s">
        <v>854</v>
      </c>
      <c r="P1309" s="24">
        <v>2020</v>
      </c>
      <c r="Q1309" s="24">
        <v>532</v>
      </c>
      <c r="R1309" s="24" t="s">
        <v>84</v>
      </c>
      <c r="S1309" s="62">
        <v>0.15</v>
      </c>
      <c r="T1309" s="24">
        <v>2025</v>
      </c>
      <c r="U1309" s="24">
        <f t="shared" si="26"/>
        <v>60</v>
      </c>
      <c r="V1309" s="24"/>
      <c r="W1309" s="24"/>
      <c r="X1309" s="24">
        <v>15</v>
      </c>
      <c r="Y1309" s="24">
        <v>25</v>
      </c>
      <c r="Z1309" s="24">
        <v>0</v>
      </c>
      <c r="AA1309" s="24">
        <v>2</v>
      </c>
      <c r="AB1309" s="24">
        <v>25</v>
      </c>
      <c r="AC1309" s="24">
        <v>2</v>
      </c>
      <c r="AD1309" s="24">
        <v>2</v>
      </c>
      <c r="AE1309" s="24">
        <v>25</v>
      </c>
      <c r="AF1309" s="24">
        <v>2</v>
      </c>
      <c r="AG1309" s="24">
        <v>2</v>
      </c>
      <c r="AH1309" s="62">
        <f>V1309/'Festività&amp;Chiusure'!H$2</f>
        <v>0</v>
      </c>
      <c r="AI1309" s="62">
        <f>W1309/'Festività&amp;Chiusure'!I$2</f>
        <v>0</v>
      </c>
      <c r="AJ1309" s="62">
        <f>X1309/'Festività&amp;Chiusure'!J$2</f>
        <v>0.7142857142857143</v>
      </c>
      <c r="AK1309" s="62">
        <f>Y1309/'Festività&amp;Chiusure'!K$2</f>
        <v>1.1363636363636365</v>
      </c>
      <c r="AL1309" s="62">
        <f>Z1309/'Festività&amp;Chiusure'!L$2</f>
        <v>0</v>
      </c>
      <c r="AM1309" s="62">
        <f>AA1309/'Festività&amp;Chiusure'!M$2</f>
        <v>0.1</v>
      </c>
      <c r="AN1309" s="62">
        <f>AB1309/'Festività&amp;Chiusure'!N$2</f>
        <v>1.0869565217391304</v>
      </c>
      <c r="AO1309" s="62">
        <f>AC1309/'Festività&amp;Chiusure'!O$2</f>
        <v>0.16666666666666666</v>
      </c>
      <c r="AP1309" s="62">
        <f>AD1309/'Festività&amp;Chiusure'!P$2</f>
        <v>9.5238095238095233E-2</v>
      </c>
      <c r="AQ1309" s="62">
        <f>AE1309/'Festività&amp;Chiusure'!Q$2</f>
        <v>1.0869565217391304</v>
      </c>
      <c r="AR1309" s="62">
        <f>AF1309/'Festività&amp;Chiusure'!R$2</f>
        <v>9.5238095238095233E-2</v>
      </c>
      <c r="AS1309" s="62">
        <f>AG1309/'Festività&amp;Chiusure'!S$2</f>
        <v>9.0909090909090912E-2</v>
      </c>
    </row>
    <row r="1310" spans="1:45" ht="15" customHeight="1">
      <c r="A1310" s="24" t="s">
        <v>420</v>
      </c>
      <c r="B1310" s="24" t="s">
        <v>46</v>
      </c>
      <c r="C1310" s="24" t="s">
        <v>836</v>
      </c>
      <c r="D1310" s="24">
        <v>2025</v>
      </c>
      <c r="E1310" s="61">
        <v>45683</v>
      </c>
      <c r="F1310" s="61">
        <v>46022</v>
      </c>
      <c r="G1310" s="24" t="s">
        <v>837</v>
      </c>
      <c r="H1310" s="81" t="s">
        <v>837</v>
      </c>
      <c r="I1310" s="24" t="s">
        <v>838</v>
      </c>
      <c r="J1310" s="81" t="s">
        <v>839</v>
      </c>
      <c r="K1310" s="24" t="s">
        <v>52</v>
      </c>
      <c r="L1310" s="24" t="s">
        <v>130</v>
      </c>
      <c r="M1310" s="24" t="s">
        <v>855</v>
      </c>
      <c r="N1310" s="24" t="s">
        <v>841</v>
      </c>
      <c r="O1310" s="24" t="s">
        <v>854</v>
      </c>
      <c r="P1310" s="24">
        <v>2020</v>
      </c>
      <c r="Q1310" s="24">
        <v>532</v>
      </c>
      <c r="R1310" s="24" t="s">
        <v>84</v>
      </c>
      <c r="S1310" s="62">
        <v>0.15</v>
      </c>
      <c r="T1310" s="24">
        <v>2025</v>
      </c>
      <c r="U1310" s="24">
        <f t="shared" si="26"/>
        <v>15</v>
      </c>
      <c r="V1310" s="24"/>
      <c r="W1310" s="24"/>
      <c r="X1310" s="24"/>
      <c r="Y1310" s="24">
        <v>2</v>
      </c>
      <c r="Z1310" s="24">
        <v>0</v>
      </c>
      <c r="AA1310" s="24">
        <v>2</v>
      </c>
      <c r="AB1310" s="24">
        <v>2.5</v>
      </c>
      <c r="AC1310" s="24">
        <v>2</v>
      </c>
      <c r="AD1310" s="24">
        <v>2</v>
      </c>
      <c r="AE1310" s="24">
        <v>2.5</v>
      </c>
      <c r="AF1310" s="24">
        <v>2</v>
      </c>
      <c r="AG1310" s="24">
        <v>2</v>
      </c>
      <c r="AH1310" s="62">
        <f>V1310/'Festività&amp;Chiusure'!H$2</f>
        <v>0</v>
      </c>
      <c r="AI1310" s="62">
        <f>W1310/'Festività&amp;Chiusure'!I$2</f>
        <v>0</v>
      </c>
      <c r="AJ1310" s="62">
        <f>X1310/'Festività&amp;Chiusure'!J$2</f>
        <v>0</v>
      </c>
      <c r="AK1310" s="62">
        <f>Y1310/'Festività&amp;Chiusure'!K$2</f>
        <v>9.0909090909090912E-2</v>
      </c>
      <c r="AL1310" s="62">
        <f>Z1310/'Festività&amp;Chiusure'!L$2</f>
        <v>0</v>
      </c>
      <c r="AM1310" s="62">
        <f>AA1310/'Festività&amp;Chiusure'!M$2</f>
        <v>0.1</v>
      </c>
      <c r="AN1310" s="62">
        <f>AB1310/'Festività&amp;Chiusure'!N$2</f>
        <v>0.10869565217391304</v>
      </c>
      <c r="AO1310" s="62">
        <f>AC1310/'Festività&amp;Chiusure'!O$2</f>
        <v>0.16666666666666666</v>
      </c>
      <c r="AP1310" s="62">
        <f>AD1310/'Festività&amp;Chiusure'!P$2</f>
        <v>9.5238095238095233E-2</v>
      </c>
      <c r="AQ1310" s="62">
        <f>AE1310/'Festività&amp;Chiusure'!Q$2</f>
        <v>0.10869565217391304</v>
      </c>
      <c r="AR1310" s="62">
        <f>AF1310/'Festività&amp;Chiusure'!R$2</f>
        <v>9.5238095238095233E-2</v>
      </c>
      <c r="AS1310" s="62">
        <f>AG1310/'Festività&amp;Chiusure'!S$2</f>
        <v>9.0909090909090912E-2</v>
      </c>
    </row>
    <row r="1311" spans="1:45" ht="15" customHeight="1">
      <c r="A1311" s="24" t="s">
        <v>420</v>
      </c>
      <c r="B1311" s="24" t="s">
        <v>46</v>
      </c>
      <c r="C1311" s="24" t="s">
        <v>121</v>
      </c>
      <c r="D1311" s="24">
        <v>2025</v>
      </c>
      <c r="E1311" s="61">
        <v>45689</v>
      </c>
      <c r="F1311" s="61">
        <v>45838</v>
      </c>
      <c r="G1311" s="24" t="s">
        <v>62</v>
      </c>
      <c r="H1311" s="24" t="s">
        <v>62</v>
      </c>
      <c r="I1311" s="24" t="s">
        <v>123</v>
      </c>
      <c r="J1311" s="24" t="s">
        <v>856</v>
      </c>
      <c r="K1311" s="24" t="s">
        <v>125</v>
      </c>
      <c r="L1311" s="24" t="s">
        <v>130</v>
      </c>
      <c r="M1311" s="24" t="s">
        <v>435</v>
      </c>
      <c r="N1311" s="24" t="s">
        <v>55</v>
      </c>
      <c r="O1311" s="24" t="s">
        <v>120</v>
      </c>
      <c r="P1311" s="24">
        <v>150</v>
      </c>
      <c r="Q1311" s="24">
        <v>0</v>
      </c>
      <c r="R1311" s="24" t="s">
        <v>84</v>
      </c>
      <c r="S1311" s="62">
        <v>0</v>
      </c>
      <c r="T1311" s="24">
        <v>2025</v>
      </c>
      <c r="U1311" s="24">
        <f t="shared" si="26"/>
        <v>25</v>
      </c>
      <c r="V1311" s="24"/>
      <c r="W1311" s="24"/>
      <c r="X1311" s="24"/>
      <c r="Y1311" s="24"/>
      <c r="Z1311" s="24"/>
      <c r="AA1311" s="24"/>
      <c r="AB1311" s="24"/>
      <c r="AC1311" s="24">
        <v>5</v>
      </c>
      <c r="AD1311" s="24">
        <v>5</v>
      </c>
      <c r="AE1311" s="24">
        <v>5</v>
      </c>
      <c r="AF1311" s="24">
        <v>5</v>
      </c>
      <c r="AG1311" s="24">
        <v>5</v>
      </c>
      <c r="AH1311" s="62">
        <f>V1311/'Festività&amp;Chiusure'!H$2</f>
        <v>0</v>
      </c>
      <c r="AI1311" s="62">
        <f>W1311/'Festività&amp;Chiusure'!I$2</f>
        <v>0</v>
      </c>
      <c r="AJ1311" s="62">
        <f>X1311/'Festività&amp;Chiusure'!J$2</f>
        <v>0</v>
      </c>
      <c r="AK1311" s="62">
        <f>Y1311/'Festività&amp;Chiusure'!K$2</f>
        <v>0</v>
      </c>
      <c r="AL1311" s="62">
        <f>Z1311/'Festività&amp;Chiusure'!L$2</f>
        <v>0</v>
      </c>
      <c r="AM1311" s="62">
        <f>AA1311/'Festività&amp;Chiusure'!M$2</f>
        <v>0</v>
      </c>
      <c r="AN1311" s="62">
        <f>AB1311/'Festività&amp;Chiusure'!N$2</f>
        <v>0</v>
      </c>
      <c r="AO1311" s="62">
        <f>AC1311/'Festività&amp;Chiusure'!O$2</f>
        <v>0.41666666666666669</v>
      </c>
      <c r="AP1311" s="62">
        <f>AD1311/'Festività&amp;Chiusure'!P$2</f>
        <v>0.23809523809523808</v>
      </c>
      <c r="AQ1311" s="62">
        <f>AE1311/'Festività&amp;Chiusure'!Q$2</f>
        <v>0.21739130434782608</v>
      </c>
      <c r="AR1311" s="62">
        <f>AF1311/'Festività&amp;Chiusure'!R$2</f>
        <v>0.23809523809523808</v>
      </c>
      <c r="AS1311" s="62">
        <f>AG1311/'Festività&amp;Chiusure'!S$2</f>
        <v>0.22727272727272727</v>
      </c>
    </row>
    <row r="1312" spans="1:45" ht="15" customHeight="1">
      <c r="A1312" s="24" t="s">
        <v>420</v>
      </c>
      <c r="B1312" s="24" t="s">
        <v>46</v>
      </c>
      <c r="C1312" s="24" t="s">
        <v>121</v>
      </c>
      <c r="D1312" s="24">
        <v>2025</v>
      </c>
      <c r="E1312" s="61">
        <v>45689</v>
      </c>
      <c r="F1312" s="61">
        <v>45838</v>
      </c>
      <c r="G1312" s="24" t="s">
        <v>62</v>
      </c>
      <c r="H1312" s="24" t="s">
        <v>62</v>
      </c>
      <c r="I1312" s="24" t="s">
        <v>123</v>
      </c>
      <c r="J1312" s="24" t="s">
        <v>856</v>
      </c>
      <c r="K1312" s="24" t="s">
        <v>125</v>
      </c>
      <c r="L1312" s="24" t="s">
        <v>130</v>
      </c>
      <c r="M1312" s="24" t="s">
        <v>189</v>
      </c>
      <c r="N1312" s="24" t="s">
        <v>55</v>
      </c>
      <c r="O1312" s="24" t="s">
        <v>186</v>
      </c>
      <c r="P1312" s="24">
        <v>150</v>
      </c>
      <c r="Q1312" s="24">
        <v>0</v>
      </c>
      <c r="R1312" s="24" t="s">
        <v>84</v>
      </c>
      <c r="S1312" s="62">
        <v>0</v>
      </c>
      <c r="T1312" s="24">
        <v>2025</v>
      </c>
      <c r="U1312" s="24">
        <f t="shared" si="26"/>
        <v>25</v>
      </c>
      <c r="V1312" s="24"/>
      <c r="W1312" s="24"/>
      <c r="X1312" s="24"/>
      <c r="Y1312" s="24"/>
      <c r="Z1312" s="24"/>
      <c r="AA1312" s="24"/>
      <c r="AB1312" s="24"/>
      <c r="AC1312" s="24">
        <v>5</v>
      </c>
      <c r="AD1312" s="24">
        <v>5</v>
      </c>
      <c r="AE1312" s="24">
        <v>5</v>
      </c>
      <c r="AF1312" s="24">
        <v>5</v>
      </c>
      <c r="AG1312" s="24">
        <v>5</v>
      </c>
      <c r="AH1312" s="62">
        <f>V1312/'Festività&amp;Chiusure'!H$2</f>
        <v>0</v>
      </c>
      <c r="AI1312" s="62">
        <f>W1312/'Festività&amp;Chiusure'!I$2</f>
        <v>0</v>
      </c>
      <c r="AJ1312" s="62">
        <f>X1312/'Festività&amp;Chiusure'!J$2</f>
        <v>0</v>
      </c>
      <c r="AK1312" s="62">
        <f>Y1312/'Festività&amp;Chiusure'!K$2</f>
        <v>0</v>
      </c>
      <c r="AL1312" s="62">
        <f>Z1312/'Festività&amp;Chiusure'!L$2</f>
        <v>0</v>
      </c>
      <c r="AM1312" s="62">
        <f>AA1312/'Festività&amp;Chiusure'!M$2</f>
        <v>0</v>
      </c>
      <c r="AN1312" s="62">
        <f>AB1312/'Festività&amp;Chiusure'!N$2</f>
        <v>0</v>
      </c>
      <c r="AO1312" s="62">
        <f>AC1312/'Festività&amp;Chiusure'!O$2</f>
        <v>0.41666666666666669</v>
      </c>
      <c r="AP1312" s="62">
        <f>AD1312/'Festività&amp;Chiusure'!P$2</f>
        <v>0.23809523809523808</v>
      </c>
      <c r="AQ1312" s="62">
        <f>AE1312/'Festività&amp;Chiusure'!Q$2</f>
        <v>0.21739130434782608</v>
      </c>
      <c r="AR1312" s="62">
        <f>AF1312/'Festività&amp;Chiusure'!R$2</f>
        <v>0.23809523809523808</v>
      </c>
      <c r="AS1312" s="62">
        <f>AG1312/'Festività&amp;Chiusure'!S$2</f>
        <v>0.22727272727272727</v>
      </c>
    </row>
    <row r="1313" spans="1:45" ht="15" customHeight="1">
      <c r="A1313" s="24" t="s">
        <v>420</v>
      </c>
      <c r="B1313" s="24" t="s">
        <v>46</v>
      </c>
      <c r="C1313" s="24" t="s">
        <v>121</v>
      </c>
      <c r="D1313" s="24">
        <v>2025</v>
      </c>
      <c r="E1313" s="61">
        <v>45689</v>
      </c>
      <c r="F1313" s="61">
        <v>45838</v>
      </c>
      <c r="G1313" s="24" t="s">
        <v>62</v>
      </c>
      <c r="H1313" s="24" t="s">
        <v>62</v>
      </c>
      <c r="I1313" s="24" t="s">
        <v>123</v>
      </c>
      <c r="J1313" s="24" t="s">
        <v>856</v>
      </c>
      <c r="K1313" s="24" t="s">
        <v>125</v>
      </c>
      <c r="L1313" s="24" t="s">
        <v>130</v>
      </c>
      <c r="M1313" s="24" t="s">
        <v>130</v>
      </c>
      <c r="N1313" s="24" t="s">
        <v>59</v>
      </c>
      <c r="O1313" s="24" t="s">
        <v>92</v>
      </c>
      <c r="P1313" s="24">
        <v>150</v>
      </c>
      <c r="Q1313" s="24">
        <v>0</v>
      </c>
      <c r="R1313" s="24" t="s">
        <v>84</v>
      </c>
      <c r="S1313" s="62">
        <v>0</v>
      </c>
      <c r="T1313" s="24">
        <v>2025</v>
      </c>
      <c r="U1313" s="24">
        <f t="shared" si="26"/>
        <v>25</v>
      </c>
      <c r="V1313" s="24"/>
      <c r="W1313" s="24"/>
      <c r="X1313" s="24"/>
      <c r="Y1313" s="24"/>
      <c r="Z1313" s="24"/>
      <c r="AA1313" s="24"/>
      <c r="AB1313" s="24"/>
      <c r="AC1313" s="24">
        <v>5</v>
      </c>
      <c r="AD1313" s="24">
        <v>5</v>
      </c>
      <c r="AE1313" s="24">
        <v>5</v>
      </c>
      <c r="AF1313" s="24">
        <v>5</v>
      </c>
      <c r="AG1313" s="24">
        <v>5</v>
      </c>
      <c r="AH1313" s="62">
        <f>V1313/'Festività&amp;Chiusure'!H$2</f>
        <v>0</v>
      </c>
      <c r="AI1313" s="62">
        <f>W1313/'Festività&amp;Chiusure'!I$2</f>
        <v>0</v>
      </c>
      <c r="AJ1313" s="62">
        <f>X1313/'Festività&amp;Chiusure'!J$2</f>
        <v>0</v>
      </c>
      <c r="AK1313" s="62">
        <f>Y1313/'Festività&amp;Chiusure'!K$2</f>
        <v>0</v>
      </c>
      <c r="AL1313" s="62">
        <f>Z1313/'Festività&amp;Chiusure'!L$2</f>
        <v>0</v>
      </c>
      <c r="AM1313" s="62">
        <f>AA1313/'Festività&amp;Chiusure'!M$2</f>
        <v>0</v>
      </c>
      <c r="AN1313" s="62">
        <f>AB1313/'Festività&amp;Chiusure'!N$2</f>
        <v>0</v>
      </c>
      <c r="AO1313" s="62">
        <f>AC1313/'Festività&amp;Chiusure'!O$2</f>
        <v>0.41666666666666669</v>
      </c>
      <c r="AP1313" s="62">
        <f>AD1313/'Festività&amp;Chiusure'!P$2</f>
        <v>0.23809523809523808</v>
      </c>
      <c r="AQ1313" s="62">
        <f>AE1313/'Festività&amp;Chiusure'!Q$2</f>
        <v>0.21739130434782608</v>
      </c>
      <c r="AR1313" s="62">
        <f>AF1313/'Festività&amp;Chiusure'!R$2</f>
        <v>0.23809523809523808</v>
      </c>
      <c r="AS1313" s="62">
        <f>AG1313/'Festività&amp;Chiusure'!S$2</f>
        <v>0.22727272727272727</v>
      </c>
    </row>
    <row r="1314" spans="1:45" ht="15" customHeight="1">
      <c r="A1314" s="24" t="s">
        <v>420</v>
      </c>
      <c r="B1314" s="24" t="s">
        <v>46</v>
      </c>
      <c r="C1314" s="24" t="s">
        <v>121</v>
      </c>
      <c r="D1314" s="24">
        <v>2025</v>
      </c>
      <c r="E1314" s="61">
        <v>45689</v>
      </c>
      <c r="F1314" s="61">
        <v>45838</v>
      </c>
      <c r="G1314" s="24" t="s">
        <v>62</v>
      </c>
      <c r="H1314" s="24" t="s">
        <v>62</v>
      </c>
      <c r="I1314" s="24" t="s">
        <v>123</v>
      </c>
      <c r="J1314" s="24" t="s">
        <v>856</v>
      </c>
      <c r="K1314" s="24" t="s">
        <v>125</v>
      </c>
      <c r="L1314" s="24" t="s">
        <v>130</v>
      </c>
      <c r="M1314" s="24" t="s">
        <v>191</v>
      </c>
      <c r="N1314" s="24" t="s">
        <v>55</v>
      </c>
      <c r="O1314" s="24" t="s">
        <v>186</v>
      </c>
      <c r="P1314" s="24">
        <v>150</v>
      </c>
      <c r="Q1314" s="24">
        <v>0</v>
      </c>
      <c r="R1314" s="24" t="s">
        <v>84</v>
      </c>
      <c r="S1314" s="62">
        <v>0</v>
      </c>
      <c r="T1314" s="24">
        <v>2025</v>
      </c>
      <c r="U1314" s="24">
        <f t="shared" si="26"/>
        <v>25</v>
      </c>
      <c r="V1314" s="24"/>
      <c r="W1314" s="24"/>
      <c r="X1314" s="24"/>
      <c r="Y1314" s="24"/>
      <c r="Z1314" s="24"/>
      <c r="AA1314" s="24"/>
      <c r="AB1314" s="24"/>
      <c r="AC1314" s="24">
        <v>5</v>
      </c>
      <c r="AD1314" s="24">
        <v>5</v>
      </c>
      <c r="AE1314" s="24">
        <v>5</v>
      </c>
      <c r="AF1314" s="24">
        <v>5</v>
      </c>
      <c r="AG1314" s="24">
        <v>5</v>
      </c>
      <c r="AH1314" s="62">
        <f>V1314/'Festività&amp;Chiusure'!H$2</f>
        <v>0</v>
      </c>
      <c r="AI1314" s="62">
        <f>W1314/'Festività&amp;Chiusure'!I$2</f>
        <v>0</v>
      </c>
      <c r="AJ1314" s="62">
        <f>X1314/'Festività&amp;Chiusure'!J$2</f>
        <v>0</v>
      </c>
      <c r="AK1314" s="62">
        <f>Y1314/'Festività&amp;Chiusure'!K$2</f>
        <v>0</v>
      </c>
      <c r="AL1314" s="62">
        <f>Z1314/'Festività&amp;Chiusure'!L$2</f>
        <v>0</v>
      </c>
      <c r="AM1314" s="62">
        <f>AA1314/'Festività&amp;Chiusure'!M$2</f>
        <v>0</v>
      </c>
      <c r="AN1314" s="62">
        <f>AB1314/'Festività&amp;Chiusure'!N$2</f>
        <v>0</v>
      </c>
      <c r="AO1314" s="62">
        <f>AC1314/'Festività&amp;Chiusure'!O$2</f>
        <v>0.41666666666666669</v>
      </c>
      <c r="AP1314" s="62">
        <f>AD1314/'Festività&amp;Chiusure'!P$2</f>
        <v>0.23809523809523808</v>
      </c>
      <c r="AQ1314" s="62">
        <f>AE1314/'Festività&amp;Chiusure'!Q$2</f>
        <v>0.21739130434782608</v>
      </c>
      <c r="AR1314" s="62">
        <f>AF1314/'Festività&amp;Chiusure'!R$2</f>
        <v>0.23809523809523808</v>
      </c>
      <c r="AS1314" s="62">
        <f>AG1314/'Festività&amp;Chiusure'!S$2</f>
        <v>0.22727272727272727</v>
      </c>
    </row>
    <row r="1315" spans="1:45" ht="15" customHeight="1">
      <c r="A1315" s="24" t="s">
        <v>420</v>
      </c>
      <c r="B1315" s="24" t="s">
        <v>46</v>
      </c>
      <c r="C1315" s="24" t="s">
        <v>121</v>
      </c>
      <c r="D1315" s="24">
        <v>2025</v>
      </c>
      <c r="E1315" s="61">
        <v>45658</v>
      </c>
      <c r="F1315" s="61">
        <v>46022</v>
      </c>
      <c r="G1315" s="24" t="s">
        <v>62</v>
      </c>
      <c r="H1315" s="24" t="s">
        <v>62</v>
      </c>
      <c r="I1315" s="24" t="s">
        <v>123</v>
      </c>
      <c r="J1315" s="24" t="s">
        <v>857</v>
      </c>
      <c r="K1315" s="24" t="s">
        <v>125</v>
      </c>
      <c r="L1315" s="24" t="s">
        <v>130</v>
      </c>
      <c r="M1315" s="24" t="s">
        <v>130</v>
      </c>
      <c r="N1315" s="24" t="s">
        <v>59</v>
      </c>
      <c r="O1315" s="24" t="s">
        <v>92</v>
      </c>
      <c r="P1315" s="24">
        <v>100</v>
      </c>
      <c r="Q1315" s="24">
        <v>0</v>
      </c>
      <c r="R1315" s="24" t="s">
        <v>84</v>
      </c>
      <c r="S1315" s="62">
        <v>0</v>
      </c>
      <c r="T1315" s="24">
        <v>2025</v>
      </c>
      <c r="U1315" s="24">
        <f t="shared" si="26"/>
        <v>15</v>
      </c>
      <c r="V1315" s="24"/>
      <c r="W1315" s="24"/>
      <c r="X1315" s="24"/>
      <c r="Y1315" s="24"/>
      <c r="Z1315" s="24"/>
      <c r="AA1315" s="24"/>
      <c r="AB1315" s="24">
        <v>3</v>
      </c>
      <c r="AC1315" s="24">
        <v>3</v>
      </c>
      <c r="AD1315" s="24">
        <v>3</v>
      </c>
      <c r="AE1315" s="24">
        <v>3</v>
      </c>
      <c r="AF1315" s="24">
        <v>3</v>
      </c>
      <c r="AG1315" s="24"/>
      <c r="AH1315" s="62">
        <f>V1315/'Festività&amp;Chiusure'!H$2</f>
        <v>0</v>
      </c>
      <c r="AI1315" s="62">
        <f>W1315/'Festività&amp;Chiusure'!I$2</f>
        <v>0</v>
      </c>
      <c r="AJ1315" s="62">
        <f>X1315/'Festività&amp;Chiusure'!J$2</f>
        <v>0</v>
      </c>
      <c r="AK1315" s="62">
        <f>Y1315/'Festività&amp;Chiusure'!K$2</f>
        <v>0</v>
      </c>
      <c r="AL1315" s="62">
        <f>Z1315/'Festività&amp;Chiusure'!L$2</f>
        <v>0</v>
      </c>
      <c r="AM1315" s="62">
        <f>AA1315/'Festività&amp;Chiusure'!M$2</f>
        <v>0</v>
      </c>
      <c r="AN1315" s="62">
        <f>AB1315/'Festività&amp;Chiusure'!N$2</f>
        <v>0.13043478260869565</v>
      </c>
      <c r="AO1315" s="62">
        <f>AC1315/'Festività&amp;Chiusure'!O$2</f>
        <v>0.25</v>
      </c>
      <c r="AP1315" s="62">
        <f>AD1315/'Festività&amp;Chiusure'!P$2</f>
        <v>0.14285714285714285</v>
      </c>
      <c r="AQ1315" s="62">
        <f>AE1315/'Festività&amp;Chiusure'!Q$2</f>
        <v>0.13043478260869565</v>
      </c>
      <c r="AR1315" s="62">
        <f>AF1315/'Festività&amp;Chiusure'!R$2</f>
        <v>0.14285714285714285</v>
      </c>
      <c r="AS1315" s="62">
        <f>AG1315/'Festività&amp;Chiusure'!S$2</f>
        <v>0</v>
      </c>
    </row>
    <row r="1316" spans="1:45" ht="15" customHeight="1">
      <c r="A1316" s="24" t="s">
        <v>420</v>
      </c>
      <c r="B1316" s="24" t="s">
        <v>46</v>
      </c>
      <c r="C1316" s="24" t="s">
        <v>121</v>
      </c>
      <c r="D1316" s="24">
        <v>2025</v>
      </c>
      <c r="E1316" s="61">
        <v>45658</v>
      </c>
      <c r="F1316" s="61">
        <v>46022</v>
      </c>
      <c r="G1316" s="24" t="s">
        <v>62</v>
      </c>
      <c r="H1316" s="24" t="s">
        <v>62</v>
      </c>
      <c r="I1316" s="24" t="s">
        <v>123</v>
      </c>
      <c r="J1316" s="24" t="s">
        <v>857</v>
      </c>
      <c r="K1316" s="24" t="s">
        <v>125</v>
      </c>
      <c r="L1316" s="24" t="s">
        <v>130</v>
      </c>
      <c r="M1316" s="24" t="s">
        <v>135</v>
      </c>
      <c r="N1316" s="24" t="s">
        <v>55</v>
      </c>
      <c r="O1316" s="24" t="s">
        <v>233</v>
      </c>
      <c r="P1316" s="24">
        <v>100</v>
      </c>
      <c r="Q1316" s="24">
        <v>0</v>
      </c>
      <c r="R1316" s="24" t="s">
        <v>84</v>
      </c>
      <c r="S1316" s="62">
        <v>0</v>
      </c>
      <c r="T1316" s="24">
        <v>2025</v>
      </c>
      <c r="U1316" s="24">
        <f t="shared" si="26"/>
        <v>25</v>
      </c>
      <c r="V1316" s="24"/>
      <c r="W1316" s="24"/>
      <c r="X1316" s="24"/>
      <c r="Y1316" s="24"/>
      <c r="Z1316" s="24"/>
      <c r="AA1316" s="24"/>
      <c r="AB1316" s="24">
        <v>5</v>
      </c>
      <c r="AC1316" s="24">
        <v>5</v>
      </c>
      <c r="AD1316" s="24">
        <v>5</v>
      </c>
      <c r="AE1316" s="24">
        <v>5</v>
      </c>
      <c r="AF1316" s="24">
        <v>5</v>
      </c>
      <c r="AG1316" s="24"/>
      <c r="AH1316" s="62">
        <f>V1316/'Festività&amp;Chiusure'!H$2</f>
        <v>0</v>
      </c>
      <c r="AI1316" s="62">
        <f>W1316/'Festività&amp;Chiusure'!I$2</f>
        <v>0</v>
      </c>
      <c r="AJ1316" s="62">
        <f>X1316/'Festività&amp;Chiusure'!J$2</f>
        <v>0</v>
      </c>
      <c r="AK1316" s="62">
        <f>Y1316/'Festività&amp;Chiusure'!K$2</f>
        <v>0</v>
      </c>
      <c r="AL1316" s="62">
        <f>Z1316/'Festività&amp;Chiusure'!L$2</f>
        <v>0</v>
      </c>
      <c r="AM1316" s="62">
        <f>AA1316/'Festività&amp;Chiusure'!M$2</f>
        <v>0</v>
      </c>
      <c r="AN1316" s="62">
        <f>AB1316/'Festività&amp;Chiusure'!N$2</f>
        <v>0.21739130434782608</v>
      </c>
      <c r="AO1316" s="62">
        <f>AC1316/'Festività&amp;Chiusure'!O$2</f>
        <v>0.41666666666666669</v>
      </c>
      <c r="AP1316" s="62">
        <f>AD1316/'Festività&amp;Chiusure'!P$2</f>
        <v>0.23809523809523808</v>
      </c>
      <c r="AQ1316" s="62">
        <f>AE1316/'Festività&amp;Chiusure'!Q$2</f>
        <v>0.21739130434782608</v>
      </c>
      <c r="AR1316" s="62">
        <f>AF1316/'Festività&amp;Chiusure'!R$2</f>
        <v>0.23809523809523808</v>
      </c>
      <c r="AS1316" s="62">
        <f>AG1316/'Festività&amp;Chiusure'!S$2</f>
        <v>0</v>
      </c>
    </row>
    <row r="1317" spans="1:45" ht="15" customHeight="1">
      <c r="A1317" s="24" t="s">
        <v>45</v>
      </c>
      <c r="B1317" s="24" t="s">
        <v>46</v>
      </c>
      <c r="C1317" s="24" t="s">
        <v>121</v>
      </c>
      <c r="D1317" s="24">
        <v>2025</v>
      </c>
      <c r="E1317" s="61">
        <v>45658</v>
      </c>
      <c r="F1317" s="61">
        <v>46022</v>
      </c>
      <c r="G1317" s="24" t="s">
        <v>858</v>
      </c>
      <c r="H1317" s="24" t="s">
        <v>122</v>
      </c>
      <c r="I1317" s="24" t="s">
        <v>123</v>
      </c>
      <c r="J1317" s="24" t="s">
        <v>859</v>
      </c>
      <c r="K1317" s="24" t="s">
        <v>125</v>
      </c>
      <c r="L1317" s="24" t="s">
        <v>130</v>
      </c>
      <c r="M1317" s="24" t="s">
        <v>506</v>
      </c>
      <c r="N1317" s="24" t="s">
        <v>673</v>
      </c>
      <c r="O1317" s="24" t="s">
        <v>674</v>
      </c>
      <c r="P1317" s="24">
        <v>300</v>
      </c>
      <c r="Q1317" s="24">
        <v>0</v>
      </c>
      <c r="R1317" s="24" t="s">
        <v>654</v>
      </c>
      <c r="S1317" s="62">
        <v>0.9</v>
      </c>
      <c r="T1317" s="24">
        <v>2025</v>
      </c>
      <c r="U1317" s="24">
        <f>SUM(Z1317:AG1317)</f>
        <v>15</v>
      </c>
      <c r="V1317" s="24"/>
      <c r="W1317" s="24"/>
      <c r="X1317" s="24"/>
      <c r="Y1317" s="24"/>
      <c r="Z1317" s="24">
        <v>2</v>
      </c>
      <c r="AA1317" s="24">
        <v>2</v>
      </c>
      <c r="AB1317" s="24">
        <v>2</v>
      </c>
      <c r="AC1317" s="24">
        <v>1</v>
      </c>
      <c r="AD1317" s="24">
        <v>2</v>
      </c>
      <c r="AE1317" s="24">
        <v>2</v>
      </c>
      <c r="AF1317" s="24">
        <v>2</v>
      </c>
      <c r="AG1317" s="24">
        <v>2</v>
      </c>
      <c r="AH1317" s="62">
        <f>V1317/'Festività&amp;Chiusure'!H$2</f>
        <v>0</v>
      </c>
      <c r="AI1317" s="62">
        <f>W1317/'Festività&amp;Chiusure'!I$2</f>
        <v>0</v>
      </c>
      <c r="AJ1317" s="62">
        <f>X1317/'Festività&amp;Chiusure'!J$2</f>
        <v>0</v>
      </c>
      <c r="AK1317" s="62">
        <f>Y1317/'Festività&amp;Chiusure'!K$2</f>
        <v>0</v>
      </c>
      <c r="AL1317" s="62">
        <f>Z1317/'Festività&amp;Chiusure'!L$2</f>
        <v>0.1</v>
      </c>
      <c r="AM1317" s="62">
        <f>AA1317/'Festività&amp;Chiusure'!M$2</f>
        <v>0.1</v>
      </c>
      <c r="AN1317" s="62">
        <f>AB1317/'Festività&amp;Chiusure'!N$2</f>
        <v>8.6956521739130432E-2</v>
      </c>
      <c r="AO1317" s="62">
        <f>AC1317/'Festività&amp;Chiusure'!O$2</f>
        <v>8.3333333333333329E-2</v>
      </c>
      <c r="AP1317" s="62">
        <f>AD1317/'Festività&amp;Chiusure'!P$2</f>
        <v>9.5238095238095233E-2</v>
      </c>
      <c r="AQ1317" s="62">
        <f>AE1317/'Festività&amp;Chiusure'!Q$2</f>
        <v>8.6956521739130432E-2</v>
      </c>
      <c r="AR1317" s="62">
        <f>AF1317/'Festività&amp;Chiusure'!R$2</f>
        <v>9.5238095238095233E-2</v>
      </c>
      <c r="AS1317" s="62">
        <f>AG1317/'Festività&amp;Chiusure'!S$2</f>
        <v>9.0909090909090912E-2</v>
      </c>
    </row>
    <row r="1318" spans="1:45" ht="15" customHeight="1">
      <c r="A1318" s="24" t="s">
        <v>45</v>
      </c>
      <c r="B1318" s="24" t="s">
        <v>46</v>
      </c>
      <c r="C1318" s="24" t="s">
        <v>121</v>
      </c>
      <c r="D1318" s="24">
        <v>2025</v>
      </c>
      <c r="E1318" s="61">
        <v>45658</v>
      </c>
      <c r="F1318" s="61">
        <v>46022</v>
      </c>
      <c r="G1318" s="24" t="s">
        <v>858</v>
      </c>
      <c r="H1318" s="24" t="s">
        <v>122</v>
      </c>
      <c r="I1318" s="24" t="s">
        <v>123</v>
      </c>
      <c r="J1318" s="24" t="s">
        <v>859</v>
      </c>
      <c r="K1318" s="24" t="s">
        <v>125</v>
      </c>
      <c r="L1318" s="24" t="s">
        <v>130</v>
      </c>
      <c r="M1318" s="24" t="s">
        <v>127</v>
      </c>
      <c r="N1318" s="24" t="s">
        <v>128</v>
      </c>
      <c r="O1318" s="24" t="s">
        <v>129</v>
      </c>
      <c r="P1318" s="24">
        <v>300</v>
      </c>
      <c r="Q1318" s="24">
        <v>0</v>
      </c>
      <c r="R1318" s="24" t="s">
        <v>654</v>
      </c>
      <c r="S1318" s="62">
        <v>0.9</v>
      </c>
      <c r="T1318" s="24">
        <v>2025</v>
      </c>
      <c r="U1318" s="24">
        <f t="shared" si="26"/>
        <v>80</v>
      </c>
      <c r="V1318" s="24"/>
      <c r="W1318" s="24"/>
      <c r="X1318" s="24"/>
      <c r="Y1318" s="24"/>
      <c r="Z1318" s="24">
        <v>10</v>
      </c>
      <c r="AA1318" s="24">
        <v>10</v>
      </c>
      <c r="AB1318" s="24">
        <v>10</v>
      </c>
      <c r="AC1318" s="24">
        <v>10</v>
      </c>
      <c r="AD1318" s="24">
        <v>10</v>
      </c>
      <c r="AE1318" s="24">
        <v>10</v>
      </c>
      <c r="AF1318" s="24">
        <v>10</v>
      </c>
      <c r="AG1318" s="24">
        <v>10</v>
      </c>
      <c r="AH1318" s="62">
        <f>V1318/'Festività&amp;Chiusure'!H$2</f>
        <v>0</v>
      </c>
      <c r="AI1318" s="62">
        <f>W1318/'Festività&amp;Chiusure'!I$2</f>
        <v>0</v>
      </c>
      <c r="AJ1318" s="62">
        <f>X1318/'Festività&amp;Chiusure'!J$2</f>
        <v>0</v>
      </c>
      <c r="AK1318" s="62">
        <f>Y1318/'Festività&amp;Chiusure'!K$2</f>
        <v>0</v>
      </c>
      <c r="AL1318" s="62">
        <f>Z1318/'Festività&amp;Chiusure'!L$2</f>
        <v>0.5</v>
      </c>
      <c r="AM1318" s="62">
        <f>AA1318/'Festività&amp;Chiusure'!M$2</f>
        <v>0.5</v>
      </c>
      <c r="AN1318" s="62">
        <f>AB1318/'Festività&amp;Chiusure'!N$2</f>
        <v>0.43478260869565216</v>
      </c>
      <c r="AO1318" s="62">
        <f>AC1318/'Festività&amp;Chiusure'!O$2</f>
        <v>0.83333333333333337</v>
      </c>
      <c r="AP1318" s="62">
        <f>AD1318/'Festività&amp;Chiusure'!P$2</f>
        <v>0.47619047619047616</v>
      </c>
      <c r="AQ1318" s="62">
        <f>AE1318/'Festività&amp;Chiusure'!Q$2</f>
        <v>0.43478260869565216</v>
      </c>
      <c r="AR1318" s="62">
        <f>AF1318/'Festività&amp;Chiusure'!R$2</f>
        <v>0.47619047619047616</v>
      </c>
      <c r="AS1318" s="62">
        <f>AG1318/'Festività&amp;Chiusure'!S$2</f>
        <v>0.45454545454545453</v>
      </c>
    </row>
    <row r="1319" spans="1:45" ht="15" customHeight="1">
      <c r="A1319" s="24" t="s">
        <v>45</v>
      </c>
      <c r="B1319" s="24" t="s">
        <v>46</v>
      </c>
      <c r="C1319" s="24" t="s">
        <v>121</v>
      </c>
      <c r="D1319" s="24">
        <v>2025</v>
      </c>
      <c r="E1319" s="61">
        <v>45658</v>
      </c>
      <c r="F1319" s="61">
        <v>46022</v>
      </c>
      <c r="G1319" s="24" t="s">
        <v>858</v>
      </c>
      <c r="H1319" s="24" t="s">
        <v>122</v>
      </c>
      <c r="I1319" s="24" t="s">
        <v>123</v>
      </c>
      <c r="J1319" s="24" t="s">
        <v>859</v>
      </c>
      <c r="K1319" s="24" t="s">
        <v>125</v>
      </c>
      <c r="L1319" s="24" t="s">
        <v>130</v>
      </c>
      <c r="M1319" s="24" t="s">
        <v>130</v>
      </c>
      <c r="N1319" s="24" t="s">
        <v>59</v>
      </c>
      <c r="O1319" s="24" t="s">
        <v>92</v>
      </c>
      <c r="P1319" s="24">
        <v>300</v>
      </c>
      <c r="Q1319" s="24">
        <v>0</v>
      </c>
      <c r="R1319" s="24" t="s">
        <v>654</v>
      </c>
      <c r="S1319" s="62">
        <v>0.9</v>
      </c>
      <c r="T1319" s="24">
        <v>2025</v>
      </c>
      <c r="U1319" s="24">
        <f t="shared" si="26"/>
        <v>40</v>
      </c>
      <c r="V1319" s="24"/>
      <c r="W1319" s="24"/>
      <c r="X1319" s="24"/>
      <c r="Y1319" s="24"/>
      <c r="Z1319" s="24">
        <v>5</v>
      </c>
      <c r="AA1319" s="24">
        <v>5</v>
      </c>
      <c r="AB1319" s="24">
        <v>5</v>
      </c>
      <c r="AC1319" s="24">
        <v>5</v>
      </c>
      <c r="AD1319" s="24">
        <v>5</v>
      </c>
      <c r="AE1319" s="24">
        <v>5</v>
      </c>
      <c r="AF1319" s="24">
        <v>5</v>
      </c>
      <c r="AG1319" s="24">
        <v>5</v>
      </c>
      <c r="AH1319" s="62">
        <f>V1319/'Festività&amp;Chiusure'!H$2</f>
        <v>0</v>
      </c>
      <c r="AI1319" s="62">
        <f>W1319/'Festività&amp;Chiusure'!I$2</f>
        <v>0</v>
      </c>
      <c r="AJ1319" s="62">
        <f>X1319/'Festività&amp;Chiusure'!J$2</f>
        <v>0</v>
      </c>
      <c r="AK1319" s="62">
        <f>Y1319/'Festività&amp;Chiusure'!K$2</f>
        <v>0</v>
      </c>
      <c r="AL1319" s="62">
        <f>Z1319/'Festività&amp;Chiusure'!L$2</f>
        <v>0.25</v>
      </c>
      <c r="AM1319" s="62">
        <f>AA1319/'Festività&amp;Chiusure'!M$2</f>
        <v>0.25</v>
      </c>
      <c r="AN1319" s="62">
        <f>AB1319/'Festività&amp;Chiusure'!N$2</f>
        <v>0.21739130434782608</v>
      </c>
      <c r="AO1319" s="62">
        <f>AC1319/'Festività&amp;Chiusure'!O$2</f>
        <v>0.41666666666666669</v>
      </c>
      <c r="AP1319" s="62">
        <f>AD1319/'Festività&amp;Chiusure'!P$2</f>
        <v>0.23809523809523808</v>
      </c>
      <c r="AQ1319" s="62">
        <f>AE1319/'Festività&amp;Chiusure'!Q$2</f>
        <v>0.21739130434782608</v>
      </c>
      <c r="AR1319" s="62">
        <f>AF1319/'Festività&amp;Chiusure'!R$2</f>
        <v>0.23809523809523808</v>
      </c>
      <c r="AS1319" s="62">
        <f>AG1319/'Festività&amp;Chiusure'!S$2</f>
        <v>0.22727272727272727</v>
      </c>
    </row>
    <row r="1320" spans="1:45" ht="15" customHeight="1">
      <c r="A1320" s="24" t="s">
        <v>45</v>
      </c>
      <c r="B1320" s="24" t="s">
        <v>46</v>
      </c>
      <c r="C1320" s="24" t="s">
        <v>121</v>
      </c>
      <c r="D1320" s="24">
        <v>2025</v>
      </c>
      <c r="E1320" s="61">
        <v>45658</v>
      </c>
      <c r="F1320" s="61">
        <v>46022</v>
      </c>
      <c r="G1320" s="24" t="s">
        <v>858</v>
      </c>
      <c r="H1320" s="24" t="s">
        <v>122</v>
      </c>
      <c r="I1320" s="24" t="s">
        <v>123</v>
      </c>
      <c r="J1320" s="24" t="s">
        <v>859</v>
      </c>
      <c r="K1320" s="24" t="s">
        <v>125</v>
      </c>
      <c r="L1320" s="24" t="s">
        <v>130</v>
      </c>
      <c r="M1320" s="24" t="s">
        <v>135</v>
      </c>
      <c r="N1320" s="24" t="s">
        <v>55</v>
      </c>
      <c r="O1320" s="24" t="s">
        <v>674</v>
      </c>
      <c r="P1320" s="24">
        <v>300</v>
      </c>
      <c r="Q1320" s="24">
        <v>0</v>
      </c>
      <c r="R1320" s="24" t="s">
        <v>654</v>
      </c>
      <c r="S1320" s="62">
        <v>0.9</v>
      </c>
      <c r="T1320" s="24">
        <v>2025</v>
      </c>
      <c r="U1320" s="24">
        <f t="shared" si="26"/>
        <v>80</v>
      </c>
      <c r="V1320" s="24"/>
      <c r="W1320" s="24"/>
      <c r="X1320" s="24"/>
      <c r="Y1320" s="24"/>
      <c r="Z1320" s="24">
        <v>10</v>
      </c>
      <c r="AA1320" s="24">
        <v>10</v>
      </c>
      <c r="AB1320" s="24">
        <v>10</v>
      </c>
      <c r="AC1320" s="24">
        <v>10</v>
      </c>
      <c r="AD1320" s="24">
        <v>10</v>
      </c>
      <c r="AE1320" s="24">
        <v>10</v>
      </c>
      <c r="AF1320" s="24">
        <v>10</v>
      </c>
      <c r="AG1320" s="24">
        <v>10</v>
      </c>
      <c r="AH1320" s="62">
        <f>V1320/'Festività&amp;Chiusure'!H$2</f>
        <v>0</v>
      </c>
      <c r="AI1320" s="62">
        <f>W1320/'Festività&amp;Chiusure'!I$2</f>
        <v>0</v>
      </c>
      <c r="AJ1320" s="62">
        <f>X1320/'Festività&amp;Chiusure'!J$2</f>
        <v>0</v>
      </c>
      <c r="AK1320" s="62">
        <f>Y1320/'Festività&amp;Chiusure'!K$2</f>
        <v>0</v>
      </c>
      <c r="AL1320" s="62">
        <f>Z1320/'Festività&amp;Chiusure'!L$2</f>
        <v>0.5</v>
      </c>
      <c r="AM1320" s="62">
        <f>AA1320/'Festività&amp;Chiusure'!M$2</f>
        <v>0.5</v>
      </c>
      <c r="AN1320" s="62">
        <f>AB1320/'Festività&amp;Chiusure'!N$2</f>
        <v>0.43478260869565216</v>
      </c>
      <c r="AO1320" s="62">
        <f>AC1320/'Festività&amp;Chiusure'!O$2</f>
        <v>0.83333333333333337</v>
      </c>
      <c r="AP1320" s="62">
        <f>AD1320/'Festività&amp;Chiusure'!P$2</f>
        <v>0.47619047619047616</v>
      </c>
      <c r="AQ1320" s="62">
        <f>AE1320/'Festività&amp;Chiusure'!Q$2</f>
        <v>0.43478260869565216</v>
      </c>
      <c r="AR1320" s="62">
        <f>AF1320/'Festività&amp;Chiusure'!R$2</f>
        <v>0.47619047619047616</v>
      </c>
      <c r="AS1320" s="62">
        <f>AG1320/'Festività&amp;Chiusure'!S$2</f>
        <v>0.45454545454545453</v>
      </c>
    </row>
    <row r="1321" spans="1:45" ht="15" customHeight="1">
      <c r="A1321" s="24" t="s">
        <v>45</v>
      </c>
      <c r="B1321" s="24" t="s">
        <v>46</v>
      </c>
      <c r="C1321" s="24" t="s">
        <v>121</v>
      </c>
      <c r="D1321" s="24">
        <v>2025</v>
      </c>
      <c r="E1321" s="61">
        <v>45658</v>
      </c>
      <c r="F1321" s="61">
        <v>46022</v>
      </c>
      <c r="G1321" s="24" t="s">
        <v>860</v>
      </c>
      <c r="H1321" s="24" t="s">
        <v>122</v>
      </c>
      <c r="I1321" s="24" t="s">
        <v>123</v>
      </c>
      <c r="J1321" s="24" t="s">
        <v>861</v>
      </c>
      <c r="K1321" s="24" t="s">
        <v>125</v>
      </c>
      <c r="L1321" s="24" t="s">
        <v>130</v>
      </c>
      <c r="M1321" s="24" t="s">
        <v>506</v>
      </c>
      <c r="N1321" s="24" t="s">
        <v>673</v>
      </c>
      <c r="O1321" s="24" t="s">
        <v>674</v>
      </c>
      <c r="P1321" s="24">
        <v>300</v>
      </c>
      <c r="Q1321" s="24">
        <v>0</v>
      </c>
      <c r="R1321" s="24" t="s">
        <v>654</v>
      </c>
      <c r="S1321" s="62">
        <v>0.9</v>
      </c>
      <c r="T1321" s="24">
        <v>2025</v>
      </c>
      <c r="U1321" s="24">
        <f t="shared" si="26"/>
        <v>15</v>
      </c>
      <c r="V1321" s="24"/>
      <c r="W1321" s="24"/>
      <c r="X1321" s="24"/>
      <c r="Y1321" s="24"/>
      <c r="Z1321" s="24">
        <v>2</v>
      </c>
      <c r="AA1321" s="24">
        <v>2</v>
      </c>
      <c r="AB1321" s="24">
        <v>2</v>
      </c>
      <c r="AC1321" s="24">
        <v>1</v>
      </c>
      <c r="AD1321" s="24">
        <v>2</v>
      </c>
      <c r="AE1321" s="24">
        <v>2</v>
      </c>
      <c r="AF1321" s="24">
        <v>2</v>
      </c>
      <c r="AG1321" s="24">
        <v>2</v>
      </c>
      <c r="AH1321" s="62">
        <f>V1321/'Festività&amp;Chiusure'!H$2</f>
        <v>0</v>
      </c>
      <c r="AI1321" s="62">
        <f>W1321/'Festività&amp;Chiusure'!I$2</f>
        <v>0</v>
      </c>
      <c r="AJ1321" s="62">
        <f>X1321/'Festività&amp;Chiusure'!J$2</f>
        <v>0</v>
      </c>
      <c r="AK1321" s="62">
        <f>Y1321/'Festività&amp;Chiusure'!K$2</f>
        <v>0</v>
      </c>
      <c r="AL1321" s="62">
        <f>Z1321/'Festività&amp;Chiusure'!L$2</f>
        <v>0.1</v>
      </c>
      <c r="AM1321" s="62">
        <f>AA1321/'Festività&amp;Chiusure'!M$2</f>
        <v>0.1</v>
      </c>
      <c r="AN1321" s="62">
        <f>AB1321/'Festività&amp;Chiusure'!N$2</f>
        <v>8.6956521739130432E-2</v>
      </c>
      <c r="AO1321" s="62">
        <f>AC1321/'Festività&amp;Chiusure'!O$2</f>
        <v>8.3333333333333329E-2</v>
      </c>
      <c r="AP1321" s="62">
        <f>AD1321/'Festività&amp;Chiusure'!P$2</f>
        <v>9.5238095238095233E-2</v>
      </c>
      <c r="AQ1321" s="62">
        <f>AE1321/'Festività&amp;Chiusure'!Q$2</f>
        <v>8.6956521739130432E-2</v>
      </c>
      <c r="AR1321" s="62">
        <f>AF1321/'Festività&amp;Chiusure'!R$2</f>
        <v>9.5238095238095233E-2</v>
      </c>
      <c r="AS1321" s="62">
        <f>AG1321/'Festività&amp;Chiusure'!S$2</f>
        <v>9.0909090909090912E-2</v>
      </c>
    </row>
    <row r="1322" spans="1:45" ht="15" customHeight="1">
      <c r="A1322" s="24" t="s">
        <v>45</v>
      </c>
      <c r="B1322" s="24" t="s">
        <v>46</v>
      </c>
      <c r="C1322" s="24" t="s">
        <v>121</v>
      </c>
      <c r="D1322" s="24">
        <v>2025</v>
      </c>
      <c r="E1322" s="61">
        <v>45658</v>
      </c>
      <c r="F1322" s="61">
        <v>46022</v>
      </c>
      <c r="G1322" s="24" t="s">
        <v>860</v>
      </c>
      <c r="H1322" s="24" t="s">
        <v>122</v>
      </c>
      <c r="I1322" s="24" t="s">
        <v>123</v>
      </c>
      <c r="J1322" s="24" t="s">
        <v>861</v>
      </c>
      <c r="K1322" s="24" t="s">
        <v>125</v>
      </c>
      <c r="L1322" s="24" t="s">
        <v>130</v>
      </c>
      <c r="M1322" s="24" t="s">
        <v>127</v>
      </c>
      <c r="N1322" s="24" t="s">
        <v>128</v>
      </c>
      <c r="O1322" s="24" t="s">
        <v>129</v>
      </c>
      <c r="P1322" s="24">
        <v>300</v>
      </c>
      <c r="Q1322" s="24">
        <v>0</v>
      </c>
      <c r="R1322" s="24" t="s">
        <v>654</v>
      </c>
      <c r="S1322" s="62">
        <v>0.9</v>
      </c>
      <c r="T1322" s="24">
        <v>2025</v>
      </c>
      <c r="U1322" s="24">
        <f t="shared" si="26"/>
        <v>80</v>
      </c>
      <c r="V1322" s="24"/>
      <c r="W1322" s="24"/>
      <c r="X1322" s="24"/>
      <c r="Y1322" s="24"/>
      <c r="Z1322" s="24">
        <v>10</v>
      </c>
      <c r="AA1322" s="24">
        <v>10</v>
      </c>
      <c r="AB1322" s="24">
        <v>10</v>
      </c>
      <c r="AC1322" s="24">
        <v>10</v>
      </c>
      <c r="AD1322" s="24">
        <v>10</v>
      </c>
      <c r="AE1322" s="24">
        <v>10</v>
      </c>
      <c r="AF1322" s="24">
        <v>10</v>
      </c>
      <c r="AG1322" s="24">
        <v>10</v>
      </c>
      <c r="AH1322" s="62">
        <f>V1322/'Festività&amp;Chiusure'!H$2</f>
        <v>0</v>
      </c>
      <c r="AI1322" s="62">
        <f>W1322/'Festività&amp;Chiusure'!I$2</f>
        <v>0</v>
      </c>
      <c r="AJ1322" s="62">
        <f>X1322/'Festività&amp;Chiusure'!J$2</f>
        <v>0</v>
      </c>
      <c r="AK1322" s="62">
        <f>Y1322/'Festività&amp;Chiusure'!K$2</f>
        <v>0</v>
      </c>
      <c r="AL1322" s="62">
        <f>Z1322/'Festività&amp;Chiusure'!L$2</f>
        <v>0.5</v>
      </c>
      <c r="AM1322" s="62">
        <f>AA1322/'Festività&amp;Chiusure'!M$2</f>
        <v>0.5</v>
      </c>
      <c r="AN1322" s="62">
        <f>AB1322/'Festività&amp;Chiusure'!N$2</f>
        <v>0.43478260869565216</v>
      </c>
      <c r="AO1322" s="62">
        <f>AC1322/'Festività&amp;Chiusure'!O$2</f>
        <v>0.83333333333333337</v>
      </c>
      <c r="AP1322" s="62">
        <f>AD1322/'Festività&amp;Chiusure'!P$2</f>
        <v>0.47619047619047616</v>
      </c>
      <c r="AQ1322" s="62">
        <f>AE1322/'Festività&amp;Chiusure'!Q$2</f>
        <v>0.43478260869565216</v>
      </c>
      <c r="AR1322" s="62">
        <f>AF1322/'Festività&amp;Chiusure'!R$2</f>
        <v>0.47619047619047616</v>
      </c>
      <c r="AS1322" s="62">
        <f>AG1322/'Festività&amp;Chiusure'!S$2</f>
        <v>0.45454545454545453</v>
      </c>
    </row>
    <row r="1323" spans="1:45" ht="15" customHeight="1">
      <c r="A1323" s="24" t="s">
        <v>45</v>
      </c>
      <c r="B1323" s="24" t="s">
        <v>46</v>
      </c>
      <c r="C1323" s="24" t="s">
        <v>121</v>
      </c>
      <c r="D1323" s="24">
        <v>2025</v>
      </c>
      <c r="E1323" s="61">
        <v>45658</v>
      </c>
      <c r="F1323" s="61">
        <v>46022</v>
      </c>
      <c r="G1323" s="24" t="s">
        <v>860</v>
      </c>
      <c r="H1323" s="24" t="s">
        <v>122</v>
      </c>
      <c r="I1323" s="24" t="s">
        <v>123</v>
      </c>
      <c r="J1323" s="24" t="s">
        <v>861</v>
      </c>
      <c r="K1323" s="24" t="s">
        <v>125</v>
      </c>
      <c r="L1323" s="24" t="s">
        <v>130</v>
      </c>
      <c r="M1323" s="24" t="s">
        <v>130</v>
      </c>
      <c r="N1323" s="24" t="s">
        <v>59</v>
      </c>
      <c r="O1323" s="24" t="s">
        <v>92</v>
      </c>
      <c r="P1323" s="24">
        <v>300</v>
      </c>
      <c r="Q1323" s="24">
        <v>0</v>
      </c>
      <c r="R1323" s="24" t="s">
        <v>654</v>
      </c>
      <c r="S1323" s="62">
        <v>0.9</v>
      </c>
      <c r="T1323" s="24">
        <v>2025</v>
      </c>
      <c r="U1323" s="24">
        <f t="shared" si="26"/>
        <v>40</v>
      </c>
      <c r="V1323" s="24"/>
      <c r="W1323" s="24"/>
      <c r="X1323" s="24"/>
      <c r="Y1323" s="24"/>
      <c r="Z1323" s="24">
        <v>5</v>
      </c>
      <c r="AA1323" s="24">
        <v>5</v>
      </c>
      <c r="AB1323" s="24">
        <v>5</v>
      </c>
      <c r="AC1323" s="24">
        <v>5</v>
      </c>
      <c r="AD1323" s="24">
        <v>5</v>
      </c>
      <c r="AE1323" s="24">
        <v>5</v>
      </c>
      <c r="AF1323" s="24">
        <v>5</v>
      </c>
      <c r="AG1323" s="24">
        <v>5</v>
      </c>
      <c r="AH1323" s="62">
        <f>V1323/'Festività&amp;Chiusure'!H$2</f>
        <v>0</v>
      </c>
      <c r="AI1323" s="62">
        <f>W1323/'Festività&amp;Chiusure'!I$2</f>
        <v>0</v>
      </c>
      <c r="AJ1323" s="62">
        <f>X1323/'Festività&amp;Chiusure'!J$2</f>
        <v>0</v>
      </c>
      <c r="AK1323" s="62">
        <f>Y1323/'Festività&amp;Chiusure'!K$2</f>
        <v>0</v>
      </c>
      <c r="AL1323" s="62">
        <f>Z1323/'Festività&amp;Chiusure'!L$2</f>
        <v>0.25</v>
      </c>
      <c r="AM1323" s="62">
        <f>AA1323/'Festività&amp;Chiusure'!M$2</f>
        <v>0.25</v>
      </c>
      <c r="AN1323" s="62">
        <f>AB1323/'Festività&amp;Chiusure'!N$2</f>
        <v>0.21739130434782608</v>
      </c>
      <c r="AO1323" s="62">
        <f>AC1323/'Festività&amp;Chiusure'!O$2</f>
        <v>0.41666666666666669</v>
      </c>
      <c r="AP1323" s="62">
        <f>AD1323/'Festività&amp;Chiusure'!P$2</f>
        <v>0.23809523809523808</v>
      </c>
      <c r="AQ1323" s="62">
        <f>AE1323/'Festività&amp;Chiusure'!Q$2</f>
        <v>0.21739130434782608</v>
      </c>
      <c r="AR1323" s="62">
        <f>AF1323/'Festività&amp;Chiusure'!R$2</f>
        <v>0.23809523809523808</v>
      </c>
      <c r="AS1323" s="62">
        <f>AG1323/'Festività&amp;Chiusure'!S$2</f>
        <v>0.22727272727272727</v>
      </c>
    </row>
    <row r="1324" spans="1:45" ht="15" customHeight="1">
      <c r="A1324" s="24" t="s">
        <v>45</v>
      </c>
      <c r="B1324" s="24" t="s">
        <v>46</v>
      </c>
      <c r="C1324" s="24" t="s">
        <v>121</v>
      </c>
      <c r="D1324" s="24">
        <v>2025</v>
      </c>
      <c r="E1324" s="61">
        <v>45658</v>
      </c>
      <c r="F1324" s="61">
        <v>46022</v>
      </c>
      <c r="G1324" s="24" t="s">
        <v>860</v>
      </c>
      <c r="H1324" s="24" t="s">
        <v>122</v>
      </c>
      <c r="I1324" s="24" t="s">
        <v>123</v>
      </c>
      <c r="J1324" s="24" t="s">
        <v>861</v>
      </c>
      <c r="K1324" s="24" t="s">
        <v>125</v>
      </c>
      <c r="L1324" s="24" t="s">
        <v>130</v>
      </c>
      <c r="M1324" s="24" t="s">
        <v>135</v>
      </c>
      <c r="N1324" s="24" t="s">
        <v>55</v>
      </c>
      <c r="O1324" s="24" t="s">
        <v>674</v>
      </c>
      <c r="P1324" s="24">
        <v>300</v>
      </c>
      <c r="Q1324" s="24">
        <v>0</v>
      </c>
      <c r="R1324" s="24" t="s">
        <v>654</v>
      </c>
      <c r="S1324" s="62">
        <v>0.9</v>
      </c>
      <c r="T1324" s="24">
        <v>2025</v>
      </c>
      <c r="U1324" s="24">
        <f t="shared" si="26"/>
        <v>80</v>
      </c>
      <c r="V1324" s="24"/>
      <c r="W1324" s="24"/>
      <c r="X1324" s="24"/>
      <c r="Y1324" s="24"/>
      <c r="Z1324" s="24">
        <v>10</v>
      </c>
      <c r="AA1324" s="24">
        <v>10</v>
      </c>
      <c r="AB1324" s="24">
        <v>10</v>
      </c>
      <c r="AC1324" s="24">
        <v>10</v>
      </c>
      <c r="AD1324" s="24">
        <v>10</v>
      </c>
      <c r="AE1324" s="24">
        <v>10</v>
      </c>
      <c r="AF1324" s="24">
        <v>10</v>
      </c>
      <c r="AG1324" s="24">
        <v>10</v>
      </c>
      <c r="AH1324" s="62">
        <f>V1324/'Festività&amp;Chiusure'!H$2</f>
        <v>0</v>
      </c>
      <c r="AI1324" s="62">
        <f>W1324/'Festività&amp;Chiusure'!I$2</f>
        <v>0</v>
      </c>
      <c r="AJ1324" s="62">
        <f>X1324/'Festività&amp;Chiusure'!J$2</f>
        <v>0</v>
      </c>
      <c r="AK1324" s="62">
        <f>Y1324/'Festività&amp;Chiusure'!K$2</f>
        <v>0</v>
      </c>
      <c r="AL1324" s="62">
        <f>Z1324/'Festività&amp;Chiusure'!L$2</f>
        <v>0.5</v>
      </c>
      <c r="AM1324" s="62">
        <f>AA1324/'Festività&amp;Chiusure'!M$2</f>
        <v>0.5</v>
      </c>
      <c r="AN1324" s="62">
        <f>AB1324/'Festività&amp;Chiusure'!N$2</f>
        <v>0.43478260869565216</v>
      </c>
      <c r="AO1324" s="62">
        <f>AC1324/'Festività&amp;Chiusure'!O$2</f>
        <v>0.83333333333333337</v>
      </c>
      <c r="AP1324" s="62">
        <f>AD1324/'Festività&amp;Chiusure'!P$2</f>
        <v>0.47619047619047616</v>
      </c>
      <c r="AQ1324" s="62">
        <f>AE1324/'Festività&amp;Chiusure'!Q$2</f>
        <v>0.43478260869565216</v>
      </c>
      <c r="AR1324" s="62">
        <f>AF1324/'Festività&amp;Chiusure'!R$2</f>
        <v>0.47619047619047616</v>
      </c>
      <c r="AS1324" s="62">
        <f>AG1324/'Festività&amp;Chiusure'!S$2</f>
        <v>0.45454545454545453</v>
      </c>
    </row>
    <row r="1325" spans="1:45" ht="15" customHeight="1">
      <c r="A1325" s="24" t="s">
        <v>45</v>
      </c>
      <c r="B1325" s="24" t="s">
        <v>46</v>
      </c>
      <c r="C1325" s="24"/>
      <c r="D1325" s="24" t="s">
        <v>143</v>
      </c>
      <c r="E1325" s="61">
        <v>45597</v>
      </c>
      <c r="F1325" s="61">
        <v>45473</v>
      </c>
      <c r="G1325" s="24" t="s">
        <v>561</v>
      </c>
      <c r="H1325" s="24" t="s">
        <v>62</v>
      </c>
      <c r="I1325" s="24" t="s">
        <v>50</v>
      </c>
      <c r="J1325" s="24" t="s">
        <v>562</v>
      </c>
      <c r="K1325" s="24" t="s">
        <v>82</v>
      </c>
      <c r="L1325" s="24" t="s">
        <v>549</v>
      </c>
      <c r="M1325" s="24" t="s">
        <v>54</v>
      </c>
      <c r="N1325" s="24" t="s">
        <v>55</v>
      </c>
      <c r="O1325" s="24" t="s">
        <v>696</v>
      </c>
      <c r="P1325" s="24">
        <v>110</v>
      </c>
      <c r="Q1325" s="24">
        <v>40</v>
      </c>
      <c r="R1325" s="24" t="s">
        <v>93</v>
      </c>
      <c r="S1325" s="62">
        <v>0.4</v>
      </c>
      <c r="T1325" s="24">
        <v>2025</v>
      </c>
      <c r="U1325" s="24">
        <f t="shared" si="26"/>
        <v>2</v>
      </c>
      <c r="V1325" s="24">
        <v>19</v>
      </c>
      <c r="W1325" s="24">
        <v>15</v>
      </c>
      <c r="X1325" s="24">
        <v>1</v>
      </c>
      <c r="Y1325" s="24">
        <v>1</v>
      </c>
      <c r="Z1325" s="24">
        <v>1</v>
      </c>
      <c r="AA1325" s="24">
        <v>1</v>
      </c>
      <c r="AB1325" s="24"/>
      <c r="AC1325" s="24"/>
      <c r="AD1325" s="24"/>
      <c r="AE1325" s="24"/>
      <c r="AF1325" s="24"/>
      <c r="AG1325" s="24"/>
      <c r="AH1325" s="62">
        <f>V1325/'Festività&amp;Chiusure'!H$2</f>
        <v>1.0555555555555556</v>
      </c>
      <c r="AI1325" s="62">
        <f>W1325/'Festività&amp;Chiusure'!I$2</f>
        <v>0.75</v>
      </c>
      <c r="AJ1325" s="62">
        <f>X1325/'Festività&amp;Chiusure'!J$2</f>
        <v>4.7619047619047616E-2</v>
      </c>
      <c r="AK1325" s="62">
        <f>Y1325/'Festività&amp;Chiusure'!K$2</f>
        <v>4.5454545454545456E-2</v>
      </c>
      <c r="AL1325" s="62">
        <f>Z1325/'Festività&amp;Chiusure'!L$2</f>
        <v>0.05</v>
      </c>
      <c r="AM1325" s="62">
        <f>AA1325/'Festività&amp;Chiusure'!M$2</f>
        <v>0.05</v>
      </c>
      <c r="AN1325" s="62">
        <f>AB1325/'Festività&amp;Chiusure'!N$2</f>
        <v>0</v>
      </c>
      <c r="AO1325" s="62">
        <f>AC1325/'Festività&amp;Chiusure'!O$2</f>
        <v>0</v>
      </c>
      <c r="AP1325" s="62">
        <f>AD1325/'Festività&amp;Chiusure'!P$2</f>
        <v>0</v>
      </c>
      <c r="AQ1325" s="62">
        <f>AE1325/'Festività&amp;Chiusure'!Q$2</f>
        <v>0</v>
      </c>
      <c r="AR1325" s="62">
        <f>AF1325/'Festività&amp;Chiusure'!R$2</f>
        <v>0</v>
      </c>
      <c r="AS1325" s="62">
        <f>AG1325/'Festività&amp;Chiusure'!S$2</f>
        <v>0</v>
      </c>
    </row>
    <row r="1326" spans="1:45" ht="15" customHeight="1">
      <c r="A1326" s="24" t="s">
        <v>45</v>
      </c>
      <c r="B1326" s="24" t="s">
        <v>46</v>
      </c>
      <c r="C1326" s="24"/>
      <c r="D1326" s="24" t="s">
        <v>143</v>
      </c>
      <c r="E1326" s="61">
        <v>45597</v>
      </c>
      <c r="F1326" s="61">
        <v>45473</v>
      </c>
      <c r="G1326" s="24" t="s">
        <v>561</v>
      </c>
      <c r="H1326" s="24" t="s">
        <v>62</v>
      </c>
      <c r="I1326" s="24" t="s">
        <v>50</v>
      </c>
      <c r="J1326" s="24" t="s">
        <v>562</v>
      </c>
      <c r="K1326" s="24" t="s">
        <v>82</v>
      </c>
      <c r="L1326" s="24" t="s">
        <v>549</v>
      </c>
      <c r="M1326" s="24" t="s">
        <v>83</v>
      </c>
      <c r="N1326" s="24" t="s">
        <v>55</v>
      </c>
      <c r="O1326" s="24" t="s">
        <v>696</v>
      </c>
      <c r="P1326" s="24">
        <v>110</v>
      </c>
      <c r="Q1326" s="24">
        <v>40</v>
      </c>
      <c r="R1326" s="24" t="s">
        <v>93</v>
      </c>
      <c r="S1326" s="62">
        <v>0.4</v>
      </c>
      <c r="T1326" s="24">
        <v>2025</v>
      </c>
      <c r="U1326" s="24">
        <f t="shared" si="26"/>
        <v>0</v>
      </c>
      <c r="V1326" s="24">
        <v>4</v>
      </c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62">
        <f>V1326/'Festività&amp;Chiusure'!H$2</f>
        <v>0.22222222222222221</v>
      </c>
      <c r="AI1326" s="62">
        <f>W1326/'Festività&amp;Chiusure'!I$2</f>
        <v>0</v>
      </c>
      <c r="AJ1326" s="62">
        <f>X1326/'Festività&amp;Chiusure'!J$2</f>
        <v>0</v>
      </c>
      <c r="AK1326" s="62">
        <f>Y1326/'Festività&amp;Chiusure'!K$2</f>
        <v>0</v>
      </c>
      <c r="AL1326" s="62">
        <f>Z1326/'Festività&amp;Chiusure'!L$2</f>
        <v>0</v>
      </c>
      <c r="AM1326" s="62">
        <f>AA1326/'Festività&amp;Chiusure'!M$2</f>
        <v>0</v>
      </c>
      <c r="AN1326" s="62">
        <f>AB1326/'Festività&amp;Chiusure'!N$2</f>
        <v>0</v>
      </c>
      <c r="AO1326" s="62">
        <f>AC1326/'Festività&amp;Chiusure'!O$2</f>
        <v>0</v>
      </c>
      <c r="AP1326" s="62">
        <f>AD1326/'Festività&amp;Chiusure'!P$2</f>
        <v>0</v>
      </c>
      <c r="AQ1326" s="62">
        <f>AE1326/'Festività&amp;Chiusure'!Q$2</f>
        <v>0</v>
      </c>
      <c r="AR1326" s="62">
        <f>AF1326/'Festività&amp;Chiusure'!R$2</f>
        <v>0</v>
      </c>
      <c r="AS1326" s="62">
        <f>AG1326/'Festività&amp;Chiusure'!S$2</f>
        <v>0</v>
      </c>
    </row>
    <row r="1327" spans="1:45" ht="15" customHeight="1">
      <c r="A1327" s="24" t="s">
        <v>45</v>
      </c>
      <c r="B1327" s="24" t="s">
        <v>46</v>
      </c>
      <c r="C1327" s="24"/>
      <c r="D1327" s="24" t="s">
        <v>143</v>
      </c>
      <c r="E1327" s="61">
        <v>45597</v>
      </c>
      <c r="F1327" s="61">
        <v>45473</v>
      </c>
      <c r="G1327" s="24" t="s">
        <v>561</v>
      </c>
      <c r="H1327" s="24" t="s">
        <v>62</v>
      </c>
      <c r="I1327" s="24" t="s">
        <v>50</v>
      </c>
      <c r="J1327" s="24" t="s">
        <v>562</v>
      </c>
      <c r="K1327" s="24" t="s">
        <v>82</v>
      </c>
      <c r="L1327" s="24" t="s">
        <v>549</v>
      </c>
      <c r="M1327" s="24" t="s">
        <v>67</v>
      </c>
      <c r="N1327" s="24" t="s">
        <v>55</v>
      </c>
      <c r="O1327" s="24" t="s">
        <v>696</v>
      </c>
      <c r="P1327" s="24">
        <v>110</v>
      </c>
      <c r="Q1327" s="24">
        <v>40</v>
      </c>
      <c r="R1327" s="24" t="s">
        <v>93</v>
      </c>
      <c r="S1327" s="62">
        <v>0.4</v>
      </c>
      <c r="T1327" s="24">
        <v>2025</v>
      </c>
      <c r="U1327" s="24">
        <f t="shared" si="26"/>
        <v>2</v>
      </c>
      <c r="V1327" s="24">
        <v>2</v>
      </c>
      <c r="W1327" s="24">
        <v>5</v>
      </c>
      <c r="X1327" s="24">
        <v>2</v>
      </c>
      <c r="Y1327" s="24">
        <v>5</v>
      </c>
      <c r="Z1327" s="24">
        <v>1</v>
      </c>
      <c r="AA1327" s="24">
        <v>1</v>
      </c>
      <c r="AB1327" s="24"/>
      <c r="AC1327" s="24"/>
      <c r="AD1327" s="24"/>
      <c r="AE1327" s="24"/>
      <c r="AF1327" s="24"/>
      <c r="AG1327" s="24"/>
      <c r="AH1327" s="62">
        <f>V1327/'Festività&amp;Chiusure'!H$2</f>
        <v>0.1111111111111111</v>
      </c>
      <c r="AI1327" s="62">
        <f>W1327/'Festività&amp;Chiusure'!I$2</f>
        <v>0.25</v>
      </c>
      <c r="AJ1327" s="62">
        <f>X1327/'Festività&amp;Chiusure'!J$2</f>
        <v>9.5238095238095233E-2</v>
      </c>
      <c r="AK1327" s="62">
        <f>Y1327/'Festività&amp;Chiusure'!K$2</f>
        <v>0.22727272727272727</v>
      </c>
      <c r="AL1327" s="62">
        <f>Z1327/'Festività&amp;Chiusure'!L$2</f>
        <v>0.05</v>
      </c>
      <c r="AM1327" s="62">
        <f>AA1327/'Festività&amp;Chiusure'!M$2</f>
        <v>0.05</v>
      </c>
      <c r="AN1327" s="62">
        <f>AB1327/'Festività&amp;Chiusure'!N$2</f>
        <v>0</v>
      </c>
      <c r="AO1327" s="62">
        <f>AC1327/'Festività&amp;Chiusure'!O$2</f>
        <v>0</v>
      </c>
      <c r="AP1327" s="62">
        <f>AD1327/'Festività&amp;Chiusure'!P$2</f>
        <v>0</v>
      </c>
      <c r="AQ1327" s="62">
        <f>AE1327/'Festività&amp;Chiusure'!Q$2</f>
        <v>0</v>
      </c>
      <c r="AR1327" s="62">
        <f>AF1327/'Festività&amp;Chiusure'!R$2</f>
        <v>0</v>
      </c>
      <c r="AS1327" s="62">
        <f>AG1327/'Festività&amp;Chiusure'!S$2</f>
        <v>0</v>
      </c>
    </row>
    <row r="1328" spans="1:45" ht="15" customHeight="1">
      <c r="A1328" s="24" t="s">
        <v>45</v>
      </c>
      <c r="B1328" s="24" t="s">
        <v>46</v>
      </c>
      <c r="C1328" s="24"/>
      <c r="D1328" s="24" t="s">
        <v>143</v>
      </c>
      <c r="E1328" s="61">
        <v>45597</v>
      </c>
      <c r="F1328" s="61">
        <v>45473</v>
      </c>
      <c r="G1328" s="24" t="s">
        <v>561</v>
      </c>
      <c r="H1328" s="24" t="s">
        <v>62</v>
      </c>
      <c r="I1328" s="24" t="s">
        <v>50</v>
      </c>
      <c r="J1328" s="24" t="s">
        <v>562</v>
      </c>
      <c r="K1328" s="24" t="s">
        <v>82</v>
      </c>
      <c r="L1328" s="24" t="s">
        <v>549</v>
      </c>
      <c r="M1328" s="24" t="s">
        <v>102</v>
      </c>
      <c r="N1328" s="24" t="s">
        <v>55</v>
      </c>
      <c r="O1328" s="24" t="s">
        <v>696</v>
      </c>
      <c r="P1328" s="24">
        <v>110</v>
      </c>
      <c r="Q1328" s="24">
        <v>40</v>
      </c>
      <c r="R1328" s="24" t="s">
        <v>93</v>
      </c>
      <c r="S1328" s="62">
        <v>0.4</v>
      </c>
      <c r="T1328" s="24">
        <v>2025</v>
      </c>
      <c r="U1328" s="24">
        <f t="shared" si="26"/>
        <v>0</v>
      </c>
      <c r="V1328" s="24">
        <v>3</v>
      </c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62">
        <f>V1328/'Festività&amp;Chiusure'!H$2</f>
        <v>0.16666666666666666</v>
      </c>
      <c r="AI1328" s="62">
        <f>W1328/'Festività&amp;Chiusure'!I$2</f>
        <v>0</v>
      </c>
      <c r="AJ1328" s="62">
        <f>X1328/'Festività&amp;Chiusure'!J$2</f>
        <v>0</v>
      </c>
      <c r="AK1328" s="62">
        <f>Y1328/'Festività&amp;Chiusure'!K$2</f>
        <v>0</v>
      </c>
      <c r="AL1328" s="62">
        <f>Z1328/'Festività&amp;Chiusure'!L$2</f>
        <v>0</v>
      </c>
      <c r="AM1328" s="62">
        <f>AA1328/'Festività&amp;Chiusure'!M$2</f>
        <v>0</v>
      </c>
      <c r="AN1328" s="62">
        <f>AB1328/'Festività&amp;Chiusure'!N$2</f>
        <v>0</v>
      </c>
      <c r="AO1328" s="62">
        <f>AC1328/'Festività&amp;Chiusure'!O$2</f>
        <v>0</v>
      </c>
      <c r="AP1328" s="62">
        <f>AD1328/'Festività&amp;Chiusure'!P$2</f>
        <v>0</v>
      </c>
      <c r="AQ1328" s="62">
        <f>AE1328/'Festività&amp;Chiusure'!Q$2</f>
        <v>0</v>
      </c>
      <c r="AR1328" s="62">
        <f>AF1328/'Festività&amp;Chiusure'!R$2</f>
        <v>0</v>
      </c>
      <c r="AS1328" s="62">
        <f>AG1328/'Festività&amp;Chiusure'!S$2</f>
        <v>0</v>
      </c>
    </row>
    <row r="1329" spans="1:45" ht="15" customHeight="1">
      <c r="A1329" s="24" t="s">
        <v>45</v>
      </c>
      <c r="B1329" s="24" t="s">
        <v>46</v>
      </c>
      <c r="C1329" s="24"/>
      <c r="D1329" s="24" t="s">
        <v>143</v>
      </c>
      <c r="E1329" s="61">
        <v>45352</v>
      </c>
      <c r="F1329" s="61">
        <v>45565</v>
      </c>
      <c r="G1329" s="24" t="s">
        <v>79</v>
      </c>
      <c r="H1329" s="24" t="s">
        <v>80</v>
      </c>
      <c r="I1329" s="24" t="s">
        <v>50</v>
      </c>
      <c r="J1329" s="24" t="s">
        <v>566</v>
      </c>
      <c r="K1329" s="24" t="s">
        <v>82</v>
      </c>
      <c r="L1329" s="24" t="s">
        <v>549</v>
      </c>
      <c r="M1329" s="24" t="s">
        <v>67</v>
      </c>
      <c r="N1329" s="24" t="s">
        <v>55</v>
      </c>
      <c r="O1329" s="24" t="s">
        <v>696</v>
      </c>
      <c r="P1329" s="24">
        <v>305</v>
      </c>
      <c r="Q1329" s="24">
        <v>300</v>
      </c>
      <c r="R1329" s="24" t="s">
        <v>93</v>
      </c>
      <c r="S1329" s="62">
        <v>0.9</v>
      </c>
      <c r="T1329" s="24">
        <v>2025</v>
      </c>
      <c r="U1329" s="24">
        <f t="shared" si="26"/>
        <v>0</v>
      </c>
      <c r="V1329" s="24">
        <v>7</v>
      </c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62">
        <f>V1329/'Festività&amp;Chiusure'!H$2</f>
        <v>0.3888888888888889</v>
      </c>
      <c r="AI1329" s="62">
        <f>W1329/'Festività&amp;Chiusure'!I$2</f>
        <v>0</v>
      </c>
      <c r="AJ1329" s="62">
        <f>X1329/'Festività&amp;Chiusure'!J$2</f>
        <v>0</v>
      </c>
      <c r="AK1329" s="62">
        <f>Y1329/'Festività&amp;Chiusure'!K$2</f>
        <v>0</v>
      </c>
      <c r="AL1329" s="62">
        <f>Z1329/'Festività&amp;Chiusure'!L$2</f>
        <v>0</v>
      </c>
      <c r="AM1329" s="62">
        <f>AA1329/'Festività&amp;Chiusure'!M$2</f>
        <v>0</v>
      </c>
      <c r="AN1329" s="62">
        <f>AB1329/'Festività&amp;Chiusure'!N$2</f>
        <v>0</v>
      </c>
      <c r="AO1329" s="62">
        <f>AC1329/'Festività&amp;Chiusure'!O$2</f>
        <v>0</v>
      </c>
      <c r="AP1329" s="62">
        <f>AD1329/'Festività&amp;Chiusure'!P$2</f>
        <v>0</v>
      </c>
      <c r="AQ1329" s="62">
        <f>AE1329/'Festività&amp;Chiusure'!Q$2</f>
        <v>0</v>
      </c>
      <c r="AR1329" s="62">
        <f>AF1329/'Festività&amp;Chiusure'!R$2</f>
        <v>0</v>
      </c>
      <c r="AS1329" s="62">
        <f>AG1329/'Festività&amp;Chiusure'!S$2</f>
        <v>0</v>
      </c>
    </row>
    <row r="1330" spans="1:45" ht="15" customHeight="1">
      <c r="A1330" s="24" t="s">
        <v>420</v>
      </c>
      <c r="B1330" s="24" t="s">
        <v>46</v>
      </c>
      <c r="C1330" s="24"/>
      <c r="D1330" s="24">
        <v>2025</v>
      </c>
      <c r="E1330" s="61">
        <v>45778</v>
      </c>
      <c r="F1330" s="61">
        <v>46022</v>
      </c>
      <c r="G1330" s="24" t="s">
        <v>62</v>
      </c>
      <c r="H1330" s="24" t="s">
        <v>62</v>
      </c>
      <c r="I1330" s="24" t="s">
        <v>50</v>
      </c>
      <c r="J1330" s="24" t="s">
        <v>862</v>
      </c>
      <c r="K1330" s="24" t="s">
        <v>91</v>
      </c>
      <c r="L1330" s="24" t="s">
        <v>549</v>
      </c>
      <c r="M1330" s="24" t="s">
        <v>83</v>
      </c>
      <c r="N1330" s="24" t="s">
        <v>55</v>
      </c>
      <c r="O1330" s="24" t="s">
        <v>703</v>
      </c>
      <c r="P1330" s="24">
        <v>60</v>
      </c>
      <c r="Q1330" s="24">
        <v>0</v>
      </c>
      <c r="R1330" s="24" t="s">
        <v>84</v>
      </c>
      <c r="S1330" s="62">
        <v>0</v>
      </c>
      <c r="T1330" s="24">
        <v>2025</v>
      </c>
      <c r="U1330" s="24">
        <f t="shared" si="26"/>
        <v>30</v>
      </c>
      <c r="V1330" s="24"/>
      <c r="W1330" s="24"/>
      <c r="X1330" s="24"/>
      <c r="Y1330" s="24"/>
      <c r="Z1330" s="24">
        <v>4</v>
      </c>
      <c r="AA1330" s="24">
        <v>4</v>
      </c>
      <c r="AB1330" s="24">
        <v>4</v>
      </c>
      <c r="AC1330" s="24">
        <v>1</v>
      </c>
      <c r="AD1330" s="24">
        <v>5</v>
      </c>
      <c r="AE1330" s="24">
        <v>4</v>
      </c>
      <c r="AF1330" s="24">
        <v>4</v>
      </c>
      <c r="AG1330" s="24">
        <v>4</v>
      </c>
      <c r="AH1330" s="62">
        <f>V1330/'Festività&amp;Chiusure'!H$2</f>
        <v>0</v>
      </c>
      <c r="AI1330" s="62">
        <f>W1330/'Festività&amp;Chiusure'!I$2</f>
        <v>0</v>
      </c>
      <c r="AJ1330" s="62">
        <f>X1330/'Festività&amp;Chiusure'!J$2</f>
        <v>0</v>
      </c>
      <c r="AK1330" s="62">
        <f>Y1330/'Festività&amp;Chiusure'!K$2</f>
        <v>0</v>
      </c>
      <c r="AL1330" s="62">
        <f>Z1330/'Festività&amp;Chiusure'!L$2</f>
        <v>0.2</v>
      </c>
      <c r="AM1330" s="62">
        <f>AA1330/'Festività&amp;Chiusure'!M$2</f>
        <v>0.2</v>
      </c>
      <c r="AN1330" s="62">
        <f>AB1330/'Festività&amp;Chiusure'!N$2</f>
        <v>0.17391304347826086</v>
      </c>
      <c r="AO1330" s="62">
        <f>AC1330/'Festività&amp;Chiusure'!O$2</f>
        <v>8.3333333333333329E-2</v>
      </c>
      <c r="AP1330" s="62">
        <f>AD1330/'Festività&amp;Chiusure'!P$2</f>
        <v>0.23809523809523808</v>
      </c>
      <c r="AQ1330" s="62">
        <f>AE1330/'Festività&amp;Chiusure'!Q$2</f>
        <v>0.17391304347826086</v>
      </c>
      <c r="AR1330" s="62">
        <f>AF1330/'Festività&amp;Chiusure'!R$2</f>
        <v>0.19047619047619047</v>
      </c>
      <c r="AS1330" s="62">
        <f>AG1330/'Festività&amp;Chiusure'!S$2</f>
        <v>0.18181818181818182</v>
      </c>
    </row>
    <row r="1331" spans="1:45" ht="15" customHeight="1">
      <c r="A1331" s="24" t="s">
        <v>420</v>
      </c>
      <c r="B1331" s="24" t="s">
        <v>46</v>
      </c>
      <c r="C1331" s="24"/>
      <c r="D1331" s="24">
        <v>2025</v>
      </c>
      <c r="E1331" s="61">
        <v>45778</v>
      </c>
      <c r="F1331" s="61">
        <v>46022</v>
      </c>
      <c r="G1331" s="24" t="s">
        <v>62</v>
      </c>
      <c r="H1331" s="24" t="s">
        <v>62</v>
      </c>
      <c r="I1331" s="24" t="s">
        <v>50</v>
      </c>
      <c r="J1331" s="24" t="s">
        <v>862</v>
      </c>
      <c r="K1331" s="24" t="s">
        <v>91</v>
      </c>
      <c r="L1331" s="24" t="s">
        <v>549</v>
      </c>
      <c r="M1331" s="24" t="s">
        <v>101</v>
      </c>
      <c r="N1331" s="24" t="s">
        <v>55</v>
      </c>
      <c r="O1331" s="24" t="s">
        <v>703</v>
      </c>
      <c r="P1331" s="24">
        <v>60</v>
      </c>
      <c r="Q1331" s="24">
        <v>0</v>
      </c>
      <c r="R1331" s="24" t="s">
        <v>84</v>
      </c>
      <c r="S1331" s="62">
        <v>0</v>
      </c>
      <c r="T1331" s="24">
        <v>2025</v>
      </c>
      <c r="U1331" s="24">
        <f t="shared" si="26"/>
        <v>30</v>
      </c>
      <c r="V1331" s="24"/>
      <c r="W1331" s="24"/>
      <c r="X1331" s="24"/>
      <c r="Y1331" s="24"/>
      <c r="Z1331" s="24">
        <v>4</v>
      </c>
      <c r="AA1331" s="24">
        <v>4</v>
      </c>
      <c r="AB1331" s="24">
        <v>4</v>
      </c>
      <c r="AC1331" s="24">
        <v>1</v>
      </c>
      <c r="AD1331" s="24">
        <v>5</v>
      </c>
      <c r="AE1331" s="24">
        <v>4</v>
      </c>
      <c r="AF1331" s="24">
        <v>4</v>
      </c>
      <c r="AG1331" s="24">
        <v>4</v>
      </c>
      <c r="AH1331" s="62">
        <f>V1331/'Festività&amp;Chiusure'!H$2</f>
        <v>0</v>
      </c>
      <c r="AI1331" s="62">
        <f>W1331/'Festività&amp;Chiusure'!I$2</f>
        <v>0</v>
      </c>
      <c r="AJ1331" s="62">
        <f>X1331/'Festività&amp;Chiusure'!J$2</f>
        <v>0</v>
      </c>
      <c r="AK1331" s="62">
        <f>Y1331/'Festività&amp;Chiusure'!K$2</f>
        <v>0</v>
      </c>
      <c r="AL1331" s="62">
        <f>Z1331/'Festività&amp;Chiusure'!L$2</f>
        <v>0.2</v>
      </c>
      <c r="AM1331" s="62">
        <f>AA1331/'Festività&amp;Chiusure'!M$2</f>
        <v>0.2</v>
      </c>
      <c r="AN1331" s="62">
        <f>AB1331/'Festività&amp;Chiusure'!N$2</f>
        <v>0.17391304347826086</v>
      </c>
      <c r="AO1331" s="62">
        <f>AC1331/'Festività&amp;Chiusure'!O$2</f>
        <v>8.3333333333333329E-2</v>
      </c>
      <c r="AP1331" s="62">
        <f>AD1331/'Festività&amp;Chiusure'!P$2</f>
        <v>0.23809523809523808</v>
      </c>
      <c r="AQ1331" s="62">
        <f>AE1331/'Festività&amp;Chiusure'!Q$2</f>
        <v>0.17391304347826086</v>
      </c>
      <c r="AR1331" s="62">
        <f>AF1331/'Festività&amp;Chiusure'!R$2</f>
        <v>0.19047619047619047</v>
      </c>
      <c r="AS1331" s="62">
        <f>AG1331/'Festività&amp;Chiusure'!S$2</f>
        <v>0.18181818181818182</v>
      </c>
    </row>
    <row r="1332" spans="1:45" ht="15" customHeight="1">
      <c r="A1332" s="24" t="s">
        <v>420</v>
      </c>
      <c r="B1332" s="24" t="s">
        <v>46</v>
      </c>
      <c r="C1332" s="24"/>
      <c r="D1332" s="24">
        <v>2025</v>
      </c>
      <c r="E1332" s="61">
        <v>45658</v>
      </c>
      <c r="F1332" s="61">
        <v>45688</v>
      </c>
      <c r="G1332" s="24" t="s">
        <v>62</v>
      </c>
      <c r="H1332" s="24" t="s">
        <v>62</v>
      </c>
      <c r="I1332" s="24" t="s">
        <v>50</v>
      </c>
      <c r="J1332" s="24" t="s">
        <v>863</v>
      </c>
      <c r="K1332" s="24" t="s">
        <v>91</v>
      </c>
      <c r="L1332" s="24" t="s">
        <v>549</v>
      </c>
      <c r="M1332" s="24" t="s">
        <v>53</v>
      </c>
      <c r="N1332" s="24" t="s">
        <v>59</v>
      </c>
      <c r="O1332" s="24" t="s">
        <v>92</v>
      </c>
      <c r="P1332" s="24">
        <v>30</v>
      </c>
      <c r="Q1332" s="24">
        <v>0</v>
      </c>
      <c r="R1332" s="24" t="s">
        <v>84</v>
      </c>
      <c r="S1332" s="62">
        <v>0</v>
      </c>
      <c r="T1332" s="24">
        <v>2025</v>
      </c>
      <c r="U1332" s="24">
        <f t="shared" si="26"/>
        <v>0</v>
      </c>
      <c r="V1332" s="24">
        <v>0.5</v>
      </c>
      <c r="W1332" s="24">
        <v>0.5</v>
      </c>
      <c r="X1332" s="24">
        <v>0.5</v>
      </c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62">
        <f>V1332/'Festività&amp;Chiusure'!H$2</f>
        <v>2.7777777777777776E-2</v>
      </c>
      <c r="AI1332" s="62">
        <f>W1332/'Festività&amp;Chiusure'!I$2</f>
        <v>2.5000000000000001E-2</v>
      </c>
      <c r="AJ1332" s="62">
        <f>X1332/'Festività&amp;Chiusure'!J$2</f>
        <v>2.3809523809523808E-2</v>
      </c>
      <c r="AK1332" s="62">
        <f>Y1332/'Festività&amp;Chiusure'!K$2</f>
        <v>0</v>
      </c>
      <c r="AL1332" s="62">
        <f>Z1332/'Festività&amp;Chiusure'!L$2</f>
        <v>0</v>
      </c>
      <c r="AM1332" s="62">
        <f>AA1332/'Festività&amp;Chiusure'!M$2</f>
        <v>0</v>
      </c>
      <c r="AN1332" s="62">
        <f>AB1332/'Festività&amp;Chiusure'!N$2</f>
        <v>0</v>
      </c>
      <c r="AO1332" s="62">
        <f>AC1332/'Festività&amp;Chiusure'!O$2</f>
        <v>0</v>
      </c>
      <c r="AP1332" s="62">
        <f>AD1332/'Festività&amp;Chiusure'!P$2</f>
        <v>0</v>
      </c>
      <c r="AQ1332" s="62">
        <f>AE1332/'Festività&amp;Chiusure'!Q$2</f>
        <v>0</v>
      </c>
      <c r="AR1332" s="62">
        <f>AF1332/'Festività&amp;Chiusure'!R$2</f>
        <v>0</v>
      </c>
      <c r="AS1332" s="62">
        <f>AG1332/'Festività&amp;Chiusure'!S$2</f>
        <v>0</v>
      </c>
    </row>
    <row r="1333" spans="1:45" ht="15" customHeight="1">
      <c r="A1333" s="24" t="s">
        <v>420</v>
      </c>
      <c r="B1333" s="24" t="s">
        <v>46</v>
      </c>
      <c r="C1333" s="24"/>
      <c r="D1333" s="24">
        <v>2025</v>
      </c>
      <c r="E1333" s="61">
        <v>45658</v>
      </c>
      <c r="F1333" s="61">
        <v>45688</v>
      </c>
      <c r="G1333" s="24" t="s">
        <v>62</v>
      </c>
      <c r="H1333" s="24" t="s">
        <v>62</v>
      </c>
      <c r="I1333" s="24" t="s">
        <v>50</v>
      </c>
      <c r="J1333" s="24" t="s">
        <v>863</v>
      </c>
      <c r="K1333" s="24" t="s">
        <v>91</v>
      </c>
      <c r="L1333" s="24" t="s">
        <v>549</v>
      </c>
      <c r="M1333" s="24" t="s">
        <v>83</v>
      </c>
      <c r="N1333" s="24" t="s">
        <v>55</v>
      </c>
      <c r="O1333" s="24" t="s">
        <v>703</v>
      </c>
      <c r="P1333" s="24">
        <v>30</v>
      </c>
      <c r="Q1333" s="24">
        <v>0</v>
      </c>
      <c r="R1333" s="24" t="s">
        <v>84</v>
      </c>
      <c r="S1333" s="62">
        <v>0</v>
      </c>
      <c r="T1333" s="24">
        <v>2025</v>
      </c>
      <c r="U1333" s="24">
        <f t="shared" si="26"/>
        <v>0</v>
      </c>
      <c r="V1333" s="24">
        <v>2</v>
      </c>
      <c r="W1333" s="24">
        <v>6</v>
      </c>
      <c r="X1333" s="24">
        <v>5</v>
      </c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62">
        <f>V1333/'Festività&amp;Chiusure'!H$2</f>
        <v>0.1111111111111111</v>
      </c>
      <c r="AI1333" s="62">
        <f>W1333/'Festività&amp;Chiusure'!I$2</f>
        <v>0.3</v>
      </c>
      <c r="AJ1333" s="62">
        <f>X1333/'Festività&amp;Chiusure'!J$2</f>
        <v>0.23809523809523808</v>
      </c>
      <c r="AK1333" s="62">
        <f>Y1333/'Festività&amp;Chiusure'!K$2</f>
        <v>0</v>
      </c>
      <c r="AL1333" s="62">
        <f>Z1333/'Festività&amp;Chiusure'!L$2</f>
        <v>0</v>
      </c>
      <c r="AM1333" s="62">
        <f>AA1333/'Festività&amp;Chiusure'!M$2</f>
        <v>0</v>
      </c>
      <c r="AN1333" s="62">
        <f>AB1333/'Festività&amp;Chiusure'!N$2</f>
        <v>0</v>
      </c>
      <c r="AO1333" s="62">
        <f>AC1333/'Festività&amp;Chiusure'!O$2</f>
        <v>0</v>
      </c>
      <c r="AP1333" s="62">
        <f>AD1333/'Festività&amp;Chiusure'!P$2</f>
        <v>0</v>
      </c>
      <c r="AQ1333" s="62">
        <f>AE1333/'Festività&amp;Chiusure'!Q$2</f>
        <v>0</v>
      </c>
      <c r="AR1333" s="62">
        <f>AF1333/'Festività&amp;Chiusure'!R$2</f>
        <v>0</v>
      </c>
      <c r="AS1333" s="62">
        <f>AG1333/'Festività&amp;Chiusure'!S$2</f>
        <v>0</v>
      </c>
    </row>
    <row r="1334" spans="1:45" ht="15" customHeight="1">
      <c r="A1334" s="24" t="s">
        <v>420</v>
      </c>
      <c r="B1334" s="24" t="s">
        <v>46</v>
      </c>
      <c r="C1334" s="24"/>
      <c r="D1334" s="24">
        <v>2025</v>
      </c>
      <c r="E1334" s="61">
        <v>45658</v>
      </c>
      <c r="F1334" s="61">
        <v>45688</v>
      </c>
      <c r="G1334" s="24" t="s">
        <v>62</v>
      </c>
      <c r="H1334" s="24" t="s">
        <v>62</v>
      </c>
      <c r="I1334" s="24" t="s">
        <v>50</v>
      </c>
      <c r="J1334" s="24" t="s">
        <v>863</v>
      </c>
      <c r="K1334" s="24" t="s">
        <v>91</v>
      </c>
      <c r="L1334" s="24" t="s">
        <v>549</v>
      </c>
      <c r="M1334" s="24" t="s">
        <v>101</v>
      </c>
      <c r="N1334" s="24" t="s">
        <v>55</v>
      </c>
      <c r="O1334" s="24" t="s">
        <v>233</v>
      </c>
      <c r="P1334" s="24">
        <v>30</v>
      </c>
      <c r="Q1334" s="24">
        <v>0</v>
      </c>
      <c r="R1334" s="24" t="s">
        <v>84</v>
      </c>
      <c r="S1334" s="62">
        <v>0</v>
      </c>
      <c r="T1334" s="24">
        <v>2025</v>
      </c>
      <c r="U1334" s="24">
        <f t="shared" si="26"/>
        <v>0</v>
      </c>
      <c r="V1334" s="24">
        <v>2</v>
      </c>
      <c r="W1334" s="24">
        <v>6</v>
      </c>
      <c r="X1334" s="24">
        <v>5</v>
      </c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62">
        <f>V1334/'Festività&amp;Chiusure'!H$2</f>
        <v>0.1111111111111111</v>
      </c>
      <c r="AI1334" s="62">
        <f>W1334/'Festività&amp;Chiusure'!I$2</f>
        <v>0.3</v>
      </c>
      <c r="AJ1334" s="62">
        <f>X1334/'Festività&amp;Chiusure'!J$2</f>
        <v>0.23809523809523808</v>
      </c>
      <c r="AK1334" s="62">
        <f>Y1334/'Festività&amp;Chiusure'!K$2</f>
        <v>0</v>
      </c>
      <c r="AL1334" s="62">
        <f>Z1334/'Festività&amp;Chiusure'!L$2</f>
        <v>0</v>
      </c>
      <c r="AM1334" s="62">
        <f>AA1334/'Festività&amp;Chiusure'!M$2</f>
        <v>0</v>
      </c>
      <c r="AN1334" s="62">
        <f>AB1334/'Festività&amp;Chiusure'!N$2</f>
        <v>0</v>
      </c>
      <c r="AO1334" s="62">
        <f>AC1334/'Festività&amp;Chiusure'!O$2</f>
        <v>0</v>
      </c>
      <c r="AP1334" s="62">
        <f>AD1334/'Festività&amp;Chiusure'!P$2</f>
        <v>0</v>
      </c>
      <c r="AQ1334" s="62">
        <f>AE1334/'Festività&amp;Chiusure'!Q$2</f>
        <v>0</v>
      </c>
      <c r="AR1334" s="62">
        <f>AF1334/'Festività&amp;Chiusure'!R$2</f>
        <v>0</v>
      </c>
      <c r="AS1334" s="62">
        <f>AG1334/'Festività&amp;Chiusure'!S$2</f>
        <v>0</v>
      </c>
    </row>
    <row r="1335" spans="1:45" ht="15" customHeight="1">
      <c r="A1335" s="24" t="s">
        <v>420</v>
      </c>
      <c r="B1335" s="24" t="s">
        <v>46</v>
      </c>
      <c r="C1335" s="24"/>
      <c r="D1335" s="24">
        <v>2025</v>
      </c>
      <c r="E1335" s="61">
        <v>45658</v>
      </c>
      <c r="F1335" s="61">
        <v>45688</v>
      </c>
      <c r="G1335" s="24" t="s">
        <v>62</v>
      </c>
      <c r="H1335" s="24" t="s">
        <v>62</v>
      </c>
      <c r="I1335" s="24" t="s">
        <v>50</v>
      </c>
      <c r="J1335" s="24" t="s">
        <v>863</v>
      </c>
      <c r="K1335" s="24" t="s">
        <v>91</v>
      </c>
      <c r="L1335" s="24" t="s">
        <v>549</v>
      </c>
      <c r="M1335" s="24" t="s">
        <v>102</v>
      </c>
      <c r="N1335" s="24" t="s">
        <v>55</v>
      </c>
      <c r="O1335" s="24" t="s">
        <v>703</v>
      </c>
      <c r="P1335" s="24">
        <v>30</v>
      </c>
      <c r="Q1335" s="24">
        <v>0</v>
      </c>
      <c r="R1335" s="24" t="s">
        <v>84</v>
      </c>
      <c r="S1335" s="62">
        <v>0</v>
      </c>
      <c r="T1335" s="24">
        <v>2025</v>
      </c>
      <c r="U1335" s="24">
        <f t="shared" si="26"/>
        <v>0</v>
      </c>
      <c r="V1335" s="24">
        <v>1</v>
      </c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62">
        <f>V1335/'Festività&amp;Chiusure'!H$2</f>
        <v>5.5555555555555552E-2</v>
      </c>
      <c r="AI1335" s="62">
        <f>W1335/'Festività&amp;Chiusure'!I$2</f>
        <v>0</v>
      </c>
      <c r="AJ1335" s="62">
        <f>X1335/'Festività&amp;Chiusure'!J$2</f>
        <v>0</v>
      </c>
      <c r="AK1335" s="62">
        <f>Y1335/'Festività&amp;Chiusure'!K$2</f>
        <v>0</v>
      </c>
      <c r="AL1335" s="62">
        <f>Z1335/'Festività&amp;Chiusure'!L$2</f>
        <v>0</v>
      </c>
      <c r="AM1335" s="62">
        <f>AA1335/'Festività&amp;Chiusure'!M$2</f>
        <v>0</v>
      </c>
      <c r="AN1335" s="62">
        <f>AB1335/'Festività&amp;Chiusure'!N$2</f>
        <v>0</v>
      </c>
      <c r="AO1335" s="62">
        <f>AC1335/'Festività&amp;Chiusure'!O$2</f>
        <v>0</v>
      </c>
      <c r="AP1335" s="62">
        <f>AD1335/'Festività&amp;Chiusure'!P$2</f>
        <v>0</v>
      </c>
      <c r="AQ1335" s="62">
        <f>AE1335/'Festività&amp;Chiusure'!Q$2</f>
        <v>0</v>
      </c>
      <c r="AR1335" s="62">
        <f>AF1335/'Festività&amp;Chiusure'!R$2</f>
        <v>0</v>
      </c>
      <c r="AS1335" s="62">
        <f>AG1335/'Festività&amp;Chiusure'!S$2</f>
        <v>0</v>
      </c>
    </row>
    <row r="1336" spans="1:45" ht="15" customHeight="1">
      <c r="A1336" s="24" t="s">
        <v>420</v>
      </c>
      <c r="B1336" s="24" t="s">
        <v>46</v>
      </c>
      <c r="C1336" s="24"/>
      <c r="D1336" s="24">
        <v>2025</v>
      </c>
      <c r="E1336" s="61">
        <v>45658</v>
      </c>
      <c r="F1336" s="61">
        <v>45688</v>
      </c>
      <c r="G1336" s="24" t="s">
        <v>62</v>
      </c>
      <c r="H1336" s="24" t="s">
        <v>62</v>
      </c>
      <c r="I1336" s="24" t="s">
        <v>50</v>
      </c>
      <c r="J1336" s="24" t="s">
        <v>863</v>
      </c>
      <c r="K1336" s="24" t="s">
        <v>91</v>
      </c>
      <c r="L1336" s="24" t="s">
        <v>549</v>
      </c>
      <c r="M1336" s="24" t="s">
        <v>103</v>
      </c>
      <c r="N1336" s="24" t="s">
        <v>59</v>
      </c>
      <c r="O1336" s="24" t="s">
        <v>697</v>
      </c>
      <c r="P1336" s="24">
        <v>30</v>
      </c>
      <c r="Q1336" s="24">
        <v>0</v>
      </c>
      <c r="R1336" s="24" t="s">
        <v>84</v>
      </c>
      <c r="S1336" s="62">
        <v>0</v>
      </c>
      <c r="T1336" s="24">
        <v>2025</v>
      </c>
      <c r="U1336" s="24">
        <f t="shared" si="26"/>
        <v>0</v>
      </c>
      <c r="V1336" s="24">
        <v>1</v>
      </c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62">
        <f>V1336/'Festività&amp;Chiusure'!H$2</f>
        <v>5.5555555555555552E-2</v>
      </c>
      <c r="AI1336" s="62">
        <f>W1336/'Festività&amp;Chiusure'!I$2</f>
        <v>0</v>
      </c>
      <c r="AJ1336" s="62">
        <f>X1336/'Festività&amp;Chiusure'!J$2</f>
        <v>0</v>
      </c>
      <c r="AK1336" s="62">
        <f>Y1336/'Festività&amp;Chiusure'!K$2</f>
        <v>0</v>
      </c>
      <c r="AL1336" s="62">
        <f>Z1336/'Festività&amp;Chiusure'!L$2</f>
        <v>0</v>
      </c>
      <c r="AM1336" s="62">
        <f>AA1336/'Festività&amp;Chiusure'!M$2</f>
        <v>0</v>
      </c>
      <c r="AN1336" s="62">
        <f>AB1336/'Festività&amp;Chiusure'!N$2</f>
        <v>0</v>
      </c>
      <c r="AO1336" s="62">
        <f>AC1336/'Festività&amp;Chiusure'!O$2</f>
        <v>0</v>
      </c>
      <c r="AP1336" s="62">
        <f>AD1336/'Festività&amp;Chiusure'!P$2</f>
        <v>0</v>
      </c>
      <c r="AQ1336" s="62">
        <f>AE1336/'Festività&amp;Chiusure'!Q$2</f>
        <v>0</v>
      </c>
      <c r="AR1336" s="62">
        <f>AF1336/'Festività&amp;Chiusure'!R$2</f>
        <v>0</v>
      </c>
      <c r="AS1336" s="62">
        <f>AG1336/'Festività&amp;Chiusure'!S$2</f>
        <v>0</v>
      </c>
    </row>
    <row r="1337" spans="1:45" ht="15" customHeight="1">
      <c r="A1337" s="24" t="s">
        <v>209</v>
      </c>
      <c r="B1337" s="24" t="s">
        <v>46</v>
      </c>
      <c r="C1337" s="24"/>
      <c r="D1337" s="24">
        <v>2025</v>
      </c>
      <c r="E1337" s="61">
        <v>45748</v>
      </c>
      <c r="F1337" s="61">
        <v>45930</v>
      </c>
      <c r="G1337" s="24" t="s">
        <v>62</v>
      </c>
      <c r="H1337" s="24" t="s">
        <v>62</v>
      </c>
      <c r="I1337" s="24" t="s">
        <v>50</v>
      </c>
      <c r="J1337" s="24" t="s">
        <v>864</v>
      </c>
      <c r="K1337" s="24" t="s">
        <v>91</v>
      </c>
      <c r="L1337" s="24" t="s">
        <v>549</v>
      </c>
      <c r="M1337" s="24" t="s">
        <v>53</v>
      </c>
      <c r="N1337" s="24" t="s">
        <v>59</v>
      </c>
      <c r="O1337" s="24" t="s">
        <v>92</v>
      </c>
      <c r="P1337" s="24">
        <v>300</v>
      </c>
      <c r="Q1337" s="24">
        <v>0</v>
      </c>
      <c r="R1337" s="24" t="s">
        <v>84</v>
      </c>
      <c r="S1337" s="62">
        <v>0</v>
      </c>
      <c r="T1337" s="24">
        <v>2025</v>
      </c>
      <c r="U1337" s="24">
        <f t="shared" si="26"/>
        <v>0</v>
      </c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62">
        <f>V1337/'Festività&amp;Chiusure'!H$2</f>
        <v>0</v>
      </c>
      <c r="AI1337" s="62">
        <f>W1337/'Festività&amp;Chiusure'!I$2</f>
        <v>0</v>
      </c>
      <c r="AJ1337" s="62">
        <f>X1337/'Festività&amp;Chiusure'!J$2</f>
        <v>0</v>
      </c>
      <c r="AK1337" s="62">
        <f>Y1337/'Festività&amp;Chiusure'!K$2</f>
        <v>0</v>
      </c>
      <c r="AL1337" s="62">
        <f>Z1337/'Festività&amp;Chiusure'!L$2</f>
        <v>0</v>
      </c>
      <c r="AM1337" s="62">
        <f>AA1337/'Festività&amp;Chiusure'!M$2</f>
        <v>0</v>
      </c>
      <c r="AN1337" s="62">
        <f>AB1337/'Festività&amp;Chiusure'!N$2</f>
        <v>0</v>
      </c>
      <c r="AO1337" s="62">
        <f>AC1337/'Festività&amp;Chiusure'!O$2</f>
        <v>0</v>
      </c>
      <c r="AP1337" s="62">
        <f>AD1337/'Festività&amp;Chiusure'!P$2</f>
        <v>0</v>
      </c>
      <c r="AQ1337" s="62">
        <f>AE1337/'Festività&amp;Chiusure'!Q$2</f>
        <v>0</v>
      </c>
      <c r="AR1337" s="62">
        <f>AF1337/'Festività&amp;Chiusure'!R$2</f>
        <v>0</v>
      </c>
      <c r="AS1337" s="62">
        <f>AG1337/'Festività&amp;Chiusure'!S$2</f>
        <v>0</v>
      </c>
    </row>
    <row r="1338" spans="1:45" ht="15" customHeight="1">
      <c r="A1338" s="24" t="s">
        <v>209</v>
      </c>
      <c r="B1338" s="24" t="s">
        <v>46</v>
      </c>
      <c r="C1338" s="24"/>
      <c r="D1338" s="24">
        <v>2025</v>
      </c>
      <c r="E1338" s="61">
        <v>45748</v>
      </c>
      <c r="F1338" s="61">
        <v>45930</v>
      </c>
      <c r="G1338" s="24" t="s">
        <v>62</v>
      </c>
      <c r="H1338" s="24" t="s">
        <v>62</v>
      </c>
      <c r="I1338" s="24" t="s">
        <v>50</v>
      </c>
      <c r="J1338" s="24" t="s">
        <v>864</v>
      </c>
      <c r="K1338" s="24" t="s">
        <v>91</v>
      </c>
      <c r="L1338" s="24" t="s">
        <v>549</v>
      </c>
      <c r="M1338" s="24" t="s">
        <v>83</v>
      </c>
      <c r="N1338" s="24" t="s">
        <v>55</v>
      </c>
      <c r="O1338" s="24" t="s">
        <v>756</v>
      </c>
      <c r="P1338" s="24">
        <v>300</v>
      </c>
      <c r="Q1338" s="24">
        <v>0</v>
      </c>
      <c r="R1338" s="24" t="s">
        <v>84</v>
      </c>
      <c r="S1338" s="62">
        <v>0</v>
      </c>
      <c r="T1338" s="24">
        <v>2025</v>
      </c>
      <c r="U1338" s="24">
        <f t="shared" si="26"/>
        <v>80</v>
      </c>
      <c r="V1338" s="24"/>
      <c r="W1338" s="24"/>
      <c r="X1338" s="24"/>
      <c r="Y1338" s="24">
        <v>1</v>
      </c>
      <c r="Z1338" s="24">
        <v>15</v>
      </c>
      <c r="AA1338" s="24">
        <v>15</v>
      </c>
      <c r="AB1338" s="24">
        <v>15</v>
      </c>
      <c r="AC1338" s="24">
        <v>5</v>
      </c>
      <c r="AD1338" s="24">
        <v>15</v>
      </c>
      <c r="AE1338" s="24">
        <v>15</v>
      </c>
      <c r="AF1338" s="24"/>
      <c r="AG1338" s="24"/>
      <c r="AH1338" s="62">
        <f>V1338/'Festività&amp;Chiusure'!H$2</f>
        <v>0</v>
      </c>
      <c r="AI1338" s="62">
        <f>W1338/'Festività&amp;Chiusure'!I$2</f>
        <v>0</v>
      </c>
      <c r="AJ1338" s="62">
        <f>X1338/'Festività&amp;Chiusure'!J$2</f>
        <v>0</v>
      </c>
      <c r="AK1338" s="62">
        <f>Y1338/'Festività&amp;Chiusure'!K$2</f>
        <v>4.5454545454545456E-2</v>
      </c>
      <c r="AL1338" s="62">
        <f>Z1338/'Festività&amp;Chiusure'!L$2</f>
        <v>0.75</v>
      </c>
      <c r="AM1338" s="62">
        <f>AA1338/'Festività&amp;Chiusure'!M$2</f>
        <v>0.75</v>
      </c>
      <c r="AN1338" s="62">
        <f>AB1338/'Festività&amp;Chiusure'!N$2</f>
        <v>0.65217391304347827</v>
      </c>
      <c r="AO1338" s="62">
        <f>AC1338/'Festività&amp;Chiusure'!O$2</f>
        <v>0.41666666666666669</v>
      </c>
      <c r="AP1338" s="62">
        <f>AD1338/'Festività&amp;Chiusure'!P$2</f>
        <v>0.7142857142857143</v>
      </c>
      <c r="AQ1338" s="62">
        <f>AE1338/'Festività&amp;Chiusure'!Q$2</f>
        <v>0.65217391304347827</v>
      </c>
      <c r="AR1338" s="62">
        <f>AF1338/'Festività&amp;Chiusure'!R$2</f>
        <v>0</v>
      </c>
      <c r="AS1338" s="62">
        <f>AG1338/'Festività&amp;Chiusure'!S$2</f>
        <v>0</v>
      </c>
    </row>
    <row r="1339" spans="1:45" ht="15" customHeight="1">
      <c r="A1339" s="24" t="s">
        <v>209</v>
      </c>
      <c r="B1339" s="24" t="s">
        <v>46</v>
      </c>
      <c r="C1339" s="24"/>
      <c r="D1339" s="24">
        <v>2025</v>
      </c>
      <c r="E1339" s="61">
        <v>45748</v>
      </c>
      <c r="F1339" s="61">
        <v>45930</v>
      </c>
      <c r="G1339" s="24" t="s">
        <v>62</v>
      </c>
      <c r="H1339" s="24" t="s">
        <v>62</v>
      </c>
      <c r="I1339" s="24" t="s">
        <v>50</v>
      </c>
      <c r="J1339" s="24" t="s">
        <v>864</v>
      </c>
      <c r="K1339" s="24" t="s">
        <v>91</v>
      </c>
      <c r="L1339" s="24" t="s">
        <v>549</v>
      </c>
      <c r="M1339" s="24" t="s">
        <v>101</v>
      </c>
      <c r="N1339" s="24" t="s">
        <v>55</v>
      </c>
      <c r="O1339" s="24" t="s">
        <v>120</v>
      </c>
      <c r="P1339" s="24">
        <v>300</v>
      </c>
      <c r="Q1339" s="24">
        <v>0</v>
      </c>
      <c r="R1339" s="24" t="s">
        <v>84</v>
      </c>
      <c r="S1339" s="62">
        <v>0</v>
      </c>
      <c r="T1339" s="24">
        <v>2025</v>
      </c>
      <c r="U1339" s="24">
        <f t="shared" si="26"/>
        <v>42</v>
      </c>
      <c r="V1339" s="24"/>
      <c r="W1339" s="24"/>
      <c r="X1339" s="24"/>
      <c r="Y1339" s="24">
        <v>7</v>
      </c>
      <c r="Z1339" s="24">
        <v>7</v>
      </c>
      <c r="AA1339" s="24">
        <v>6</v>
      </c>
      <c r="AB1339" s="24">
        <v>8</v>
      </c>
      <c r="AC1339" s="24">
        <v>6</v>
      </c>
      <c r="AD1339" s="24">
        <v>7</v>
      </c>
      <c r="AE1339" s="24">
        <v>8</v>
      </c>
      <c r="AF1339" s="24"/>
      <c r="AG1339" s="24"/>
      <c r="AH1339" s="62">
        <f>V1339/'Festività&amp;Chiusure'!H$2</f>
        <v>0</v>
      </c>
      <c r="AI1339" s="62">
        <f>W1339/'Festività&amp;Chiusure'!I$2</f>
        <v>0</v>
      </c>
      <c r="AJ1339" s="62">
        <f>X1339/'Festività&amp;Chiusure'!J$2</f>
        <v>0</v>
      </c>
      <c r="AK1339" s="62">
        <f>Y1339/'Festività&amp;Chiusure'!K$2</f>
        <v>0.31818181818181818</v>
      </c>
      <c r="AL1339" s="62">
        <f>Z1339/'Festività&amp;Chiusure'!L$2</f>
        <v>0.35</v>
      </c>
      <c r="AM1339" s="62">
        <f>AA1339/'Festività&amp;Chiusure'!M$2</f>
        <v>0.3</v>
      </c>
      <c r="AN1339" s="62">
        <f>AB1339/'Festività&amp;Chiusure'!N$2</f>
        <v>0.34782608695652173</v>
      </c>
      <c r="AO1339" s="62">
        <f>AC1339/'Festività&amp;Chiusure'!O$2</f>
        <v>0.5</v>
      </c>
      <c r="AP1339" s="62">
        <f>AD1339/'Festività&amp;Chiusure'!P$2</f>
        <v>0.33333333333333331</v>
      </c>
      <c r="AQ1339" s="62">
        <f>AE1339/'Festività&amp;Chiusure'!Q$2</f>
        <v>0.34782608695652173</v>
      </c>
      <c r="AR1339" s="62">
        <f>AF1339/'Festività&amp;Chiusure'!R$2</f>
        <v>0</v>
      </c>
      <c r="AS1339" s="62">
        <f>AG1339/'Festività&amp;Chiusure'!S$2</f>
        <v>0</v>
      </c>
    </row>
    <row r="1340" spans="1:45" ht="14.45">
      <c r="A1340" s="24" t="s">
        <v>209</v>
      </c>
      <c r="B1340" s="24" t="s">
        <v>46</v>
      </c>
      <c r="C1340" s="24"/>
      <c r="D1340" s="24">
        <v>2025</v>
      </c>
      <c r="E1340" s="61">
        <v>45748</v>
      </c>
      <c r="F1340" s="61">
        <v>45930</v>
      </c>
      <c r="G1340" s="24" t="s">
        <v>62</v>
      </c>
      <c r="H1340" s="24" t="s">
        <v>62</v>
      </c>
      <c r="I1340" s="24" t="s">
        <v>50</v>
      </c>
      <c r="J1340" s="24" t="s">
        <v>864</v>
      </c>
      <c r="K1340" s="24" t="s">
        <v>91</v>
      </c>
      <c r="L1340" s="24" t="s">
        <v>549</v>
      </c>
      <c r="M1340" s="24" t="s">
        <v>67</v>
      </c>
      <c r="N1340" s="24" t="s">
        <v>55</v>
      </c>
      <c r="O1340" s="24" t="s">
        <v>703</v>
      </c>
      <c r="P1340" s="24">
        <v>300</v>
      </c>
      <c r="Q1340" s="24">
        <v>0</v>
      </c>
      <c r="R1340" s="24" t="s">
        <v>84</v>
      </c>
      <c r="S1340" s="62">
        <v>0</v>
      </c>
      <c r="T1340" s="24">
        <v>2025</v>
      </c>
      <c r="U1340" s="24">
        <f t="shared" si="26"/>
        <v>10</v>
      </c>
      <c r="V1340" s="24"/>
      <c r="W1340" s="24"/>
      <c r="X1340" s="24"/>
      <c r="Y1340" s="24">
        <v>1</v>
      </c>
      <c r="Z1340" s="24">
        <v>1</v>
      </c>
      <c r="AA1340" s="24">
        <v>1</v>
      </c>
      <c r="AB1340" s="24">
        <v>1</v>
      </c>
      <c r="AC1340" s="24">
        <v>5</v>
      </c>
      <c r="AD1340" s="24">
        <v>1</v>
      </c>
      <c r="AE1340" s="24">
        <v>1</v>
      </c>
      <c r="AF1340" s="24"/>
      <c r="AG1340" s="24"/>
      <c r="AH1340" s="62">
        <f>V1340/'Festività&amp;Chiusure'!H$2</f>
        <v>0</v>
      </c>
      <c r="AI1340" s="62">
        <f>W1340/'Festività&amp;Chiusure'!I$2</f>
        <v>0</v>
      </c>
      <c r="AJ1340" s="62">
        <f>X1340/'Festività&amp;Chiusure'!J$2</f>
        <v>0</v>
      </c>
      <c r="AK1340" s="62">
        <f>Y1340/'Festività&amp;Chiusure'!K$2</f>
        <v>4.5454545454545456E-2</v>
      </c>
      <c r="AL1340" s="62">
        <f>Z1340/'Festività&amp;Chiusure'!L$2</f>
        <v>0.05</v>
      </c>
      <c r="AM1340" s="62">
        <f>AA1340/'Festività&amp;Chiusure'!M$2</f>
        <v>0.05</v>
      </c>
      <c r="AN1340" s="62">
        <f>AB1340/'Festività&amp;Chiusure'!N$2</f>
        <v>4.3478260869565216E-2</v>
      </c>
      <c r="AO1340" s="62">
        <f>AC1340/'Festività&amp;Chiusure'!O$2</f>
        <v>0.41666666666666669</v>
      </c>
      <c r="AP1340" s="62">
        <f>AD1340/'Festività&amp;Chiusure'!P$2</f>
        <v>4.7619047619047616E-2</v>
      </c>
      <c r="AQ1340" s="62">
        <f>AE1340/'Festività&amp;Chiusure'!Q$2</f>
        <v>4.3478260869565216E-2</v>
      </c>
      <c r="AR1340" s="62">
        <f>AF1340/'Festività&amp;Chiusure'!R$2</f>
        <v>0</v>
      </c>
      <c r="AS1340" s="62">
        <f>AG1340/'Festività&amp;Chiusure'!S$2</f>
        <v>0</v>
      </c>
    </row>
    <row r="1341" spans="1:45" ht="14.45">
      <c r="A1341" s="24" t="s">
        <v>209</v>
      </c>
      <c r="B1341" s="24" t="s">
        <v>46</v>
      </c>
      <c r="C1341" s="24"/>
      <c r="D1341" s="24">
        <v>2025</v>
      </c>
      <c r="E1341" s="61">
        <v>45748</v>
      </c>
      <c r="F1341" s="61">
        <v>45930</v>
      </c>
      <c r="G1341" s="24" t="s">
        <v>62</v>
      </c>
      <c r="H1341" s="24" t="s">
        <v>62</v>
      </c>
      <c r="I1341" s="24" t="s">
        <v>50</v>
      </c>
      <c r="J1341" s="24" t="s">
        <v>864</v>
      </c>
      <c r="K1341" s="24" t="s">
        <v>91</v>
      </c>
      <c r="L1341" s="24" t="s">
        <v>549</v>
      </c>
      <c r="M1341" s="24" t="s">
        <v>103</v>
      </c>
      <c r="N1341" s="24" t="s">
        <v>59</v>
      </c>
      <c r="O1341" s="24" t="s">
        <v>697</v>
      </c>
      <c r="P1341" s="24">
        <v>300</v>
      </c>
      <c r="Q1341" s="24">
        <v>0</v>
      </c>
      <c r="R1341" s="24" t="s">
        <v>84</v>
      </c>
      <c r="S1341" s="62">
        <v>0</v>
      </c>
      <c r="T1341" s="24">
        <v>2025</v>
      </c>
      <c r="U1341" s="24">
        <f t="shared" si="26"/>
        <v>6</v>
      </c>
      <c r="V1341" s="24"/>
      <c r="W1341" s="24"/>
      <c r="X1341" s="24"/>
      <c r="Y1341" s="24">
        <v>1</v>
      </c>
      <c r="Z1341" s="24">
        <v>1</v>
      </c>
      <c r="AA1341" s="24">
        <v>1</v>
      </c>
      <c r="AB1341" s="24">
        <v>1</v>
      </c>
      <c r="AC1341" s="24">
        <v>1</v>
      </c>
      <c r="AD1341" s="24">
        <v>1</v>
      </c>
      <c r="AE1341" s="24">
        <v>1</v>
      </c>
      <c r="AF1341" s="24"/>
      <c r="AG1341" s="24"/>
      <c r="AH1341" s="62">
        <f>V1341/'Festività&amp;Chiusure'!H$2</f>
        <v>0</v>
      </c>
      <c r="AI1341" s="62">
        <f>W1341/'Festività&amp;Chiusure'!I$2</f>
        <v>0</v>
      </c>
      <c r="AJ1341" s="62">
        <f>X1341/'Festività&amp;Chiusure'!J$2</f>
        <v>0</v>
      </c>
      <c r="AK1341" s="62">
        <f>Y1341/'Festività&amp;Chiusure'!K$2</f>
        <v>4.5454545454545456E-2</v>
      </c>
      <c r="AL1341" s="62">
        <f>Z1341/'Festività&amp;Chiusure'!L$2</f>
        <v>0.05</v>
      </c>
      <c r="AM1341" s="62">
        <f>AA1341/'Festività&amp;Chiusure'!M$2</f>
        <v>0.05</v>
      </c>
      <c r="AN1341" s="62">
        <f>AB1341/'Festività&amp;Chiusure'!N$2</f>
        <v>4.3478260869565216E-2</v>
      </c>
      <c r="AO1341" s="62">
        <f>AC1341/'Festività&amp;Chiusure'!O$2</f>
        <v>8.3333333333333329E-2</v>
      </c>
      <c r="AP1341" s="62">
        <f>AD1341/'Festività&amp;Chiusure'!P$2</f>
        <v>4.7619047619047616E-2</v>
      </c>
      <c r="AQ1341" s="62">
        <f>AE1341/'Festività&amp;Chiusure'!Q$2</f>
        <v>4.3478260869565216E-2</v>
      </c>
      <c r="AR1341" s="62">
        <f>AF1341/'Festività&amp;Chiusure'!R$2</f>
        <v>0</v>
      </c>
      <c r="AS1341" s="62">
        <f>AG1341/'Festività&amp;Chiusure'!S$2</f>
        <v>0</v>
      </c>
    </row>
    <row r="1342" spans="1:45" ht="14.45">
      <c r="A1342" s="24" t="s">
        <v>45</v>
      </c>
      <c r="B1342" s="24" t="s">
        <v>46</v>
      </c>
      <c r="C1342" s="24"/>
      <c r="D1342" s="24" t="s">
        <v>143</v>
      </c>
      <c r="E1342" s="61">
        <v>45580</v>
      </c>
      <c r="F1342" s="61">
        <v>45442</v>
      </c>
      <c r="G1342" s="24" t="s">
        <v>570</v>
      </c>
      <c r="H1342" s="24" t="s">
        <v>570</v>
      </c>
      <c r="I1342" s="24" t="s">
        <v>50</v>
      </c>
      <c r="J1342" s="24" t="s">
        <v>571</v>
      </c>
      <c r="K1342" s="24" t="s">
        <v>572</v>
      </c>
      <c r="L1342" s="24" t="s">
        <v>549</v>
      </c>
      <c r="M1342" s="24" t="s">
        <v>53</v>
      </c>
      <c r="N1342" s="24" t="s">
        <v>59</v>
      </c>
      <c r="O1342" s="24" t="s">
        <v>92</v>
      </c>
      <c r="P1342" s="24">
        <v>115</v>
      </c>
      <c r="Q1342" s="24">
        <v>15</v>
      </c>
      <c r="R1342" s="24" t="s">
        <v>93</v>
      </c>
      <c r="S1342" s="62">
        <v>0.05</v>
      </c>
      <c r="T1342" s="24">
        <v>2025</v>
      </c>
      <c r="U1342" s="24">
        <f t="shared" si="26"/>
        <v>0</v>
      </c>
      <c r="V1342" s="24">
        <v>0.5</v>
      </c>
      <c r="W1342" s="24">
        <v>0.5</v>
      </c>
      <c r="X1342" s="24">
        <v>0.5</v>
      </c>
      <c r="Y1342" s="24">
        <v>0.5</v>
      </c>
      <c r="Z1342" s="24"/>
      <c r="AA1342" s="24"/>
      <c r="AB1342" s="24"/>
      <c r="AC1342" s="24"/>
      <c r="AD1342" s="24"/>
      <c r="AE1342" s="24"/>
      <c r="AF1342" s="24"/>
      <c r="AG1342" s="24"/>
      <c r="AH1342" s="62">
        <f>V1342/'Festività&amp;Chiusure'!H$2</f>
        <v>2.7777777777777776E-2</v>
      </c>
      <c r="AI1342" s="62">
        <f>W1342/'Festività&amp;Chiusure'!I$2</f>
        <v>2.5000000000000001E-2</v>
      </c>
      <c r="AJ1342" s="62">
        <f>X1342/'Festività&amp;Chiusure'!J$2</f>
        <v>2.3809523809523808E-2</v>
      </c>
      <c r="AK1342" s="62">
        <f>Y1342/'Festività&amp;Chiusure'!K$2</f>
        <v>2.2727272727272728E-2</v>
      </c>
      <c r="AL1342" s="62">
        <f>Z1342/'Festività&amp;Chiusure'!L$2</f>
        <v>0</v>
      </c>
      <c r="AM1342" s="62">
        <f>AA1342/'Festività&amp;Chiusure'!M$2</f>
        <v>0</v>
      </c>
      <c r="AN1342" s="62">
        <f>AB1342/'Festività&amp;Chiusure'!N$2</f>
        <v>0</v>
      </c>
      <c r="AO1342" s="62">
        <f>AC1342/'Festività&amp;Chiusure'!O$2</f>
        <v>0</v>
      </c>
      <c r="AP1342" s="62">
        <f>AD1342/'Festività&amp;Chiusure'!P$2</f>
        <v>0</v>
      </c>
      <c r="AQ1342" s="62">
        <f>AE1342/'Festività&amp;Chiusure'!Q$2</f>
        <v>0</v>
      </c>
      <c r="AR1342" s="62">
        <f>AF1342/'Festività&amp;Chiusure'!R$2</f>
        <v>0</v>
      </c>
      <c r="AS1342" s="62">
        <f>AG1342/'Festività&amp;Chiusure'!S$2</f>
        <v>0</v>
      </c>
    </row>
    <row r="1343" spans="1:45" ht="14.45">
      <c r="A1343" s="24" t="s">
        <v>45</v>
      </c>
      <c r="B1343" s="24" t="s">
        <v>46</v>
      </c>
      <c r="C1343" s="24"/>
      <c r="D1343" s="24" t="s">
        <v>143</v>
      </c>
      <c r="E1343" s="61">
        <v>45580</v>
      </c>
      <c r="F1343" s="61">
        <v>45442</v>
      </c>
      <c r="G1343" s="24" t="s">
        <v>570</v>
      </c>
      <c r="H1343" s="24" t="s">
        <v>570</v>
      </c>
      <c r="I1343" s="24" t="s">
        <v>50</v>
      </c>
      <c r="J1343" s="24" t="s">
        <v>571</v>
      </c>
      <c r="K1343" s="24" t="s">
        <v>572</v>
      </c>
      <c r="L1343" s="24" t="s">
        <v>549</v>
      </c>
      <c r="M1343" s="24" t="s">
        <v>573</v>
      </c>
      <c r="N1343" s="24" t="e">
        <v>#N/A</v>
      </c>
      <c r="O1343" s="24" t="s">
        <v>92</v>
      </c>
      <c r="P1343" s="24">
        <v>115</v>
      </c>
      <c r="Q1343" s="24">
        <v>15</v>
      </c>
      <c r="R1343" s="24" t="s">
        <v>93</v>
      </c>
      <c r="S1343" s="62">
        <v>0.05</v>
      </c>
      <c r="T1343" s="24">
        <v>2025</v>
      </c>
      <c r="U1343" s="24">
        <f t="shared" si="26"/>
        <v>0</v>
      </c>
      <c r="V1343" s="24"/>
      <c r="W1343" s="24"/>
      <c r="X1343" s="24"/>
      <c r="Y1343" s="24">
        <v>1</v>
      </c>
      <c r="Z1343" s="24"/>
      <c r="AA1343" s="24"/>
      <c r="AB1343" s="24"/>
      <c r="AC1343" s="24"/>
      <c r="AD1343" s="24"/>
      <c r="AE1343" s="24"/>
      <c r="AF1343" s="24"/>
      <c r="AG1343" s="24"/>
      <c r="AH1343" s="62">
        <f>V1343/'Festività&amp;Chiusure'!H$2</f>
        <v>0</v>
      </c>
      <c r="AI1343" s="62">
        <f>W1343/'Festività&amp;Chiusure'!I$2</f>
        <v>0</v>
      </c>
      <c r="AJ1343" s="62">
        <f>X1343/'Festività&amp;Chiusure'!J$2</f>
        <v>0</v>
      </c>
      <c r="AK1343" s="62">
        <f>Y1343/'Festività&amp;Chiusure'!K$2</f>
        <v>4.5454545454545456E-2</v>
      </c>
      <c r="AL1343" s="62">
        <f>Z1343/'Festività&amp;Chiusure'!L$2</f>
        <v>0</v>
      </c>
      <c r="AM1343" s="62">
        <f>AA1343/'Festività&amp;Chiusure'!M$2</f>
        <v>0</v>
      </c>
      <c r="AN1343" s="62">
        <f>AB1343/'Festività&amp;Chiusure'!N$2</f>
        <v>0</v>
      </c>
      <c r="AO1343" s="62">
        <f>AC1343/'Festività&amp;Chiusure'!O$2</f>
        <v>0</v>
      </c>
      <c r="AP1343" s="62">
        <f>AD1343/'Festività&amp;Chiusure'!P$2</f>
        <v>0</v>
      </c>
      <c r="AQ1343" s="62">
        <f>AE1343/'Festività&amp;Chiusure'!Q$2</f>
        <v>0</v>
      </c>
      <c r="AR1343" s="62">
        <f>AF1343/'Festività&amp;Chiusure'!R$2</f>
        <v>0</v>
      </c>
      <c r="AS1343" s="62">
        <f>AG1343/'Festività&amp;Chiusure'!S$2</f>
        <v>0</v>
      </c>
    </row>
    <row r="1344" spans="1:45" ht="15" customHeight="1">
      <c r="A1344" s="24" t="s">
        <v>45</v>
      </c>
      <c r="B1344" s="24" t="s">
        <v>46</v>
      </c>
      <c r="C1344" s="24"/>
      <c r="D1344" s="24" t="s">
        <v>143</v>
      </c>
      <c r="E1344" s="61">
        <v>45580</v>
      </c>
      <c r="F1344" s="61">
        <v>45442</v>
      </c>
      <c r="G1344" s="24" t="s">
        <v>570</v>
      </c>
      <c r="H1344" s="24" t="s">
        <v>570</v>
      </c>
      <c r="I1344" s="24" t="s">
        <v>50</v>
      </c>
      <c r="J1344" s="24" t="s">
        <v>571</v>
      </c>
      <c r="K1344" s="24" t="s">
        <v>572</v>
      </c>
      <c r="L1344" s="24" t="s">
        <v>549</v>
      </c>
      <c r="M1344" s="24" t="s">
        <v>96</v>
      </c>
      <c r="N1344" s="24" t="s">
        <v>55</v>
      </c>
      <c r="O1344" s="24" t="s">
        <v>696</v>
      </c>
      <c r="P1344" s="24">
        <v>115</v>
      </c>
      <c r="Q1344" s="24">
        <v>15</v>
      </c>
      <c r="R1344" s="24" t="s">
        <v>93</v>
      </c>
      <c r="S1344" s="62">
        <v>0.05</v>
      </c>
      <c r="T1344" s="24">
        <v>2025</v>
      </c>
      <c r="U1344" s="24">
        <f t="shared" si="26"/>
        <v>1</v>
      </c>
      <c r="V1344" s="24">
        <v>18</v>
      </c>
      <c r="W1344" s="24">
        <v>15</v>
      </c>
      <c r="X1344" s="24">
        <v>15</v>
      </c>
      <c r="Y1344" s="24">
        <v>2</v>
      </c>
      <c r="Z1344" s="24">
        <v>1</v>
      </c>
      <c r="AA1344" s="24"/>
      <c r="AB1344" s="24"/>
      <c r="AC1344" s="24"/>
      <c r="AD1344" s="24"/>
      <c r="AE1344" s="24"/>
      <c r="AF1344" s="24"/>
      <c r="AG1344" s="24"/>
      <c r="AH1344" s="62">
        <f>V1344/'Festività&amp;Chiusure'!H$2</f>
        <v>1</v>
      </c>
      <c r="AI1344" s="62">
        <f>W1344/'Festività&amp;Chiusure'!I$2</f>
        <v>0.75</v>
      </c>
      <c r="AJ1344" s="62">
        <f>X1344/'Festività&amp;Chiusure'!J$2</f>
        <v>0.7142857142857143</v>
      </c>
      <c r="AK1344" s="62">
        <f>Y1344/'Festività&amp;Chiusure'!K$2</f>
        <v>9.0909090909090912E-2</v>
      </c>
      <c r="AL1344" s="62">
        <f>Z1344/'Festività&amp;Chiusure'!L$2</f>
        <v>0.05</v>
      </c>
      <c r="AM1344" s="62">
        <f>AA1344/'Festività&amp;Chiusure'!M$2</f>
        <v>0</v>
      </c>
      <c r="AN1344" s="62">
        <f>AB1344/'Festività&amp;Chiusure'!N$2</f>
        <v>0</v>
      </c>
      <c r="AO1344" s="62">
        <f>AC1344/'Festività&amp;Chiusure'!O$2</f>
        <v>0</v>
      </c>
      <c r="AP1344" s="62">
        <f>AD1344/'Festività&amp;Chiusure'!P$2</f>
        <v>0</v>
      </c>
      <c r="AQ1344" s="62">
        <f>AE1344/'Festività&amp;Chiusure'!Q$2</f>
        <v>0</v>
      </c>
      <c r="AR1344" s="62">
        <f>AF1344/'Festività&amp;Chiusure'!R$2</f>
        <v>0</v>
      </c>
      <c r="AS1344" s="62">
        <f>AG1344/'Festività&amp;Chiusure'!S$2</f>
        <v>0</v>
      </c>
    </row>
    <row r="1345" spans="1:45" ht="15" customHeight="1">
      <c r="A1345" s="24" t="s">
        <v>45</v>
      </c>
      <c r="B1345" s="24" t="s">
        <v>46</v>
      </c>
      <c r="C1345" s="24"/>
      <c r="D1345" s="24" t="s">
        <v>143</v>
      </c>
      <c r="E1345" s="61">
        <v>45580</v>
      </c>
      <c r="F1345" s="61">
        <v>45442</v>
      </c>
      <c r="G1345" s="24" t="s">
        <v>570</v>
      </c>
      <c r="H1345" s="24" t="s">
        <v>570</v>
      </c>
      <c r="I1345" s="24" t="s">
        <v>50</v>
      </c>
      <c r="J1345" s="24" t="s">
        <v>571</v>
      </c>
      <c r="K1345" s="24" t="s">
        <v>572</v>
      </c>
      <c r="L1345" s="24" t="s">
        <v>549</v>
      </c>
      <c r="M1345" s="24" t="s">
        <v>86</v>
      </c>
      <c r="N1345" s="24" t="s">
        <v>55</v>
      </c>
      <c r="O1345" s="24" t="s">
        <v>233</v>
      </c>
      <c r="P1345" s="24">
        <v>115</v>
      </c>
      <c r="Q1345" s="24">
        <v>15</v>
      </c>
      <c r="R1345" s="24" t="s">
        <v>93</v>
      </c>
      <c r="S1345" s="62">
        <v>0.05</v>
      </c>
      <c r="T1345" s="24">
        <v>2025</v>
      </c>
      <c r="U1345" s="24">
        <f t="shared" ref="U1345:U1408" si="27">SUM(Z1345:AG1345)</f>
        <v>1</v>
      </c>
      <c r="V1345" s="24">
        <v>13</v>
      </c>
      <c r="W1345" s="24">
        <v>13</v>
      </c>
      <c r="X1345" s="24">
        <v>13</v>
      </c>
      <c r="Y1345" s="24">
        <v>2</v>
      </c>
      <c r="Z1345" s="24">
        <v>1</v>
      </c>
      <c r="AA1345" s="24"/>
      <c r="AB1345" s="24"/>
      <c r="AC1345" s="24"/>
      <c r="AD1345" s="24"/>
      <c r="AE1345" s="24"/>
      <c r="AF1345" s="24"/>
      <c r="AG1345" s="24"/>
      <c r="AH1345" s="62">
        <f>V1345/'Festività&amp;Chiusure'!H$2</f>
        <v>0.72222222222222221</v>
      </c>
      <c r="AI1345" s="62">
        <f>W1345/'Festività&amp;Chiusure'!I$2</f>
        <v>0.65</v>
      </c>
      <c r="AJ1345" s="62">
        <f>X1345/'Festività&amp;Chiusure'!J$2</f>
        <v>0.61904761904761907</v>
      </c>
      <c r="AK1345" s="62">
        <f>Y1345/'Festività&amp;Chiusure'!K$2</f>
        <v>9.0909090909090912E-2</v>
      </c>
      <c r="AL1345" s="62">
        <f>Z1345/'Festività&amp;Chiusure'!L$2</f>
        <v>0.05</v>
      </c>
      <c r="AM1345" s="62">
        <f>AA1345/'Festività&amp;Chiusure'!M$2</f>
        <v>0</v>
      </c>
      <c r="AN1345" s="62">
        <f>AB1345/'Festività&amp;Chiusure'!N$2</f>
        <v>0</v>
      </c>
      <c r="AO1345" s="62">
        <f>AC1345/'Festività&amp;Chiusure'!O$2</f>
        <v>0</v>
      </c>
      <c r="AP1345" s="62">
        <f>AD1345/'Festività&amp;Chiusure'!P$2</f>
        <v>0</v>
      </c>
      <c r="AQ1345" s="62">
        <f>AE1345/'Festività&amp;Chiusure'!Q$2</f>
        <v>0</v>
      </c>
      <c r="AR1345" s="62">
        <f>AF1345/'Festività&amp;Chiusure'!R$2</f>
        <v>0</v>
      </c>
      <c r="AS1345" s="62">
        <f>AG1345/'Festività&amp;Chiusure'!S$2</f>
        <v>0</v>
      </c>
    </row>
    <row r="1346" spans="1:45" ht="15" customHeight="1">
      <c r="A1346" s="24" t="s">
        <v>262</v>
      </c>
      <c r="B1346" s="24" t="s">
        <v>46</v>
      </c>
      <c r="C1346" s="24"/>
      <c r="D1346" s="24">
        <v>2025</v>
      </c>
      <c r="E1346" s="61">
        <v>45658</v>
      </c>
      <c r="F1346" s="61">
        <v>46022</v>
      </c>
      <c r="G1346" s="24" t="s">
        <v>62</v>
      </c>
      <c r="H1346" s="24" t="s">
        <v>865</v>
      </c>
      <c r="I1346" s="24" t="s">
        <v>139</v>
      </c>
      <c r="J1346" s="24" t="s">
        <v>866</v>
      </c>
      <c r="K1346" s="24" t="s">
        <v>66</v>
      </c>
      <c r="L1346" s="24" t="s">
        <v>576</v>
      </c>
      <c r="M1346" s="24" t="s">
        <v>177</v>
      </c>
      <c r="N1346" s="24" t="s">
        <v>59</v>
      </c>
      <c r="O1346" s="24" t="s">
        <v>178</v>
      </c>
      <c r="P1346" s="24">
        <v>0</v>
      </c>
      <c r="Q1346" s="24">
        <v>0</v>
      </c>
      <c r="R1346" s="24" t="s">
        <v>93</v>
      </c>
      <c r="S1346" s="62">
        <v>0.25</v>
      </c>
      <c r="T1346" s="24">
        <v>2025</v>
      </c>
      <c r="U1346" s="24">
        <f t="shared" si="27"/>
        <v>8</v>
      </c>
      <c r="V1346" s="24">
        <v>1</v>
      </c>
      <c r="W1346" s="24">
        <v>1</v>
      </c>
      <c r="X1346" s="24">
        <v>1</v>
      </c>
      <c r="Y1346" s="24">
        <v>1</v>
      </c>
      <c r="Z1346" s="24">
        <v>1</v>
      </c>
      <c r="AA1346" s="24">
        <v>1</v>
      </c>
      <c r="AB1346" s="24">
        <v>1</v>
      </c>
      <c r="AC1346" s="24">
        <v>1</v>
      </c>
      <c r="AD1346" s="24">
        <v>1</v>
      </c>
      <c r="AE1346" s="24">
        <v>1</v>
      </c>
      <c r="AF1346" s="24">
        <v>1</v>
      </c>
      <c r="AG1346" s="24">
        <v>1</v>
      </c>
      <c r="AH1346" s="62">
        <f>V1346/'Festività&amp;Chiusure'!H$2</f>
        <v>5.5555555555555552E-2</v>
      </c>
      <c r="AI1346" s="62">
        <f>W1346/'Festività&amp;Chiusure'!I$2</f>
        <v>0.05</v>
      </c>
      <c r="AJ1346" s="62">
        <f>X1346/'Festività&amp;Chiusure'!J$2</f>
        <v>4.7619047619047616E-2</v>
      </c>
      <c r="AK1346" s="62">
        <f>Y1346/'Festività&amp;Chiusure'!K$2</f>
        <v>4.5454545454545456E-2</v>
      </c>
      <c r="AL1346" s="62">
        <f>Z1346/'Festività&amp;Chiusure'!L$2</f>
        <v>0.05</v>
      </c>
      <c r="AM1346" s="62">
        <f>AA1346/'Festività&amp;Chiusure'!M$2</f>
        <v>0.05</v>
      </c>
      <c r="AN1346" s="62">
        <f>AB1346/'Festività&amp;Chiusure'!N$2</f>
        <v>4.3478260869565216E-2</v>
      </c>
      <c r="AO1346" s="62">
        <f>AC1346/'Festività&amp;Chiusure'!O$2</f>
        <v>8.3333333333333329E-2</v>
      </c>
      <c r="AP1346" s="62">
        <f>AD1346/'Festività&amp;Chiusure'!P$2</f>
        <v>4.7619047619047616E-2</v>
      </c>
      <c r="AQ1346" s="62">
        <f>AE1346/'Festività&amp;Chiusure'!Q$2</f>
        <v>4.3478260869565216E-2</v>
      </c>
      <c r="AR1346" s="62">
        <f>AF1346/'Festività&amp;Chiusure'!R$2</f>
        <v>4.7619047619047616E-2</v>
      </c>
      <c r="AS1346" s="62">
        <f>AG1346/'Festività&amp;Chiusure'!S$2</f>
        <v>4.5454545454545456E-2</v>
      </c>
    </row>
    <row r="1347" spans="1:45" ht="15" customHeight="1">
      <c r="A1347" s="24" t="s">
        <v>420</v>
      </c>
      <c r="B1347" s="24" t="s">
        <v>194</v>
      </c>
      <c r="C1347" s="24" t="s">
        <v>195</v>
      </c>
      <c r="D1347" s="24">
        <v>2025</v>
      </c>
      <c r="E1347" s="61">
        <v>45658</v>
      </c>
      <c r="F1347" s="61">
        <v>46022</v>
      </c>
      <c r="G1347" s="24" t="s">
        <v>867</v>
      </c>
      <c r="H1347" s="24" t="s">
        <v>868</v>
      </c>
      <c r="I1347" s="24" t="s">
        <v>379</v>
      </c>
      <c r="J1347" s="24" t="s">
        <v>869</v>
      </c>
      <c r="K1347" s="24" t="s">
        <v>52</v>
      </c>
      <c r="L1347" s="24" t="s">
        <v>333</v>
      </c>
      <c r="M1347" s="24" t="s">
        <v>322</v>
      </c>
      <c r="N1347" s="24" t="s">
        <v>55</v>
      </c>
      <c r="O1347" s="24" t="s">
        <v>146</v>
      </c>
      <c r="P1347" s="24">
        <v>112</v>
      </c>
      <c r="Q1347" s="24">
        <v>0</v>
      </c>
      <c r="R1347" s="24" t="s">
        <v>654</v>
      </c>
      <c r="S1347" s="62">
        <v>0</v>
      </c>
      <c r="T1347" s="24">
        <v>2025</v>
      </c>
      <c r="U1347" s="24">
        <f t="shared" si="27"/>
        <v>1</v>
      </c>
      <c r="V1347" s="24">
        <v>0.5</v>
      </c>
      <c r="W1347" s="24">
        <v>0.5</v>
      </c>
      <c r="X1347" s="24">
        <v>1</v>
      </c>
      <c r="Y1347" s="24">
        <v>1</v>
      </c>
      <c r="Z1347" s="24">
        <v>1</v>
      </c>
      <c r="AA1347" s="24">
        <v>0</v>
      </c>
      <c r="AB1347" s="24">
        <v>0</v>
      </c>
      <c r="AC1347" s="24">
        <v>0</v>
      </c>
      <c r="AD1347" s="24">
        <v>0</v>
      </c>
      <c r="AE1347" s="24">
        <v>0</v>
      </c>
      <c r="AF1347" s="24">
        <v>0</v>
      </c>
      <c r="AG1347" s="24">
        <v>0</v>
      </c>
      <c r="AH1347" s="62">
        <f>V1347/'Festività&amp;Chiusure'!H$2</f>
        <v>2.7777777777777776E-2</v>
      </c>
      <c r="AI1347" s="62">
        <f>W1347/'Festività&amp;Chiusure'!I$2</f>
        <v>2.5000000000000001E-2</v>
      </c>
      <c r="AJ1347" s="62">
        <f>X1347/'Festività&amp;Chiusure'!J$2</f>
        <v>4.7619047619047616E-2</v>
      </c>
      <c r="AK1347" s="62">
        <f>Y1347/'Festività&amp;Chiusure'!K$2</f>
        <v>4.5454545454545456E-2</v>
      </c>
      <c r="AL1347" s="62">
        <f>Z1347/'Festività&amp;Chiusure'!L$2</f>
        <v>0.05</v>
      </c>
      <c r="AM1347" s="62">
        <f>AA1347/'Festività&amp;Chiusure'!M$2</f>
        <v>0</v>
      </c>
      <c r="AN1347" s="62">
        <f>AB1347/'Festività&amp;Chiusure'!N$2</f>
        <v>0</v>
      </c>
      <c r="AO1347" s="62">
        <f>AC1347/'Festività&amp;Chiusure'!O$2</f>
        <v>0</v>
      </c>
      <c r="AP1347" s="62">
        <f>AD1347/'Festività&amp;Chiusure'!P$2</f>
        <v>0</v>
      </c>
      <c r="AQ1347" s="62">
        <f>AE1347/'Festività&amp;Chiusure'!Q$2</f>
        <v>0</v>
      </c>
      <c r="AR1347" s="62">
        <f>AF1347/'Festività&amp;Chiusure'!R$2</f>
        <v>0</v>
      </c>
      <c r="AS1347" s="62">
        <f>AG1347/'Festività&amp;Chiusure'!S$2</f>
        <v>0</v>
      </c>
    </row>
    <row r="1348" spans="1:45" ht="14.45">
      <c r="A1348" s="24" t="s">
        <v>420</v>
      </c>
      <c r="B1348" s="24" t="s">
        <v>194</v>
      </c>
      <c r="C1348" s="24" t="s">
        <v>195</v>
      </c>
      <c r="D1348" s="24">
        <v>2025</v>
      </c>
      <c r="E1348" s="61">
        <v>45658</v>
      </c>
      <c r="F1348" s="61">
        <v>46022</v>
      </c>
      <c r="G1348" s="24" t="s">
        <v>867</v>
      </c>
      <c r="H1348" s="24" t="s">
        <v>868</v>
      </c>
      <c r="I1348" s="24" t="s">
        <v>379</v>
      </c>
      <c r="J1348" s="24" t="s">
        <v>869</v>
      </c>
      <c r="K1348" s="24" t="s">
        <v>52</v>
      </c>
      <c r="L1348" s="24" t="s">
        <v>333</v>
      </c>
      <c r="M1348" s="24" t="s">
        <v>503</v>
      </c>
      <c r="N1348" s="24" t="s">
        <v>59</v>
      </c>
      <c r="O1348" s="24" t="s">
        <v>697</v>
      </c>
      <c r="P1348" s="24">
        <v>112</v>
      </c>
      <c r="Q1348" s="24">
        <v>0</v>
      </c>
      <c r="R1348" s="24" t="s">
        <v>654</v>
      </c>
      <c r="S1348" s="62">
        <v>0</v>
      </c>
      <c r="T1348" s="24">
        <v>2025</v>
      </c>
      <c r="U1348" s="24">
        <f t="shared" si="27"/>
        <v>4</v>
      </c>
      <c r="V1348" s="24">
        <v>0.5</v>
      </c>
      <c r="W1348" s="24">
        <v>0.5</v>
      </c>
      <c r="X1348" s="24">
        <v>0.5</v>
      </c>
      <c r="Y1348" s="24">
        <v>0.5</v>
      </c>
      <c r="Z1348" s="24">
        <v>0.5</v>
      </c>
      <c r="AA1348" s="24">
        <v>0.5</v>
      </c>
      <c r="AB1348" s="24">
        <v>0.5</v>
      </c>
      <c r="AC1348" s="24">
        <v>0.5</v>
      </c>
      <c r="AD1348" s="24">
        <v>0.5</v>
      </c>
      <c r="AE1348" s="24">
        <v>0.5</v>
      </c>
      <c r="AF1348" s="24">
        <v>0.5</v>
      </c>
      <c r="AG1348" s="24">
        <v>0.5</v>
      </c>
      <c r="AH1348" s="62">
        <f>V1348/'Festività&amp;Chiusure'!H$2</f>
        <v>2.7777777777777776E-2</v>
      </c>
      <c r="AI1348" s="62">
        <f>W1348/'Festività&amp;Chiusure'!I$2</f>
        <v>2.5000000000000001E-2</v>
      </c>
      <c r="AJ1348" s="62">
        <f>X1348/'Festività&amp;Chiusure'!J$2</f>
        <v>2.3809523809523808E-2</v>
      </c>
      <c r="AK1348" s="62">
        <f>Y1348/'Festività&amp;Chiusure'!K$2</f>
        <v>2.2727272727272728E-2</v>
      </c>
      <c r="AL1348" s="62">
        <f>Z1348/'Festività&amp;Chiusure'!L$2</f>
        <v>2.5000000000000001E-2</v>
      </c>
      <c r="AM1348" s="62">
        <f>AA1348/'Festività&amp;Chiusure'!M$2</f>
        <v>2.5000000000000001E-2</v>
      </c>
      <c r="AN1348" s="62">
        <f>AB1348/'Festività&amp;Chiusure'!N$2</f>
        <v>2.1739130434782608E-2</v>
      </c>
      <c r="AO1348" s="62">
        <f>AC1348/'Festività&amp;Chiusure'!O$2</f>
        <v>4.1666666666666664E-2</v>
      </c>
      <c r="AP1348" s="62">
        <f>AD1348/'Festività&amp;Chiusure'!P$2</f>
        <v>2.3809523809523808E-2</v>
      </c>
      <c r="AQ1348" s="62">
        <f>AE1348/'Festività&amp;Chiusure'!Q$2</f>
        <v>2.1739130434782608E-2</v>
      </c>
      <c r="AR1348" s="62">
        <f>AF1348/'Festività&amp;Chiusure'!R$2</f>
        <v>2.3809523809523808E-2</v>
      </c>
      <c r="AS1348" s="62">
        <f>AG1348/'Festività&amp;Chiusure'!S$2</f>
        <v>2.2727272727272728E-2</v>
      </c>
    </row>
    <row r="1349" spans="1:45" ht="14.45">
      <c r="A1349" s="24" t="s">
        <v>420</v>
      </c>
      <c r="B1349" s="24" t="s">
        <v>194</v>
      </c>
      <c r="C1349" s="24" t="s">
        <v>195</v>
      </c>
      <c r="D1349" s="24">
        <v>2025</v>
      </c>
      <c r="E1349" s="61">
        <v>45658</v>
      </c>
      <c r="F1349" s="61">
        <v>46022</v>
      </c>
      <c r="G1349" s="24" t="s">
        <v>867</v>
      </c>
      <c r="H1349" s="24" t="s">
        <v>868</v>
      </c>
      <c r="I1349" s="24" t="s">
        <v>379</v>
      </c>
      <c r="J1349" s="24" t="s">
        <v>869</v>
      </c>
      <c r="K1349" s="24" t="s">
        <v>52</v>
      </c>
      <c r="L1349" s="24" t="s">
        <v>333</v>
      </c>
      <c r="M1349" s="24" t="s">
        <v>596</v>
      </c>
      <c r="N1349" s="24" t="s">
        <v>55</v>
      </c>
      <c r="O1349" s="24" t="s">
        <v>146</v>
      </c>
      <c r="P1349" s="24">
        <v>112</v>
      </c>
      <c r="Q1349" s="24">
        <v>0</v>
      </c>
      <c r="R1349" s="24" t="s">
        <v>654</v>
      </c>
      <c r="S1349" s="62">
        <v>0</v>
      </c>
      <c r="T1349" s="24">
        <v>2025</v>
      </c>
      <c r="U1349" s="24">
        <f t="shared" si="27"/>
        <v>7</v>
      </c>
      <c r="V1349" s="24">
        <v>0.5</v>
      </c>
      <c r="W1349" s="24">
        <v>0.5</v>
      </c>
      <c r="X1349" s="24">
        <v>1</v>
      </c>
      <c r="Y1349" s="24">
        <v>1</v>
      </c>
      <c r="Z1349" s="24">
        <v>1</v>
      </c>
      <c r="AA1349" s="24">
        <v>1</v>
      </c>
      <c r="AB1349" s="24">
        <v>1</v>
      </c>
      <c r="AC1349" s="24">
        <v>0.5</v>
      </c>
      <c r="AD1349" s="24">
        <v>1</v>
      </c>
      <c r="AE1349" s="24">
        <v>1</v>
      </c>
      <c r="AF1349" s="24">
        <v>1</v>
      </c>
      <c r="AG1349" s="24">
        <v>0.5</v>
      </c>
      <c r="AH1349" s="62">
        <f>V1349/'Festività&amp;Chiusure'!H$2</f>
        <v>2.7777777777777776E-2</v>
      </c>
      <c r="AI1349" s="62">
        <f>W1349/'Festività&amp;Chiusure'!I$2</f>
        <v>2.5000000000000001E-2</v>
      </c>
      <c r="AJ1349" s="62">
        <f>X1349/'Festività&amp;Chiusure'!J$2</f>
        <v>4.7619047619047616E-2</v>
      </c>
      <c r="AK1349" s="62">
        <f>Y1349/'Festività&amp;Chiusure'!K$2</f>
        <v>4.5454545454545456E-2</v>
      </c>
      <c r="AL1349" s="62">
        <f>Z1349/'Festività&amp;Chiusure'!L$2</f>
        <v>0.05</v>
      </c>
      <c r="AM1349" s="62">
        <f>AA1349/'Festività&amp;Chiusure'!M$2</f>
        <v>0.05</v>
      </c>
      <c r="AN1349" s="62">
        <f>AB1349/'Festività&amp;Chiusure'!N$2</f>
        <v>4.3478260869565216E-2</v>
      </c>
      <c r="AO1349" s="62">
        <f>AC1349/'Festività&amp;Chiusure'!O$2</f>
        <v>4.1666666666666664E-2</v>
      </c>
      <c r="AP1349" s="62">
        <f>AD1349/'Festività&amp;Chiusure'!P$2</f>
        <v>4.7619047619047616E-2</v>
      </c>
      <c r="AQ1349" s="62">
        <f>AE1349/'Festività&amp;Chiusure'!Q$2</f>
        <v>4.3478260869565216E-2</v>
      </c>
      <c r="AR1349" s="62">
        <f>AF1349/'Festività&amp;Chiusure'!R$2</f>
        <v>4.7619047619047616E-2</v>
      </c>
      <c r="AS1349" s="62">
        <f>AG1349/'Festività&amp;Chiusure'!S$2</f>
        <v>2.2727272727272728E-2</v>
      </c>
    </row>
    <row r="1350" spans="1:45" ht="14.45">
      <c r="A1350" s="24" t="s">
        <v>420</v>
      </c>
      <c r="B1350" s="24" t="s">
        <v>194</v>
      </c>
      <c r="C1350" s="24" t="s">
        <v>195</v>
      </c>
      <c r="D1350" s="24">
        <v>2025</v>
      </c>
      <c r="E1350" s="61">
        <v>45658</v>
      </c>
      <c r="F1350" s="61">
        <v>46022</v>
      </c>
      <c r="G1350" s="24" t="s">
        <v>867</v>
      </c>
      <c r="H1350" s="24" t="s">
        <v>868</v>
      </c>
      <c r="I1350" s="24" t="s">
        <v>379</v>
      </c>
      <c r="J1350" s="24" t="s">
        <v>869</v>
      </c>
      <c r="K1350" s="24" t="s">
        <v>52</v>
      </c>
      <c r="L1350" s="24" t="s">
        <v>333</v>
      </c>
      <c r="M1350" s="24" t="s">
        <v>316</v>
      </c>
      <c r="N1350" s="24" t="s">
        <v>55</v>
      </c>
      <c r="O1350" s="24" t="s">
        <v>146</v>
      </c>
      <c r="P1350" s="24">
        <v>112</v>
      </c>
      <c r="Q1350" s="24">
        <v>0</v>
      </c>
      <c r="R1350" s="24" t="s">
        <v>654</v>
      </c>
      <c r="S1350" s="62">
        <v>0</v>
      </c>
      <c r="T1350" s="24">
        <v>2025</v>
      </c>
      <c r="U1350" s="24">
        <f t="shared" si="27"/>
        <v>0</v>
      </c>
      <c r="V1350" s="24">
        <v>1</v>
      </c>
      <c r="W1350" s="24">
        <v>1</v>
      </c>
      <c r="X1350" s="24">
        <v>1</v>
      </c>
      <c r="Y1350" s="24">
        <v>1</v>
      </c>
      <c r="Z1350" s="24">
        <v>0</v>
      </c>
      <c r="AA1350" s="24">
        <v>0</v>
      </c>
      <c r="AB1350" s="24">
        <v>0</v>
      </c>
      <c r="AC1350" s="24">
        <v>0</v>
      </c>
      <c r="AD1350" s="24">
        <v>0</v>
      </c>
      <c r="AE1350" s="24">
        <v>0</v>
      </c>
      <c r="AF1350" s="24">
        <v>0</v>
      </c>
      <c r="AG1350" s="24">
        <v>0</v>
      </c>
      <c r="AH1350" s="62">
        <f>V1350/'Festività&amp;Chiusure'!H$2</f>
        <v>5.5555555555555552E-2</v>
      </c>
      <c r="AI1350" s="62">
        <f>W1350/'Festività&amp;Chiusure'!I$2</f>
        <v>0.05</v>
      </c>
      <c r="AJ1350" s="62">
        <f>X1350/'Festività&amp;Chiusure'!J$2</f>
        <v>4.7619047619047616E-2</v>
      </c>
      <c r="AK1350" s="62">
        <f>Y1350/'Festività&amp;Chiusure'!K$2</f>
        <v>4.5454545454545456E-2</v>
      </c>
      <c r="AL1350" s="62">
        <f>Z1350/'Festività&amp;Chiusure'!L$2</f>
        <v>0</v>
      </c>
      <c r="AM1350" s="62">
        <f>AA1350/'Festività&amp;Chiusure'!M$2</f>
        <v>0</v>
      </c>
      <c r="AN1350" s="62">
        <f>AB1350/'Festività&amp;Chiusure'!N$2</f>
        <v>0</v>
      </c>
      <c r="AO1350" s="62">
        <f>AC1350/'Festività&amp;Chiusure'!O$2</f>
        <v>0</v>
      </c>
      <c r="AP1350" s="62">
        <f>AD1350/'Festività&amp;Chiusure'!P$2</f>
        <v>0</v>
      </c>
      <c r="AQ1350" s="62">
        <f>AE1350/'Festività&amp;Chiusure'!Q$2</f>
        <v>0</v>
      </c>
      <c r="AR1350" s="62">
        <f>AF1350/'Festività&amp;Chiusure'!R$2</f>
        <v>0</v>
      </c>
      <c r="AS1350" s="62">
        <f>AG1350/'Festività&amp;Chiusure'!S$2</f>
        <v>0</v>
      </c>
    </row>
    <row r="1351" spans="1:45" ht="14.45">
      <c r="A1351" s="24" t="s">
        <v>420</v>
      </c>
      <c r="B1351" s="24" t="s">
        <v>194</v>
      </c>
      <c r="C1351" s="24" t="s">
        <v>195</v>
      </c>
      <c r="D1351" s="24">
        <v>2025</v>
      </c>
      <c r="E1351" s="61">
        <v>45658</v>
      </c>
      <c r="F1351" s="61">
        <v>46022</v>
      </c>
      <c r="G1351" s="24" t="s">
        <v>867</v>
      </c>
      <c r="H1351" s="24" t="s">
        <v>868</v>
      </c>
      <c r="I1351" s="24" t="s">
        <v>379</v>
      </c>
      <c r="J1351" s="24" t="s">
        <v>869</v>
      </c>
      <c r="K1351" s="24" t="s">
        <v>52</v>
      </c>
      <c r="L1351" s="24" t="s">
        <v>333</v>
      </c>
      <c r="M1351" s="24" t="s">
        <v>223</v>
      </c>
      <c r="N1351" s="24" t="s">
        <v>55</v>
      </c>
      <c r="O1351" s="24" t="s">
        <v>233</v>
      </c>
      <c r="P1351" s="24">
        <v>112</v>
      </c>
      <c r="Q1351" s="24">
        <v>0</v>
      </c>
      <c r="R1351" s="24" t="s">
        <v>654</v>
      </c>
      <c r="S1351" s="62">
        <v>0</v>
      </c>
      <c r="T1351" s="24">
        <v>2025</v>
      </c>
      <c r="U1351" s="24">
        <f t="shared" si="27"/>
        <v>14</v>
      </c>
      <c r="V1351" s="24">
        <v>2</v>
      </c>
      <c r="W1351" s="24">
        <v>2</v>
      </c>
      <c r="X1351" s="24">
        <v>2</v>
      </c>
      <c r="Y1351" s="24">
        <v>2</v>
      </c>
      <c r="Z1351" s="24">
        <v>2</v>
      </c>
      <c r="AA1351" s="24">
        <v>2</v>
      </c>
      <c r="AB1351" s="24">
        <v>2</v>
      </c>
      <c r="AC1351" s="24">
        <v>1</v>
      </c>
      <c r="AD1351" s="24">
        <v>2</v>
      </c>
      <c r="AE1351" s="24">
        <v>2</v>
      </c>
      <c r="AF1351" s="24">
        <v>2</v>
      </c>
      <c r="AG1351" s="24">
        <v>1</v>
      </c>
      <c r="AH1351" s="62">
        <f>V1351/'Festività&amp;Chiusure'!H$2</f>
        <v>0.1111111111111111</v>
      </c>
      <c r="AI1351" s="62">
        <f>W1351/'Festività&amp;Chiusure'!I$2</f>
        <v>0.1</v>
      </c>
      <c r="AJ1351" s="62">
        <f>X1351/'Festività&amp;Chiusure'!J$2</f>
        <v>9.5238095238095233E-2</v>
      </c>
      <c r="AK1351" s="62">
        <f>Y1351/'Festività&amp;Chiusure'!K$2</f>
        <v>9.0909090909090912E-2</v>
      </c>
      <c r="AL1351" s="62">
        <f>Z1351/'Festività&amp;Chiusure'!L$2</f>
        <v>0.1</v>
      </c>
      <c r="AM1351" s="62">
        <f>AA1351/'Festività&amp;Chiusure'!M$2</f>
        <v>0.1</v>
      </c>
      <c r="AN1351" s="62">
        <f>AB1351/'Festività&amp;Chiusure'!N$2</f>
        <v>8.6956521739130432E-2</v>
      </c>
      <c r="AO1351" s="62">
        <f>AC1351/'Festività&amp;Chiusure'!O$2</f>
        <v>8.3333333333333329E-2</v>
      </c>
      <c r="AP1351" s="62">
        <f>AD1351/'Festività&amp;Chiusure'!P$2</f>
        <v>9.5238095238095233E-2</v>
      </c>
      <c r="AQ1351" s="62">
        <f>AE1351/'Festività&amp;Chiusure'!Q$2</f>
        <v>8.6956521739130432E-2</v>
      </c>
      <c r="AR1351" s="62">
        <f>AF1351/'Festività&amp;Chiusure'!R$2</f>
        <v>9.5238095238095233E-2</v>
      </c>
      <c r="AS1351" s="62">
        <f>AG1351/'Festività&amp;Chiusure'!S$2</f>
        <v>4.5454545454545456E-2</v>
      </c>
    </row>
    <row r="1352" spans="1:45" ht="15" customHeight="1">
      <c r="A1352" s="24" t="s">
        <v>420</v>
      </c>
      <c r="B1352" s="24" t="s">
        <v>194</v>
      </c>
      <c r="C1352" s="24" t="s">
        <v>195</v>
      </c>
      <c r="D1352" s="24">
        <v>2025</v>
      </c>
      <c r="E1352" s="61">
        <v>45658</v>
      </c>
      <c r="F1352" s="61">
        <v>46022</v>
      </c>
      <c r="G1352" s="24" t="s">
        <v>867</v>
      </c>
      <c r="H1352" s="24" t="s">
        <v>868</v>
      </c>
      <c r="I1352" s="24" t="s">
        <v>379</v>
      </c>
      <c r="J1352" s="24" t="s">
        <v>869</v>
      </c>
      <c r="K1352" s="24" t="s">
        <v>52</v>
      </c>
      <c r="L1352" s="24" t="s">
        <v>333</v>
      </c>
      <c r="M1352" s="24" t="s">
        <v>230</v>
      </c>
      <c r="N1352" s="24" t="s">
        <v>55</v>
      </c>
      <c r="O1352" s="24" t="s">
        <v>696</v>
      </c>
      <c r="P1352" s="24">
        <v>112</v>
      </c>
      <c r="Q1352" s="24">
        <v>0</v>
      </c>
      <c r="R1352" s="24" t="s">
        <v>654</v>
      </c>
      <c r="S1352" s="62">
        <v>0</v>
      </c>
      <c r="T1352" s="24">
        <v>2025</v>
      </c>
      <c r="U1352" s="24">
        <f t="shared" si="27"/>
        <v>12.5</v>
      </c>
      <c r="V1352" s="24">
        <v>2</v>
      </c>
      <c r="W1352" s="24">
        <v>2</v>
      </c>
      <c r="X1352" s="24">
        <v>1.5</v>
      </c>
      <c r="Y1352" s="24">
        <v>1.5</v>
      </c>
      <c r="Z1352" s="24">
        <v>2</v>
      </c>
      <c r="AA1352" s="24">
        <v>1.5</v>
      </c>
      <c r="AB1352" s="24">
        <v>2</v>
      </c>
      <c r="AC1352" s="24">
        <v>1</v>
      </c>
      <c r="AD1352" s="24">
        <v>1</v>
      </c>
      <c r="AE1352" s="24">
        <v>2</v>
      </c>
      <c r="AF1352" s="24">
        <v>2</v>
      </c>
      <c r="AG1352" s="24">
        <v>1</v>
      </c>
      <c r="AH1352" s="62">
        <f>V1352/'Festività&amp;Chiusure'!H$2</f>
        <v>0.1111111111111111</v>
      </c>
      <c r="AI1352" s="62">
        <f>W1352/'Festività&amp;Chiusure'!I$2</f>
        <v>0.1</v>
      </c>
      <c r="AJ1352" s="62">
        <f>X1352/'Festività&amp;Chiusure'!J$2</f>
        <v>7.1428571428571425E-2</v>
      </c>
      <c r="AK1352" s="62">
        <f>Y1352/'Festività&amp;Chiusure'!K$2</f>
        <v>6.8181818181818177E-2</v>
      </c>
      <c r="AL1352" s="62">
        <f>Z1352/'Festività&amp;Chiusure'!L$2</f>
        <v>0.1</v>
      </c>
      <c r="AM1352" s="62">
        <f>AA1352/'Festività&amp;Chiusure'!M$2</f>
        <v>7.4999999999999997E-2</v>
      </c>
      <c r="AN1352" s="62">
        <f>AB1352/'Festività&amp;Chiusure'!N$2</f>
        <v>8.6956521739130432E-2</v>
      </c>
      <c r="AO1352" s="62">
        <f>AC1352/'Festività&amp;Chiusure'!O$2</f>
        <v>8.3333333333333329E-2</v>
      </c>
      <c r="AP1352" s="62">
        <f>AD1352/'Festività&amp;Chiusure'!P$2</f>
        <v>4.7619047619047616E-2</v>
      </c>
      <c r="AQ1352" s="62">
        <f>AE1352/'Festività&amp;Chiusure'!Q$2</f>
        <v>8.6956521739130432E-2</v>
      </c>
      <c r="AR1352" s="62">
        <f>AF1352/'Festività&amp;Chiusure'!R$2</f>
        <v>9.5238095238095233E-2</v>
      </c>
      <c r="AS1352" s="62">
        <f>AG1352/'Festività&amp;Chiusure'!S$2</f>
        <v>4.5454545454545456E-2</v>
      </c>
    </row>
    <row r="1353" spans="1:45" ht="15" customHeight="1">
      <c r="A1353" s="24" t="s">
        <v>420</v>
      </c>
      <c r="B1353" s="24" t="s">
        <v>194</v>
      </c>
      <c r="C1353" s="24" t="s">
        <v>195</v>
      </c>
      <c r="D1353" s="24">
        <v>2025</v>
      </c>
      <c r="E1353" s="61">
        <v>45658</v>
      </c>
      <c r="F1353" s="61">
        <v>46022</v>
      </c>
      <c r="G1353" s="24" t="s">
        <v>867</v>
      </c>
      <c r="H1353" s="24" t="s">
        <v>868</v>
      </c>
      <c r="I1353" s="24" t="s">
        <v>379</v>
      </c>
      <c r="J1353" s="24" t="s">
        <v>869</v>
      </c>
      <c r="K1353" s="24" t="s">
        <v>52</v>
      </c>
      <c r="L1353" s="24" t="s">
        <v>333</v>
      </c>
      <c r="M1353" s="24" t="s">
        <v>333</v>
      </c>
      <c r="N1353" s="24" t="s">
        <v>176</v>
      </c>
      <c r="O1353" s="24" t="s">
        <v>92</v>
      </c>
      <c r="P1353" s="24">
        <v>112</v>
      </c>
      <c r="Q1353" s="24">
        <v>0</v>
      </c>
      <c r="R1353" s="24" t="s">
        <v>654</v>
      </c>
      <c r="S1353" s="62">
        <v>0</v>
      </c>
      <c r="T1353" s="24">
        <v>2025</v>
      </c>
      <c r="U1353" s="24">
        <f t="shared" si="27"/>
        <v>10.5</v>
      </c>
      <c r="V1353" s="24">
        <v>1.5</v>
      </c>
      <c r="W1353" s="24">
        <v>1.5</v>
      </c>
      <c r="X1353" s="24">
        <v>1.5</v>
      </c>
      <c r="Y1353" s="24">
        <v>1.5</v>
      </c>
      <c r="Z1353" s="24">
        <v>1.5</v>
      </c>
      <c r="AA1353" s="24">
        <v>1.5</v>
      </c>
      <c r="AB1353" s="24">
        <v>1.5</v>
      </c>
      <c r="AC1353" s="24">
        <v>0.5</v>
      </c>
      <c r="AD1353" s="24">
        <v>1.5</v>
      </c>
      <c r="AE1353" s="24">
        <v>1.5</v>
      </c>
      <c r="AF1353" s="24">
        <v>1.5</v>
      </c>
      <c r="AG1353" s="24">
        <v>1</v>
      </c>
      <c r="AH1353" s="62">
        <f>V1353/'Festività&amp;Chiusure'!H$2</f>
        <v>8.3333333333333329E-2</v>
      </c>
      <c r="AI1353" s="62">
        <f>W1353/'Festività&amp;Chiusure'!I$2</f>
        <v>7.4999999999999997E-2</v>
      </c>
      <c r="AJ1353" s="62">
        <f>X1353/'Festività&amp;Chiusure'!J$2</f>
        <v>7.1428571428571425E-2</v>
      </c>
      <c r="AK1353" s="62">
        <f>Y1353/'Festività&amp;Chiusure'!K$2</f>
        <v>6.8181818181818177E-2</v>
      </c>
      <c r="AL1353" s="62">
        <f>Z1353/'Festività&amp;Chiusure'!L$2</f>
        <v>7.4999999999999997E-2</v>
      </c>
      <c r="AM1353" s="62">
        <f>AA1353/'Festività&amp;Chiusure'!M$2</f>
        <v>7.4999999999999997E-2</v>
      </c>
      <c r="AN1353" s="62">
        <f>AB1353/'Festività&amp;Chiusure'!N$2</f>
        <v>6.5217391304347824E-2</v>
      </c>
      <c r="AO1353" s="62">
        <f>AC1353/'Festività&amp;Chiusure'!O$2</f>
        <v>4.1666666666666664E-2</v>
      </c>
      <c r="AP1353" s="62">
        <f>AD1353/'Festività&amp;Chiusure'!P$2</f>
        <v>7.1428571428571425E-2</v>
      </c>
      <c r="AQ1353" s="62">
        <f>AE1353/'Festività&amp;Chiusure'!Q$2</f>
        <v>6.5217391304347824E-2</v>
      </c>
      <c r="AR1353" s="62">
        <f>AF1353/'Festività&amp;Chiusure'!R$2</f>
        <v>7.1428571428571425E-2</v>
      </c>
      <c r="AS1353" s="62">
        <f>AG1353/'Festività&amp;Chiusure'!S$2</f>
        <v>4.5454545454545456E-2</v>
      </c>
    </row>
    <row r="1354" spans="1:45" ht="15" customHeight="1">
      <c r="A1354" s="24" t="s">
        <v>420</v>
      </c>
      <c r="B1354" s="24" t="s">
        <v>194</v>
      </c>
      <c r="C1354" s="24" t="s">
        <v>195</v>
      </c>
      <c r="D1354" s="24">
        <v>2025</v>
      </c>
      <c r="E1354" s="61">
        <v>45658</v>
      </c>
      <c r="F1354" s="61">
        <v>46022</v>
      </c>
      <c r="G1354" s="24" t="s">
        <v>867</v>
      </c>
      <c r="H1354" s="24" t="s">
        <v>868</v>
      </c>
      <c r="I1354" s="24" t="s">
        <v>379</v>
      </c>
      <c r="J1354" s="24" t="s">
        <v>869</v>
      </c>
      <c r="K1354" s="24" t="s">
        <v>52</v>
      </c>
      <c r="L1354" s="24" t="s">
        <v>333</v>
      </c>
      <c r="M1354" s="24" t="s">
        <v>336</v>
      </c>
      <c r="N1354" s="24" t="s">
        <v>59</v>
      </c>
      <c r="O1354" s="24" t="s">
        <v>697</v>
      </c>
      <c r="P1354" s="24">
        <v>112</v>
      </c>
      <c r="Q1354" s="24">
        <v>0</v>
      </c>
      <c r="R1354" s="24" t="s">
        <v>654</v>
      </c>
      <c r="S1354" s="62">
        <v>0</v>
      </c>
      <c r="T1354" s="24">
        <v>2025</v>
      </c>
      <c r="U1354" s="24">
        <f t="shared" si="27"/>
        <v>4</v>
      </c>
      <c r="V1354" s="24">
        <v>0.5</v>
      </c>
      <c r="W1354" s="24">
        <v>0.5</v>
      </c>
      <c r="X1354" s="24">
        <v>0.5</v>
      </c>
      <c r="Y1354" s="24">
        <v>0.5</v>
      </c>
      <c r="Z1354" s="24">
        <v>0.5</v>
      </c>
      <c r="AA1354" s="24">
        <v>0.5</v>
      </c>
      <c r="AB1354" s="24">
        <v>0.5</v>
      </c>
      <c r="AC1354" s="24">
        <v>0.5</v>
      </c>
      <c r="AD1354" s="24">
        <v>0.5</v>
      </c>
      <c r="AE1354" s="24">
        <v>0.5</v>
      </c>
      <c r="AF1354" s="24">
        <v>0.5</v>
      </c>
      <c r="AG1354" s="24">
        <v>0.5</v>
      </c>
      <c r="AH1354" s="62">
        <f>V1354/'Festività&amp;Chiusure'!H$2</f>
        <v>2.7777777777777776E-2</v>
      </c>
      <c r="AI1354" s="62">
        <f>W1354/'Festività&amp;Chiusure'!I$2</f>
        <v>2.5000000000000001E-2</v>
      </c>
      <c r="AJ1354" s="62">
        <f>X1354/'Festività&amp;Chiusure'!J$2</f>
        <v>2.3809523809523808E-2</v>
      </c>
      <c r="AK1354" s="62">
        <f>Y1354/'Festività&amp;Chiusure'!K$2</f>
        <v>2.2727272727272728E-2</v>
      </c>
      <c r="AL1354" s="62">
        <f>Z1354/'Festività&amp;Chiusure'!L$2</f>
        <v>2.5000000000000001E-2</v>
      </c>
      <c r="AM1354" s="62">
        <f>AA1354/'Festività&amp;Chiusure'!M$2</f>
        <v>2.5000000000000001E-2</v>
      </c>
      <c r="AN1354" s="62">
        <f>AB1354/'Festività&amp;Chiusure'!N$2</f>
        <v>2.1739130434782608E-2</v>
      </c>
      <c r="AO1354" s="62">
        <f>AC1354/'Festività&amp;Chiusure'!O$2</f>
        <v>4.1666666666666664E-2</v>
      </c>
      <c r="AP1354" s="62">
        <f>AD1354/'Festività&amp;Chiusure'!P$2</f>
        <v>2.3809523809523808E-2</v>
      </c>
      <c r="AQ1354" s="62">
        <f>AE1354/'Festività&amp;Chiusure'!Q$2</f>
        <v>2.1739130434782608E-2</v>
      </c>
      <c r="AR1354" s="62">
        <f>AF1354/'Festività&amp;Chiusure'!R$2</f>
        <v>2.3809523809523808E-2</v>
      </c>
      <c r="AS1354" s="62">
        <f>AG1354/'Festività&amp;Chiusure'!S$2</f>
        <v>2.2727272727272728E-2</v>
      </c>
    </row>
    <row r="1355" spans="1:45" ht="15" customHeight="1">
      <c r="A1355" s="24" t="s">
        <v>420</v>
      </c>
      <c r="B1355" s="24" t="s">
        <v>194</v>
      </c>
      <c r="C1355" s="24" t="s">
        <v>195</v>
      </c>
      <c r="D1355" s="24">
        <v>2025</v>
      </c>
      <c r="E1355" s="61">
        <v>45658</v>
      </c>
      <c r="F1355" s="61">
        <v>46022</v>
      </c>
      <c r="G1355" s="24" t="s">
        <v>867</v>
      </c>
      <c r="H1355" s="24" t="s">
        <v>868</v>
      </c>
      <c r="I1355" s="24" t="s">
        <v>379</v>
      </c>
      <c r="J1355" s="24" t="s">
        <v>869</v>
      </c>
      <c r="K1355" s="24" t="s">
        <v>52</v>
      </c>
      <c r="L1355" s="24" t="s">
        <v>333</v>
      </c>
      <c r="M1355" s="24" t="s">
        <v>311</v>
      </c>
      <c r="N1355" s="24" t="s">
        <v>55</v>
      </c>
      <c r="O1355" s="24" t="s">
        <v>674</v>
      </c>
      <c r="P1355" s="24">
        <v>112</v>
      </c>
      <c r="Q1355" s="24">
        <v>0</v>
      </c>
      <c r="R1355" s="24" t="s">
        <v>654</v>
      </c>
      <c r="S1355" s="62">
        <v>0</v>
      </c>
      <c r="T1355" s="24">
        <v>2025</v>
      </c>
      <c r="U1355" s="24">
        <f t="shared" si="27"/>
        <v>11</v>
      </c>
      <c r="V1355" s="24">
        <v>1</v>
      </c>
      <c r="W1355" s="24">
        <v>1.5</v>
      </c>
      <c r="X1355" s="24">
        <v>1.5</v>
      </c>
      <c r="Y1355" s="24">
        <v>1.5</v>
      </c>
      <c r="Z1355" s="24">
        <v>1.5</v>
      </c>
      <c r="AA1355" s="24">
        <v>2</v>
      </c>
      <c r="AB1355" s="24">
        <v>1.5</v>
      </c>
      <c r="AC1355" s="24">
        <v>0.5</v>
      </c>
      <c r="AD1355" s="24">
        <v>1</v>
      </c>
      <c r="AE1355" s="24">
        <v>1.5</v>
      </c>
      <c r="AF1355" s="24">
        <v>1.5</v>
      </c>
      <c r="AG1355" s="24">
        <v>1.5</v>
      </c>
      <c r="AH1355" s="62">
        <f>V1355/'Festività&amp;Chiusure'!H$2</f>
        <v>5.5555555555555552E-2</v>
      </c>
      <c r="AI1355" s="62">
        <f>W1355/'Festività&amp;Chiusure'!I$2</f>
        <v>7.4999999999999997E-2</v>
      </c>
      <c r="AJ1355" s="62">
        <f>X1355/'Festività&amp;Chiusure'!J$2</f>
        <v>7.1428571428571425E-2</v>
      </c>
      <c r="AK1355" s="62">
        <f>Y1355/'Festività&amp;Chiusure'!K$2</f>
        <v>6.8181818181818177E-2</v>
      </c>
      <c r="AL1355" s="62">
        <f>Z1355/'Festività&amp;Chiusure'!L$2</f>
        <v>7.4999999999999997E-2</v>
      </c>
      <c r="AM1355" s="62">
        <f>AA1355/'Festività&amp;Chiusure'!M$2</f>
        <v>0.1</v>
      </c>
      <c r="AN1355" s="62">
        <f>AB1355/'Festività&amp;Chiusure'!N$2</f>
        <v>6.5217391304347824E-2</v>
      </c>
      <c r="AO1355" s="62">
        <f>AC1355/'Festività&amp;Chiusure'!O$2</f>
        <v>4.1666666666666664E-2</v>
      </c>
      <c r="AP1355" s="62">
        <f>AD1355/'Festività&amp;Chiusure'!P$2</f>
        <v>4.7619047619047616E-2</v>
      </c>
      <c r="AQ1355" s="62">
        <f>AE1355/'Festività&amp;Chiusure'!Q$2</f>
        <v>6.5217391304347824E-2</v>
      </c>
      <c r="AR1355" s="62">
        <f>AF1355/'Festività&amp;Chiusure'!R$2</f>
        <v>7.1428571428571425E-2</v>
      </c>
      <c r="AS1355" s="62">
        <f>AG1355/'Festività&amp;Chiusure'!S$2</f>
        <v>6.8181818181818177E-2</v>
      </c>
    </row>
    <row r="1356" spans="1:45" ht="15" customHeight="1">
      <c r="A1356" s="24" t="s">
        <v>592</v>
      </c>
      <c r="B1356" s="24" t="s">
        <v>194</v>
      </c>
      <c r="C1356" s="24" t="s">
        <v>195</v>
      </c>
      <c r="D1356" s="24">
        <v>2025</v>
      </c>
      <c r="E1356" s="61">
        <v>45658</v>
      </c>
      <c r="F1356" s="61">
        <v>46022</v>
      </c>
      <c r="G1356" s="24" t="s">
        <v>62</v>
      </c>
      <c r="H1356" s="24" t="s">
        <v>870</v>
      </c>
      <c r="I1356" s="24" t="s">
        <v>379</v>
      </c>
      <c r="J1356" s="24" t="s">
        <v>871</v>
      </c>
      <c r="K1356" s="24" t="s">
        <v>52</v>
      </c>
      <c r="L1356" s="24" t="s">
        <v>333</v>
      </c>
      <c r="M1356" s="24" t="s">
        <v>322</v>
      </c>
      <c r="N1356" s="24" t="s">
        <v>55</v>
      </c>
      <c r="O1356" s="24" t="s">
        <v>146</v>
      </c>
      <c r="P1356" s="24">
        <v>200</v>
      </c>
      <c r="Q1356" s="24">
        <v>0</v>
      </c>
      <c r="R1356" s="24" t="s">
        <v>654</v>
      </c>
      <c r="S1356" s="62">
        <v>0</v>
      </c>
      <c r="T1356" s="24">
        <v>2025</v>
      </c>
      <c r="U1356" s="24">
        <f t="shared" si="27"/>
        <v>1.5</v>
      </c>
      <c r="V1356" s="24">
        <v>0</v>
      </c>
      <c r="W1356" s="24">
        <v>0</v>
      </c>
      <c r="X1356" s="24">
        <v>0</v>
      </c>
      <c r="Y1356" s="24">
        <v>1.5</v>
      </c>
      <c r="Z1356" s="24">
        <v>1.5</v>
      </c>
      <c r="AA1356" s="24">
        <v>0</v>
      </c>
      <c r="AB1356" s="24">
        <v>0</v>
      </c>
      <c r="AC1356" s="24">
        <v>0</v>
      </c>
      <c r="AD1356" s="24">
        <v>0</v>
      </c>
      <c r="AE1356" s="24">
        <v>0</v>
      </c>
      <c r="AF1356" s="24">
        <v>0</v>
      </c>
      <c r="AG1356" s="24">
        <v>0</v>
      </c>
      <c r="AH1356" s="62">
        <f>V1356/'Festività&amp;Chiusure'!H$2</f>
        <v>0</v>
      </c>
      <c r="AI1356" s="62">
        <f>W1356/'Festività&amp;Chiusure'!I$2</f>
        <v>0</v>
      </c>
      <c r="AJ1356" s="62">
        <f>X1356/'Festività&amp;Chiusure'!J$2</f>
        <v>0</v>
      </c>
      <c r="AK1356" s="62">
        <f>Y1356/'Festività&amp;Chiusure'!K$2</f>
        <v>6.8181818181818177E-2</v>
      </c>
      <c r="AL1356" s="62">
        <f>Z1356/'Festività&amp;Chiusure'!L$2</f>
        <v>7.4999999999999997E-2</v>
      </c>
      <c r="AM1356" s="62">
        <f>AA1356/'Festività&amp;Chiusure'!M$2</f>
        <v>0</v>
      </c>
      <c r="AN1356" s="62">
        <f>AB1356/'Festività&amp;Chiusure'!N$2</f>
        <v>0</v>
      </c>
      <c r="AO1356" s="62">
        <f>AC1356/'Festività&amp;Chiusure'!O$2</f>
        <v>0</v>
      </c>
      <c r="AP1356" s="62">
        <f>AD1356/'Festività&amp;Chiusure'!P$2</f>
        <v>0</v>
      </c>
      <c r="AQ1356" s="62">
        <f>AE1356/'Festività&amp;Chiusure'!Q$2</f>
        <v>0</v>
      </c>
      <c r="AR1356" s="62">
        <f>AF1356/'Festività&amp;Chiusure'!R$2</f>
        <v>0</v>
      </c>
      <c r="AS1356" s="62">
        <f>AG1356/'Festività&amp;Chiusure'!S$2</f>
        <v>0</v>
      </c>
    </row>
    <row r="1357" spans="1:45" ht="15" customHeight="1">
      <c r="A1357" s="24" t="s">
        <v>592</v>
      </c>
      <c r="B1357" s="24" t="s">
        <v>194</v>
      </c>
      <c r="C1357" s="24" t="s">
        <v>195</v>
      </c>
      <c r="D1357" s="24">
        <v>2025</v>
      </c>
      <c r="E1357" s="61">
        <v>45658</v>
      </c>
      <c r="F1357" s="61">
        <v>46022</v>
      </c>
      <c r="G1357" s="24" t="s">
        <v>62</v>
      </c>
      <c r="H1357" s="24" t="s">
        <v>870</v>
      </c>
      <c r="I1357" s="24" t="s">
        <v>379</v>
      </c>
      <c r="J1357" s="24" t="s">
        <v>871</v>
      </c>
      <c r="K1357" s="24" t="s">
        <v>52</v>
      </c>
      <c r="L1357" s="24" t="s">
        <v>333</v>
      </c>
      <c r="M1357" s="24" t="s">
        <v>470</v>
      </c>
      <c r="N1357" s="24" t="s">
        <v>55</v>
      </c>
      <c r="O1357" s="24" t="s">
        <v>142</v>
      </c>
      <c r="P1357" s="24">
        <v>200</v>
      </c>
      <c r="Q1357" s="24">
        <v>0</v>
      </c>
      <c r="R1357" s="24" t="s">
        <v>654</v>
      </c>
      <c r="S1357" s="62">
        <v>0</v>
      </c>
      <c r="T1357" s="24">
        <v>2025</v>
      </c>
      <c r="U1357" s="24">
        <f t="shared" si="27"/>
        <v>8</v>
      </c>
      <c r="V1357" s="24">
        <v>1</v>
      </c>
      <c r="W1357" s="24">
        <v>2</v>
      </c>
      <c r="X1357" s="24">
        <v>1</v>
      </c>
      <c r="Y1357" s="24">
        <v>1</v>
      </c>
      <c r="Z1357" s="24">
        <v>1</v>
      </c>
      <c r="AA1357" s="24">
        <v>1</v>
      </c>
      <c r="AB1357" s="24">
        <v>1</v>
      </c>
      <c r="AC1357" s="24">
        <v>1</v>
      </c>
      <c r="AD1357" s="24">
        <v>1</v>
      </c>
      <c r="AE1357" s="24">
        <v>1</v>
      </c>
      <c r="AF1357" s="24">
        <v>1</v>
      </c>
      <c r="AG1357" s="24">
        <v>1</v>
      </c>
      <c r="AH1357" s="62">
        <f>V1357/'Festività&amp;Chiusure'!H$2</f>
        <v>5.5555555555555552E-2</v>
      </c>
      <c r="AI1357" s="62">
        <f>W1357/'Festività&amp;Chiusure'!I$2</f>
        <v>0.1</v>
      </c>
      <c r="AJ1357" s="62">
        <f>X1357/'Festività&amp;Chiusure'!J$2</f>
        <v>4.7619047619047616E-2</v>
      </c>
      <c r="AK1357" s="62">
        <f>Y1357/'Festività&amp;Chiusure'!K$2</f>
        <v>4.5454545454545456E-2</v>
      </c>
      <c r="AL1357" s="62">
        <f>Z1357/'Festività&amp;Chiusure'!L$2</f>
        <v>0.05</v>
      </c>
      <c r="AM1357" s="62">
        <f>AA1357/'Festività&amp;Chiusure'!M$2</f>
        <v>0.05</v>
      </c>
      <c r="AN1357" s="62">
        <f>AB1357/'Festività&amp;Chiusure'!N$2</f>
        <v>4.3478260869565216E-2</v>
      </c>
      <c r="AO1357" s="62">
        <f>AC1357/'Festività&amp;Chiusure'!O$2</f>
        <v>8.3333333333333329E-2</v>
      </c>
      <c r="AP1357" s="62">
        <f>AD1357/'Festività&amp;Chiusure'!P$2</f>
        <v>4.7619047619047616E-2</v>
      </c>
      <c r="AQ1357" s="62">
        <f>AE1357/'Festività&amp;Chiusure'!Q$2</f>
        <v>4.3478260869565216E-2</v>
      </c>
      <c r="AR1357" s="62">
        <f>AF1357/'Festività&amp;Chiusure'!R$2</f>
        <v>4.7619047619047616E-2</v>
      </c>
      <c r="AS1357" s="62">
        <f>AG1357/'Festività&amp;Chiusure'!S$2</f>
        <v>4.5454545454545456E-2</v>
      </c>
    </row>
    <row r="1358" spans="1:45" ht="15" customHeight="1">
      <c r="A1358" s="24" t="s">
        <v>592</v>
      </c>
      <c r="B1358" s="24" t="s">
        <v>194</v>
      </c>
      <c r="C1358" s="24" t="s">
        <v>195</v>
      </c>
      <c r="D1358" s="24">
        <v>2025</v>
      </c>
      <c r="E1358" s="61">
        <v>45658</v>
      </c>
      <c r="F1358" s="61">
        <v>46022</v>
      </c>
      <c r="G1358" s="24" t="s">
        <v>62</v>
      </c>
      <c r="H1358" s="24" t="s">
        <v>870</v>
      </c>
      <c r="I1358" s="24" t="s">
        <v>379</v>
      </c>
      <c r="J1358" s="24" t="s">
        <v>871</v>
      </c>
      <c r="K1358" s="24" t="s">
        <v>52</v>
      </c>
      <c r="L1358" s="24" t="s">
        <v>333</v>
      </c>
      <c r="M1358" s="24" t="s">
        <v>503</v>
      </c>
      <c r="N1358" s="24" t="s">
        <v>59</v>
      </c>
      <c r="O1358" s="24" t="s">
        <v>697</v>
      </c>
      <c r="P1358" s="24">
        <v>200</v>
      </c>
      <c r="Q1358" s="24">
        <v>0</v>
      </c>
      <c r="R1358" s="24" t="s">
        <v>654</v>
      </c>
      <c r="S1358" s="62">
        <v>0</v>
      </c>
      <c r="T1358" s="24">
        <v>2025</v>
      </c>
      <c r="U1358" s="24">
        <f t="shared" si="27"/>
        <v>18.5</v>
      </c>
      <c r="V1358" s="24">
        <v>2</v>
      </c>
      <c r="W1358" s="24">
        <v>2</v>
      </c>
      <c r="X1358" s="24">
        <v>3</v>
      </c>
      <c r="Y1358" s="24">
        <v>2.5</v>
      </c>
      <c r="Z1358" s="24">
        <v>3</v>
      </c>
      <c r="AA1358" s="24">
        <v>2.5</v>
      </c>
      <c r="AB1358" s="24">
        <v>3</v>
      </c>
      <c r="AC1358" s="24">
        <v>1</v>
      </c>
      <c r="AD1358" s="24">
        <v>2.5</v>
      </c>
      <c r="AE1358" s="24">
        <v>3</v>
      </c>
      <c r="AF1358" s="24">
        <v>2.5</v>
      </c>
      <c r="AG1358" s="24">
        <v>1</v>
      </c>
      <c r="AH1358" s="62">
        <f>V1358/'Festività&amp;Chiusure'!H$2</f>
        <v>0.1111111111111111</v>
      </c>
      <c r="AI1358" s="62">
        <f>W1358/'Festività&amp;Chiusure'!I$2</f>
        <v>0.1</v>
      </c>
      <c r="AJ1358" s="62">
        <f>X1358/'Festività&amp;Chiusure'!J$2</f>
        <v>0.14285714285714285</v>
      </c>
      <c r="AK1358" s="62">
        <f>Y1358/'Festività&amp;Chiusure'!K$2</f>
        <v>0.11363636363636363</v>
      </c>
      <c r="AL1358" s="62">
        <f>Z1358/'Festività&amp;Chiusure'!L$2</f>
        <v>0.15</v>
      </c>
      <c r="AM1358" s="62">
        <f>AA1358/'Festività&amp;Chiusure'!M$2</f>
        <v>0.125</v>
      </c>
      <c r="AN1358" s="62">
        <f>AB1358/'Festività&amp;Chiusure'!N$2</f>
        <v>0.13043478260869565</v>
      </c>
      <c r="AO1358" s="62">
        <f>AC1358/'Festività&amp;Chiusure'!O$2</f>
        <v>8.3333333333333329E-2</v>
      </c>
      <c r="AP1358" s="62">
        <f>AD1358/'Festività&amp;Chiusure'!P$2</f>
        <v>0.11904761904761904</v>
      </c>
      <c r="AQ1358" s="62">
        <f>AE1358/'Festività&amp;Chiusure'!Q$2</f>
        <v>0.13043478260869565</v>
      </c>
      <c r="AR1358" s="62">
        <f>AF1358/'Festività&amp;Chiusure'!R$2</f>
        <v>0.11904761904761904</v>
      </c>
      <c r="AS1358" s="62">
        <f>AG1358/'Festività&amp;Chiusure'!S$2</f>
        <v>4.5454545454545456E-2</v>
      </c>
    </row>
    <row r="1359" spans="1:45" ht="15" customHeight="1">
      <c r="A1359" s="24" t="s">
        <v>592</v>
      </c>
      <c r="B1359" s="24" t="s">
        <v>194</v>
      </c>
      <c r="C1359" s="24" t="s">
        <v>195</v>
      </c>
      <c r="D1359" s="24">
        <v>2025</v>
      </c>
      <c r="E1359" s="61">
        <v>45658</v>
      </c>
      <c r="F1359" s="61">
        <v>46022</v>
      </c>
      <c r="G1359" s="24" t="s">
        <v>62</v>
      </c>
      <c r="H1359" s="24" t="s">
        <v>870</v>
      </c>
      <c r="I1359" s="24" t="s">
        <v>379</v>
      </c>
      <c r="J1359" s="24" t="s">
        <v>871</v>
      </c>
      <c r="K1359" s="24" t="s">
        <v>52</v>
      </c>
      <c r="L1359" s="24" t="s">
        <v>333</v>
      </c>
      <c r="M1359" s="24" t="s">
        <v>160</v>
      </c>
      <c r="N1359" s="24" t="s">
        <v>55</v>
      </c>
      <c r="O1359" s="24" t="s">
        <v>233</v>
      </c>
      <c r="P1359" s="24">
        <v>200</v>
      </c>
      <c r="Q1359" s="24">
        <v>0</v>
      </c>
      <c r="R1359" s="24" t="s">
        <v>654</v>
      </c>
      <c r="S1359" s="62">
        <v>0</v>
      </c>
      <c r="T1359" s="24">
        <v>2025</v>
      </c>
      <c r="U1359" s="24">
        <f t="shared" si="27"/>
        <v>8</v>
      </c>
      <c r="V1359" s="24">
        <v>2</v>
      </c>
      <c r="W1359" s="24">
        <v>1</v>
      </c>
      <c r="X1359" s="24">
        <v>1</v>
      </c>
      <c r="Y1359" s="24">
        <v>1</v>
      </c>
      <c r="Z1359" s="24">
        <v>1</v>
      </c>
      <c r="AA1359" s="24">
        <v>1</v>
      </c>
      <c r="AB1359" s="24">
        <v>1</v>
      </c>
      <c r="AC1359" s="24">
        <v>1</v>
      </c>
      <c r="AD1359" s="24">
        <v>1</v>
      </c>
      <c r="AE1359" s="24">
        <v>1</v>
      </c>
      <c r="AF1359" s="24">
        <v>1</v>
      </c>
      <c r="AG1359" s="24">
        <v>1</v>
      </c>
      <c r="AH1359" s="62">
        <f>V1359/'Festività&amp;Chiusure'!H$2</f>
        <v>0.1111111111111111</v>
      </c>
      <c r="AI1359" s="62">
        <f>W1359/'Festività&amp;Chiusure'!I$2</f>
        <v>0.05</v>
      </c>
      <c r="AJ1359" s="62">
        <f>X1359/'Festività&amp;Chiusure'!J$2</f>
        <v>4.7619047619047616E-2</v>
      </c>
      <c r="AK1359" s="62">
        <f>Y1359/'Festività&amp;Chiusure'!K$2</f>
        <v>4.5454545454545456E-2</v>
      </c>
      <c r="AL1359" s="62">
        <f>Z1359/'Festività&amp;Chiusure'!L$2</f>
        <v>0.05</v>
      </c>
      <c r="AM1359" s="62">
        <f>AA1359/'Festività&amp;Chiusure'!M$2</f>
        <v>0.05</v>
      </c>
      <c r="AN1359" s="62">
        <f>AB1359/'Festività&amp;Chiusure'!N$2</f>
        <v>4.3478260869565216E-2</v>
      </c>
      <c r="AO1359" s="62">
        <f>AC1359/'Festività&amp;Chiusure'!O$2</f>
        <v>8.3333333333333329E-2</v>
      </c>
      <c r="AP1359" s="62">
        <f>AD1359/'Festività&amp;Chiusure'!P$2</f>
        <v>4.7619047619047616E-2</v>
      </c>
      <c r="AQ1359" s="62">
        <f>AE1359/'Festività&amp;Chiusure'!Q$2</f>
        <v>4.3478260869565216E-2</v>
      </c>
      <c r="AR1359" s="62">
        <f>AF1359/'Festività&amp;Chiusure'!R$2</f>
        <v>4.7619047619047616E-2</v>
      </c>
      <c r="AS1359" s="62">
        <f>AG1359/'Festività&amp;Chiusure'!S$2</f>
        <v>4.5454545454545456E-2</v>
      </c>
    </row>
    <row r="1360" spans="1:45" ht="15" customHeight="1">
      <c r="A1360" s="24" t="s">
        <v>592</v>
      </c>
      <c r="B1360" s="24" t="s">
        <v>194</v>
      </c>
      <c r="C1360" s="24" t="s">
        <v>195</v>
      </c>
      <c r="D1360" s="24">
        <v>2025</v>
      </c>
      <c r="E1360" s="61">
        <v>45658</v>
      </c>
      <c r="F1360" s="61">
        <v>46022</v>
      </c>
      <c r="G1360" s="24" t="s">
        <v>62</v>
      </c>
      <c r="H1360" s="24" t="s">
        <v>870</v>
      </c>
      <c r="I1360" s="24" t="s">
        <v>379</v>
      </c>
      <c r="J1360" s="24" t="s">
        <v>871</v>
      </c>
      <c r="K1360" s="24" t="s">
        <v>52</v>
      </c>
      <c r="L1360" s="24" t="s">
        <v>333</v>
      </c>
      <c r="M1360" s="24" t="s">
        <v>596</v>
      </c>
      <c r="N1360" s="24" t="s">
        <v>55</v>
      </c>
      <c r="O1360" s="24" t="s">
        <v>146</v>
      </c>
      <c r="P1360" s="24">
        <v>200</v>
      </c>
      <c r="Q1360" s="24">
        <v>0</v>
      </c>
      <c r="R1360" s="24" t="s">
        <v>654</v>
      </c>
      <c r="S1360" s="62">
        <v>0</v>
      </c>
      <c r="T1360" s="24">
        <v>2025</v>
      </c>
      <c r="U1360" s="24">
        <f t="shared" si="27"/>
        <v>14</v>
      </c>
      <c r="V1360" s="24">
        <v>0</v>
      </c>
      <c r="W1360" s="24">
        <v>0</v>
      </c>
      <c r="X1360" s="24">
        <v>0</v>
      </c>
      <c r="Y1360" s="24">
        <v>2</v>
      </c>
      <c r="Z1360" s="24">
        <v>2</v>
      </c>
      <c r="AA1360" s="24">
        <v>2</v>
      </c>
      <c r="AB1360" s="24">
        <v>2</v>
      </c>
      <c r="AC1360" s="24">
        <v>1</v>
      </c>
      <c r="AD1360" s="24">
        <v>2</v>
      </c>
      <c r="AE1360" s="24">
        <v>2</v>
      </c>
      <c r="AF1360" s="24">
        <v>2</v>
      </c>
      <c r="AG1360" s="24">
        <v>1</v>
      </c>
      <c r="AH1360" s="62">
        <f>V1360/'Festività&amp;Chiusure'!H$2</f>
        <v>0</v>
      </c>
      <c r="AI1360" s="62">
        <f>W1360/'Festività&amp;Chiusure'!I$2</f>
        <v>0</v>
      </c>
      <c r="AJ1360" s="62">
        <f>X1360/'Festività&amp;Chiusure'!J$2</f>
        <v>0</v>
      </c>
      <c r="AK1360" s="62">
        <f>Y1360/'Festività&amp;Chiusure'!K$2</f>
        <v>9.0909090909090912E-2</v>
      </c>
      <c r="AL1360" s="62">
        <f>Z1360/'Festività&amp;Chiusure'!L$2</f>
        <v>0.1</v>
      </c>
      <c r="AM1360" s="62">
        <f>AA1360/'Festività&amp;Chiusure'!M$2</f>
        <v>0.1</v>
      </c>
      <c r="AN1360" s="62">
        <f>AB1360/'Festività&amp;Chiusure'!N$2</f>
        <v>8.6956521739130432E-2</v>
      </c>
      <c r="AO1360" s="62">
        <f>AC1360/'Festività&amp;Chiusure'!O$2</f>
        <v>8.3333333333333329E-2</v>
      </c>
      <c r="AP1360" s="62">
        <f>AD1360/'Festività&amp;Chiusure'!P$2</f>
        <v>9.5238095238095233E-2</v>
      </c>
      <c r="AQ1360" s="62">
        <f>AE1360/'Festività&amp;Chiusure'!Q$2</f>
        <v>8.6956521739130432E-2</v>
      </c>
      <c r="AR1360" s="62">
        <f>AF1360/'Festività&amp;Chiusure'!R$2</f>
        <v>9.5238095238095233E-2</v>
      </c>
      <c r="AS1360" s="62">
        <f>AG1360/'Festività&amp;Chiusure'!S$2</f>
        <v>4.5454545454545456E-2</v>
      </c>
    </row>
    <row r="1361" spans="1:45" ht="15" customHeight="1">
      <c r="A1361" s="24" t="s">
        <v>592</v>
      </c>
      <c r="B1361" s="24" t="s">
        <v>194</v>
      </c>
      <c r="C1361" s="24" t="s">
        <v>195</v>
      </c>
      <c r="D1361" s="24">
        <v>2025</v>
      </c>
      <c r="E1361" s="61">
        <v>45658</v>
      </c>
      <c r="F1361" s="61">
        <v>46022</v>
      </c>
      <c r="G1361" s="24" t="s">
        <v>62</v>
      </c>
      <c r="H1361" s="24" t="s">
        <v>870</v>
      </c>
      <c r="I1361" s="24" t="s">
        <v>379</v>
      </c>
      <c r="J1361" s="24" t="s">
        <v>871</v>
      </c>
      <c r="K1361" s="24" t="s">
        <v>52</v>
      </c>
      <c r="L1361" s="24" t="s">
        <v>333</v>
      </c>
      <c r="M1361" s="24" t="s">
        <v>316</v>
      </c>
      <c r="N1361" s="24" t="s">
        <v>55</v>
      </c>
      <c r="O1361" s="24" t="s">
        <v>146</v>
      </c>
      <c r="P1361" s="24">
        <v>200</v>
      </c>
      <c r="Q1361" s="24">
        <v>0</v>
      </c>
      <c r="R1361" s="24" t="s">
        <v>93</v>
      </c>
      <c r="S1361" s="62">
        <v>0</v>
      </c>
      <c r="T1361" s="24">
        <v>2025</v>
      </c>
      <c r="U1361" s="24">
        <f t="shared" si="27"/>
        <v>0</v>
      </c>
      <c r="V1361" s="24">
        <v>1</v>
      </c>
      <c r="W1361" s="24">
        <v>1</v>
      </c>
      <c r="X1361" s="24">
        <v>1</v>
      </c>
      <c r="Y1361" s="24">
        <v>0</v>
      </c>
      <c r="Z1361" s="24">
        <v>0</v>
      </c>
      <c r="AA1361" s="24">
        <v>0</v>
      </c>
      <c r="AB1361" s="24">
        <v>0</v>
      </c>
      <c r="AC1361" s="24">
        <v>0</v>
      </c>
      <c r="AD1361" s="24">
        <v>0</v>
      </c>
      <c r="AE1361" s="24">
        <v>0</v>
      </c>
      <c r="AF1361" s="24">
        <v>0</v>
      </c>
      <c r="AG1361" s="24">
        <v>0</v>
      </c>
      <c r="AH1361" s="62">
        <f>V1361/'Festività&amp;Chiusure'!H$2</f>
        <v>5.5555555555555552E-2</v>
      </c>
      <c r="AI1361" s="62">
        <f>W1361/'Festività&amp;Chiusure'!I$2</f>
        <v>0.05</v>
      </c>
      <c r="AJ1361" s="62">
        <f>X1361/'Festività&amp;Chiusure'!J$2</f>
        <v>4.7619047619047616E-2</v>
      </c>
      <c r="AK1361" s="62">
        <f>Y1361/'Festività&amp;Chiusure'!K$2</f>
        <v>0</v>
      </c>
      <c r="AL1361" s="62">
        <f>Z1361/'Festività&amp;Chiusure'!L$2</f>
        <v>0</v>
      </c>
      <c r="AM1361" s="62">
        <f>AA1361/'Festività&amp;Chiusure'!M$2</f>
        <v>0</v>
      </c>
      <c r="AN1361" s="62">
        <f>AB1361/'Festività&amp;Chiusure'!N$2</f>
        <v>0</v>
      </c>
      <c r="AO1361" s="62">
        <f>AC1361/'Festività&amp;Chiusure'!O$2</f>
        <v>0</v>
      </c>
      <c r="AP1361" s="62">
        <f>AD1361/'Festività&amp;Chiusure'!P$2</f>
        <v>0</v>
      </c>
      <c r="AQ1361" s="62">
        <f>AE1361/'Festività&amp;Chiusure'!Q$2</f>
        <v>0</v>
      </c>
      <c r="AR1361" s="62">
        <f>AF1361/'Festività&amp;Chiusure'!R$2</f>
        <v>0</v>
      </c>
      <c r="AS1361" s="62">
        <f>AG1361/'Festività&amp;Chiusure'!S$2</f>
        <v>0</v>
      </c>
    </row>
    <row r="1362" spans="1:45" ht="15" customHeight="1">
      <c r="A1362" s="24" t="s">
        <v>592</v>
      </c>
      <c r="B1362" s="24" t="s">
        <v>194</v>
      </c>
      <c r="C1362" s="24" t="s">
        <v>195</v>
      </c>
      <c r="D1362" s="24">
        <v>2025</v>
      </c>
      <c r="E1362" s="61">
        <v>45658</v>
      </c>
      <c r="F1362" s="61">
        <v>46022</v>
      </c>
      <c r="G1362" s="24" t="s">
        <v>62</v>
      </c>
      <c r="H1362" s="24" t="s">
        <v>870</v>
      </c>
      <c r="I1362" s="24" t="s">
        <v>379</v>
      </c>
      <c r="J1362" s="24" t="s">
        <v>871</v>
      </c>
      <c r="K1362" s="24" t="s">
        <v>52</v>
      </c>
      <c r="L1362" s="24" t="s">
        <v>333</v>
      </c>
      <c r="M1362" s="24" t="s">
        <v>223</v>
      </c>
      <c r="N1362" s="24" t="s">
        <v>55</v>
      </c>
      <c r="O1362" s="24" t="s">
        <v>233</v>
      </c>
      <c r="P1362" s="24">
        <v>200</v>
      </c>
      <c r="Q1362" s="24">
        <v>0</v>
      </c>
      <c r="R1362" s="24" t="s">
        <v>654</v>
      </c>
      <c r="S1362" s="62">
        <v>0</v>
      </c>
      <c r="T1362" s="24">
        <v>2025</v>
      </c>
      <c r="U1362" s="24">
        <f t="shared" si="27"/>
        <v>14</v>
      </c>
      <c r="V1362" s="24">
        <v>2</v>
      </c>
      <c r="W1362" s="24">
        <v>3</v>
      </c>
      <c r="X1362" s="24">
        <v>3</v>
      </c>
      <c r="Y1362" s="24">
        <v>2</v>
      </c>
      <c r="Z1362" s="24">
        <v>2</v>
      </c>
      <c r="AA1362" s="24">
        <v>2</v>
      </c>
      <c r="AB1362" s="24">
        <v>2</v>
      </c>
      <c r="AC1362" s="24">
        <v>1</v>
      </c>
      <c r="AD1362" s="24">
        <v>2</v>
      </c>
      <c r="AE1362" s="24">
        <v>2</v>
      </c>
      <c r="AF1362" s="24">
        <v>2</v>
      </c>
      <c r="AG1362" s="24">
        <v>1</v>
      </c>
      <c r="AH1362" s="62">
        <f>V1362/'Festività&amp;Chiusure'!H$2</f>
        <v>0.1111111111111111</v>
      </c>
      <c r="AI1362" s="62">
        <f>W1362/'Festività&amp;Chiusure'!I$2</f>
        <v>0.15</v>
      </c>
      <c r="AJ1362" s="62">
        <f>X1362/'Festività&amp;Chiusure'!J$2</f>
        <v>0.14285714285714285</v>
      </c>
      <c r="AK1362" s="62">
        <f>Y1362/'Festività&amp;Chiusure'!K$2</f>
        <v>9.0909090909090912E-2</v>
      </c>
      <c r="AL1362" s="62">
        <f>Z1362/'Festività&amp;Chiusure'!L$2</f>
        <v>0.1</v>
      </c>
      <c r="AM1362" s="62">
        <f>AA1362/'Festività&amp;Chiusure'!M$2</f>
        <v>0.1</v>
      </c>
      <c r="AN1362" s="62">
        <f>AB1362/'Festività&amp;Chiusure'!N$2</f>
        <v>8.6956521739130432E-2</v>
      </c>
      <c r="AO1362" s="62">
        <f>AC1362/'Festività&amp;Chiusure'!O$2</f>
        <v>8.3333333333333329E-2</v>
      </c>
      <c r="AP1362" s="62">
        <f>AD1362/'Festività&amp;Chiusure'!P$2</f>
        <v>9.5238095238095233E-2</v>
      </c>
      <c r="AQ1362" s="62">
        <f>AE1362/'Festività&amp;Chiusure'!Q$2</f>
        <v>8.6956521739130432E-2</v>
      </c>
      <c r="AR1362" s="62">
        <f>AF1362/'Festività&amp;Chiusure'!R$2</f>
        <v>9.5238095238095233E-2</v>
      </c>
      <c r="AS1362" s="62">
        <f>AG1362/'Festività&amp;Chiusure'!S$2</f>
        <v>4.5454545454545456E-2</v>
      </c>
    </row>
    <row r="1363" spans="1:45" ht="15" customHeight="1">
      <c r="A1363" s="24" t="s">
        <v>592</v>
      </c>
      <c r="B1363" s="24" t="s">
        <v>194</v>
      </c>
      <c r="C1363" s="24" t="s">
        <v>195</v>
      </c>
      <c r="D1363" s="24">
        <v>2025</v>
      </c>
      <c r="E1363" s="61">
        <v>45658</v>
      </c>
      <c r="F1363" s="61">
        <v>46022</v>
      </c>
      <c r="G1363" s="24" t="s">
        <v>62</v>
      </c>
      <c r="H1363" s="24" t="s">
        <v>870</v>
      </c>
      <c r="I1363" s="24" t="s">
        <v>379</v>
      </c>
      <c r="J1363" s="24" t="s">
        <v>871</v>
      </c>
      <c r="K1363" s="24" t="s">
        <v>52</v>
      </c>
      <c r="L1363" s="24" t="s">
        <v>333</v>
      </c>
      <c r="M1363" s="24" t="s">
        <v>230</v>
      </c>
      <c r="N1363" s="24" t="s">
        <v>55</v>
      </c>
      <c r="O1363" s="24" t="s">
        <v>696</v>
      </c>
      <c r="P1363" s="24">
        <v>200</v>
      </c>
      <c r="Q1363" s="24">
        <v>0</v>
      </c>
      <c r="R1363" s="24" t="s">
        <v>654</v>
      </c>
      <c r="S1363" s="62">
        <v>0</v>
      </c>
      <c r="T1363" s="24">
        <v>2025</v>
      </c>
      <c r="U1363" s="24">
        <f t="shared" si="27"/>
        <v>22.5</v>
      </c>
      <c r="V1363" s="24">
        <v>3</v>
      </c>
      <c r="W1363" s="24">
        <v>3.5</v>
      </c>
      <c r="X1363" s="24">
        <v>3.5</v>
      </c>
      <c r="Y1363" s="24">
        <v>3.5</v>
      </c>
      <c r="Z1363" s="24">
        <v>3.5</v>
      </c>
      <c r="AA1363" s="24">
        <v>3.5</v>
      </c>
      <c r="AB1363" s="24">
        <v>3.5</v>
      </c>
      <c r="AC1363" s="24">
        <v>0.5</v>
      </c>
      <c r="AD1363" s="24">
        <v>3.5</v>
      </c>
      <c r="AE1363" s="24">
        <v>3.5</v>
      </c>
      <c r="AF1363" s="24">
        <v>3.5</v>
      </c>
      <c r="AG1363" s="24">
        <v>1</v>
      </c>
      <c r="AH1363" s="62">
        <f>V1363/'Festività&amp;Chiusure'!H$2</f>
        <v>0.16666666666666666</v>
      </c>
      <c r="AI1363" s="62">
        <f>W1363/'Festività&amp;Chiusure'!I$2</f>
        <v>0.17499999999999999</v>
      </c>
      <c r="AJ1363" s="62">
        <f>X1363/'Festività&amp;Chiusure'!J$2</f>
        <v>0.16666666666666666</v>
      </c>
      <c r="AK1363" s="62">
        <f>Y1363/'Festività&amp;Chiusure'!K$2</f>
        <v>0.15909090909090909</v>
      </c>
      <c r="AL1363" s="62">
        <f>Z1363/'Festività&amp;Chiusure'!L$2</f>
        <v>0.17499999999999999</v>
      </c>
      <c r="AM1363" s="62">
        <f>AA1363/'Festività&amp;Chiusure'!M$2</f>
        <v>0.17499999999999999</v>
      </c>
      <c r="AN1363" s="62">
        <f>AB1363/'Festività&amp;Chiusure'!N$2</f>
        <v>0.15217391304347827</v>
      </c>
      <c r="AO1363" s="62">
        <f>AC1363/'Festività&amp;Chiusure'!O$2</f>
        <v>4.1666666666666664E-2</v>
      </c>
      <c r="AP1363" s="62">
        <f>AD1363/'Festività&amp;Chiusure'!P$2</f>
        <v>0.16666666666666666</v>
      </c>
      <c r="AQ1363" s="62">
        <f>AE1363/'Festività&amp;Chiusure'!Q$2</f>
        <v>0.15217391304347827</v>
      </c>
      <c r="AR1363" s="62">
        <f>AF1363/'Festività&amp;Chiusure'!R$2</f>
        <v>0.16666666666666666</v>
      </c>
      <c r="AS1363" s="62">
        <f>AG1363/'Festività&amp;Chiusure'!S$2</f>
        <v>4.5454545454545456E-2</v>
      </c>
    </row>
    <row r="1364" spans="1:45" ht="15" customHeight="1">
      <c r="A1364" s="24" t="s">
        <v>592</v>
      </c>
      <c r="B1364" s="24" t="s">
        <v>194</v>
      </c>
      <c r="C1364" s="24" t="s">
        <v>195</v>
      </c>
      <c r="D1364" s="24">
        <v>2025</v>
      </c>
      <c r="E1364" s="61">
        <v>45658</v>
      </c>
      <c r="F1364" s="61">
        <v>46022</v>
      </c>
      <c r="G1364" s="24" t="s">
        <v>62</v>
      </c>
      <c r="H1364" s="24" t="s">
        <v>870</v>
      </c>
      <c r="I1364" s="24" t="s">
        <v>379</v>
      </c>
      <c r="J1364" s="24" t="s">
        <v>871</v>
      </c>
      <c r="K1364" s="24" t="s">
        <v>52</v>
      </c>
      <c r="L1364" s="24" t="s">
        <v>333</v>
      </c>
      <c r="M1364" s="24" t="s">
        <v>333</v>
      </c>
      <c r="N1364" s="24" t="s">
        <v>176</v>
      </c>
      <c r="O1364" s="24" t="s">
        <v>92</v>
      </c>
      <c r="P1364" s="24">
        <v>200</v>
      </c>
      <c r="Q1364" s="24">
        <v>0</v>
      </c>
      <c r="R1364" s="24" t="s">
        <v>654</v>
      </c>
      <c r="S1364" s="62">
        <v>0</v>
      </c>
      <c r="T1364" s="24">
        <v>2025</v>
      </c>
      <c r="U1364" s="24">
        <f t="shared" si="27"/>
        <v>9.5</v>
      </c>
      <c r="V1364" s="24">
        <v>1</v>
      </c>
      <c r="W1364" s="24">
        <v>1.5</v>
      </c>
      <c r="X1364" s="24">
        <v>1.5</v>
      </c>
      <c r="Y1364" s="24">
        <v>1.5</v>
      </c>
      <c r="Z1364" s="24">
        <v>1.5</v>
      </c>
      <c r="AA1364" s="24">
        <v>1.5</v>
      </c>
      <c r="AB1364" s="24">
        <v>1.5</v>
      </c>
      <c r="AC1364" s="24">
        <v>0.5</v>
      </c>
      <c r="AD1364" s="24">
        <v>1.5</v>
      </c>
      <c r="AE1364" s="24">
        <v>1.5</v>
      </c>
      <c r="AF1364" s="24">
        <v>1</v>
      </c>
      <c r="AG1364" s="24">
        <v>0.5</v>
      </c>
      <c r="AH1364" s="62">
        <f>V1364/'Festività&amp;Chiusure'!H$2</f>
        <v>5.5555555555555552E-2</v>
      </c>
      <c r="AI1364" s="62">
        <f>W1364/'Festività&amp;Chiusure'!I$2</f>
        <v>7.4999999999999997E-2</v>
      </c>
      <c r="AJ1364" s="62">
        <f>X1364/'Festività&amp;Chiusure'!J$2</f>
        <v>7.1428571428571425E-2</v>
      </c>
      <c r="AK1364" s="62">
        <f>Y1364/'Festività&amp;Chiusure'!K$2</f>
        <v>6.8181818181818177E-2</v>
      </c>
      <c r="AL1364" s="62">
        <f>Z1364/'Festività&amp;Chiusure'!L$2</f>
        <v>7.4999999999999997E-2</v>
      </c>
      <c r="AM1364" s="62">
        <f>AA1364/'Festività&amp;Chiusure'!M$2</f>
        <v>7.4999999999999997E-2</v>
      </c>
      <c r="AN1364" s="62">
        <f>AB1364/'Festività&amp;Chiusure'!N$2</f>
        <v>6.5217391304347824E-2</v>
      </c>
      <c r="AO1364" s="62">
        <f>AC1364/'Festività&amp;Chiusure'!O$2</f>
        <v>4.1666666666666664E-2</v>
      </c>
      <c r="AP1364" s="62">
        <f>AD1364/'Festività&amp;Chiusure'!P$2</f>
        <v>7.1428571428571425E-2</v>
      </c>
      <c r="AQ1364" s="62">
        <f>AE1364/'Festività&amp;Chiusure'!Q$2</f>
        <v>6.5217391304347824E-2</v>
      </c>
      <c r="AR1364" s="62">
        <f>AF1364/'Festività&amp;Chiusure'!R$2</f>
        <v>4.7619047619047616E-2</v>
      </c>
      <c r="AS1364" s="62">
        <f>AG1364/'Festività&amp;Chiusure'!S$2</f>
        <v>2.2727272727272728E-2</v>
      </c>
    </row>
    <row r="1365" spans="1:45" ht="15" customHeight="1">
      <c r="A1365" s="24" t="s">
        <v>592</v>
      </c>
      <c r="B1365" s="24" t="s">
        <v>194</v>
      </c>
      <c r="C1365" s="24" t="s">
        <v>195</v>
      </c>
      <c r="D1365" s="24">
        <v>2025</v>
      </c>
      <c r="E1365" s="61">
        <v>45658</v>
      </c>
      <c r="F1365" s="61">
        <v>46022</v>
      </c>
      <c r="G1365" s="24" t="s">
        <v>62</v>
      </c>
      <c r="H1365" s="24" t="s">
        <v>870</v>
      </c>
      <c r="I1365" s="24" t="s">
        <v>379</v>
      </c>
      <c r="J1365" s="24" t="s">
        <v>871</v>
      </c>
      <c r="K1365" s="24" t="s">
        <v>52</v>
      </c>
      <c r="L1365" s="24" t="s">
        <v>333</v>
      </c>
      <c r="M1365" s="24" t="s">
        <v>336</v>
      </c>
      <c r="N1365" s="24" t="s">
        <v>59</v>
      </c>
      <c r="O1365" s="24" t="s">
        <v>697</v>
      </c>
      <c r="P1365" s="24">
        <v>200</v>
      </c>
      <c r="Q1365" s="24">
        <v>0</v>
      </c>
      <c r="R1365" s="24" t="s">
        <v>654</v>
      </c>
      <c r="S1365" s="62">
        <v>0</v>
      </c>
      <c r="T1365" s="24">
        <v>2025</v>
      </c>
      <c r="U1365" s="24">
        <f t="shared" si="27"/>
        <v>7</v>
      </c>
      <c r="V1365" s="24">
        <v>1</v>
      </c>
      <c r="W1365" s="24">
        <v>0.5</v>
      </c>
      <c r="X1365" s="24">
        <v>0.5</v>
      </c>
      <c r="Y1365" s="24">
        <v>1</v>
      </c>
      <c r="Z1365" s="24">
        <v>1</v>
      </c>
      <c r="AA1365" s="24">
        <v>1</v>
      </c>
      <c r="AB1365" s="24">
        <v>1</v>
      </c>
      <c r="AC1365" s="24">
        <v>0.5</v>
      </c>
      <c r="AD1365" s="24">
        <v>1</v>
      </c>
      <c r="AE1365" s="24">
        <v>1</v>
      </c>
      <c r="AF1365" s="24">
        <v>1</v>
      </c>
      <c r="AG1365" s="24">
        <v>0.5</v>
      </c>
      <c r="AH1365" s="62">
        <f>V1365/'Festività&amp;Chiusure'!H$2</f>
        <v>5.5555555555555552E-2</v>
      </c>
      <c r="AI1365" s="62">
        <f>W1365/'Festività&amp;Chiusure'!I$2</f>
        <v>2.5000000000000001E-2</v>
      </c>
      <c r="AJ1365" s="62">
        <f>X1365/'Festività&amp;Chiusure'!J$2</f>
        <v>2.3809523809523808E-2</v>
      </c>
      <c r="AK1365" s="62">
        <f>Y1365/'Festività&amp;Chiusure'!K$2</f>
        <v>4.5454545454545456E-2</v>
      </c>
      <c r="AL1365" s="62">
        <f>Z1365/'Festività&amp;Chiusure'!L$2</f>
        <v>0.05</v>
      </c>
      <c r="AM1365" s="62">
        <f>AA1365/'Festività&amp;Chiusure'!M$2</f>
        <v>0.05</v>
      </c>
      <c r="AN1365" s="62">
        <f>AB1365/'Festività&amp;Chiusure'!N$2</f>
        <v>4.3478260869565216E-2</v>
      </c>
      <c r="AO1365" s="62">
        <f>AC1365/'Festività&amp;Chiusure'!O$2</f>
        <v>4.1666666666666664E-2</v>
      </c>
      <c r="AP1365" s="62">
        <f>AD1365/'Festività&amp;Chiusure'!P$2</f>
        <v>4.7619047619047616E-2</v>
      </c>
      <c r="AQ1365" s="62">
        <f>AE1365/'Festività&amp;Chiusure'!Q$2</f>
        <v>4.3478260869565216E-2</v>
      </c>
      <c r="AR1365" s="62">
        <f>AF1365/'Festività&amp;Chiusure'!R$2</f>
        <v>4.7619047619047616E-2</v>
      </c>
      <c r="AS1365" s="62">
        <f>AG1365/'Festività&amp;Chiusure'!S$2</f>
        <v>2.2727272727272728E-2</v>
      </c>
    </row>
    <row r="1366" spans="1:45" ht="15" customHeight="1">
      <c r="A1366" s="24" t="s">
        <v>592</v>
      </c>
      <c r="B1366" s="24" t="s">
        <v>194</v>
      </c>
      <c r="C1366" s="24" t="s">
        <v>195</v>
      </c>
      <c r="D1366" s="24">
        <v>2025</v>
      </c>
      <c r="E1366" s="61">
        <v>45658</v>
      </c>
      <c r="F1366" s="61">
        <v>46022</v>
      </c>
      <c r="G1366" s="24" t="s">
        <v>62</v>
      </c>
      <c r="H1366" s="24" t="s">
        <v>870</v>
      </c>
      <c r="I1366" s="24" t="s">
        <v>379</v>
      </c>
      <c r="J1366" s="24" t="s">
        <v>871</v>
      </c>
      <c r="K1366" s="24" t="s">
        <v>52</v>
      </c>
      <c r="L1366" s="24" t="s">
        <v>333</v>
      </c>
      <c r="M1366" s="24" t="s">
        <v>872</v>
      </c>
      <c r="N1366" s="24" t="s">
        <v>841</v>
      </c>
      <c r="O1366" s="24" t="s">
        <v>697</v>
      </c>
      <c r="P1366" s="24">
        <v>200</v>
      </c>
      <c r="Q1366" s="24">
        <v>0</v>
      </c>
      <c r="R1366" s="24" t="s">
        <v>654</v>
      </c>
      <c r="S1366" s="62">
        <v>0</v>
      </c>
      <c r="T1366" s="24">
        <v>2025</v>
      </c>
      <c r="U1366" s="24">
        <f t="shared" si="27"/>
        <v>0</v>
      </c>
      <c r="V1366" s="24">
        <v>1</v>
      </c>
      <c r="W1366" s="24">
        <v>0.5</v>
      </c>
      <c r="X1366" s="24">
        <v>0.5</v>
      </c>
      <c r="Y1366" s="24">
        <v>0</v>
      </c>
      <c r="Z1366" s="24">
        <v>0</v>
      </c>
      <c r="AA1366" s="24">
        <v>0</v>
      </c>
      <c r="AB1366" s="24">
        <v>0</v>
      </c>
      <c r="AC1366" s="24">
        <v>0</v>
      </c>
      <c r="AD1366" s="24">
        <v>0</v>
      </c>
      <c r="AE1366" s="24">
        <v>0</v>
      </c>
      <c r="AF1366" s="24">
        <v>0</v>
      </c>
      <c r="AG1366" s="24">
        <v>0</v>
      </c>
      <c r="AH1366" s="62">
        <f>V1366/'Festività&amp;Chiusure'!H$2</f>
        <v>5.5555555555555552E-2</v>
      </c>
      <c r="AI1366" s="62">
        <f>W1366/'Festività&amp;Chiusure'!I$2</f>
        <v>2.5000000000000001E-2</v>
      </c>
      <c r="AJ1366" s="62">
        <f>X1366/'Festività&amp;Chiusure'!J$2</f>
        <v>2.3809523809523808E-2</v>
      </c>
      <c r="AK1366" s="62">
        <f>Y1366/'Festività&amp;Chiusure'!K$2</f>
        <v>0</v>
      </c>
      <c r="AL1366" s="62">
        <f>Z1366/'Festività&amp;Chiusure'!L$2</f>
        <v>0</v>
      </c>
      <c r="AM1366" s="62">
        <f>AA1366/'Festività&amp;Chiusure'!M$2</f>
        <v>0</v>
      </c>
      <c r="AN1366" s="62">
        <f>AB1366/'Festività&amp;Chiusure'!N$2</f>
        <v>0</v>
      </c>
      <c r="AO1366" s="62">
        <f>AC1366/'Festività&amp;Chiusure'!O$2</f>
        <v>0</v>
      </c>
      <c r="AP1366" s="62">
        <f>AD1366/'Festività&amp;Chiusure'!P$2</f>
        <v>0</v>
      </c>
      <c r="AQ1366" s="62">
        <f>AE1366/'Festività&amp;Chiusure'!Q$2</f>
        <v>0</v>
      </c>
      <c r="AR1366" s="62">
        <f>AF1366/'Festività&amp;Chiusure'!R$2</f>
        <v>0</v>
      </c>
      <c r="AS1366" s="62">
        <f>AG1366/'Festività&amp;Chiusure'!S$2</f>
        <v>0</v>
      </c>
    </row>
    <row r="1367" spans="1:45" ht="15" customHeight="1">
      <c r="A1367" s="24" t="s">
        <v>592</v>
      </c>
      <c r="B1367" s="24" t="s">
        <v>194</v>
      </c>
      <c r="C1367" s="24" t="s">
        <v>195</v>
      </c>
      <c r="D1367" s="24">
        <v>2025</v>
      </c>
      <c r="E1367" s="61">
        <v>45658</v>
      </c>
      <c r="F1367" s="61">
        <v>46022</v>
      </c>
      <c r="G1367" s="24" t="s">
        <v>62</v>
      </c>
      <c r="H1367" s="24" t="s">
        <v>870</v>
      </c>
      <c r="I1367" s="24" t="s">
        <v>379</v>
      </c>
      <c r="J1367" s="24" t="s">
        <v>871</v>
      </c>
      <c r="K1367" s="24" t="s">
        <v>52</v>
      </c>
      <c r="L1367" s="24" t="s">
        <v>333</v>
      </c>
      <c r="M1367" s="24" t="s">
        <v>311</v>
      </c>
      <c r="N1367" s="24" t="s">
        <v>55</v>
      </c>
      <c r="O1367" s="24" t="s">
        <v>674</v>
      </c>
      <c r="P1367" s="24">
        <v>200</v>
      </c>
      <c r="Q1367" s="24">
        <v>0</v>
      </c>
      <c r="R1367" s="24" t="s">
        <v>654</v>
      </c>
      <c r="S1367" s="62">
        <v>0</v>
      </c>
      <c r="T1367" s="24">
        <v>2025</v>
      </c>
      <c r="U1367" s="24">
        <f t="shared" si="27"/>
        <v>18.5</v>
      </c>
      <c r="V1367" s="24">
        <v>1</v>
      </c>
      <c r="W1367" s="24">
        <v>3</v>
      </c>
      <c r="X1367" s="24">
        <v>3</v>
      </c>
      <c r="Y1367" s="24">
        <v>3</v>
      </c>
      <c r="Z1367" s="24">
        <v>3</v>
      </c>
      <c r="AA1367" s="24">
        <v>2.5</v>
      </c>
      <c r="AB1367" s="24">
        <v>3</v>
      </c>
      <c r="AC1367" s="24">
        <v>0.5</v>
      </c>
      <c r="AD1367" s="24">
        <v>3</v>
      </c>
      <c r="AE1367" s="24">
        <v>3</v>
      </c>
      <c r="AF1367" s="24">
        <v>2.5</v>
      </c>
      <c r="AG1367" s="24">
        <v>1</v>
      </c>
      <c r="AH1367" s="62">
        <f>V1367/'Festività&amp;Chiusure'!H$2</f>
        <v>5.5555555555555552E-2</v>
      </c>
      <c r="AI1367" s="62">
        <f>W1367/'Festività&amp;Chiusure'!I$2</f>
        <v>0.15</v>
      </c>
      <c r="AJ1367" s="62">
        <f>X1367/'Festività&amp;Chiusure'!J$2</f>
        <v>0.14285714285714285</v>
      </c>
      <c r="AK1367" s="62">
        <f>Y1367/'Festività&amp;Chiusure'!K$2</f>
        <v>0.13636363636363635</v>
      </c>
      <c r="AL1367" s="62">
        <f>Z1367/'Festività&amp;Chiusure'!L$2</f>
        <v>0.15</v>
      </c>
      <c r="AM1367" s="62">
        <f>AA1367/'Festività&amp;Chiusure'!M$2</f>
        <v>0.125</v>
      </c>
      <c r="AN1367" s="62">
        <f>AB1367/'Festività&amp;Chiusure'!N$2</f>
        <v>0.13043478260869565</v>
      </c>
      <c r="AO1367" s="62">
        <f>AC1367/'Festività&amp;Chiusure'!O$2</f>
        <v>4.1666666666666664E-2</v>
      </c>
      <c r="AP1367" s="62">
        <f>AD1367/'Festività&amp;Chiusure'!P$2</f>
        <v>0.14285714285714285</v>
      </c>
      <c r="AQ1367" s="62">
        <f>AE1367/'Festività&amp;Chiusure'!Q$2</f>
        <v>0.13043478260869565</v>
      </c>
      <c r="AR1367" s="62">
        <f>AF1367/'Festività&amp;Chiusure'!R$2</f>
        <v>0.11904761904761904</v>
      </c>
      <c r="AS1367" s="62">
        <f>AG1367/'Festività&amp;Chiusure'!S$2</f>
        <v>4.5454545454545456E-2</v>
      </c>
    </row>
    <row r="1368" spans="1:45" ht="15" customHeight="1">
      <c r="A1368" s="24" t="s">
        <v>45</v>
      </c>
      <c r="B1368" s="24" t="s">
        <v>194</v>
      </c>
      <c r="C1368" s="24" t="s">
        <v>195</v>
      </c>
      <c r="D1368" s="24">
        <v>2025</v>
      </c>
      <c r="E1368" s="61">
        <v>45658</v>
      </c>
      <c r="F1368" s="61">
        <v>45838</v>
      </c>
      <c r="G1368" s="24" t="s">
        <v>873</v>
      </c>
      <c r="H1368" s="24" t="s">
        <v>873</v>
      </c>
      <c r="I1368" s="24" t="s">
        <v>379</v>
      </c>
      <c r="J1368" s="24" t="s">
        <v>874</v>
      </c>
      <c r="K1368" s="24" t="s">
        <v>52</v>
      </c>
      <c r="L1368" s="24" t="s">
        <v>333</v>
      </c>
      <c r="M1368" s="24" t="s">
        <v>359</v>
      </c>
      <c r="N1368" s="24" t="s">
        <v>55</v>
      </c>
      <c r="O1368" s="24" t="s">
        <v>142</v>
      </c>
      <c r="P1368" s="24">
        <v>0</v>
      </c>
      <c r="Q1368" s="24">
        <v>0</v>
      </c>
      <c r="R1368" s="24" t="s">
        <v>654</v>
      </c>
      <c r="S1368" s="24">
        <v>0</v>
      </c>
      <c r="T1368" s="24">
        <v>2025</v>
      </c>
      <c r="U1368" s="24">
        <f t="shared" si="27"/>
        <v>24</v>
      </c>
      <c r="V1368" s="24">
        <v>18</v>
      </c>
      <c r="W1368" s="24">
        <v>2</v>
      </c>
      <c r="X1368" s="24">
        <v>21</v>
      </c>
      <c r="Y1368" s="24">
        <v>22</v>
      </c>
      <c r="Z1368" s="24">
        <v>22</v>
      </c>
      <c r="AA1368" s="24">
        <v>2</v>
      </c>
      <c r="AB1368" s="24">
        <v>0</v>
      </c>
      <c r="AC1368" s="24">
        <v>0</v>
      </c>
      <c r="AD1368" s="24">
        <v>0</v>
      </c>
      <c r="AE1368" s="24">
        <v>0</v>
      </c>
      <c r="AF1368" s="24">
        <v>0</v>
      </c>
      <c r="AG1368" s="24">
        <v>0</v>
      </c>
      <c r="AH1368" s="62">
        <f>V1368/'Festività&amp;Chiusure'!H$2</f>
        <v>1</v>
      </c>
      <c r="AI1368" s="62">
        <f>W1368/'Festività&amp;Chiusure'!I$2</f>
        <v>0.1</v>
      </c>
      <c r="AJ1368" s="62">
        <f>X1368/'Festività&amp;Chiusure'!J$2</f>
        <v>1</v>
      </c>
      <c r="AK1368" s="62">
        <f>Y1368/'Festività&amp;Chiusure'!K$2</f>
        <v>1</v>
      </c>
      <c r="AL1368" s="62">
        <f>Z1368/'Festività&amp;Chiusure'!L$2</f>
        <v>1.1000000000000001</v>
      </c>
      <c r="AM1368" s="62">
        <f>AA1368/'Festività&amp;Chiusure'!M$2</f>
        <v>0.1</v>
      </c>
      <c r="AN1368" s="62">
        <f>AB1368/'Festività&amp;Chiusure'!N$2</f>
        <v>0</v>
      </c>
      <c r="AO1368" s="62">
        <f>AC1368/'Festività&amp;Chiusure'!O$2</f>
        <v>0</v>
      </c>
      <c r="AP1368" s="62">
        <f>AD1368/'Festività&amp;Chiusure'!P$2</f>
        <v>0</v>
      </c>
      <c r="AQ1368" s="62">
        <f>AE1368/'Festività&amp;Chiusure'!Q$2</f>
        <v>0</v>
      </c>
      <c r="AR1368" s="62">
        <f>AF1368/'Festività&amp;Chiusure'!R$2</f>
        <v>0</v>
      </c>
      <c r="AS1368" s="62">
        <f>AG1368/'Festività&amp;Chiusure'!S$2</f>
        <v>0</v>
      </c>
    </row>
    <row r="1369" spans="1:45" ht="15" customHeight="1">
      <c r="A1369" s="24" t="s">
        <v>45</v>
      </c>
      <c r="B1369" s="24" t="s">
        <v>194</v>
      </c>
      <c r="C1369" s="24" t="s">
        <v>195</v>
      </c>
      <c r="D1369" s="24">
        <v>2025</v>
      </c>
      <c r="E1369" s="61">
        <v>45658</v>
      </c>
      <c r="F1369" s="61">
        <v>45838</v>
      </c>
      <c r="G1369" s="24" t="s">
        <v>873</v>
      </c>
      <c r="H1369" s="24" t="s">
        <v>873</v>
      </c>
      <c r="I1369" s="24" t="s">
        <v>379</v>
      </c>
      <c r="J1369" s="24" t="s">
        <v>874</v>
      </c>
      <c r="K1369" s="24" t="s">
        <v>52</v>
      </c>
      <c r="L1369" s="24" t="s">
        <v>333</v>
      </c>
      <c r="M1369" s="24" t="s">
        <v>470</v>
      </c>
      <c r="N1369" s="24" t="s">
        <v>55</v>
      </c>
      <c r="O1369" s="24" t="s">
        <v>142</v>
      </c>
      <c r="P1369" s="24">
        <v>0</v>
      </c>
      <c r="Q1369" s="24">
        <v>0</v>
      </c>
      <c r="R1369" s="24" t="s">
        <v>654</v>
      </c>
      <c r="S1369" s="24">
        <v>0</v>
      </c>
      <c r="T1369" s="24">
        <v>2025</v>
      </c>
      <c r="U1369" s="24">
        <f t="shared" si="27"/>
        <v>17</v>
      </c>
      <c r="V1369" s="24">
        <v>12</v>
      </c>
      <c r="W1369" s="24">
        <v>13</v>
      </c>
      <c r="X1369" s="24">
        <v>9</v>
      </c>
      <c r="Y1369" s="24">
        <v>9</v>
      </c>
      <c r="Z1369" s="24">
        <v>9</v>
      </c>
      <c r="AA1369" s="24">
        <v>8</v>
      </c>
      <c r="AB1369" s="24">
        <v>0</v>
      </c>
      <c r="AC1369" s="24">
        <v>0</v>
      </c>
      <c r="AD1369" s="24">
        <v>0</v>
      </c>
      <c r="AE1369" s="24">
        <v>0</v>
      </c>
      <c r="AF1369" s="24">
        <v>0</v>
      </c>
      <c r="AG1369" s="24">
        <v>0</v>
      </c>
      <c r="AH1369" s="62">
        <f>V1369/'Festività&amp;Chiusure'!H$2</f>
        <v>0.66666666666666663</v>
      </c>
      <c r="AI1369" s="62">
        <f>W1369/'Festività&amp;Chiusure'!I$2</f>
        <v>0.65</v>
      </c>
      <c r="AJ1369" s="62">
        <f>X1369/'Festività&amp;Chiusure'!J$2</f>
        <v>0.42857142857142855</v>
      </c>
      <c r="AK1369" s="62">
        <f>Y1369/'Festività&amp;Chiusure'!K$2</f>
        <v>0.40909090909090912</v>
      </c>
      <c r="AL1369" s="62">
        <f>Z1369/'Festività&amp;Chiusure'!L$2</f>
        <v>0.45</v>
      </c>
      <c r="AM1369" s="62">
        <f>AA1369/'Festività&amp;Chiusure'!M$2</f>
        <v>0.4</v>
      </c>
      <c r="AN1369" s="62">
        <f>AB1369/'Festività&amp;Chiusure'!N$2</f>
        <v>0</v>
      </c>
      <c r="AO1369" s="62">
        <f>AC1369/'Festività&amp;Chiusure'!O$2</f>
        <v>0</v>
      </c>
      <c r="AP1369" s="62">
        <f>AD1369/'Festività&amp;Chiusure'!P$2</f>
        <v>0</v>
      </c>
      <c r="AQ1369" s="62">
        <f>AE1369/'Festività&amp;Chiusure'!Q$2</f>
        <v>0</v>
      </c>
      <c r="AR1369" s="62">
        <f>AF1369/'Festività&amp;Chiusure'!R$2</f>
        <v>0</v>
      </c>
      <c r="AS1369" s="62">
        <f>AG1369/'Festività&amp;Chiusure'!S$2</f>
        <v>0</v>
      </c>
    </row>
    <row r="1370" spans="1:45" ht="15" customHeight="1">
      <c r="A1370" s="24" t="s">
        <v>45</v>
      </c>
      <c r="B1370" s="24" t="s">
        <v>194</v>
      </c>
      <c r="C1370" s="24" t="s">
        <v>195</v>
      </c>
      <c r="D1370" s="24">
        <v>2025</v>
      </c>
      <c r="E1370" s="61">
        <v>45658</v>
      </c>
      <c r="F1370" s="61">
        <v>45838</v>
      </c>
      <c r="G1370" s="24" t="s">
        <v>873</v>
      </c>
      <c r="H1370" s="24" t="s">
        <v>873</v>
      </c>
      <c r="I1370" s="24" t="s">
        <v>379</v>
      </c>
      <c r="J1370" s="24" t="s">
        <v>874</v>
      </c>
      <c r="K1370" s="24" t="s">
        <v>52</v>
      </c>
      <c r="L1370" s="24" t="s">
        <v>333</v>
      </c>
      <c r="M1370" s="24" t="s">
        <v>788</v>
      </c>
      <c r="N1370" s="24" t="e">
        <v>#N/A</v>
      </c>
      <c r="O1370" s="24" t="s">
        <v>142</v>
      </c>
      <c r="P1370" s="24">
        <v>0</v>
      </c>
      <c r="Q1370" s="24">
        <v>0</v>
      </c>
      <c r="R1370" s="24" t="s">
        <v>93</v>
      </c>
      <c r="S1370" s="62">
        <v>0</v>
      </c>
      <c r="T1370" s="24">
        <v>2025</v>
      </c>
      <c r="U1370" s="24">
        <f t="shared" si="27"/>
        <v>0</v>
      </c>
      <c r="V1370" s="24">
        <v>0</v>
      </c>
      <c r="W1370" s="24">
        <v>0</v>
      </c>
      <c r="X1370" s="24">
        <v>9</v>
      </c>
      <c r="Y1370" s="24">
        <v>1</v>
      </c>
      <c r="Z1370" s="24">
        <v>0</v>
      </c>
      <c r="AA1370" s="24">
        <v>0</v>
      </c>
      <c r="AB1370" s="24">
        <v>0</v>
      </c>
      <c r="AC1370" s="24">
        <v>0</v>
      </c>
      <c r="AD1370" s="24">
        <v>0</v>
      </c>
      <c r="AE1370" s="24">
        <v>0</v>
      </c>
      <c r="AF1370" s="24">
        <v>0</v>
      </c>
      <c r="AG1370" s="24">
        <v>0</v>
      </c>
      <c r="AH1370" s="62">
        <f>V1370/'Festività&amp;Chiusure'!H$2</f>
        <v>0</v>
      </c>
      <c r="AI1370" s="62">
        <f>W1370/'Festività&amp;Chiusure'!I$2</f>
        <v>0</v>
      </c>
      <c r="AJ1370" s="62">
        <f>X1370/'Festività&amp;Chiusure'!J$2</f>
        <v>0.42857142857142855</v>
      </c>
      <c r="AK1370" s="62">
        <f>Y1370/'Festività&amp;Chiusure'!K$2</f>
        <v>4.5454545454545456E-2</v>
      </c>
      <c r="AL1370" s="62">
        <f>Z1370/'Festività&amp;Chiusure'!L$2</f>
        <v>0</v>
      </c>
      <c r="AM1370" s="62">
        <f>AA1370/'Festività&amp;Chiusure'!M$2</f>
        <v>0</v>
      </c>
      <c r="AN1370" s="62">
        <f>AB1370/'Festività&amp;Chiusure'!N$2</f>
        <v>0</v>
      </c>
      <c r="AO1370" s="62">
        <f>AC1370/'Festività&amp;Chiusure'!O$2</f>
        <v>0</v>
      </c>
      <c r="AP1370" s="62">
        <f>AD1370/'Festività&amp;Chiusure'!P$2</f>
        <v>0</v>
      </c>
      <c r="AQ1370" s="62">
        <f>AE1370/'Festività&amp;Chiusure'!Q$2</f>
        <v>0</v>
      </c>
      <c r="AR1370" s="62">
        <f>AF1370/'Festività&amp;Chiusure'!R$2</f>
        <v>0</v>
      </c>
      <c r="AS1370" s="62">
        <f>AG1370/'Festività&amp;Chiusure'!S$2</f>
        <v>0</v>
      </c>
    </row>
    <row r="1371" spans="1:45" ht="15" customHeight="1">
      <c r="A1371" s="24" t="s">
        <v>45</v>
      </c>
      <c r="B1371" s="24" t="s">
        <v>194</v>
      </c>
      <c r="C1371" s="24" t="s">
        <v>195</v>
      </c>
      <c r="D1371" s="24">
        <v>2025</v>
      </c>
      <c r="E1371" s="61">
        <v>45658</v>
      </c>
      <c r="F1371" s="61">
        <v>45838</v>
      </c>
      <c r="G1371" s="24" t="s">
        <v>873</v>
      </c>
      <c r="H1371" s="24" t="s">
        <v>873</v>
      </c>
      <c r="I1371" s="24" t="s">
        <v>379</v>
      </c>
      <c r="J1371" s="24" t="s">
        <v>874</v>
      </c>
      <c r="K1371" s="24" t="s">
        <v>52</v>
      </c>
      <c r="L1371" s="24" t="s">
        <v>333</v>
      </c>
      <c r="M1371" s="24" t="s">
        <v>455</v>
      </c>
      <c r="N1371" s="24" t="s">
        <v>55</v>
      </c>
      <c r="O1371" s="24" t="s">
        <v>142</v>
      </c>
      <c r="P1371" s="24">
        <v>0</v>
      </c>
      <c r="Q1371" s="24">
        <v>0</v>
      </c>
      <c r="R1371" s="24" t="s">
        <v>654</v>
      </c>
      <c r="S1371" s="24">
        <v>0</v>
      </c>
      <c r="T1371" s="24">
        <v>2025</v>
      </c>
      <c r="U1371" s="24">
        <f t="shared" si="27"/>
        <v>4</v>
      </c>
      <c r="V1371" s="24">
        <v>1</v>
      </c>
      <c r="W1371" s="24">
        <v>2</v>
      </c>
      <c r="X1371" s="24">
        <v>2</v>
      </c>
      <c r="Y1371" s="24">
        <v>2</v>
      </c>
      <c r="Z1371" s="24">
        <v>2</v>
      </c>
      <c r="AA1371" s="24">
        <v>2</v>
      </c>
      <c r="AB1371" s="24">
        <v>0</v>
      </c>
      <c r="AC1371" s="24">
        <v>0</v>
      </c>
      <c r="AD1371" s="24">
        <v>0</v>
      </c>
      <c r="AE1371" s="24">
        <v>0</v>
      </c>
      <c r="AF1371" s="24">
        <v>0</v>
      </c>
      <c r="AG1371" s="24">
        <v>0</v>
      </c>
      <c r="AH1371" s="62">
        <f>V1371/'Festività&amp;Chiusure'!H$2</f>
        <v>5.5555555555555552E-2</v>
      </c>
      <c r="AI1371" s="62">
        <f>W1371/'Festività&amp;Chiusure'!I$2</f>
        <v>0.1</v>
      </c>
      <c r="AJ1371" s="62">
        <f>X1371/'Festività&amp;Chiusure'!J$2</f>
        <v>9.5238095238095233E-2</v>
      </c>
      <c r="AK1371" s="62">
        <f>Y1371/'Festività&amp;Chiusure'!K$2</f>
        <v>9.0909090909090912E-2</v>
      </c>
      <c r="AL1371" s="62">
        <f>Z1371/'Festività&amp;Chiusure'!L$2</f>
        <v>0.1</v>
      </c>
      <c r="AM1371" s="62">
        <f>AA1371/'Festività&amp;Chiusure'!M$2</f>
        <v>0.1</v>
      </c>
      <c r="AN1371" s="62">
        <f>AB1371/'Festività&amp;Chiusure'!N$2</f>
        <v>0</v>
      </c>
      <c r="AO1371" s="62">
        <f>AC1371/'Festività&amp;Chiusure'!O$2</f>
        <v>0</v>
      </c>
      <c r="AP1371" s="62">
        <f>AD1371/'Festività&amp;Chiusure'!P$2</f>
        <v>0</v>
      </c>
      <c r="AQ1371" s="62">
        <f>AE1371/'Festività&amp;Chiusure'!Q$2</f>
        <v>0</v>
      </c>
      <c r="AR1371" s="62">
        <f>AF1371/'Festività&amp;Chiusure'!R$2</f>
        <v>0</v>
      </c>
      <c r="AS1371" s="62">
        <f>AG1371/'Festività&amp;Chiusure'!S$2</f>
        <v>0</v>
      </c>
    </row>
    <row r="1372" spans="1:45" ht="15" customHeight="1">
      <c r="A1372" s="24" t="s">
        <v>45</v>
      </c>
      <c r="B1372" s="24" t="s">
        <v>194</v>
      </c>
      <c r="C1372" s="24" t="s">
        <v>195</v>
      </c>
      <c r="D1372" s="24">
        <v>2025</v>
      </c>
      <c r="E1372" s="61">
        <v>45658</v>
      </c>
      <c r="F1372" s="61">
        <v>45838</v>
      </c>
      <c r="G1372" s="24" t="s">
        <v>873</v>
      </c>
      <c r="H1372" s="24" t="s">
        <v>873</v>
      </c>
      <c r="I1372" s="24" t="s">
        <v>379</v>
      </c>
      <c r="J1372" s="24" t="s">
        <v>874</v>
      </c>
      <c r="K1372" s="24" t="s">
        <v>52</v>
      </c>
      <c r="L1372" s="24" t="s">
        <v>333</v>
      </c>
      <c r="M1372" s="24" t="s">
        <v>358</v>
      </c>
      <c r="N1372" s="24" t="s">
        <v>176</v>
      </c>
      <c r="O1372" s="24" t="s">
        <v>142</v>
      </c>
      <c r="P1372" s="24">
        <v>0</v>
      </c>
      <c r="Q1372" s="24">
        <v>0</v>
      </c>
      <c r="R1372" s="24" t="s">
        <v>654</v>
      </c>
      <c r="S1372" s="24">
        <v>0</v>
      </c>
      <c r="T1372" s="24">
        <v>2025</v>
      </c>
      <c r="U1372" s="24">
        <f t="shared" si="27"/>
        <v>14</v>
      </c>
      <c r="V1372" s="24">
        <v>7</v>
      </c>
      <c r="W1372" s="24">
        <v>7</v>
      </c>
      <c r="X1372" s="24">
        <v>7</v>
      </c>
      <c r="Y1372" s="24">
        <v>7</v>
      </c>
      <c r="Z1372" s="24">
        <v>7</v>
      </c>
      <c r="AA1372" s="24">
        <v>7</v>
      </c>
      <c r="AB1372" s="24">
        <v>0</v>
      </c>
      <c r="AC1372" s="24">
        <v>0</v>
      </c>
      <c r="AD1372" s="24">
        <v>0</v>
      </c>
      <c r="AE1372" s="24">
        <v>0</v>
      </c>
      <c r="AF1372" s="24">
        <v>0</v>
      </c>
      <c r="AG1372" s="24">
        <v>0</v>
      </c>
      <c r="AH1372" s="62">
        <f>V1372/'Festività&amp;Chiusure'!H$2</f>
        <v>0.3888888888888889</v>
      </c>
      <c r="AI1372" s="62">
        <f>W1372/'Festività&amp;Chiusure'!I$2</f>
        <v>0.35</v>
      </c>
      <c r="AJ1372" s="62">
        <f>X1372/'Festività&amp;Chiusure'!J$2</f>
        <v>0.33333333333333331</v>
      </c>
      <c r="AK1372" s="62">
        <f>Y1372/'Festività&amp;Chiusure'!K$2</f>
        <v>0.31818181818181818</v>
      </c>
      <c r="AL1372" s="62">
        <f>Z1372/'Festività&amp;Chiusure'!L$2</f>
        <v>0.35</v>
      </c>
      <c r="AM1372" s="62">
        <f>AA1372/'Festività&amp;Chiusure'!M$2</f>
        <v>0.35</v>
      </c>
      <c r="AN1372" s="62">
        <f>AB1372/'Festività&amp;Chiusure'!N$2</f>
        <v>0</v>
      </c>
      <c r="AO1372" s="62">
        <f>AC1372/'Festività&amp;Chiusure'!O$2</f>
        <v>0</v>
      </c>
      <c r="AP1372" s="62">
        <f>AD1372/'Festività&amp;Chiusure'!P$2</f>
        <v>0</v>
      </c>
      <c r="AQ1372" s="62">
        <f>AE1372/'Festività&amp;Chiusure'!Q$2</f>
        <v>0</v>
      </c>
      <c r="AR1372" s="62">
        <f>AF1372/'Festività&amp;Chiusure'!R$2</f>
        <v>0</v>
      </c>
      <c r="AS1372" s="62">
        <f>AG1372/'Festività&amp;Chiusure'!S$2</f>
        <v>0</v>
      </c>
    </row>
    <row r="1373" spans="1:45" ht="15" customHeight="1">
      <c r="A1373" s="24" t="s">
        <v>45</v>
      </c>
      <c r="B1373" s="24" t="s">
        <v>194</v>
      </c>
      <c r="C1373" s="24" t="s">
        <v>195</v>
      </c>
      <c r="D1373" s="24">
        <v>2025</v>
      </c>
      <c r="E1373" s="61">
        <v>45658</v>
      </c>
      <c r="F1373" s="61">
        <v>45838</v>
      </c>
      <c r="G1373" s="24" t="s">
        <v>873</v>
      </c>
      <c r="H1373" s="24" t="s">
        <v>873</v>
      </c>
      <c r="I1373" s="24" t="s">
        <v>379</v>
      </c>
      <c r="J1373" s="24" t="s">
        <v>874</v>
      </c>
      <c r="K1373" s="24" t="s">
        <v>52</v>
      </c>
      <c r="L1373" s="24" t="s">
        <v>333</v>
      </c>
      <c r="M1373" s="24" t="s">
        <v>330</v>
      </c>
      <c r="N1373" s="24" t="s">
        <v>55</v>
      </c>
      <c r="O1373" s="24" t="s">
        <v>142</v>
      </c>
      <c r="P1373" s="24">
        <v>0</v>
      </c>
      <c r="Q1373" s="24">
        <v>0</v>
      </c>
      <c r="R1373" s="24" t="s">
        <v>93</v>
      </c>
      <c r="S1373" s="62">
        <v>0</v>
      </c>
      <c r="T1373" s="24">
        <v>2025</v>
      </c>
      <c r="U1373" s="24">
        <f t="shared" si="27"/>
        <v>28</v>
      </c>
      <c r="V1373" s="24">
        <v>13</v>
      </c>
      <c r="W1373" s="24">
        <v>14</v>
      </c>
      <c r="X1373" s="24">
        <v>15</v>
      </c>
      <c r="Y1373" s="24">
        <v>14</v>
      </c>
      <c r="Z1373" s="24">
        <v>15</v>
      </c>
      <c r="AA1373" s="24">
        <v>13</v>
      </c>
      <c r="AB1373" s="24">
        <v>0</v>
      </c>
      <c r="AC1373" s="24">
        <v>0</v>
      </c>
      <c r="AD1373" s="24">
        <v>0</v>
      </c>
      <c r="AE1373" s="24">
        <v>0</v>
      </c>
      <c r="AF1373" s="24">
        <v>0</v>
      </c>
      <c r="AG1373" s="24">
        <v>0</v>
      </c>
      <c r="AH1373" s="62">
        <f>V1373/'Festività&amp;Chiusure'!H$2</f>
        <v>0.72222222222222221</v>
      </c>
      <c r="AI1373" s="62">
        <f>W1373/'Festività&amp;Chiusure'!I$2</f>
        <v>0.7</v>
      </c>
      <c r="AJ1373" s="62">
        <f>X1373/'Festività&amp;Chiusure'!J$2</f>
        <v>0.7142857142857143</v>
      </c>
      <c r="AK1373" s="62">
        <f>Y1373/'Festività&amp;Chiusure'!K$2</f>
        <v>0.63636363636363635</v>
      </c>
      <c r="AL1373" s="62">
        <f>Z1373/'Festività&amp;Chiusure'!L$2</f>
        <v>0.75</v>
      </c>
      <c r="AM1373" s="62">
        <f>AA1373/'Festività&amp;Chiusure'!M$2</f>
        <v>0.65</v>
      </c>
      <c r="AN1373" s="62">
        <f>AB1373/'Festività&amp;Chiusure'!N$2</f>
        <v>0</v>
      </c>
      <c r="AO1373" s="62">
        <f>AC1373/'Festività&amp;Chiusure'!O$2</f>
        <v>0</v>
      </c>
      <c r="AP1373" s="62">
        <f>AD1373/'Festività&amp;Chiusure'!P$2</f>
        <v>0</v>
      </c>
      <c r="AQ1373" s="62">
        <f>AE1373/'Festività&amp;Chiusure'!Q$2</f>
        <v>0</v>
      </c>
      <c r="AR1373" s="62">
        <f>AF1373/'Festività&amp;Chiusure'!R$2</f>
        <v>0</v>
      </c>
      <c r="AS1373" s="62">
        <f>AG1373/'Festività&amp;Chiusure'!S$2</f>
        <v>0</v>
      </c>
    </row>
    <row r="1374" spans="1:45" ht="15" customHeight="1">
      <c r="A1374" s="24" t="s">
        <v>45</v>
      </c>
      <c r="B1374" s="24" t="s">
        <v>194</v>
      </c>
      <c r="C1374" s="24" t="s">
        <v>195</v>
      </c>
      <c r="D1374" s="24">
        <v>2025</v>
      </c>
      <c r="E1374" s="61">
        <v>45658</v>
      </c>
      <c r="F1374" s="61">
        <v>45838</v>
      </c>
      <c r="G1374" s="24" t="s">
        <v>873</v>
      </c>
      <c r="H1374" s="24" t="s">
        <v>873</v>
      </c>
      <c r="I1374" s="24" t="s">
        <v>379</v>
      </c>
      <c r="J1374" s="24" t="s">
        <v>874</v>
      </c>
      <c r="K1374" s="24" t="s">
        <v>52</v>
      </c>
      <c r="L1374" s="24" t="s">
        <v>333</v>
      </c>
      <c r="M1374" s="24" t="s">
        <v>86</v>
      </c>
      <c r="N1374" s="24" t="s">
        <v>55</v>
      </c>
      <c r="O1374" s="24" t="s">
        <v>696</v>
      </c>
      <c r="P1374" s="24">
        <v>0</v>
      </c>
      <c r="Q1374" s="24">
        <v>0</v>
      </c>
      <c r="R1374" s="24" t="s">
        <v>654</v>
      </c>
      <c r="S1374" s="24">
        <v>0</v>
      </c>
      <c r="T1374" s="24">
        <v>2025</v>
      </c>
      <c r="U1374" s="24">
        <f t="shared" si="27"/>
        <v>0.5</v>
      </c>
      <c r="V1374" s="24">
        <v>0.25</v>
      </c>
      <c r="W1374" s="24">
        <v>0.25</v>
      </c>
      <c r="X1374" s="24">
        <v>0.25</v>
      </c>
      <c r="Y1374" s="24">
        <v>0.25</v>
      </c>
      <c r="Z1374" s="24">
        <v>0.25</v>
      </c>
      <c r="AA1374" s="24">
        <v>0.25</v>
      </c>
      <c r="AB1374" s="24">
        <v>0</v>
      </c>
      <c r="AC1374" s="24">
        <v>0</v>
      </c>
      <c r="AD1374" s="24">
        <v>0</v>
      </c>
      <c r="AE1374" s="24">
        <v>0</v>
      </c>
      <c r="AF1374" s="24">
        <v>0</v>
      </c>
      <c r="AG1374" s="24">
        <v>0</v>
      </c>
      <c r="AH1374" s="62">
        <f>V1374/'Festività&amp;Chiusure'!H$2</f>
        <v>1.3888888888888888E-2</v>
      </c>
      <c r="AI1374" s="62">
        <f>W1374/'Festività&amp;Chiusure'!I$2</f>
        <v>1.2500000000000001E-2</v>
      </c>
      <c r="AJ1374" s="62">
        <f>X1374/'Festività&amp;Chiusure'!J$2</f>
        <v>1.1904761904761904E-2</v>
      </c>
      <c r="AK1374" s="62">
        <f>Y1374/'Festività&amp;Chiusure'!K$2</f>
        <v>1.1363636363636364E-2</v>
      </c>
      <c r="AL1374" s="62">
        <f>Z1374/'Festività&amp;Chiusure'!L$2</f>
        <v>1.2500000000000001E-2</v>
      </c>
      <c r="AM1374" s="62">
        <f>AA1374/'Festività&amp;Chiusure'!M$2</f>
        <v>1.2500000000000001E-2</v>
      </c>
      <c r="AN1374" s="62">
        <f>AB1374/'Festività&amp;Chiusure'!N$2</f>
        <v>0</v>
      </c>
      <c r="AO1374" s="62">
        <f>AC1374/'Festività&amp;Chiusure'!O$2</f>
        <v>0</v>
      </c>
      <c r="AP1374" s="62">
        <f>AD1374/'Festività&amp;Chiusure'!P$2</f>
        <v>0</v>
      </c>
      <c r="AQ1374" s="62">
        <f>AE1374/'Festività&amp;Chiusure'!Q$2</f>
        <v>0</v>
      </c>
      <c r="AR1374" s="62">
        <f>AF1374/'Festività&amp;Chiusure'!R$2</f>
        <v>0</v>
      </c>
      <c r="AS1374" s="62">
        <f>AG1374/'Festività&amp;Chiusure'!S$2</f>
        <v>0</v>
      </c>
    </row>
    <row r="1375" spans="1:45" ht="15" customHeight="1">
      <c r="A1375" s="24" t="s">
        <v>45</v>
      </c>
      <c r="B1375" s="24" t="s">
        <v>194</v>
      </c>
      <c r="C1375" s="24" t="s">
        <v>195</v>
      </c>
      <c r="D1375" s="24">
        <v>2025</v>
      </c>
      <c r="E1375" s="61">
        <v>45658</v>
      </c>
      <c r="F1375" s="61">
        <v>45838</v>
      </c>
      <c r="G1375" s="24" t="s">
        <v>873</v>
      </c>
      <c r="H1375" s="24" t="s">
        <v>873</v>
      </c>
      <c r="I1375" s="24" t="s">
        <v>379</v>
      </c>
      <c r="J1375" s="24" t="s">
        <v>874</v>
      </c>
      <c r="K1375" s="24" t="s">
        <v>52</v>
      </c>
      <c r="L1375" s="24" t="s">
        <v>333</v>
      </c>
      <c r="M1375" s="24" t="s">
        <v>160</v>
      </c>
      <c r="N1375" s="24" t="s">
        <v>55</v>
      </c>
      <c r="O1375" s="24" t="s">
        <v>142</v>
      </c>
      <c r="P1375" s="24">
        <v>0</v>
      </c>
      <c r="Q1375" s="24">
        <v>0</v>
      </c>
      <c r="R1375" s="24" t="s">
        <v>654</v>
      </c>
      <c r="S1375" s="24">
        <v>0</v>
      </c>
      <c r="T1375" s="24">
        <v>2025</v>
      </c>
      <c r="U1375" s="24">
        <f t="shared" si="27"/>
        <v>12</v>
      </c>
      <c r="V1375" s="24">
        <v>6</v>
      </c>
      <c r="W1375" s="24">
        <v>6</v>
      </c>
      <c r="X1375" s="24">
        <v>6</v>
      </c>
      <c r="Y1375" s="24">
        <v>6</v>
      </c>
      <c r="Z1375" s="24">
        <v>6</v>
      </c>
      <c r="AA1375" s="24">
        <v>6</v>
      </c>
      <c r="AB1375" s="24">
        <v>0</v>
      </c>
      <c r="AC1375" s="24">
        <v>0</v>
      </c>
      <c r="AD1375" s="24">
        <v>0</v>
      </c>
      <c r="AE1375" s="24">
        <v>0</v>
      </c>
      <c r="AF1375" s="24">
        <v>0</v>
      </c>
      <c r="AG1375" s="24">
        <v>0</v>
      </c>
      <c r="AH1375" s="62">
        <f>V1375/'Festività&amp;Chiusure'!H$2</f>
        <v>0.33333333333333331</v>
      </c>
      <c r="AI1375" s="62">
        <f>W1375/'Festività&amp;Chiusure'!I$2</f>
        <v>0.3</v>
      </c>
      <c r="AJ1375" s="62">
        <f>X1375/'Festività&amp;Chiusure'!J$2</f>
        <v>0.2857142857142857</v>
      </c>
      <c r="AK1375" s="62">
        <f>Y1375/'Festività&amp;Chiusure'!K$2</f>
        <v>0.27272727272727271</v>
      </c>
      <c r="AL1375" s="62">
        <f>Z1375/'Festività&amp;Chiusure'!L$2</f>
        <v>0.3</v>
      </c>
      <c r="AM1375" s="62">
        <f>AA1375/'Festività&amp;Chiusure'!M$2</f>
        <v>0.3</v>
      </c>
      <c r="AN1375" s="62">
        <f>AB1375/'Festività&amp;Chiusure'!N$2</f>
        <v>0</v>
      </c>
      <c r="AO1375" s="62">
        <f>AC1375/'Festività&amp;Chiusure'!O$2</f>
        <v>0</v>
      </c>
      <c r="AP1375" s="62">
        <f>AD1375/'Festività&amp;Chiusure'!P$2</f>
        <v>0</v>
      </c>
      <c r="AQ1375" s="62">
        <f>AE1375/'Festività&amp;Chiusure'!Q$2</f>
        <v>0</v>
      </c>
      <c r="AR1375" s="62">
        <f>AF1375/'Festività&amp;Chiusure'!R$2</f>
        <v>0</v>
      </c>
      <c r="AS1375" s="62">
        <f>AG1375/'Festività&amp;Chiusure'!S$2</f>
        <v>0</v>
      </c>
    </row>
    <row r="1376" spans="1:45" ht="15" customHeight="1">
      <c r="A1376" s="24" t="s">
        <v>45</v>
      </c>
      <c r="B1376" s="24" t="s">
        <v>194</v>
      </c>
      <c r="C1376" s="24" t="s">
        <v>195</v>
      </c>
      <c r="D1376" s="24">
        <v>2025</v>
      </c>
      <c r="E1376" s="61">
        <v>45658</v>
      </c>
      <c r="F1376" s="61">
        <v>45838</v>
      </c>
      <c r="G1376" s="24" t="s">
        <v>873</v>
      </c>
      <c r="H1376" s="24" t="s">
        <v>873</v>
      </c>
      <c r="I1376" s="24" t="s">
        <v>379</v>
      </c>
      <c r="J1376" s="24" t="s">
        <v>874</v>
      </c>
      <c r="K1376" s="24" t="s">
        <v>52</v>
      </c>
      <c r="L1376" s="24" t="s">
        <v>333</v>
      </c>
      <c r="M1376" s="24" t="s">
        <v>216</v>
      </c>
      <c r="N1376" s="24" t="s">
        <v>55</v>
      </c>
      <c r="O1376" s="24" t="s">
        <v>674</v>
      </c>
      <c r="P1376" s="24">
        <v>0</v>
      </c>
      <c r="Q1376" s="24">
        <v>0</v>
      </c>
      <c r="R1376" s="24" t="s">
        <v>654</v>
      </c>
      <c r="S1376" s="24">
        <v>0</v>
      </c>
      <c r="T1376" s="24">
        <v>2025</v>
      </c>
      <c r="U1376" s="24">
        <f t="shared" si="27"/>
        <v>34</v>
      </c>
      <c r="V1376" s="24">
        <v>19</v>
      </c>
      <c r="W1376" s="24">
        <v>2</v>
      </c>
      <c r="X1376" s="24">
        <v>0</v>
      </c>
      <c r="Y1376" s="24">
        <v>0</v>
      </c>
      <c r="Z1376" s="24">
        <v>18</v>
      </c>
      <c r="AA1376" s="24">
        <v>16</v>
      </c>
      <c r="AB1376" s="24">
        <v>0</v>
      </c>
      <c r="AC1376" s="24">
        <v>0</v>
      </c>
      <c r="AD1376" s="24">
        <v>0</v>
      </c>
      <c r="AE1376" s="24">
        <v>0</v>
      </c>
      <c r="AF1376" s="24">
        <v>0</v>
      </c>
      <c r="AG1376" s="24">
        <v>0</v>
      </c>
      <c r="AH1376" s="62">
        <f>V1376/'Festività&amp;Chiusure'!H$2</f>
        <v>1.0555555555555556</v>
      </c>
      <c r="AI1376" s="62">
        <f>W1376/'Festività&amp;Chiusure'!I$2</f>
        <v>0.1</v>
      </c>
      <c r="AJ1376" s="62">
        <f>X1376/'Festività&amp;Chiusure'!J$2</f>
        <v>0</v>
      </c>
      <c r="AK1376" s="62">
        <f>Y1376/'Festività&amp;Chiusure'!K$2</f>
        <v>0</v>
      </c>
      <c r="AL1376" s="62">
        <f>Z1376/'Festività&amp;Chiusure'!L$2</f>
        <v>0.9</v>
      </c>
      <c r="AM1376" s="62">
        <f>AA1376/'Festività&amp;Chiusure'!M$2</f>
        <v>0.8</v>
      </c>
      <c r="AN1376" s="62">
        <f>AB1376/'Festività&amp;Chiusure'!N$2</f>
        <v>0</v>
      </c>
      <c r="AO1376" s="62">
        <f>AC1376/'Festività&amp;Chiusure'!O$2</f>
        <v>0</v>
      </c>
      <c r="AP1376" s="62">
        <f>AD1376/'Festività&amp;Chiusure'!P$2</f>
        <v>0</v>
      </c>
      <c r="AQ1376" s="62">
        <f>AE1376/'Festività&amp;Chiusure'!Q$2</f>
        <v>0</v>
      </c>
      <c r="AR1376" s="62">
        <f>AF1376/'Festività&amp;Chiusure'!R$2</f>
        <v>0</v>
      </c>
      <c r="AS1376" s="62">
        <f>AG1376/'Festività&amp;Chiusure'!S$2</f>
        <v>0</v>
      </c>
    </row>
    <row r="1377" spans="1:45" ht="15" customHeight="1">
      <c r="A1377" s="24" t="s">
        <v>45</v>
      </c>
      <c r="B1377" s="24" t="s">
        <v>194</v>
      </c>
      <c r="C1377" s="24" t="s">
        <v>195</v>
      </c>
      <c r="D1377" s="24">
        <v>2025</v>
      </c>
      <c r="E1377" s="61">
        <v>45658</v>
      </c>
      <c r="F1377" s="61">
        <v>45838</v>
      </c>
      <c r="G1377" s="24" t="s">
        <v>873</v>
      </c>
      <c r="H1377" s="24" t="s">
        <v>873</v>
      </c>
      <c r="I1377" s="24" t="s">
        <v>379</v>
      </c>
      <c r="J1377" s="24" t="s">
        <v>874</v>
      </c>
      <c r="K1377" s="24" t="s">
        <v>52</v>
      </c>
      <c r="L1377" s="24" t="s">
        <v>333</v>
      </c>
      <c r="M1377" s="24" t="s">
        <v>217</v>
      </c>
      <c r="N1377" s="24" t="s">
        <v>55</v>
      </c>
      <c r="O1377" s="24" t="s">
        <v>142</v>
      </c>
      <c r="P1377" s="24">
        <v>0</v>
      </c>
      <c r="Q1377" s="24">
        <v>0</v>
      </c>
      <c r="R1377" s="24" t="s">
        <v>654</v>
      </c>
      <c r="S1377" s="24">
        <v>0</v>
      </c>
      <c r="T1377" s="24">
        <v>2025</v>
      </c>
      <c r="U1377" s="24">
        <f t="shared" si="27"/>
        <v>2</v>
      </c>
      <c r="V1377" s="24">
        <v>2</v>
      </c>
      <c r="W1377" s="24">
        <v>2</v>
      </c>
      <c r="X1377" s="24">
        <v>2</v>
      </c>
      <c r="Y1377" s="24">
        <v>2</v>
      </c>
      <c r="Z1377" s="24">
        <v>1</v>
      </c>
      <c r="AA1377" s="24">
        <v>1</v>
      </c>
      <c r="AB1377" s="24">
        <v>0</v>
      </c>
      <c r="AC1377" s="24">
        <v>0</v>
      </c>
      <c r="AD1377" s="24">
        <v>0</v>
      </c>
      <c r="AE1377" s="24">
        <v>0</v>
      </c>
      <c r="AF1377" s="24">
        <v>0</v>
      </c>
      <c r="AG1377" s="24">
        <v>0</v>
      </c>
      <c r="AH1377" s="62">
        <f>V1377/'Festività&amp;Chiusure'!H$2</f>
        <v>0.1111111111111111</v>
      </c>
      <c r="AI1377" s="62">
        <f>W1377/'Festività&amp;Chiusure'!I$2</f>
        <v>0.1</v>
      </c>
      <c r="AJ1377" s="62">
        <f>X1377/'Festività&amp;Chiusure'!J$2</f>
        <v>9.5238095238095233E-2</v>
      </c>
      <c r="AK1377" s="62">
        <f>Y1377/'Festività&amp;Chiusure'!K$2</f>
        <v>9.0909090909090912E-2</v>
      </c>
      <c r="AL1377" s="62">
        <f>Z1377/'Festività&amp;Chiusure'!L$2</f>
        <v>0.05</v>
      </c>
      <c r="AM1377" s="62">
        <f>AA1377/'Festività&amp;Chiusure'!M$2</f>
        <v>0.05</v>
      </c>
      <c r="AN1377" s="62">
        <f>AB1377/'Festività&amp;Chiusure'!N$2</f>
        <v>0</v>
      </c>
      <c r="AO1377" s="62">
        <f>AC1377/'Festività&amp;Chiusure'!O$2</f>
        <v>0</v>
      </c>
      <c r="AP1377" s="62">
        <f>AD1377/'Festività&amp;Chiusure'!P$2</f>
        <v>0</v>
      </c>
      <c r="AQ1377" s="62">
        <f>AE1377/'Festività&amp;Chiusure'!Q$2</f>
        <v>0</v>
      </c>
      <c r="AR1377" s="62">
        <f>AF1377/'Festività&amp;Chiusure'!R$2</f>
        <v>0</v>
      </c>
      <c r="AS1377" s="62">
        <f>AG1377/'Festività&amp;Chiusure'!S$2</f>
        <v>0</v>
      </c>
    </row>
    <row r="1378" spans="1:45" ht="14.45">
      <c r="A1378" s="24" t="s">
        <v>45</v>
      </c>
      <c r="B1378" s="24" t="s">
        <v>194</v>
      </c>
      <c r="C1378" s="24" t="s">
        <v>195</v>
      </c>
      <c r="D1378" s="24">
        <v>2025</v>
      </c>
      <c r="E1378" s="61">
        <v>45658</v>
      </c>
      <c r="F1378" s="61">
        <v>45838</v>
      </c>
      <c r="G1378" s="24" t="s">
        <v>873</v>
      </c>
      <c r="H1378" s="24" t="s">
        <v>873</v>
      </c>
      <c r="I1378" s="24" t="s">
        <v>379</v>
      </c>
      <c r="J1378" s="24" t="s">
        <v>874</v>
      </c>
      <c r="K1378" s="24" t="s">
        <v>52</v>
      </c>
      <c r="L1378" s="24" t="s">
        <v>333</v>
      </c>
      <c r="M1378" s="24" t="s">
        <v>333</v>
      </c>
      <c r="N1378" s="24" t="s">
        <v>176</v>
      </c>
      <c r="O1378" s="24" t="s">
        <v>92</v>
      </c>
      <c r="P1378" s="24">
        <v>0</v>
      </c>
      <c r="Q1378" s="24">
        <v>0</v>
      </c>
      <c r="R1378" s="24" t="s">
        <v>654</v>
      </c>
      <c r="S1378" s="24">
        <v>0</v>
      </c>
      <c r="T1378" s="24">
        <v>2025</v>
      </c>
      <c r="U1378" s="24">
        <f t="shared" si="27"/>
        <v>36</v>
      </c>
      <c r="V1378" s="24">
        <v>18</v>
      </c>
      <c r="W1378" s="24">
        <v>19</v>
      </c>
      <c r="X1378" s="24">
        <v>20</v>
      </c>
      <c r="Y1378" s="24">
        <v>19</v>
      </c>
      <c r="Z1378" s="24">
        <v>19</v>
      </c>
      <c r="AA1378" s="24">
        <v>17</v>
      </c>
      <c r="AB1378" s="24">
        <v>0</v>
      </c>
      <c r="AC1378" s="24">
        <v>0</v>
      </c>
      <c r="AD1378" s="24">
        <v>0</v>
      </c>
      <c r="AE1378" s="24">
        <v>0</v>
      </c>
      <c r="AF1378" s="24">
        <v>0</v>
      </c>
      <c r="AG1378" s="24">
        <v>0</v>
      </c>
      <c r="AH1378" s="62">
        <f>V1378/'Festività&amp;Chiusure'!H$2</f>
        <v>1</v>
      </c>
      <c r="AI1378" s="62">
        <f>W1378/'Festività&amp;Chiusure'!I$2</f>
        <v>0.95</v>
      </c>
      <c r="AJ1378" s="62">
        <f>X1378/'Festività&amp;Chiusure'!J$2</f>
        <v>0.95238095238095233</v>
      </c>
      <c r="AK1378" s="62">
        <f>Y1378/'Festività&amp;Chiusure'!K$2</f>
        <v>0.86363636363636365</v>
      </c>
      <c r="AL1378" s="62">
        <f>Z1378/'Festività&amp;Chiusure'!L$2</f>
        <v>0.95</v>
      </c>
      <c r="AM1378" s="62">
        <f>AA1378/'Festività&amp;Chiusure'!M$2</f>
        <v>0.85</v>
      </c>
      <c r="AN1378" s="62">
        <f>AB1378/'Festività&amp;Chiusure'!N$2</f>
        <v>0</v>
      </c>
      <c r="AO1378" s="62">
        <f>AC1378/'Festività&amp;Chiusure'!O$2</f>
        <v>0</v>
      </c>
      <c r="AP1378" s="62">
        <f>AD1378/'Festività&amp;Chiusure'!P$2</f>
        <v>0</v>
      </c>
      <c r="AQ1378" s="62">
        <f>AE1378/'Festività&amp;Chiusure'!Q$2</f>
        <v>0</v>
      </c>
      <c r="AR1378" s="62">
        <f>AF1378/'Festività&amp;Chiusure'!R$2</f>
        <v>0</v>
      </c>
      <c r="AS1378" s="62">
        <f>AG1378/'Festività&amp;Chiusure'!S$2</f>
        <v>0</v>
      </c>
    </row>
    <row r="1379" spans="1:45" ht="15" customHeight="1">
      <c r="A1379" s="24" t="s">
        <v>45</v>
      </c>
      <c r="B1379" s="24" t="s">
        <v>194</v>
      </c>
      <c r="C1379" s="24" t="s">
        <v>195</v>
      </c>
      <c r="D1379" s="24">
        <v>2025</v>
      </c>
      <c r="E1379" s="61">
        <v>45658</v>
      </c>
      <c r="F1379" s="61">
        <v>45838</v>
      </c>
      <c r="G1379" s="24" t="s">
        <v>873</v>
      </c>
      <c r="H1379" s="24" t="s">
        <v>873</v>
      </c>
      <c r="I1379" s="24" t="s">
        <v>379</v>
      </c>
      <c r="J1379" s="24" t="s">
        <v>874</v>
      </c>
      <c r="K1379" s="24" t="s">
        <v>52</v>
      </c>
      <c r="L1379" s="24" t="s">
        <v>333</v>
      </c>
      <c r="M1379" s="24" t="s">
        <v>133</v>
      </c>
      <c r="N1379" s="24" t="s">
        <v>55</v>
      </c>
      <c r="O1379" s="24" t="s">
        <v>142</v>
      </c>
      <c r="P1379" s="24">
        <v>0</v>
      </c>
      <c r="Q1379" s="24">
        <v>0</v>
      </c>
      <c r="R1379" s="24" t="s">
        <v>93</v>
      </c>
      <c r="S1379" s="62">
        <v>0</v>
      </c>
      <c r="T1379" s="24">
        <v>2025</v>
      </c>
      <c r="U1379" s="24">
        <f t="shared" si="27"/>
        <v>4</v>
      </c>
      <c r="V1379" s="24">
        <v>0</v>
      </c>
      <c r="W1379" s="24">
        <v>0</v>
      </c>
      <c r="X1379" s="24">
        <v>9</v>
      </c>
      <c r="Y1379" s="24">
        <v>1</v>
      </c>
      <c r="Z1379" s="24">
        <v>2</v>
      </c>
      <c r="AA1379" s="24">
        <v>2</v>
      </c>
      <c r="AB1379" s="24">
        <v>0</v>
      </c>
      <c r="AC1379" s="24">
        <v>0</v>
      </c>
      <c r="AD1379" s="24">
        <v>0</v>
      </c>
      <c r="AE1379" s="24">
        <v>0</v>
      </c>
      <c r="AF1379" s="24">
        <v>0</v>
      </c>
      <c r="AG1379" s="24">
        <v>0</v>
      </c>
      <c r="AH1379" s="62">
        <f>V1379/'Festività&amp;Chiusure'!H$2</f>
        <v>0</v>
      </c>
      <c r="AI1379" s="62">
        <f>W1379/'Festività&amp;Chiusure'!I$2</f>
        <v>0</v>
      </c>
      <c r="AJ1379" s="62">
        <f>X1379/'Festività&amp;Chiusure'!J$2</f>
        <v>0.42857142857142855</v>
      </c>
      <c r="AK1379" s="62">
        <f>Y1379/'Festività&amp;Chiusure'!K$2</f>
        <v>4.5454545454545456E-2</v>
      </c>
      <c r="AL1379" s="62">
        <f>Z1379/'Festività&amp;Chiusure'!L$2</f>
        <v>0.1</v>
      </c>
      <c r="AM1379" s="62">
        <f>AA1379/'Festività&amp;Chiusure'!M$2</f>
        <v>0.1</v>
      </c>
      <c r="AN1379" s="62">
        <f>AB1379/'Festività&amp;Chiusure'!N$2</f>
        <v>0</v>
      </c>
      <c r="AO1379" s="62">
        <f>AC1379/'Festività&amp;Chiusure'!O$2</f>
        <v>0</v>
      </c>
      <c r="AP1379" s="62">
        <f>AD1379/'Festività&amp;Chiusure'!P$2</f>
        <v>0</v>
      </c>
      <c r="AQ1379" s="62">
        <f>AE1379/'Festività&amp;Chiusure'!Q$2</f>
        <v>0</v>
      </c>
      <c r="AR1379" s="62">
        <f>AF1379/'Festività&amp;Chiusure'!R$2</f>
        <v>0</v>
      </c>
      <c r="AS1379" s="62">
        <f>AG1379/'Festività&amp;Chiusure'!S$2</f>
        <v>0</v>
      </c>
    </row>
    <row r="1380" spans="1:45" ht="15" customHeight="1">
      <c r="A1380" s="24" t="s">
        <v>45</v>
      </c>
      <c r="B1380" s="24" t="s">
        <v>194</v>
      </c>
      <c r="C1380" s="24" t="s">
        <v>195</v>
      </c>
      <c r="D1380" s="24">
        <v>2025</v>
      </c>
      <c r="E1380" s="61">
        <v>45658</v>
      </c>
      <c r="F1380" s="61">
        <v>45838</v>
      </c>
      <c r="G1380" s="24" t="s">
        <v>873</v>
      </c>
      <c r="H1380" s="24" t="s">
        <v>873</v>
      </c>
      <c r="I1380" s="24" t="s">
        <v>379</v>
      </c>
      <c r="J1380" s="24" t="s">
        <v>874</v>
      </c>
      <c r="K1380" s="24" t="s">
        <v>52</v>
      </c>
      <c r="L1380" s="24" t="s">
        <v>333</v>
      </c>
      <c r="M1380" s="24" t="s">
        <v>336</v>
      </c>
      <c r="N1380" s="24" t="s">
        <v>59</v>
      </c>
      <c r="O1380" s="24" t="s">
        <v>600</v>
      </c>
      <c r="P1380" s="24">
        <v>0</v>
      </c>
      <c r="Q1380" s="24">
        <v>0</v>
      </c>
      <c r="R1380" s="24" t="s">
        <v>654</v>
      </c>
      <c r="S1380" s="62">
        <v>0</v>
      </c>
      <c r="T1380" s="24">
        <v>2025</v>
      </c>
      <c r="U1380" s="24">
        <f t="shared" si="27"/>
        <v>2</v>
      </c>
      <c r="V1380" s="24">
        <v>1</v>
      </c>
      <c r="W1380" s="24">
        <v>1</v>
      </c>
      <c r="X1380" s="24">
        <v>1</v>
      </c>
      <c r="Y1380" s="24">
        <v>1</v>
      </c>
      <c r="Z1380" s="24">
        <v>1</v>
      </c>
      <c r="AA1380" s="24">
        <v>1</v>
      </c>
      <c r="AB1380" s="24">
        <v>0</v>
      </c>
      <c r="AC1380" s="24">
        <v>0</v>
      </c>
      <c r="AD1380" s="24">
        <v>0</v>
      </c>
      <c r="AE1380" s="24">
        <v>0</v>
      </c>
      <c r="AF1380" s="24">
        <v>0</v>
      </c>
      <c r="AG1380" s="24">
        <v>0</v>
      </c>
      <c r="AH1380" s="62">
        <f>V1380/'Festività&amp;Chiusure'!H$2</f>
        <v>5.5555555555555552E-2</v>
      </c>
      <c r="AI1380" s="62">
        <f>W1380/'Festività&amp;Chiusure'!I$2</f>
        <v>0.05</v>
      </c>
      <c r="AJ1380" s="62">
        <f>X1380/'Festività&amp;Chiusure'!J$2</f>
        <v>4.7619047619047616E-2</v>
      </c>
      <c r="AK1380" s="62">
        <f>Y1380/'Festività&amp;Chiusure'!K$2</f>
        <v>4.5454545454545456E-2</v>
      </c>
      <c r="AL1380" s="62">
        <f>Z1380/'Festività&amp;Chiusure'!L$2</f>
        <v>0.05</v>
      </c>
      <c r="AM1380" s="62">
        <f>AA1380/'Festività&amp;Chiusure'!M$2</f>
        <v>0.05</v>
      </c>
      <c r="AN1380" s="62">
        <f>AB1380/'Festività&amp;Chiusure'!N$2</f>
        <v>0</v>
      </c>
      <c r="AO1380" s="62">
        <f>AC1380/'Festività&amp;Chiusure'!O$2</f>
        <v>0</v>
      </c>
      <c r="AP1380" s="62">
        <f>AD1380/'Festività&amp;Chiusure'!P$2</f>
        <v>0</v>
      </c>
      <c r="AQ1380" s="62">
        <f>AE1380/'Festività&amp;Chiusure'!Q$2</f>
        <v>0</v>
      </c>
      <c r="AR1380" s="62">
        <f>AF1380/'Festività&amp;Chiusure'!R$2</f>
        <v>0</v>
      </c>
      <c r="AS1380" s="62">
        <f>AG1380/'Festività&amp;Chiusure'!S$2</f>
        <v>0</v>
      </c>
    </row>
    <row r="1381" spans="1:45" ht="15" customHeight="1">
      <c r="A1381" s="24" t="s">
        <v>45</v>
      </c>
      <c r="B1381" s="24" t="s">
        <v>194</v>
      </c>
      <c r="C1381" s="24" t="s">
        <v>195</v>
      </c>
      <c r="D1381" s="24">
        <v>2025</v>
      </c>
      <c r="E1381" s="61">
        <v>45658</v>
      </c>
      <c r="F1381" s="61">
        <v>45838</v>
      </c>
      <c r="G1381" s="24" t="s">
        <v>873</v>
      </c>
      <c r="H1381" s="24" t="s">
        <v>873</v>
      </c>
      <c r="I1381" s="24" t="s">
        <v>379</v>
      </c>
      <c r="J1381" s="24" t="s">
        <v>874</v>
      </c>
      <c r="K1381" s="24" t="s">
        <v>52</v>
      </c>
      <c r="L1381" s="24" t="s">
        <v>333</v>
      </c>
      <c r="M1381" s="24" t="s">
        <v>872</v>
      </c>
      <c r="N1381" s="24" t="s">
        <v>841</v>
      </c>
      <c r="O1381" s="24" t="s">
        <v>697</v>
      </c>
      <c r="P1381" s="24">
        <v>0</v>
      </c>
      <c r="Q1381" s="24">
        <v>0</v>
      </c>
      <c r="R1381" s="24" t="s">
        <v>654</v>
      </c>
      <c r="S1381" s="62">
        <v>0</v>
      </c>
      <c r="T1381" s="24">
        <v>2025</v>
      </c>
      <c r="U1381" s="24">
        <f t="shared" si="27"/>
        <v>0</v>
      </c>
      <c r="V1381" s="24">
        <v>0</v>
      </c>
      <c r="W1381" s="24">
        <v>2</v>
      </c>
      <c r="X1381" s="24">
        <v>2</v>
      </c>
      <c r="Y1381" s="24">
        <v>2</v>
      </c>
      <c r="Z1381" s="24">
        <v>0</v>
      </c>
      <c r="AA1381" s="24">
        <v>0</v>
      </c>
      <c r="AB1381" s="24">
        <v>0</v>
      </c>
      <c r="AC1381" s="24">
        <v>0</v>
      </c>
      <c r="AD1381" s="24">
        <v>0</v>
      </c>
      <c r="AE1381" s="24">
        <v>0</v>
      </c>
      <c r="AF1381" s="24">
        <v>0</v>
      </c>
      <c r="AG1381" s="24">
        <v>0</v>
      </c>
      <c r="AH1381" s="62">
        <f>V1381/'Festività&amp;Chiusure'!H$2</f>
        <v>0</v>
      </c>
      <c r="AI1381" s="62">
        <f>W1381/'Festività&amp;Chiusure'!I$2</f>
        <v>0.1</v>
      </c>
      <c r="AJ1381" s="62">
        <f>X1381/'Festività&amp;Chiusure'!J$2</f>
        <v>9.5238095238095233E-2</v>
      </c>
      <c r="AK1381" s="62">
        <f>Y1381/'Festività&amp;Chiusure'!K$2</f>
        <v>9.0909090909090912E-2</v>
      </c>
      <c r="AL1381" s="62">
        <f>Z1381/'Festività&amp;Chiusure'!L$2</f>
        <v>0</v>
      </c>
      <c r="AM1381" s="62">
        <f>AA1381/'Festività&amp;Chiusure'!M$2</f>
        <v>0</v>
      </c>
      <c r="AN1381" s="62">
        <f>AB1381/'Festività&amp;Chiusure'!N$2</f>
        <v>0</v>
      </c>
      <c r="AO1381" s="62">
        <f>AC1381/'Festività&amp;Chiusure'!O$2</f>
        <v>0</v>
      </c>
      <c r="AP1381" s="62">
        <f>AD1381/'Festività&amp;Chiusure'!P$2</f>
        <v>0</v>
      </c>
      <c r="AQ1381" s="62">
        <f>AE1381/'Festività&amp;Chiusure'!Q$2</f>
        <v>0</v>
      </c>
      <c r="AR1381" s="62">
        <f>AF1381/'Festività&amp;Chiusure'!R$2</f>
        <v>0</v>
      </c>
      <c r="AS1381" s="62">
        <f>AG1381/'Festività&amp;Chiusure'!S$2</f>
        <v>0</v>
      </c>
    </row>
    <row r="1382" spans="1:45" ht="15" customHeight="1">
      <c r="A1382" s="24" t="s">
        <v>45</v>
      </c>
      <c r="B1382" s="24" t="s">
        <v>194</v>
      </c>
      <c r="C1382" s="24" t="s">
        <v>195</v>
      </c>
      <c r="D1382" s="24">
        <v>2025</v>
      </c>
      <c r="E1382" s="61">
        <v>45658</v>
      </c>
      <c r="F1382" s="61">
        <v>45838</v>
      </c>
      <c r="G1382" s="24" t="s">
        <v>873</v>
      </c>
      <c r="H1382" s="24" t="s">
        <v>873</v>
      </c>
      <c r="I1382" s="24" t="s">
        <v>379</v>
      </c>
      <c r="J1382" s="24" t="s">
        <v>874</v>
      </c>
      <c r="K1382" s="24" t="s">
        <v>52</v>
      </c>
      <c r="L1382" s="24" t="s">
        <v>333</v>
      </c>
      <c r="M1382" s="24" t="s">
        <v>875</v>
      </c>
      <c r="N1382" s="24" t="s">
        <v>841</v>
      </c>
      <c r="O1382" s="24" t="s">
        <v>697</v>
      </c>
      <c r="P1382" s="24">
        <v>0</v>
      </c>
      <c r="Q1382" s="24">
        <v>0</v>
      </c>
      <c r="R1382" s="24" t="s">
        <v>654</v>
      </c>
      <c r="S1382" s="62">
        <v>0</v>
      </c>
      <c r="T1382" s="24">
        <v>2025</v>
      </c>
      <c r="U1382" s="24">
        <f t="shared" si="27"/>
        <v>0</v>
      </c>
      <c r="V1382" s="24">
        <v>0</v>
      </c>
      <c r="W1382" s="24">
        <v>5</v>
      </c>
      <c r="X1382" s="24">
        <v>5</v>
      </c>
      <c r="Y1382" s="24">
        <v>5</v>
      </c>
      <c r="Z1382" s="24">
        <v>0</v>
      </c>
      <c r="AA1382" s="24">
        <v>0</v>
      </c>
      <c r="AB1382" s="24">
        <v>0</v>
      </c>
      <c r="AC1382" s="24">
        <v>0</v>
      </c>
      <c r="AD1382" s="24">
        <v>0</v>
      </c>
      <c r="AE1382" s="24">
        <v>0</v>
      </c>
      <c r="AF1382" s="24">
        <v>0</v>
      </c>
      <c r="AG1382" s="24">
        <v>0</v>
      </c>
      <c r="AH1382" s="62">
        <f>V1382/'Festività&amp;Chiusure'!H$2</f>
        <v>0</v>
      </c>
      <c r="AI1382" s="62">
        <f>W1382/'Festività&amp;Chiusure'!I$2</f>
        <v>0.25</v>
      </c>
      <c r="AJ1382" s="62">
        <f>X1382/'Festività&amp;Chiusure'!J$2</f>
        <v>0.23809523809523808</v>
      </c>
      <c r="AK1382" s="62">
        <f>Y1382/'Festività&amp;Chiusure'!K$2</f>
        <v>0.22727272727272727</v>
      </c>
      <c r="AL1382" s="62">
        <f>Z1382/'Festività&amp;Chiusure'!L$2</f>
        <v>0</v>
      </c>
      <c r="AM1382" s="62">
        <f>AA1382/'Festività&amp;Chiusure'!M$2</f>
        <v>0</v>
      </c>
      <c r="AN1382" s="62">
        <f>AB1382/'Festività&amp;Chiusure'!N$2</f>
        <v>0</v>
      </c>
      <c r="AO1382" s="62">
        <f>AC1382/'Festività&amp;Chiusure'!O$2</f>
        <v>0</v>
      </c>
      <c r="AP1382" s="62">
        <f>AD1382/'Festività&amp;Chiusure'!P$2</f>
        <v>0</v>
      </c>
      <c r="AQ1382" s="62">
        <f>AE1382/'Festività&amp;Chiusure'!Q$2</f>
        <v>0</v>
      </c>
      <c r="AR1382" s="62">
        <f>AF1382/'Festività&amp;Chiusure'!R$2</f>
        <v>0</v>
      </c>
      <c r="AS1382" s="62">
        <f>AG1382/'Festività&amp;Chiusure'!S$2</f>
        <v>0</v>
      </c>
    </row>
    <row r="1383" spans="1:45" ht="15" customHeight="1">
      <c r="A1383" s="24" t="s">
        <v>45</v>
      </c>
      <c r="B1383" s="24" t="s">
        <v>194</v>
      </c>
      <c r="C1383" s="24" t="s">
        <v>195</v>
      </c>
      <c r="D1383" s="24">
        <v>2025</v>
      </c>
      <c r="E1383" s="61">
        <v>45658</v>
      </c>
      <c r="F1383" s="61">
        <v>45838</v>
      </c>
      <c r="G1383" s="24" t="s">
        <v>873</v>
      </c>
      <c r="H1383" s="24" t="s">
        <v>873</v>
      </c>
      <c r="I1383" s="24" t="s">
        <v>379</v>
      </c>
      <c r="J1383" s="24" t="s">
        <v>874</v>
      </c>
      <c r="K1383" s="24" t="s">
        <v>52</v>
      </c>
      <c r="L1383" s="24" t="s">
        <v>333</v>
      </c>
      <c r="M1383" s="24" t="s">
        <v>876</v>
      </c>
      <c r="N1383" s="24" t="s">
        <v>59</v>
      </c>
      <c r="O1383" s="24" t="s">
        <v>697</v>
      </c>
      <c r="P1383" s="24">
        <v>0</v>
      </c>
      <c r="Q1383" s="24">
        <v>0</v>
      </c>
      <c r="R1383" s="24" t="s">
        <v>654</v>
      </c>
      <c r="S1383" s="62">
        <v>0</v>
      </c>
      <c r="T1383" s="24">
        <v>2025</v>
      </c>
      <c r="U1383" s="24">
        <f t="shared" si="27"/>
        <v>38</v>
      </c>
      <c r="V1383" s="24">
        <v>0</v>
      </c>
      <c r="W1383" s="24">
        <v>0</v>
      </c>
      <c r="X1383" s="24">
        <v>0</v>
      </c>
      <c r="Y1383" s="24">
        <v>0</v>
      </c>
      <c r="Z1383" s="24">
        <v>18</v>
      </c>
      <c r="AA1383" s="24">
        <v>20</v>
      </c>
      <c r="AB1383" s="24">
        <v>0</v>
      </c>
      <c r="AC1383" s="24">
        <v>0</v>
      </c>
      <c r="AD1383" s="24">
        <v>0</v>
      </c>
      <c r="AE1383" s="24">
        <v>0</v>
      </c>
      <c r="AF1383" s="24">
        <v>0</v>
      </c>
      <c r="AG1383" s="24">
        <v>0</v>
      </c>
      <c r="AH1383" s="62">
        <f>V1383/'Festività&amp;Chiusure'!H$2</f>
        <v>0</v>
      </c>
      <c r="AI1383" s="62">
        <f>W1383/'Festività&amp;Chiusure'!I$2</f>
        <v>0</v>
      </c>
      <c r="AJ1383" s="62">
        <f>X1383/'Festività&amp;Chiusure'!J$2</f>
        <v>0</v>
      </c>
      <c r="AK1383" s="62">
        <f>Y1383/'Festività&amp;Chiusure'!K$2</f>
        <v>0</v>
      </c>
      <c r="AL1383" s="62">
        <f>Z1383/'Festività&amp;Chiusure'!L$2</f>
        <v>0.9</v>
      </c>
      <c r="AM1383" s="62">
        <f>AA1383/'Festività&amp;Chiusure'!M$2</f>
        <v>1</v>
      </c>
      <c r="AN1383" s="62">
        <f>AB1383/'Festività&amp;Chiusure'!N$2</f>
        <v>0</v>
      </c>
      <c r="AO1383" s="62">
        <f>AC1383/'Festività&amp;Chiusure'!O$2</f>
        <v>0</v>
      </c>
      <c r="AP1383" s="62">
        <f>AD1383/'Festività&amp;Chiusure'!P$2</f>
        <v>0</v>
      </c>
      <c r="AQ1383" s="62">
        <f>AE1383/'Festività&amp;Chiusure'!Q$2</f>
        <v>0</v>
      </c>
      <c r="AR1383" s="62">
        <f>AF1383/'Festività&amp;Chiusure'!R$2</f>
        <v>0</v>
      </c>
      <c r="AS1383" s="62">
        <f>AG1383/'Festività&amp;Chiusure'!S$2</f>
        <v>0</v>
      </c>
    </row>
    <row r="1384" spans="1:45" ht="15" customHeight="1">
      <c r="A1384" s="24" t="s">
        <v>45</v>
      </c>
      <c r="B1384" s="24" t="s">
        <v>194</v>
      </c>
      <c r="C1384" s="24" t="s">
        <v>195</v>
      </c>
      <c r="D1384" s="24">
        <v>2025</v>
      </c>
      <c r="E1384" s="61">
        <v>45839</v>
      </c>
      <c r="F1384" s="61">
        <v>46022</v>
      </c>
      <c r="G1384" s="24" t="s">
        <v>62</v>
      </c>
      <c r="H1384" s="24" t="s">
        <v>62</v>
      </c>
      <c r="I1384" s="24" t="s">
        <v>379</v>
      </c>
      <c r="J1384" s="24" t="s">
        <v>877</v>
      </c>
      <c r="K1384" s="24" t="s">
        <v>52</v>
      </c>
      <c r="L1384" s="24" t="s">
        <v>333</v>
      </c>
      <c r="M1384" s="24" t="s">
        <v>359</v>
      </c>
      <c r="N1384" s="24" t="s">
        <v>55</v>
      </c>
      <c r="O1384" s="24" t="s">
        <v>142</v>
      </c>
      <c r="P1384" s="24">
        <v>0</v>
      </c>
      <c r="Q1384" s="24">
        <v>0</v>
      </c>
      <c r="R1384" s="24" t="s">
        <v>654</v>
      </c>
      <c r="S1384" s="24">
        <v>0</v>
      </c>
      <c r="T1384" s="24">
        <v>2025</v>
      </c>
      <c r="U1384" s="24">
        <f t="shared" si="27"/>
        <v>112</v>
      </c>
      <c r="V1384" s="24">
        <v>0</v>
      </c>
      <c r="W1384" s="24">
        <v>0</v>
      </c>
      <c r="X1384" s="24">
        <v>0</v>
      </c>
      <c r="Y1384" s="24">
        <v>0</v>
      </c>
      <c r="Z1384" s="24">
        <v>0</v>
      </c>
      <c r="AA1384" s="24">
        <v>0</v>
      </c>
      <c r="AB1384" s="24">
        <v>22</v>
      </c>
      <c r="AC1384" s="24">
        <v>8</v>
      </c>
      <c r="AD1384" s="24">
        <v>21</v>
      </c>
      <c r="AE1384" s="24">
        <v>23</v>
      </c>
      <c r="AF1384" s="24">
        <v>21</v>
      </c>
      <c r="AG1384" s="24">
        <v>17</v>
      </c>
      <c r="AH1384" s="62">
        <f>V1384/'Festività&amp;Chiusure'!H$2</f>
        <v>0</v>
      </c>
      <c r="AI1384" s="62">
        <f>W1384/'Festività&amp;Chiusure'!I$2</f>
        <v>0</v>
      </c>
      <c r="AJ1384" s="62">
        <f>X1384/'Festività&amp;Chiusure'!J$2</f>
        <v>0</v>
      </c>
      <c r="AK1384" s="62">
        <f>Y1384/'Festività&amp;Chiusure'!K$2</f>
        <v>0</v>
      </c>
      <c r="AL1384" s="62">
        <f>Z1384/'Festività&amp;Chiusure'!L$2</f>
        <v>0</v>
      </c>
      <c r="AM1384" s="62">
        <f>AA1384/'Festività&amp;Chiusure'!M$2</f>
        <v>0</v>
      </c>
      <c r="AN1384" s="62">
        <f>AB1384/'Festività&amp;Chiusure'!N$2</f>
        <v>0.95652173913043481</v>
      </c>
      <c r="AO1384" s="62">
        <f>AC1384/'Festività&amp;Chiusure'!O$2</f>
        <v>0.66666666666666663</v>
      </c>
      <c r="AP1384" s="62">
        <f>AD1384/'Festività&amp;Chiusure'!P$2</f>
        <v>1</v>
      </c>
      <c r="AQ1384" s="62">
        <f>AE1384/'Festività&amp;Chiusure'!Q$2</f>
        <v>1</v>
      </c>
      <c r="AR1384" s="62">
        <f>AF1384/'Festività&amp;Chiusure'!R$2</f>
        <v>1</v>
      </c>
      <c r="AS1384" s="62">
        <f>AG1384/'Festività&amp;Chiusure'!S$2</f>
        <v>0.77272727272727271</v>
      </c>
    </row>
    <row r="1385" spans="1:45" ht="15" customHeight="1">
      <c r="A1385" s="24" t="s">
        <v>45</v>
      </c>
      <c r="B1385" s="24" t="s">
        <v>194</v>
      </c>
      <c r="C1385" s="24" t="s">
        <v>195</v>
      </c>
      <c r="D1385" s="24">
        <v>2025</v>
      </c>
      <c r="E1385" s="61">
        <v>45839</v>
      </c>
      <c r="F1385" s="61">
        <v>46022</v>
      </c>
      <c r="G1385" s="24" t="s">
        <v>62</v>
      </c>
      <c r="H1385" s="24" t="s">
        <v>62</v>
      </c>
      <c r="I1385" s="24" t="s">
        <v>379</v>
      </c>
      <c r="J1385" s="24" t="s">
        <v>877</v>
      </c>
      <c r="K1385" s="24" t="s">
        <v>52</v>
      </c>
      <c r="L1385" s="24" t="s">
        <v>333</v>
      </c>
      <c r="M1385" s="24" t="s">
        <v>470</v>
      </c>
      <c r="N1385" s="24" t="s">
        <v>55</v>
      </c>
      <c r="O1385" s="24" t="s">
        <v>142</v>
      </c>
      <c r="P1385" s="24">
        <v>0</v>
      </c>
      <c r="Q1385" s="24">
        <v>0</v>
      </c>
      <c r="R1385" s="24" t="s">
        <v>654</v>
      </c>
      <c r="S1385" s="24">
        <v>0</v>
      </c>
      <c r="T1385" s="24">
        <v>2025</v>
      </c>
      <c r="U1385" s="24">
        <f t="shared" si="27"/>
        <v>52</v>
      </c>
      <c r="V1385" s="24">
        <v>0</v>
      </c>
      <c r="W1385" s="24">
        <v>0</v>
      </c>
      <c r="X1385" s="24">
        <v>0</v>
      </c>
      <c r="Y1385" s="24">
        <v>0</v>
      </c>
      <c r="Z1385" s="24">
        <v>0</v>
      </c>
      <c r="AA1385" s="24">
        <v>0</v>
      </c>
      <c r="AB1385" s="24">
        <v>12</v>
      </c>
      <c r="AC1385" s="24">
        <v>2</v>
      </c>
      <c r="AD1385" s="24">
        <v>12</v>
      </c>
      <c r="AE1385" s="24">
        <v>12</v>
      </c>
      <c r="AF1385" s="24">
        <v>11</v>
      </c>
      <c r="AG1385" s="24">
        <v>3</v>
      </c>
      <c r="AH1385" s="62">
        <f>V1385/'Festività&amp;Chiusure'!H$2</f>
        <v>0</v>
      </c>
      <c r="AI1385" s="62">
        <f>W1385/'Festività&amp;Chiusure'!I$2</f>
        <v>0</v>
      </c>
      <c r="AJ1385" s="62">
        <f>X1385/'Festività&amp;Chiusure'!J$2</f>
        <v>0</v>
      </c>
      <c r="AK1385" s="62">
        <f>Y1385/'Festività&amp;Chiusure'!K$2</f>
        <v>0</v>
      </c>
      <c r="AL1385" s="62">
        <f>Z1385/'Festività&amp;Chiusure'!L$2</f>
        <v>0</v>
      </c>
      <c r="AM1385" s="62">
        <f>AA1385/'Festività&amp;Chiusure'!M$2</f>
        <v>0</v>
      </c>
      <c r="AN1385" s="62">
        <f>AB1385/'Festività&amp;Chiusure'!N$2</f>
        <v>0.52173913043478259</v>
      </c>
      <c r="AO1385" s="62">
        <f>AC1385/'Festività&amp;Chiusure'!O$2</f>
        <v>0.16666666666666666</v>
      </c>
      <c r="AP1385" s="62">
        <f>AD1385/'Festività&amp;Chiusure'!P$2</f>
        <v>0.5714285714285714</v>
      </c>
      <c r="AQ1385" s="62">
        <f>AE1385/'Festività&amp;Chiusure'!Q$2</f>
        <v>0.52173913043478259</v>
      </c>
      <c r="AR1385" s="62">
        <f>AF1385/'Festività&amp;Chiusure'!R$2</f>
        <v>0.52380952380952384</v>
      </c>
      <c r="AS1385" s="62">
        <f>AG1385/'Festività&amp;Chiusure'!S$2</f>
        <v>0.13636363636363635</v>
      </c>
    </row>
    <row r="1386" spans="1:45" ht="15" customHeight="1">
      <c r="A1386" s="24" t="s">
        <v>45</v>
      </c>
      <c r="B1386" s="24" t="s">
        <v>194</v>
      </c>
      <c r="C1386" s="24" t="s">
        <v>195</v>
      </c>
      <c r="D1386" s="24">
        <v>2025</v>
      </c>
      <c r="E1386" s="61">
        <v>45839</v>
      </c>
      <c r="F1386" s="61">
        <v>46022</v>
      </c>
      <c r="G1386" s="24" t="s">
        <v>62</v>
      </c>
      <c r="H1386" s="24" t="s">
        <v>62</v>
      </c>
      <c r="I1386" s="24" t="s">
        <v>379</v>
      </c>
      <c r="J1386" s="24" t="s">
        <v>877</v>
      </c>
      <c r="K1386" s="24" t="s">
        <v>52</v>
      </c>
      <c r="L1386" s="24" t="s">
        <v>333</v>
      </c>
      <c r="M1386" s="24" t="s">
        <v>788</v>
      </c>
      <c r="N1386" s="24" t="e">
        <v>#N/A</v>
      </c>
      <c r="O1386" s="24" t="s">
        <v>142</v>
      </c>
      <c r="P1386" s="24">
        <v>0</v>
      </c>
      <c r="Q1386" s="24">
        <v>0</v>
      </c>
      <c r="R1386" s="24" t="s">
        <v>654</v>
      </c>
      <c r="S1386" s="24">
        <v>0</v>
      </c>
      <c r="T1386" s="24">
        <v>2025</v>
      </c>
      <c r="U1386" s="24">
        <f t="shared" si="27"/>
        <v>0</v>
      </c>
      <c r="V1386" s="24">
        <v>0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>
        <v>0</v>
      </c>
      <c r="AE1386" s="24">
        <v>0</v>
      </c>
      <c r="AF1386" s="24">
        <v>0</v>
      </c>
      <c r="AG1386" s="24">
        <v>0</v>
      </c>
      <c r="AH1386" s="62">
        <f>V1386/'Festività&amp;Chiusure'!H$2</f>
        <v>0</v>
      </c>
      <c r="AI1386" s="62">
        <f>W1386/'Festività&amp;Chiusure'!I$2</f>
        <v>0</v>
      </c>
      <c r="AJ1386" s="62">
        <f>X1386/'Festività&amp;Chiusure'!J$2</f>
        <v>0</v>
      </c>
      <c r="AK1386" s="62">
        <f>Y1386/'Festività&amp;Chiusure'!K$2</f>
        <v>0</v>
      </c>
      <c r="AL1386" s="62">
        <f>Z1386/'Festività&amp;Chiusure'!L$2</f>
        <v>0</v>
      </c>
      <c r="AM1386" s="62">
        <f>AA1386/'Festività&amp;Chiusure'!M$2</f>
        <v>0</v>
      </c>
      <c r="AN1386" s="62">
        <f>AB1386/'Festività&amp;Chiusure'!N$2</f>
        <v>0</v>
      </c>
      <c r="AO1386" s="62">
        <f>AC1386/'Festività&amp;Chiusure'!O$2</f>
        <v>0</v>
      </c>
      <c r="AP1386" s="62">
        <f>AD1386/'Festività&amp;Chiusure'!P$2</f>
        <v>0</v>
      </c>
      <c r="AQ1386" s="62">
        <f>AE1386/'Festività&amp;Chiusure'!Q$2</f>
        <v>0</v>
      </c>
      <c r="AR1386" s="62">
        <f>AF1386/'Festività&amp;Chiusure'!R$2</f>
        <v>0</v>
      </c>
      <c r="AS1386" s="62">
        <f>AG1386/'Festività&amp;Chiusure'!S$2</f>
        <v>0</v>
      </c>
    </row>
    <row r="1387" spans="1:45" ht="15" customHeight="1">
      <c r="A1387" s="24" t="s">
        <v>45</v>
      </c>
      <c r="B1387" s="24" t="s">
        <v>194</v>
      </c>
      <c r="C1387" s="24" t="s">
        <v>195</v>
      </c>
      <c r="D1387" s="24">
        <v>2025</v>
      </c>
      <c r="E1387" s="61">
        <v>45839</v>
      </c>
      <c r="F1387" s="61">
        <v>46022</v>
      </c>
      <c r="G1387" s="24" t="s">
        <v>62</v>
      </c>
      <c r="H1387" s="24" t="s">
        <v>62</v>
      </c>
      <c r="I1387" s="24" t="s">
        <v>379</v>
      </c>
      <c r="J1387" s="24" t="s">
        <v>877</v>
      </c>
      <c r="K1387" s="24" t="s">
        <v>52</v>
      </c>
      <c r="L1387" s="24" t="s">
        <v>333</v>
      </c>
      <c r="M1387" s="24" t="s">
        <v>455</v>
      </c>
      <c r="N1387" s="24" t="s">
        <v>55</v>
      </c>
      <c r="O1387" s="24" t="s">
        <v>142</v>
      </c>
      <c r="P1387" s="24">
        <v>0</v>
      </c>
      <c r="Q1387" s="24">
        <v>0</v>
      </c>
      <c r="R1387" s="24" t="s">
        <v>654</v>
      </c>
      <c r="S1387" s="24">
        <v>0</v>
      </c>
      <c r="T1387" s="24">
        <v>2025</v>
      </c>
      <c r="U1387" s="24">
        <f t="shared" si="27"/>
        <v>10</v>
      </c>
      <c r="V1387" s="24">
        <v>0</v>
      </c>
      <c r="W1387" s="24">
        <v>0</v>
      </c>
      <c r="X1387" s="24">
        <v>0</v>
      </c>
      <c r="Y1387" s="24">
        <v>0</v>
      </c>
      <c r="Z1387" s="24">
        <v>0</v>
      </c>
      <c r="AA1387" s="24">
        <v>0</v>
      </c>
      <c r="AB1387" s="24">
        <v>2</v>
      </c>
      <c r="AC1387" s="24">
        <v>1</v>
      </c>
      <c r="AD1387" s="24">
        <v>2</v>
      </c>
      <c r="AE1387" s="24">
        <v>2</v>
      </c>
      <c r="AF1387" s="24">
        <v>2</v>
      </c>
      <c r="AG1387" s="24">
        <v>1</v>
      </c>
      <c r="AH1387" s="62">
        <f>V1387/'Festività&amp;Chiusure'!H$2</f>
        <v>0</v>
      </c>
      <c r="AI1387" s="62">
        <f>W1387/'Festività&amp;Chiusure'!I$2</f>
        <v>0</v>
      </c>
      <c r="AJ1387" s="62">
        <f>X1387/'Festività&amp;Chiusure'!J$2</f>
        <v>0</v>
      </c>
      <c r="AK1387" s="62">
        <f>Y1387/'Festività&amp;Chiusure'!K$2</f>
        <v>0</v>
      </c>
      <c r="AL1387" s="62">
        <f>Z1387/'Festività&amp;Chiusure'!L$2</f>
        <v>0</v>
      </c>
      <c r="AM1387" s="62">
        <f>AA1387/'Festività&amp;Chiusure'!M$2</f>
        <v>0</v>
      </c>
      <c r="AN1387" s="62">
        <f>AB1387/'Festività&amp;Chiusure'!N$2</f>
        <v>8.6956521739130432E-2</v>
      </c>
      <c r="AO1387" s="62">
        <f>AC1387/'Festività&amp;Chiusure'!O$2</f>
        <v>8.3333333333333329E-2</v>
      </c>
      <c r="AP1387" s="62">
        <f>AD1387/'Festività&amp;Chiusure'!P$2</f>
        <v>9.5238095238095233E-2</v>
      </c>
      <c r="AQ1387" s="62">
        <f>AE1387/'Festività&amp;Chiusure'!Q$2</f>
        <v>8.6956521739130432E-2</v>
      </c>
      <c r="AR1387" s="62">
        <f>AF1387/'Festività&amp;Chiusure'!R$2</f>
        <v>9.5238095238095233E-2</v>
      </c>
      <c r="AS1387" s="62">
        <f>AG1387/'Festività&amp;Chiusure'!S$2</f>
        <v>4.5454545454545456E-2</v>
      </c>
    </row>
    <row r="1388" spans="1:45" ht="15" customHeight="1">
      <c r="A1388" s="24" t="s">
        <v>45</v>
      </c>
      <c r="B1388" s="24" t="s">
        <v>194</v>
      </c>
      <c r="C1388" s="24" t="s">
        <v>195</v>
      </c>
      <c r="D1388" s="24">
        <v>2025</v>
      </c>
      <c r="E1388" s="61">
        <v>45839</v>
      </c>
      <c r="F1388" s="61">
        <v>46022</v>
      </c>
      <c r="G1388" s="24" t="s">
        <v>62</v>
      </c>
      <c r="H1388" s="24" t="s">
        <v>62</v>
      </c>
      <c r="I1388" s="24" t="s">
        <v>379</v>
      </c>
      <c r="J1388" s="24" t="s">
        <v>877</v>
      </c>
      <c r="K1388" s="24" t="s">
        <v>52</v>
      </c>
      <c r="L1388" s="24" t="s">
        <v>333</v>
      </c>
      <c r="M1388" s="24" t="s">
        <v>358</v>
      </c>
      <c r="N1388" s="24" t="s">
        <v>176</v>
      </c>
      <c r="O1388" s="24" t="s">
        <v>142</v>
      </c>
      <c r="P1388" s="24">
        <v>0</v>
      </c>
      <c r="Q1388" s="24">
        <v>0</v>
      </c>
      <c r="R1388" s="24" t="s">
        <v>654</v>
      </c>
      <c r="S1388" s="24">
        <v>0</v>
      </c>
      <c r="T1388" s="24">
        <v>2025</v>
      </c>
      <c r="U1388" s="24">
        <f t="shared" si="27"/>
        <v>37</v>
      </c>
      <c r="V1388" s="24">
        <v>0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7</v>
      </c>
      <c r="AC1388" s="24">
        <v>2</v>
      </c>
      <c r="AD1388" s="24">
        <v>7</v>
      </c>
      <c r="AE1388" s="24">
        <v>7</v>
      </c>
      <c r="AF1388" s="24">
        <v>7</v>
      </c>
      <c r="AG1388" s="24">
        <v>7</v>
      </c>
      <c r="AH1388" s="62">
        <f>V1388/'Festività&amp;Chiusure'!H$2</f>
        <v>0</v>
      </c>
      <c r="AI1388" s="62">
        <f>W1388/'Festività&amp;Chiusure'!I$2</f>
        <v>0</v>
      </c>
      <c r="AJ1388" s="62">
        <f>X1388/'Festività&amp;Chiusure'!J$2</f>
        <v>0</v>
      </c>
      <c r="AK1388" s="62">
        <f>Y1388/'Festività&amp;Chiusure'!K$2</f>
        <v>0</v>
      </c>
      <c r="AL1388" s="62">
        <f>Z1388/'Festività&amp;Chiusure'!L$2</f>
        <v>0</v>
      </c>
      <c r="AM1388" s="62">
        <f>AA1388/'Festività&amp;Chiusure'!M$2</f>
        <v>0</v>
      </c>
      <c r="AN1388" s="62">
        <f>AB1388/'Festività&amp;Chiusure'!N$2</f>
        <v>0.30434782608695654</v>
      </c>
      <c r="AO1388" s="62">
        <f>AC1388/'Festività&amp;Chiusure'!O$2</f>
        <v>0.16666666666666666</v>
      </c>
      <c r="AP1388" s="62">
        <f>AD1388/'Festività&amp;Chiusure'!P$2</f>
        <v>0.33333333333333331</v>
      </c>
      <c r="AQ1388" s="62">
        <f>AE1388/'Festività&amp;Chiusure'!Q$2</f>
        <v>0.30434782608695654</v>
      </c>
      <c r="AR1388" s="62">
        <f>AF1388/'Festività&amp;Chiusure'!R$2</f>
        <v>0.33333333333333331</v>
      </c>
      <c r="AS1388" s="62">
        <f>AG1388/'Festività&amp;Chiusure'!S$2</f>
        <v>0.31818181818181818</v>
      </c>
    </row>
    <row r="1389" spans="1:45" ht="15" customHeight="1">
      <c r="A1389" s="24" t="s">
        <v>45</v>
      </c>
      <c r="B1389" s="24" t="s">
        <v>194</v>
      </c>
      <c r="C1389" s="24" t="s">
        <v>195</v>
      </c>
      <c r="D1389" s="24">
        <v>2025</v>
      </c>
      <c r="E1389" s="61">
        <v>45839</v>
      </c>
      <c r="F1389" s="61">
        <v>46022</v>
      </c>
      <c r="G1389" s="24" t="s">
        <v>62</v>
      </c>
      <c r="H1389" s="24" t="s">
        <v>62</v>
      </c>
      <c r="I1389" s="24" t="s">
        <v>379</v>
      </c>
      <c r="J1389" s="24" t="s">
        <v>877</v>
      </c>
      <c r="K1389" s="24" t="s">
        <v>52</v>
      </c>
      <c r="L1389" s="24" t="s">
        <v>333</v>
      </c>
      <c r="M1389" s="24" t="s">
        <v>330</v>
      </c>
      <c r="N1389" s="24" t="s">
        <v>55</v>
      </c>
      <c r="O1389" s="24" t="s">
        <v>142</v>
      </c>
      <c r="P1389" s="24">
        <v>0</v>
      </c>
      <c r="Q1389" s="24">
        <v>0</v>
      </c>
      <c r="R1389" s="24" t="s">
        <v>654</v>
      </c>
      <c r="S1389" s="62">
        <v>0</v>
      </c>
      <c r="T1389" s="24">
        <v>2025</v>
      </c>
      <c r="U1389" s="24">
        <f t="shared" si="27"/>
        <v>78</v>
      </c>
      <c r="V1389" s="24">
        <v>0</v>
      </c>
      <c r="W1389" s="24">
        <v>0</v>
      </c>
      <c r="X1389" s="24">
        <v>0</v>
      </c>
      <c r="Y1389" s="24">
        <v>0</v>
      </c>
      <c r="Z1389" s="24">
        <v>0</v>
      </c>
      <c r="AA1389" s="24">
        <v>0</v>
      </c>
      <c r="AB1389" s="24">
        <v>17</v>
      </c>
      <c r="AC1389" s="24">
        <v>3</v>
      </c>
      <c r="AD1389" s="24">
        <v>16</v>
      </c>
      <c r="AE1389" s="24">
        <v>17</v>
      </c>
      <c r="AF1389" s="24">
        <v>14</v>
      </c>
      <c r="AG1389" s="24">
        <v>11</v>
      </c>
      <c r="AH1389" s="62">
        <f>V1389/'Festività&amp;Chiusure'!H$2</f>
        <v>0</v>
      </c>
      <c r="AI1389" s="62">
        <f>W1389/'Festività&amp;Chiusure'!I$2</f>
        <v>0</v>
      </c>
      <c r="AJ1389" s="62">
        <f>X1389/'Festività&amp;Chiusure'!J$2</f>
        <v>0</v>
      </c>
      <c r="AK1389" s="62">
        <f>Y1389/'Festività&amp;Chiusure'!K$2</f>
        <v>0</v>
      </c>
      <c r="AL1389" s="62">
        <f>Z1389/'Festività&amp;Chiusure'!L$2</f>
        <v>0</v>
      </c>
      <c r="AM1389" s="62">
        <f>AA1389/'Festività&amp;Chiusure'!M$2</f>
        <v>0</v>
      </c>
      <c r="AN1389" s="62">
        <f>AB1389/'Festività&amp;Chiusure'!N$2</f>
        <v>0.73913043478260865</v>
      </c>
      <c r="AO1389" s="62">
        <f>AC1389/'Festività&amp;Chiusure'!O$2</f>
        <v>0.25</v>
      </c>
      <c r="AP1389" s="62">
        <f>AD1389/'Festività&amp;Chiusure'!P$2</f>
        <v>0.76190476190476186</v>
      </c>
      <c r="AQ1389" s="62">
        <f>AE1389/'Festività&amp;Chiusure'!Q$2</f>
        <v>0.73913043478260865</v>
      </c>
      <c r="AR1389" s="62">
        <f>AF1389/'Festività&amp;Chiusure'!R$2</f>
        <v>0.66666666666666663</v>
      </c>
      <c r="AS1389" s="62">
        <f>AG1389/'Festività&amp;Chiusure'!S$2</f>
        <v>0.5</v>
      </c>
    </row>
    <row r="1390" spans="1:45" ht="15" customHeight="1">
      <c r="A1390" s="24" t="s">
        <v>45</v>
      </c>
      <c r="B1390" s="24" t="s">
        <v>194</v>
      </c>
      <c r="C1390" s="24" t="s">
        <v>195</v>
      </c>
      <c r="D1390" s="24">
        <v>2025</v>
      </c>
      <c r="E1390" s="61">
        <v>45839</v>
      </c>
      <c r="F1390" s="61">
        <v>46022</v>
      </c>
      <c r="G1390" s="24" t="s">
        <v>62</v>
      </c>
      <c r="H1390" s="24" t="s">
        <v>62</v>
      </c>
      <c r="I1390" s="24" t="s">
        <v>379</v>
      </c>
      <c r="J1390" s="24" t="s">
        <v>877</v>
      </c>
      <c r="K1390" s="24" t="s">
        <v>52</v>
      </c>
      <c r="L1390" s="24" t="s">
        <v>333</v>
      </c>
      <c r="M1390" s="24" t="s">
        <v>86</v>
      </c>
      <c r="N1390" s="24" t="s">
        <v>55</v>
      </c>
      <c r="O1390" s="24" t="s">
        <v>696</v>
      </c>
      <c r="P1390" s="24">
        <v>0</v>
      </c>
      <c r="Q1390" s="24">
        <v>0</v>
      </c>
      <c r="R1390" s="24" t="s">
        <v>654</v>
      </c>
      <c r="S1390" s="24">
        <v>0</v>
      </c>
      <c r="T1390" s="24">
        <v>2025</v>
      </c>
      <c r="U1390" s="24">
        <f t="shared" si="27"/>
        <v>1.5</v>
      </c>
      <c r="V1390" s="24">
        <v>0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0.25</v>
      </c>
      <c r="AC1390" s="24">
        <v>0.25</v>
      </c>
      <c r="AD1390" s="24">
        <v>0.25</v>
      </c>
      <c r="AE1390" s="24">
        <v>0.25</v>
      </c>
      <c r="AF1390" s="24">
        <v>0.25</v>
      </c>
      <c r="AG1390" s="24">
        <v>0.25</v>
      </c>
      <c r="AH1390" s="62">
        <f>V1390/'Festività&amp;Chiusure'!H$2</f>
        <v>0</v>
      </c>
      <c r="AI1390" s="62">
        <f>W1390/'Festività&amp;Chiusure'!I$2</f>
        <v>0</v>
      </c>
      <c r="AJ1390" s="62">
        <f>X1390/'Festività&amp;Chiusure'!J$2</f>
        <v>0</v>
      </c>
      <c r="AK1390" s="62">
        <f>Y1390/'Festività&amp;Chiusure'!K$2</f>
        <v>0</v>
      </c>
      <c r="AL1390" s="62">
        <f>Z1390/'Festività&amp;Chiusure'!L$2</f>
        <v>0</v>
      </c>
      <c r="AM1390" s="62">
        <f>AA1390/'Festività&amp;Chiusure'!M$2</f>
        <v>0</v>
      </c>
      <c r="AN1390" s="62">
        <f>AB1390/'Festività&amp;Chiusure'!N$2</f>
        <v>1.0869565217391304E-2</v>
      </c>
      <c r="AO1390" s="62">
        <f>AC1390/'Festività&amp;Chiusure'!O$2</f>
        <v>2.0833333333333332E-2</v>
      </c>
      <c r="AP1390" s="62">
        <f>AD1390/'Festività&amp;Chiusure'!P$2</f>
        <v>1.1904761904761904E-2</v>
      </c>
      <c r="AQ1390" s="62">
        <f>AE1390/'Festività&amp;Chiusure'!Q$2</f>
        <v>1.0869565217391304E-2</v>
      </c>
      <c r="AR1390" s="62">
        <f>AF1390/'Festività&amp;Chiusure'!R$2</f>
        <v>1.1904761904761904E-2</v>
      </c>
      <c r="AS1390" s="62">
        <f>AG1390/'Festività&amp;Chiusure'!S$2</f>
        <v>1.1363636363636364E-2</v>
      </c>
    </row>
    <row r="1391" spans="1:45" ht="15" customHeight="1">
      <c r="A1391" s="24" t="s">
        <v>45</v>
      </c>
      <c r="B1391" s="24" t="s">
        <v>194</v>
      </c>
      <c r="C1391" s="24" t="s">
        <v>195</v>
      </c>
      <c r="D1391" s="24">
        <v>2025</v>
      </c>
      <c r="E1391" s="61">
        <v>45839</v>
      </c>
      <c r="F1391" s="61">
        <v>46022</v>
      </c>
      <c r="G1391" s="24" t="s">
        <v>62</v>
      </c>
      <c r="H1391" s="24" t="s">
        <v>62</v>
      </c>
      <c r="I1391" s="24" t="s">
        <v>379</v>
      </c>
      <c r="J1391" s="24" t="s">
        <v>877</v>
      </c>
      <c r="K1391" s="24" t="s">
        <v>52</v>
      </c>
      <c r="L1391" s="24" t="s">
        <v>333</v>
      </c>
      <c r="M1391" s="24" t="s">
        <v>160</v>
      </c>
      <c r="N1391" s="24" t="s">
        <v>55</v>
      </c>
      <c r="O1391" s="24" t="s">
        <v>142</v>
      </c>
      <c r="P1391" s="24">
        <v>0</v>
      </c>
      <c r="Q1391" s="24">
        <v>0</v>
      </c>
      <c r="R1391" s="24" t="s">
        <v>654</v>
      </c>
      <c r="S1391" s="24">
        <v>0</v>
      </c>
      <c r="T1391" s="24">
        <v>2025</v>
      </c>
      <c r="U1391" s="24">
        <f t="shared" si="27"/>
        <v>31</v>
      </c>
      <c r="V1391" s="24">
        <v>0</v>
      </c>
      <c r="W1391" s="24">
        <v>0</v>
      </c>
      <c r="X1391" s="24">
        <v>0</v>
      </c>
      <c r="Y1391" s="24">
        <v>0</v>
      </c>
      <c r="Z1391" s="24">
        <v>0</v>
      </c>
      <c r="AA1391" s="24">
        <v>0</v>
      </c>
      <c r="AB1391" s="24">
        <v>6</v>
      </c>
      <c r="AC1391" s="24">
        <v>2</v>
      </c>
      <c r="AD1391" s="24">
        <v>6</v>
      </c>
      <c r="AE1391" s="24">
        <v>6</v>
      </c>
      <c r="AF1391" s="24">
        <v>6</v>
      </c>
      <c r="AG1391" s="24">
        <v>5</v>
      </c>
      <c r="AH1391" s="62">
        <f>V1391/'Festività&amp;Chiusure'!H$2</f>
        <v>0</v>
      </c>
      <c r="AI1391" s="62">
        <f>W1391/'Festività&amp;Chiusure'!I$2</f>
        <v>0</v>
      </c>
      <c r="AJ1391" s="62">
        <f>X1391/'Festività&amp;Chiusure'!J$2</f>
        <v>0</v>
      </c>
      <c r="AK1391" s="62">
        <f>Y1391/'Festività&amp;Chiusure'!K$2</f>
        <v>0</v>
      </c>
      <c r="AL1391" s="62">
        <f>Z1391/'Festività&amp;Chiusure'!L$2</f>
        <v>0</v>
      </c>
      <c r="AM1391" s="62">
        <f>AA1391/'Festività&amp;Chiusure'!M$2</f>
        <v>0</v>
      </c>
      <c r="AN1391" s="62">
        <f>AB1391/'Festività&amp;Chiusure'!N$2</f>
        <v>0.2608695652173913</v>
      </c>
      <c r="AO1391" s="62">
        <f>AC1391/'Festività&amp;Chiusure'!O$2</f>
        <v>0.16666666666666666</v>
      </c>
      <c r="AP1391" s="62">
        <f>AD1391/'Festività&amp;Chiusure'!P$2</f>
        <v>0.2857142857142857</v>
      </c>
      <c r="AQ1391" s="62">
        <f>AE1391/'Festività&amp;Chiusure'!Q$2</f>
        <v>0.2608695652173913</v>
      </c>
      <c r="AR1391" s="62">
        <f>AF1391/'Festività&amp;Chiusure'!R$2</f>
        <v>0.2857142857142857</v>
      </c>
      <c r="AS1391" s="62">
        <f>AG1391/'Festività&amp;Chiusure'!S$2</f>
        <v>0.22727272727272727</v>
      </c>
    </row>
    <row r="1392" spans="1:45" ht="15" customHeight="1">
      <c r="A1392" s="24" t="s">
        <v>45</v>
      </c>
      <c r="B1392" s="24" t="s">
        <v>194</v>
      </c>
      <c r="C1392" s="24" t="s">
        <v>195</v>
      </c>
      <c r="D1392" s="24">
        <v>2025</v>
      </c>
      <c r="E1392" s="61">
        <v>45839</v>
      </c>
      <c r="F1392" s="61">
        <v>46022</v>
      </c>
      <c r="G1392" s="24" t="s">
        <v>62</v>
      </c>
      <c r="H1392" s="24" t="s">
        <v>62</v>
      </c>
      <c r="I1392" s="24" t="s">
        <v>379</v>
      </c>
      <c r="J1392" s="24" t="s">
        <v>877</v>
      </c>
      <c r="K1392" s="24" t="s">
        <v>52</v>
      </c>
      <c r="L1392" s="24" t="s">
        <v>333</v>
      </c>
      <c r="M1392" s="24" t="s">
        <v>216</v>
      </c>
      <c r="N1392" s="24" t="s">
        <v>55</v>
      </c>
      <c r="O1392" s="24" t="s">
        <v>674</v>
      </c>
      <c r="P1392" s="24">
        <v>0</v>
      </c>
      <c r="Q1392" s="24">
        <v>0</v>
      </c>
      <c r="R1392" s="24" t="s">
        <v>654</v>
      </c>
      <c r="S1392" s="24">
        <v>0</v>
      </c>
      <c r="T1392" s="24">
        <v>2025</v>
      </c>
      <c r="U1392" s="24">
        <f t="shared" si="27"/>
        <v>91</v>
      </c>
      <c r="V1392" s="24">
        <v>0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19</v>
      </c>
      <c r="AC1392" s="24">
        <v>1</v>
      </c>
      <c r="AD1392" s="24">
        <v>17</v>
      </c>
      <c r="AE1392" s="24">
        <v>19</v>
      </c>
      <c r="AF1392" s="24">
        <v>17</v>
      </c>
      <c r="AG1392" s="24">
        <v>18</v>
      </c>
      <c r="AH1392" s="62">
        <f>V1392/'Festività&amp;Chiusure'!H$2</f>
        <v>0</v>
      </c>
      <c r="AI1392" s="62">
        <f>W1392/'Festività&amp;Chiusure'!I$2</f>
        <v>0</v>
      </c>
      <c r="AJ1392" s="62">
        <f>X1392/'Festività&amp;Chiusure'!J$2</f>
        <v>0</v>
      </c>
      <c r="AK1392" s="62">
        <f>Y1392/'Festività&amp;Chiusure'!K$2</f>
        <v>0</v>
      </c>
      <c r="AL1392" s="62">
        <f>Z1392/'Festività&amp;Chiusure'!L$2</f>
        <v>0</v>
      </c>
      <c r="AM1392" s="62">
        <f>AA1392/'Festività&amp;Chiusure'!M$2</f>
        <v>0</v>
      </c>
      <c r="AN1392" s="62">
        <f>AB1392/'Festività&amp;Chiusure'!N$2</f>
        <v>0.82608695652173914</v>
      </c>
      <c r="AO1392" s="62">
        <f>AC1392/'Festività&amp;Chiusure'!O$2</f>
        <v>8.3333333333333329E-2</v>
      </c>
      <c r="AP1392" s="62">
        <f>AD1392/'Festività&amp;Chiusure'!P$2</f>
        <v>0.80952380952380953</v>
      </c>
      <c r="AQ1392" s="62">
        <f>AE1392/'Festività&amp;Chiusure'!Q$2</f>
        <v>0.82608695652173914</v>
      </c>
      <c r="AR1392" s="62">
        <f>AF1392/'Festività&amp;Chiusure'!R$2</f>
        <v>0.80952380952380953</v>
      </c>
      <c r="AS1392" s="62">
        <f>AG1392/'Festività&amp;Chiusure'!S$2</f>
        <v>0.81818181818181823</v>
      </c>
    </row>
    <row r="1393" spans="1:45" ht="15" customHeight="1">
      <c r="A1393" s="24" t="s">
        <v>45</v>
      </c>
      <c r="B1393" s="24" t="s">
        <v>194</v>
      </c>
      <c r="C1393" s="24" t="s">
        <v>195</v>
      </c>
      <c r="D1393" s="24">
        <v>2025</v>
      </c>
      <c r="E1393" s="61">
        <v>45839</v>
      </c>
      <c r="F1393" s="61">
        <v>46022</v>
      </c>
      <c r="G1393" s="24" t="s">
        <v>62</v>
      </c>
      <c r="H1393" s="24" t="s">
        <v>62</v>
      </c>
      <c r="I1393" s="24" t="s">
        <v>379</v>
      </c>
      <c r="J1393" s="24" t="s">
        <v>877</v>
      </c>
      <c r="K1393" s="24" t="s">
        <v>52</v>
      </c>
      <c r="L1393" s="24" t="s">
        <v>333</v>
      </c>
      <c r="M1393" s="24" t="s">
        <v>217</v>
      </c>
      <c r="N1393" s="24" t="s">
        <v>55</v>
      </c>
      <c r="O1393" s="24" t="s">
        <v>142</v>
      </c>
      <c r="P1393" s="24">
        <v>0</v>
      </c>
      <c r="Q1393" s="24">
        <v>0</v>
      </c>
      <c r="R1393" s="24" t="s">
        <v>654</v>
      </c>
      <c r="S1393" s="24">
        <v>0</v>
      </c>
      <c r="T1393" s="24">
        <v>2025</v>
      </c>
      <c r="U1393" s="24">
        <f t="shared" si="27"/>
        <v>5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1</v>
      </c>
      <c r="AC1393" s="24">
        <v>0</v>
      </c>
      <c r="AD1393" s="24">
        <v>1</v>
      </c>
      <c r="AE1393" s="24">
        <v>1</v>
      </c>
      <c r="AF1393" s="24">
        <v>1</v>
      </c>
      <c r="AG1393" s="24">
        <v>1</v>
      </c>
      <c r="AH1393" s="62">
        <f>V1393/'Festività&amp;Chiusure'!H$2</f>
        <v>0</v>
      </c>
      <c r="AI1393" s="62">
        <f>W1393/'Festività&amp;Chiusure'!I$2</f>
        <v>0</v>
      </c>
      <c r="AJ1393" s="62">
        <f>X1393/'Festività&amp;Chiusure'!J$2</f>
        <v>0</v>
      </c>
      <c r="AK1393" s="62">
        <f>Y1393/'Festività&amp;Chiusure'!K$2</f>
        <v>0</v>
      </c>
      <c r="AL1393" s="62">
        <f>Z1393/'Festività&amp;Chiusure'!L$2</f>
        <v>0</v>
      </c>
      <c r="AM1393" s="62">
        <f>AA1393/'Festività&amp;Chiusure'!M$2</f>
        <v>0</v>
      </c>
      <c r="AN1393" s="62">
        <f>AB1393/'Festività&amp;Chiusure'!N$2</f>
        <v>4.3478260869565216E-2</v>
      </c>
      <c r="AO1393" s="62">
        <f>AC1393/'Festività&amp;Chiusure'!O$2</f>
        <v>0</v>
      </c>
      <c r="AP1393" s="62">
        <f>AD1393/'Festività&amp;Chiusure'!P$2</f>
        <v>4.7619047619047616E-2</v>
      </c>
      <c r="AQ1393" s="62">
        <f>AE1393/'Festività&amp;Chiusure'!Q$2</f>
        <v>4.3478260869565216E-2</v>
      </c>
      <c r="AR1393" s="62">
        <f>AF1393/'Festività&amp;Chiusure'!R$2</f>
        <v>4.7619047619047616E-2</v>
      </c>
      <c r="AS1393" s="62">
        <f>AG1393/'Festività&amp;Chiusure'!S$2</f>
        <v>4.5454545454545456E-2</v>
      </c>
    </row>
    <row r="1394" spans="1:45" ht="15" customHeight="1">
      <c r="A1394" s="24" t="s">
        <v>45</v>
      </c>
      <c r="B1394" s="24" t="s">
        <v>194</v>
      </c>
      <c r="C1394" s="24" t="s">
        <v>195</v>
      </c>
      <c r="D1394" s="24">
        <v>2025</v>
      </c>
      <c r="E1394" s="61">
        <v>45839</v>
      </c>
      <c r="F1394" s="61">
        <v>46022</v>
      </c>
      <c r="G1394" s="24" t="s">
        <v>62</v>
      </c>
      <c r="H1394" s="24" t="s">
        <v>62</v>
      </c>
      <c r="I1394" s="24" t="s">
        <v>379</v>
      </c>
      <c r="J1394" s="24" t="s">
        <v>877</v>
      </c>
      <c r="K1394" s="24" t="s">
        <v>52</v>
      </c>
      <c r="L1394" s="24" t="s">
        <v>333</v>
      </c>
      <c r="M1394" s="24" t="s">
        <v>333</v>
      </c>
      <c r="N1394" s="24" t="s">
        <v>176</v>
      </c>
      <c r="O1394" s="24" t="s">
        <v>92</v>
      </c>
      <c r="P1394" s="24">
        <v>0</v>
      </c>
      <c r="Q1394" s="24">
        <v>0</v>
      </c>
      <c r="R1394" s="24" t="s">
        <v>654</v>
      </c>
      <c r="S1394" s="24">
        <v>0</v>
      </c>
      <c r="T1394" s="24">
        <v>2025</v>
      </c>
      <c r="U1394" s="24">
        <f t="shared" si="27"/>
        <v>103</v>
      </c>
      <c r="V1394" s="24">
        <v>0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20</v>
      </c>
      <c r="AC1394" s="24">
        <v>7</v>
      </c>
      <c r="AD1394" s="24">
        <v>20</v>
      </c>
      <c r="AE1394" s="24">
        <v>21</v>
      </c>
      <c r="AF1394" s="24">
        <v>19</v>
      </c>
      <c r="AG1394" s="24">
        <v>16</v>
      </c>
      <c r="AH1394" s="62">
        <f>V1394/'Festività&amp;Chiusure'!H$2</f>
        <v>0</v>
      </c>
      <c r="AI1394" s="62">
        <f>W1394/'Festività&amp;Chiusure'!I$2</f>
        <v>0</v>
      </c>
      <c r="AJ1394" s="62">
        <f>X1394/'Festività&amp;Chiusure'!J$2</f>
        <v>0</v>
      </c>
      <c r="AK1394" s="62">
        <f>Y1394/'Festività&amp;Chiusure'!K$2</f>
        <v>0</v>
      </c>
      <c r="AL1394" s="62">
        <f>Z1394/'Festività&amp;Chiusure'!L$2</f>
        <v>0</v>
      </c>
      <c r="AM1394" s="62">
        <f>AA1394/'Festività&amp;Chiusure'!M$2</f>
        <v>0</v>
      </c>
      <c r="AN1394" s="62">
        <f>AB1394/'Festività&amp;Chiusure'!N$2</f>
        <v>0.86956521739130432</v>
      </c>
      <c r="AO1394" s="62">
        <f>AC1394/'Festività&amp;Chiusure'!O$2</f>
        <v>0.58333333333333337</v>
      </c>
      <c r="AP1394" s="62">
        <f>AD1394/'Festività&amp;Chiusure'!P$2</f>
        <v>0.95238095238095233</v>
      </c>
      <c r="AQ1394" s="62">
        <f>AE1394/'Festività&amp;Chiusure'!Q$2</f>
        <v>0.91304347826086951</v>
      </c>
      <c r="AR1394" s="62">
        <f>AF1394/'Festività&amp;Chiusure'!R$2</f>
        <v>0.90476190476190477</v>
      </c>
      <c r="AS1394" s="62">
        <f>AG1394/'Festività&amp;Chiusure'!S$2</f>
        <v>0.72727272727272729</v>
      </c>
    </row>
    <row r="1395" spans="1:45" ht="15" customHeight="1">
      <c r="A1395" s="24" t="s">
        <v>45</v>
      </c>
      <c r="B1395" s="24" t="s">
        <v>194</v>
      </c>
      <c r="C1395" s="24" t="s">
        <v>195</v>
      </c>
      <c r="D1395" s="24">
        <v>2025</v>
      </c>
      <c r="E1395" s="61">
        <v>45839</v>
      </c>
      <c r="F1395" s="61">
        <v>46022</v>
      </c>
      <c r="G1395" s="24" t="s">
        <v>62</v>
      </c>
      <c r="H1395" s="24" t="s">
        <v>62</v>
      </c>
      <c r="I1395" s="24" t="s">
        <v>379</v>
      </c>
      <c r="J1395" s="24" t="s">
        <v>877</v>
      </c>
      <c r="K1395" s="24" t="s">
        <v>52</v>
      </c>
      <c r="L1395" s="24" t="s">
        <v>333</v>
      </c>
      <c r="M1395" s="24" t="s">
        <v>133</v>
      </c>
      <c r="N1395" s="24" t="s">
        <v>55</v>
      </c>
      <c r="O1395" s="24" t="s">
        <v>142</v>
      </c>
      <c r="P1395" s="24">
        <v>0</v>
      </c>
      <c r="Q1395" s="24">
        <v>0</v>
      </c>
      <c r="R1395" s="24" t="s">
        <v>654</v>
      </c>
      <c r="S1395" s="24">
        <v>0</v>
      </c>
      <c r="T1395" s="24">
        <v>2025</v>
      </c>
      <c r="U1395" s="24">
        <f t="shared" si="27"/>
        <v>11</v>
      </c>
      <c r="V1395" s="24">
        <v>0</v>
      </c>
      <c r="W1395" s="24">
        <v>0</v>
      </c>
      <c r="X1395" s="24">
        <v>0</v>
      </c>
      <c r="Y1395" s="24">
        <v>0</v>
      </c>
      <c r="Z1395" s="24">
        <v>0</v>
      </c>
      <c r="AA1395" s="24">
        <v>0</v>
      </c>
      <c r="AB1395" s="24">
        <v>2</v>
      </c>
      <c r="AC1395" s="24">
        <v>1</v>
      </c>
      <c r="AD1395" s="24">
        <v>2</v>
      </c>
      <c r="AE1395" s="24">
        <v>2</v>
      </c>
      <c r="AF1395" s="24">
        <v>2</v>
      </c>
      <c r="AG1395" s="24">
        <v>2</v>
      </c>
      <c r="AH1395" s="62">
        <f>V1395/'Festività&amp;Chiusure'!H$2</f>
        <v>0</v>
      </c>
      <c r="AI1395" s="62">
        <f>W1395/'Festività&amp;Chiusure'!I$2</f>
        <v>0</v>
      </c>
      <c r="AJ1395" s="62">
        <f>X1395/'Festività&amp;Chiusure'!J$2</f>
        <v>0</v>
      </c>
      <c r="AK1395" s="62">
        <f>Y1395/'Festività&amp;Chiusure'!K$2</f>
        <v>0</v>
      </c>
      <c r="AL1395" s="62">
        <f>Z1395/'Festività&amp;Chiusure'!L$2</f>
        <v>0</v>
      </c>
      <c r="AM1395" s="62">
        <f>AA1395/'Festività&amp;Chiusure'!M$2</f>
        <v>0</v>
      </c>
      <c r="AN1395" s="62">
        <f>AB1395/'Festività&amp;Chiusure'!N$2</f>
        <v>8.6956521739130432E-2</v>
      </c>
      <c r="AO1395" s="62">
        <f>AC1395/'Festività&amp;Chiusure'!O$2</f>
        <v>8.3333333333333329E-2</v>
      </c>
      <c r="AP1395" s="62">
        <f>AD1395/'Festività&amp;Chiusure'!P$2</f>
        <v>9.5238095238095233E-2</v>
      </c>
      <c r="AQ1395" s="62">
        <f>AE1395/'Festività&amp;Chiusure'!Q$2</f>
        <v>8.6956521739130432E-2</v>
      </c>
      <c r="AR1395" s="62">
        <f>AF1395/'Festività&amp;Chiusure'!R$2</f>
        <v>9.5238095238095233E-2</v>
      </c>
      <c r="AS1395" s="62">
        <f>AG1395/'Festività&amp;Chiusure'!S$2</f>
        <v>9.0909090909090912E-2</v>
      </c>
    </row>
    <row r="1396" spans="1:45" ht="15" customHeight="1">
      <c r="A1396" s="24" t="s">
        <v>45</v>
      </c>
      <c r="B1396" s="24" t="s">
        <v>194</v>
      </c>
      <c r="C1396" s="24" t="s">
        <v>195</v>
      </c>
      <c r="D1396" s="24">
        <v>2025</v>
      </c>
      <c r="E1396" s="61">
        <v>45839</v>
      </c>
      <c r="F1396" s="61">
        <v>46022</v>
      </c>
      <c r="G1396" s="24" t="s">
        <v>62</v>
      </c>
      <c r="H1396" s="24" t="s">
        <v>62</v>
      </c>
      <c r="I1396" s="24" t="s">
        <v>379</v>
      </c>
      <c r="J1396" s="24" t="s">
        <v>877</v>
      </c>
      <c r="K1396" s="24" t="s">
        <v>52</v>
      </c>
      <c r="L1396" s="24" t="s">
        <v>333</v>
      </c>
      <c r="M1396" s="24" t="s">
        <v>336</v>
      </c>
      <c r="N1396" s="24" t="s">
        <v>59</v>
      </c>
      <c r="O1396" s="24" t="s">
        <v>600</v>
      </c>
      <c r="P1396" s="24">
        <v>0</v>
      </c>
      <c r="Q1396" s="24">
        <v>0</v>
      </c>
      <c r="R1396" s="24" t="s">
        <v>654</v>
      </c>
      <c r="S1396" s="62">
        <v>0</v>
      </c>
      <c r="T1396" s="24">
        <v>2025</v>
      </c>
      <c r="U1396" s="24">
        <f t="shared" si="27"/>
        <v>9</v>
      </c>
      <c r="V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2</v>
      </c>
      <c r="AC1396" s="24">
        <v>1</v>
      </c>
      <c r="AD1396" s="24">
        <v>2</v>
      </c>
      <c r="AE1396" s="24">
        <v>1.5</v>
      </c>
      <c r="AF1396" s="24">
        <v>1.5</v>
      </c>
      <c r="AG1396" s="24">
        <v>1</v>
      </c>
      <c r="AH1396" s="62">
        <f>V1396/'Festività&amp;Chiusure'!H$2</f>
        <v>0</v>
      </c>
      <c r="AI1396" s="62">
        <f>W1396/'Festività&amp;Chiusure'!I$2</f>
        <v>0</v>
      </c>
      <c r="AJ1396" s="62">
        <f>X1396/'Festività&amp;Chiusure'!J$2</f>
        <v>0</v>
      </c>
      <c r="AK1396" s="62">
        <f>Y1396/'Festività&amp;Chiusure'!K$2</f>
        <v>0</v>
      </c>
      <c r="AL1396" s="62">
        <f>Z1396/'Festività&amp;Chiusure'!L$2</f>
        <v>0</v>
      </c>
      <c r="AM1396" s="62">
        <f>AA1396/'Festività&amp;Chiusure'!M$2</f>
        <v>0</v>
      </c>
      <c r="AN1396" s="62">
        <f>AB1396/'Festività&amp;Chiusure'!N$2</f>
        <v>8.6956521739130432E-2</v>
      </c>
      <c r="AO1396" s="62">
        <f>AC1396/'Festività&amp;Chiusure'!O$2</f>
        <v>8.3333333333333329E-2</v>
      </c>
      <c r="AP1396" s="62">
        <f>AD1396/'Festività&amp;Chiusure'!P$2</f>
        <v>9.5238095238095233E-2</v>
      </c>
      <c r="AQ1396" s="62">
        <f>AE1396/'Festività&amp;Chiusure'!Q$2</f>
        <v>6.5217391304347824E-2</v>
      </c>
      <c r="AR1396" s="62">
        <f>AF1396/'Festività&amp;Chiusure'!R$2</f>
        <v>7.1428571428571425E-2</v>
      </c>
      <c r="AS1396" s="62">
        <f>AG1396/'Festività&amp;Chiusure'!S$2</f>
        <v>4.5454545454545456E-2</v>
      </c>
    </row>
    <row r="1397" spans="1:45" ht="15" customHeight="1">
      <c r="A1397" s="24" t="s">
        <v>45</v>
      </c>
      <c r="B1397" s="24" t="s">
        <v>194</v>
      </c>
      <c r="C1397" s="24" t="s">
        <v>195</v>
      </c>
      <c r="D1397" s="24">
        <v>2025</v>
      </c>
      <c r="E1397" s="61">
        <v>45839</v>
      </c>
      <c r="F1397" s="61">
        <v>46022</v>
      </c>
      <c r="G1397" s="24" t="s">
        <v>62</v>
      </c>
      <c r="H1397" s="24" t="s">
        <v>62</v>
      </c>
      <c r="I1397" s="24" t="s">
        <v>379</v>
      </c>
      <c r="J1397" s="24" t="s">
        <v>877</v>
      </c>
      <c r="K1397" s="24" t="s">
        <v>52</v>
      </c>
      <c r="L1397" s="24" t="s">
        <v>333</v>
      </c>
      <c r="M1397" s="24" t="s">
        <v>876</v>
      </c>
      <c r="N1397" s="24" t="s">
        <v>59</v>
      </c>
      <c r="O1397" s="24" t="s">
        <v>697</v>
      </c>
      <c r="P1397" s="24">
        <v>0</v>
      </c>
      <c r="Q1397" s="24">
        <v>0</v>
      </c>
      <c r="R1397" s="24" t="s">
        <v>654</v>
      </c>
      <c r="S1397" s="62">
        <v>0</v>
      </c>
      <c r="T1397" s="24">
        <v>2025</v>
      </c>
      <c r="U1397" s="24">
        <f t="shared" si="27"/>
        <v>116</v>
      </c>
      <c r="V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23</v>
      </c>
      <c r="AC1397" s="24">
        <v>10</v>
      </c>
      <c r="AD1397" s="24">
        <v>22</v>
      </c>
      <c r="AE1397" s="24">
        <v>22</v>
      </c>
      <c r="AF1397" s="24">
        <v>21</v>
      </c>
      <c r="AG1397" s="24">
        <v>18</v>
      </c>
      <c r="AH1397" s="62">
        <f>V1397/'Festività&amp;Chiusure'!H$2</f>
        <v>0</v>
      </c>
      <c r="AI1397" s="62">
        <f>W1397/'Festività&amp;Chiusure'!I$2</f>
        <v>0</v>
      </c>
      <c r="AJ1397" s="62">
        <f>X1397/'Festività&amp;Chiusure'!J$2</f>
        <v>0</v>
      </c>
      <c r="AK1397" s="62">
        <f>Y1397/'Festività&amp;Chiusure'!K$2</f>
        <v>0</v>
      </c>
      <c r="AL1397" s="62">
        <f>Z1397/'Festività&amp;Chiusure'!L$2</f>
        <v>0</v>
      </c>
      <c r="AM1397" s="62">
        <f>AA1397/'Festività&amp;Chiusure'!M$2</f>
        <v>0</v>
      </c>
      <c r="AN1397" s="62">
        <f>AB1397/'Festività&amp;Chiusure'!N$2</f>
        <v>1</v>
      </c>
      <c r="AO1397" s="62">
        <f>AC1397/'Festività&amp;Chiusure'!O$2</f>
        <v>0.83333333333333337</v>
      </c>
      <c r="AP1397" s="62">
        <f>AD1397/'Festività&amp;Chiusure'!P$2</f>
        <v>1.0476190476190477</v>
      </c>
      <c r="AQ1397" s="62">
        <f>AE1397/'Festività&amp;Chiusure'!Q$2</f>
        <v>0.95652173913043481</v>
      </c>
      <c r="AR1397" s="62">
        <f>AF1397/'Festività&amp;Chiusure'!R$2</f>
        <v>1</v>
      </c>
      <c r="AS1397" s="62">
        <f>AG1397/'Festività&amp;Chiusure'!S$2</f>
        <v>0.81818181818181823</v>
      </c>
    </row>
    <row r="1398" spans="1:45" ht="15" customHeight="1">
      <c r="A1398" s="24" t="s">
        <v>262</v>
      </c>
      <c r="B1398" s="24" t="s">
        <v>46</v>
      </c>
      <c r="C1398" s="24"/>
      <c r="D1398" s="24">
        <v>2025</v>
      </c>
      <c r="E1398" s="61">
        <v>45658</v>
      </c>
      <c r="F1398" s="61">
        <v>46022</v>
      </c>
      <c r="G1398" s="24" t="s">
        <v>62</v>
      </c>
      <c r="H1398" s="24" t="s">
        <v>263</v>
      </c>
      <c r="I1398" s="24" t="s">
        <v>64</v>
      </c>
      <c r="J1398" s="24" t="s">
        <v>606</v>
      </c>
      <c r="K1398" s="24"/>
      <c r="L1398" s="24" t="s">
        <v>604</v>
      </c>
      <c r="M1398" s="24" t="s">
        <v>224</v>
      </c>
      <c r="N1398" s="24" t="s">
        <v>55</v>
      </c>
      <c r="O1398" s="24" t="s">
        <v>92</v>
      </c>
      <c r="P1398" s="24">
        <v>0</v>
      </c>
      <c r="Q1398" s="24">
        <v>0</v>
      </c>
      <c r="R1398" s="24" t="s">
        <v>93</v>
      </c>
      <c r="S1398" s="62">
        <v>0</v>
      </c>
      <c r="T1398" s="24">
        <v>2025</v>
      </c>
      <c r="U1398" s="24">
        <f t="shared" si="27"/>
        <v>17</v>
      </c>
      <c r="V1398" s="24">
        <v>3</v>
      </c>
      <c r="W1398" s="24">
        <v>3</v>
      </c>
      <c r="X1398" s="24">
        <v>3</v>
      </c>
      <c r="Y1398" s="24"/>
      <c r="Z1398" s="24"/>
      <c r="AA1398" s="24">
        <v>3</v>
      </c>
      <c r="AB1398" s="24">
        <v>3</v>
      </c>
      <c r="AC1398" s="24">
        <v>1</v>
      </c>
      <c r="AD1398" s="24">
        <v>3</v>
      </c>
      <c r="AE1398" s="24">
        <v>3</v>
      </c>
      <c r="AF1398" s="24">
        <v>3</v>
      </c>
      <c r="AG1398" s="24">
        <v>1</v>
      </c>
      <c r="AH1398" s="62">
        <f>V1398/'Festività&amp;Chiusure'!H$2</f>
        <v>0.16666666666666666</v>
      </c>
      <c r="AI1398" s="62">
        <f>W1398/'Festività&amp;Chiusure'!I$2</f>
        <v>0.15</v>
      </c>
      <c r="AJ1398" s="62">
        <f>X1398/'Festività&amp;Chiusure'!J$2</f>
        <v>0.14285714285714285</v>
      </c>
      <c r="AK1398" s="62">
        <f>Y1398/'Festività&amp;Chiusure'!K$2</f>
        <v>0</v>
      </c>
      <c r="AL1398" s="62">
        <f>Z1398/'Festività&amp;Chiusure'!L$2</f>
        <v>0</v>
      </c>
      <c r="AM1398" s="62">
        <f>AA1398/'Festività&amp;Chiusure'!M$2</f>
        <v>0.15</v>
      </c>
      <c r="AN1398" s="62">
        <f>AB1398/'Festività&amp;Chiusure'!N$2</f>
        <v>0.13043478260869565</v>
      </c>
      <c r="AO1398" s="62">
        <f>AC1398/'Festività&amp;Chiusure'!O$2</f>
        <v>8.3333333333333329E-2</v>
      </c>
      <c r="AP1398" s="62">
        <f>AD1398/'Festività&amp;Chiusure'!P$2</f>
        <v>0.14285714285714285</v>
      </c>
      <c r="AQ1398" s="62">
        <f>AE1398/'Festività&amp;Chiusure'!Q$2</f>
        <v>0.13043478260869565</v>
      </c>
      <c r="AR1398" s="62">
        <f>AF1398/'Festività&amp;Chiusure'!R$2</f>
        <v>0.14285714285714285</v>
      </c>
      <c r="AS1398" s="62">
        <f>AG1398/'Festività&amp;Chiusure'!S$2</f>
        <v>4.5454545454545456E-2</v>
      </c>
    </row>
    <row r="1399" spans="1:45" ht="15" customHeight="1">
      <c r="A1399" s="24" t="s">
        <v>45</v>
      </c>
      <c r="B1399" s="24" t="s">
        <v>194</v>
      </c>
      <c r="C1399" s="24" t="s">
        <v>472</v>
      </c>
      <c r="D1399" s="24">
        <v>2025</v>
      </c>
      <c r="E1399" s="61">
        <v>45717</v>
      </c>
      <c r="F1399" s="61">
        <v>45758</v>
      </c>
      <c r="G1399" s="24" t="s">
        <v>62</v>
      </c>
      <c r="H1399" s="24" t="s">
        <v>62</v>
      </c>
      <c r="I1399" s="24" t="s">
        <v>379</v>
      </c>
      <c r="J1399" s="24" t="s">
        <v>878</v>
      </c>
      <c r="K1399" s="24" t="s">
        <v>52</v>
      </c>
      <c r="L1399" s="24" t="s">
        <v>224</v>
      </c>
      <c r="M1399" s="24" t="s">
        <v>431</v>
      </c>
      <c r="N1399" s="24" t="s">
        <v>55</v>
      </c>
      <c r="O1399" s="24" t="s">
        <v>674</v>
      </c>
      <c r="P1399" s="24">
        <v>28</v>
      </c>
      <c r="Q1399" s="24">
        <v>0</v>
      </c>
      <c r="R1399" s="24" t="s">
        <v>879</v>
      </c>
      <c r="S1399" s="62">
        <v>1</v>
      </c>
      <c r="T1399" s="24">
        <v>2025</v>
      </c>
      <c r="U1399" s="24">
        <f t="shared" si="27"/>
        <v>0</v>
      </c>
      <c r="V1399" s="24"/>
      <c r="W1399" s="24"/>
      <c r="X1399" s="24">
        <v>5</v>
      </c>
      <c r="Y1399" s="24">
        <v>1</v>
      </c>
      <c r="Z1399" s="24"/>
      <c r="AA1399" s="24"/>
      <c r="AB1399" s="24"/>
      <c r="AC1399" s="24"/>
      <c r="AD1399" s="24"/>
      <c r="AE1399" s="24"/>
      <c r="AF1399" s="24"/>
      <c r="AG1399" s="24"/>
      <c r="AH1399" s="62">
        <f>V1399/'Festività&amp;Chiusure'!H$2</f>
        <v>0</v>
      </c>
      <c r="AI1399" s="62">
        <f>W1399/'Festività&amp;Chiusure'!I$2</f>
        <v>0</v>
      </c>
      <c r="AJ1399" s="62">
        <f>X1399/'Festività&amp;Chiusure'!J$2</f>
        <v>0.23809523809523808</v>
      </c>
      <c r="AK1399" s="62">
        <f>Y1399/'Festività&amp;Chiusure'!K$2</f>
        <v>4.5454545454545456E-2</v>
      </c>
      <c r="AL1399" s="62">
        <f>Z1399/'Festività&amp;Chiusure'!L$2</f>
        <v>0</v>
      </c>
      <c r="AM1399" s="62">
        <f>AA1399/'Festività&amp;Chiusure'!M$2</f>
        <v>0</v>
      </c>
      <c r="AN1399" s="62">
        <f>AB1399/'Festività&amp;Chiusure'!N$2</f>
        <v>0</v>
      </c>
      <c r="AO1399" s="62">
        <f>AC1399/'Festività&amp;Chiusure'!O$2</f>
        <v>0</v>
      </c>
      <c r="AP1399" s="62">
        <f>AD1399/'Festività&amp;Chiusure'!P$2</f>
        <v>0</v>
      </c>
      <c r="AQ1399" s="62">
        <f>AE1399/'Festività&amp;Chiusure'!Q$2</f>
        <v>0</v>
      </c>
      <c r="AR1399" s="62">
        <f>AF1399/'Festività&amp;Chiusure'!R$2</f>
        <v>0</v>
      </c>
      <c r="AS1399" s="62">
        <f>AG1399/'Festività&amp;Chiusure'!S$2</f>
        <v>0</v>
      </c>
    </row>
    <row r="1400" spans="1:45" ht="15" customHeight="1">
      <c r="A1400" s="24" t="s">
        <v>45</v>
      </c>
      <c r="B1400" s="24" t="s">
        <v>194</v>
      </c>
      <c r="C1400" s="24" t="s">
        <v>472</v>
      </c>
      <c r="D1400" s="24">
        <v>2025</v>
      </c>
      <c r="E1400" s="61">
        <v>45717</v>
      </c>
      <c r="F1400" s="61">
        <v>45758</v>
      </c>
      <c r="G1400" s="24" t="s">
        <v>62</v>
      </c>
      <c r="H1400" s="24" t="s">
        <v>880</v>
      </c>
      <c r="I1400" s="24" t="s">
        <v>379</v>
      </c>
      <c r="J1400" s="24" t="s">
        <v>878</v>
      </c>
      <c r="K1400" s="24" t="s">
        <v>52</v>
      </c>
      <c r="L1400" s="24" t="s">
        <v>224</v>
      </c>
      <c r="M1400" s="24" t="s">
        <v>466</v>
      </c>
      <c r="N1400" s="24" t="s">
        <v>55</v>
      </c>
      <c r="O1400" s="24" t="s">
        <v>178</v>
      </c>
      <c r="P1400" s="24">
        <v>28</v>
      </c>
      <c r="Q1400" s="24">
        <v>0</v>
      </c>
      <c r="R1400" s="24" t="s">
        <v>57</v>
      </c>
      <c r="S1400" s="62">
        <v>1</v>
      </c>
      <c r="T1400" s="24">
        <v>2025</v>
      </c>
      <c r="U1400" s="24">
        <f t="shared" si="27"/>
        <v>0</v>
      </c>
      <c r="V1400" s="24"/>
      <c r="W1400" s="24"/>
      <c r="X1400" s="24">
        <v>2</v>
      </c>
      <c r="Y1400" s="24">
        <v>1</v>
      </c>
      <c r="Z1400" s="24"/>
      <c r="AA1400" s="24"/>
      <c r="AB1400" s="24"/>
      <c r="AC1400" s="24"/>
      <c r="AD1400" s="24"/>
      <c r="AE1400" s="24"/>
      <c r="AF1400" s="24"/>
      <c r="AG1400" s="24"/>
      <c r="AH1400" s="62">
        <f>V1400/'Festività&amp;Chiusure'!H$2</f>
        <v>0</v>
      </c>
      <c r="AI1400" s="62">
        <f>W1400/'Festività&amp;Chiusure'!I$2</f>
        <v>0</v>
      </c>
      <c r="AJ1400" s="62">
        <f>X1400/'Festività&amp;Chiusure'!J$2</f>
        <v>9.5238095238095233E-2</v>
      </c>
      <c r="AK1400" s="62">
        <f>Y1400/'Festività&amp;Chiusure'!K$2</f>
        <v>4.5454545454545456E-2</v>
      </c>
      <c r="AL1400" s="62">
        <f>Z1400/'Festività&amp;Chiusure'!L$2</f>
        <v>0</v>
      </c>
      <c r="AM1400" s="62">
        <f>AA1400/'Festività&amp;Chiusure'!M$2</f>
        <v>0</v>
      </c>
      <c r="AN1400" s="62">
        <f>AB1400/'Festività&amp;Chiusure'!N$2</f>
        <v>0</v>
      </c>
      <c r="AO1400" s="62">
        <f>AC1400/'Festività&amp;Chiusure'!O$2</f>
        <v>0</v>
      </c>
      <c r="AP1400" s="62">
        <f>AD1400/'Festività&amp;Chiusure'!P$2</f>
        <v>0</v>
      </c>
      <c r="AQ1400" s="62">
        <f>AE1400/'Festività&amp;Chiusure'!Q$2</f>
        <v>0</v>
      </c>
      <c r="AR1400" s="62">
        <f>AF1400/'Festività&amp;Chiusure'!R$2</f>
        <v>0</v>
      </c>
      <c r="AS1400" s="62">
        <f>AG1400/'Festività&amp;Chiusure'!S$2</f>
        <v>0</v>
      </c>
    </row>
    <row r="1401" spans="1:45" ht="15" customHeight="1">
      <c r="A1401" s="24" t="s">
        <v>45</v>
      </c>
      <c r="B1401" s="24" t="s">
        <v>194</v>
      </c>
      <c r="C1401" s="24" t="s">
        <v>472</v>
      </c>
      <c r="D1401" s="24">
        <v>2025</v>
      </c>
      <c r="E1401" s="61">
        <v>45717</v>
      </c>
      <c r="F1401" s="61">
        <v>45758</v>
      </c>
      <c r="G1401" s="24" t="s">
        <v>62</v>
      </c>
      <c r="H1401" s="24" t="s">
        <v>62</v>
      </c>
      <c r="I1401" s="24" t="s">
        <v>379</v>
      </c>
      <c r="J1401" s="24" t="s">
        <v>878</v>
      </c>
      <c r="K1401" s="24" t="s">
        <v>52</v>
      </c>
      <c r="L1401" s="24" t="s">
        <v>224</v>
      </c>
      <c r="M1401" s="24" t="s">
        <v>410</v>
      </c>
      <c r="N1401" s="24" t="s">
        <v>55</v>
      </c>
      <c r="O1401" s="24" t="s">
        <v>696</v>
      </c>
      <c r="P1401" s="24">
        <v>28</v>
      </c>
      <c r="Q1401" s="24">
        <v>0</v>
      </c>
      <c r="R1401" s="24" t="s">
        <v>879</v>
      </c>
      <c r="S1401" s="62">
        <v>1</v>
      </c>
      <c r="T1401" s="24">
        <v>2025</v>
      </c>
      <c r="U1401" s="24">
        <f t="shared" si="27"/>
        <v>0</v>
      </c>
      <c r="V1401" s="24"/>
      <c r="W1401" s="24"/>
      <c r="X1401" s="24">
        <v>5</v>
      </c>
      <c r="Y1401" s="24">
        <v>1</v>
      </c>
      <c r="Z1401" s="24"/>
      <c r="AA1401" s="24"/>
      <c r="AB1401" s="24"/>
      <c r="AC1401" s="24"/>
      <c r="AD1401" s="24"/>
      <c r="AE1401" s="24"/>
      <c r="AF1401" s="24"/>
      <c r="AG1401" s="24"/>
      <c r="AH1401" s="62">
        <f>V1401/'Festività&amp;Chiusure'!H$2</f>
        <v>0</v>
      </c>
      <c r="AI1401" s="62">
        <f>W1401/'Festività&amp;Chiusure'!I$2</f>
        <v>0</v>
      </c>
      <c r="AJ1401" s="62">
        <f>X1401/'Festività&amp;Chiusure'!J$2</f>
        <v>0.23809523809523808</v>
      </c>
      <c r="AK1401" s="62">
        <f>Y1401/'Festività&amp;Chiusure'!K$2</f>
        <v>4.5454545454545456E-2</v>
      </c>
      <c r="AL1401" s="62">
        <f>Z1401/'Festività&amp;Chiusure'!L$2</f>
        <v>0</v>
      </c>
      <c r="AM1401" s="62">
        <f>AA1401/'Festività&amp;Chiusure'!M$2</f>
        <v>0</v>
      </c>
      <c r="AN1401" s="62">
        <f>AB1401/'Festività&amp;Chiusure'!N$2</f>
        <v>0</v>
      </c>
      <c r="AO1401" s="62">
        <f>AC1401/'Festività&amp;Chiusure'!O$2</f>
        <v>0</v>
      </c>
      <c r="AP1401" s="62">
        <f>AD1401/'Festività&amp;Chiusure'!P$2</f>
        <v>0</v>
      </c>
      <c r="AQ1401" s="62">
        <f>AE1401/'Festività&amp;Chiusure'!Q$2</f>
        <v>0</v>
      </c>
      <c r="AR1401" s="62">
        <f>AF1401/'Festività&amp;Chiusure'!R$2</f>
        <v>0</v>
      </c>
      <c r="AS1401" s="62">
        <f>AG1401/'Festività&amp;Chiusure'!S$2</f>
        <v>0</v>
      </c>
    </row>
    <row r="1402" spans="1:45" ht="15" customHeight="1">
      <c r="A1402" s="24" t="s">
        <v>45</v>
      </c>
      <c r="B1402" s="24" t="s">
        <v>46</v>
      </c>
      <c r="C1402" s="24" t="s">
        <v>472</v>
      </c>
      <c r="D1402" s="24">
        <v>2025</v>
      </c>
      <c r="E1402" s="61">
        <v>45717</v>
      </c>
      <c r="F1402" s="61">
        <v>45758</v>
      </c>
      <c r="G1402" s="24" t="s">
        <v>62</v>
      </c>
      <c r="H1402" s="24" t="s">
        <v>62</v>
      </c>
      <c r="I1402" s="24" t="s">
        <v>379</v>
      </c>
      <c r="J1402" s="24" t="s">
        <v>878</v>
      </c>
      <c r="K1402" s="24" t="s">
        <v>52</v>
      </c>
      <c r="L1402" s="24" t="s">
        <v>224</v>
      </c>
      <c r="M1402" s="24" t="s">
        <v>224</v>
      </c>
      <c r="N1402" s="24" t="s">
        <v>55</v>
      </c>
      <c r="O1402" s="24" t="s">
        <v>233</v>
      </c>
      <c r="P1402" s="24">
        <v>28</v>
      </c>
      <c r="Q1402" s="24">
        <v>0</v>
      </c>
      <c r="R1402" s="24" t="s">
        <v>879</v>
      </c>
      <c r="S1402" s="62">
        <v>1</v>
      </c>
      <c r="T1402" s="24">
        <v>2025</v>
      </c>
      <c r="U1402" s="24">
        <f t="shared" si="27"/>
        <v>0</v>
      </c>
      <c r="V1402" s="24"/>
      <c r="W1402" s="24"/>
      <c r="X1402" s="24">
        <v>3</v>
      </c>
      <c r="Y1402" s="24">
        <v>1</v>
      </c>
      <c r="Z1402" s="24"/>
      <c r="AA1402" s="24"/>
      <c r="AB1402" s="24"/>
      <c r="AC1402" s="24"/>
      <c r="AD1402" s="24"/>
      <c r="AE1402" s="24"/>
      <c r="AF1402" s="24"/>
      <c r="AG1402" s="24"/>
      <c r="AH1402" s="62">
        <f>V1402/'Festività&amp;Chiusure'!H$2</f>
        <v>0</v>
      </c>
      <c r="AI1402" s="62">
        <f>W1402/'Festività&amp;Chiusure'!I$2</f>
        <v>0</v>
      </c>
      <c r="AJ1402" s="62">
        <f>X1402/'Festività&amp;Chiusure'!J$2</f>
        <v>0.14285714285714285</v>
      </c>
      <c r="AK1402" s="62">
        <f>Y1402/'Festività&amp;Chiusure'!K$2</f>
        <v>4.5454545454545456E-2</v>
      </c>
      <c r="AL1402" s="62">
        <f>Z1402/'Festività&amp;Chiusure'!L$2</f>
        <v>0</v>
      </c>
      <c r="AM1402" s="62">
        <f>AA1402/'Festività&amp;Chiusure'!M$2</f>
        <v>0</v>
      </c>
      <c r="AN1402" s="62">
        <f>AB1402/'Festività&amp;Chiusure'!N$2</f>
        <v>0</v>
      </c>
      <c r="AO1402" s="62">
        <f>AC1402/'Festività&amp;Chiusure'!O$2</f>
        <v>0</v>
      </c>
      <c r="AP1402" s="62">
        <f>AD1402/'Festività&amp;Chiusure'!P$2</f>
        <v>0</v>
      </c>
      <c r="AQ1402" s="62">
        <f>AE1402/'Festività&amp;Chiusure'!Q$2</f>
        <v>0</v>
      </c>
      <c r="AR1402" s="62">
        <f>AF1402/'Festività&amp;Chiusure'!R$2</f>
        <v>0</v>
      </c>
      <c r="AS1402" s="62">
        <f>AG1402/'Festività&amp;Chiusure'!S$2</f>
        <v>0</v>
      </c>
    </row>
    <row r="1403" spans="1:45" ht="15" customHeight="1">
      <c r="A1403" s="24" t="s">
        <v>45</v>
      </c>
      <c r="B1403" s="24" t="s">
        <v>194</v>
      </c>
      <c r="C1403" s="24" t="s">
        <v>472</v>
      </c>
      <c r="D1403" s="24">
        <v>2025</v>
      </c>
      <c r="E1403" s="61">
        <v>45717</v>
      </c>
      <c r="F1403" s="61">
        <v>45758</v>
      </c>
      <c r="G1403" s="24" t="s">
        <v>62</v>
      </c>
      <c r="H1403" s="24" t="s">
        <v>62</v>
      </c>
      <c r="I1403" s="24" t="s">
        <v>379</v>
      </c>
      <c r="J1403" s="24" t="s">
        <v>878</v>
      </c>
      <c r="K1403" s="24" t="s">
        <v>52</v>
      </c>
      <c r="L1403" s="24" t="s">
        <v>224</v>
      </c>
      <c r="M1403" s="24" t="s">
        <v>317</v>
      </c>
      <c r="N1403" s="24" t="s">
        <v>55</v>
      </c>
      <c r="O1403" s="24" t="s">
        <v>674</v>
      </c>
      <c r="P1403" s="24">
        <v>28</v>
      </c>
      <c r="Q1403" s="24">
        <v>0</v>
      </c>
      <c r="R1403" s="24" t="s">
        <v>879</v>
      </c>
      <c r="S1403" s="62">
        <v>1</v>
      </c>
      <c r="T1403" s="24">
        <v>2025</v>
      </c>
      <c r="U1403" s="24">
        <f t="shared" si="27"/>
        <v>2</v>
      </c>
      <c r="V1403" s="24"/>
      <c r="W1403" s="24"/>
      <c r="X1403" s="24"/>
      <c r="Y1403" s="24">
        <v>1</v>
      </c>
      <c r="Z1403" s="24">
        <v>2</v>
      </c>
      <c r="AA1403" s="24"/>
      <c r="AB1403" s="24"/>
      <c r="AC1403" s="24"/>
      <c r="AD1403" s="24"/>
      <c r="AE1403" s="24"/>
      <c r="AF1403" s="24"/>
      <c r="AG1403" s="24"/>
      <c r="AH1403" s="62">
        <f>V1403/'Festività&amp;Chiusure'!H$2</f>
        <v>0</v>
      </c>
      <c r="AI1403" s="62">
        <f>W1403/'Festività&amp;Chiusure'!I$2</f>
        <v>0</v>
      </c>
      <c r="AJ1403" s="62">
        <f>X1403/'Festività&amp;Chiusure'!J$2</f>
        <v>0</v>
      </c>
      <c r="AK1403" s="62">
        <f>Y1403/'Festività&amp;Chiusure'!K$2</f>
        <v>4.5454545454545456E-2</v>
      </c>
      <c r="AL1403" s="62">
        <f>Z1403/'Festività&amp;Chiusure'!L$2</f>
        <v>0.1</v>
      </c>
      <c r="AM1403" s="62">
        <f>AA1403/'Festività&amp;Chiusure'!M$2</f>
        <v>0</v>
      </c>
      <c r="AN1403" s="62">
        <f>AB1403/'Festività&amp;Chiusure'!N$2</f>
        <v>0</v>
      </c>
      <c r="AO1403" s="62">
        <f>AC1403/'Festività&amp;Chiusure'!O$2</f>
        <v>0</v>
      </c>
      <c r="AP1403" s="62">
        <f>AD1403/'Festività&amp;Chiusure'!P$2</f>
        <v>0</v>
      </c>
      <c r="AQ1403" s="62">
        <f>AE1403/'Festività&amp;Chiusure'!Q$2</f>
        <v>0</v>
      </c>
      <c r="AR1403" s="62">
        <f>AF1403/'Festività&amp;Chiusure'!R$2</f>
        <v>0</v>
      </c>
      <c r="AS1403" s="62">
        <f>AG1403/'Festività&amp;Chiusure'!S$2</f>
        <v>0</v>
      </c>
    </row>
    <row r="1404" spans="1:45" ht="15" customHeight="1">
      <c r="A1404" s="24" t="s">
        <v>209</v>
      </c>
      <c r="B1404" s="24" t="s">
        <v>194</v>
      </c>
      <c r="C1404" s="24" t="s">
        <v>472</v>
      </c>
      <c r="D1404" s="24">
        <v>2025</v>
      </c>
      <c r="E1404" s="61">
        <v>45717</v>
      </c>
      <c r="F1404" s="61">
        <v>45758</v>
      </c>
      <c r="G1404" s="24" t="s">
        <v>62</v>
      </c>
      <c r="H1404" s="24" t="s">
        <v>62</v>
      </c>
      <c r="I1404" s="24" t="s">
        <v>379</v>
      </c>
      <c r="J1404" s="24" t="s">
        <v>881</v>
      </c>
      <c r="K1404" s="24" t="s">
        <v>52</v>
      </c>
      <c r="L1404" s="24" t="s">
        <v>224</v>
      </c>
      <c r="M1404" s="24" t="s">
        <v>431</v>
      </c>
      <c r="N1404" s="24" t="s">
        <v>55</v>
      </c>
      <c r="O1404" s="24" t="s">
        <v>674</v>
      </c>
      <c r="P1404" s="24">
        <v>10</v>
      </c>
      <c r="Q1404" s="24">
        <v>0</v>
      </c>
      <c r="R1404" s="24" t="s">
        <v>879</v>
      </c>
      <c r="S1404" s="62">
        <v>1</v>
      </c>
      <c r="T1404" s="24">
        <v>2025</v>
      </c>
      <c r="U1404" s="24">
        <f t="shared" si="27"/>
        <v>2</v>
      </c>
      <c r="V1404" s="24"/>
      <c r="W1404" s="24"/>
      <c r="X1404" s="24"/>
      <c r="Y1404" s="24">
        <v>1</v>
      </c>
      <c r="Z1404" s="24">
        <v>2</v>
      </c>
      <c r="AA1404" s="24"/>
      <c r="AB1404" s="24"/>
      <c r="AC1404" s="24"/>
      <c r="AD1404" s="24"/>
      <c r="AE1404" s="24"/>
      <c r="AF1404" s="24"/>
      <c r="AG1404" s="24"/>
      <c r="AH1404" s="62">
        <f>V1404/'Festività&amp;Chiusure'!H$2</f>
        <v>0</v>
      </c>
      <c r="AI1404" s="62">
        <f>W1404/'Festività&amp;Chiusure'!I$2</f>
        <v>0</v>
      </c>
      <c r="AJ1404" s="62">
        <f>X1404/'Festività&amp;Chiusure'!J$2</f>
        <v>0</v>
      </c>
      <c r="AK1404" s="62">
        <f>Y1404/'Festività&amp;Chiusure'!K$2</f>
        <v>4.5454545454545456E-2</v>
      </c>
      <c r="AL1404" s="62">
        <f>Z1404/'Festività&amp;Chiusure'!L$2</f>
        <v>0.1</v>
      </c>
      <c r="AM1404" s="62">
        <f>AA1404/'Festività&amp;Chiusure'!M$2</f>
        <v>0</v>
      </c>
      <c r="AN1404" s="62">
        <f>AB1404/'Festività&amp;Chiusure'!N$2</f>
        <v>0</v>
      </c>
      <c r="AO1404" s="62">
        <f>AC1404/'Festività&amp;Chiusure'!O$2</f>
        <v>0</v>
      </c>
      <c r="AP1404" s="62">
        <f>AD1404/'Festività&amp;Chiusure'!P$2</f>
        <v>0</v>
      </c>
      <c r="AQ1404" s="62">
        <f>AE1404/'Festività&amp;Chiusure'!Q$2</f>
        <v>0</v>
      </c>
      <c r="AR1404" s="62">
        <f>AF1404/'Festività&amp;Chiusure'!R$2</f>
        <v>0</v>
      </c>
      <c r="AS1404" s="62">
        <f>AG1404/'Festività&amp;Chiusure'!S$2</f>
        <v>0</v>
      </c>
    </row>
    <row r="1405" spans="1:45" ht="15" customHeight="1">
      <c r="A1405" s="24" t="s">
        <v>209</v>
      </c>
      <c r="B1405" s="24" t="s">
        <v>194</v>
      </c>
      <c r="C1405" s="24" t="s">
        <v>472</v>
      </c>
      <c r="D1405" s="24">
        <v>2025</v>
      </c>
      <c r="E1405" s="61">
        <v>45717</v>
      </c>
      <c r="F1405" s="61">
        <v>45758</v>
      </c>
      <c r="G1405" s="24" t="s">
        <v>62</v>
      </c>
      <c r="H1405" s="24" t="s">
        <v>62</v>
      </c>
      <c r="I1405" s="24" t="s">
        <v>379</v>
      </c>
      <c r="J1405" s="24" t="s">
        <v>881</v>
      </c>
      <c r="K1405" s="24" t="s">
        <v>52</v>
      </c>
      <c r="L1405" s="24" t="s">
        <v>224</v>
      </c>
      <c r="M1405" s="24" t="s">
        <v>466</v>
      </c>
      <c r="N1405" s="24" t="s">
        <v>55</v>
      </c>
      <c r="O1405" s="24" t="s">
        <v>178</v>
      </c>
      <c r="P1405" s="24">
        <v>10</v>
      </c>
      <c r="Q1405" s="24">
        <v>0</v>
      </c>
      <c r="R1405" s="24" t="s">
        <v>879</v>
      </c>
      <c r="S1405" s="62">
        <v>1</v>
      </c>
      <c r="T1405" s="24">
        <v>2025</v>
      </c>
      <c r="U1405" s="24">
        <f>SUM(AB1405:AG1405)</f>
        <v>1</v>
      </c>
      <c r="V1405" s="24"/>
      <c r="W1405" s="24"/>
      <c r="X1405" s="24"/>
      <c r="AA1405" s="24">
        <v>1</v>
      </c>
      <c r="AB1405" s="24">
        <v>1</v>
      </c>
      <c r="AC1405" s="24"/>
      <c r="AD1405" s="24"/>
      <c r="AE1405" s="24"/>
      <c r="AF1405" s="24"/>
      <c r="AG1405" s="24"/>
      <c r="AH1405" s="62">
        <f>V1405/'Festività&amp;Chiusure'!H$2</f>
        <v>0</v>
      </c>
      <c r="AI1405" s="62">
        <f>W1405/'Festività&amp;Chiusure'!I$2</f>
        <v>0</v>
      </c>
      <c r="AJ1405" s="62">
        <f>X1405/'Festività&amp;Chiusure'!J$2</f>
        <v>0</v>
      </c>
      <c r="AK1405" s="62">
        <f>AA1405/'Festività&amp;Chiusure'!K$2</f>
        <v>4.5454545454545456E-2</v>
      </c>
      <c r="AL1405" s="62">
        <f>AB1405/'Festività&amp;Chiusure'!L$2</f>
        <v>0.05</v>
      </c>
      <c r="AM1405" s="62" t="e">
        <f>#REF!/'Festività&amp;Chiusure'!M$2</f>
        <v>#REF!</v>
      </c>
      <c r="AN1405" s="62" t="e">
        <f>#REF!/'Festività&amp;Chiusure'!N$2</f>
        <v>#REF!</v>
      </c>
      <c r="AO1405" s="62">
        <f>AC1405/'Festività&amp;Chiusure'!O$2</f>
        <v>0</v>
      </c>
      <c r="AP1405" s="62">
        <f>AD1405/'Festività&amp;Chiusure'!P$2</f>
        <v>0</v>
      </c>
      <c r="AQ1405" s="62">
        <f>AE1405/'Festività&amp;Chiusure'!Q$2</f>
        <v>0</v>
      </c>
      <c r="AR1405" s="62">
        <f>AF1405/'Festività&amp;Chiusure'!R$2</f>
        <v>0</v>
      </c>
      <c r="AS1405" s="62">
        <f>AG1405/'Festività&amp;Chiusure'!S$2</f>
        <v>0</v>
      </c>
    </row>
    <row r="1406" spans="1:45" ht="15" customHeight="1">
      <c r="A1406" s="24" t="s">
        <v>209</v>
      </c>
      <c r="B1406" s="24" t="s">
        <v>194</v>
      </c>
      <c r="C1406" s="24" t="s">
        <v>472</v>
      </c>
      <c r="D1406" s="24">
        <v>2025</v>
      </c>
      <c r="E1406" s="61">
        <v>45717</v>
      </c>
      <c r="F1406" s="61">
        <v>45758</v>
      </c>
      <c r="G1406" s="24" t="s">
        <v>62</v>
      </c>
      <c r="H1406" s="24" t="s">
        <v>62</v>
      </c>
      <c r="I1406" s="24" t="s">
        <v>379</v>
      </c>
      <c r="J1406" s="24" t="s">
        <v>881</v>
      </c>
      <c r="K1406" s="24" t="s">
        <v>52</v>
      </c>
      <c r="L1406" s="24" t="s">
        <v>224</v>
      </c>
      <c r="M1406" s="24" t="s">
        <v>410</v>
      </c>
      <c r="N1406" s="24" t="s">
        <v>55</v>
      </c>
      <c r="O1406" s="24" t="s">
        <v>696</v>
      </c>
      <c r="P1406" s="24">
        <v>10</v>
      </c>
      <c r="Q1406" s="24">
        <v>0</v>
      </c>
      <c r="R1406" s="24" t="s">
        <v>879</v>
      </c>
      <c r="S1406" s="62">
        <v>1</v>
      </c>
      <c r="T1406" s="24">
        <v>2025</v>
      </c>
      <c r="U1406" s="24">
        <f t="shared" si="27"/>
        <v>2</v>
      </c>
      <c r="V1406" s="24"/>
      <c r="W1406" s="24"/>
      <c r="X1406" s="24"/>
      <c r="Y1406" s="24">
        <v>1</v>
      </c>
      <c r="Z1406" s="24">
        <v>2</v>
      </c>
      <c r="AA1406" s="24"/>
      <c r="AB1406" s="24"/>
      <c r="AC1406" s="24"/>
      <c r="AD1406" s="24"/>
      <c r="AE1406" s="24"/>
      <c r="AF1406" s="24"/>
      <c r="AG1406" s="24"/>
      <c r="AH1406" s="62">
        <f>V1406/'Festività&amp;Chiusure'!H$2</f>
        <v>0</v>
      </c>
      <c r="AI1406" s="62">
        <f>W1406/'Festività&amp;Chiusure'!I$2</f>
        <v>0</v>
      </c>
      <c r="AJ1406" s="62">
        <f>X1406/'Festività&amp;Chiusure'!J$2</f>
        <v>0</v>
      </c>
      <c r="AK1406" s="62">
        <f>Y1406/'Festività&amp;Chiusure'!K$2</f>
        <v>4.5454545454545456E-2</v>
      </c>
      <c r="AL1406" s="62">
        <f>Z1406/'Festività&amp;Chiusure'!L$2</f>
        <v>0.1</v>
      </c>
      <c r="AM1406" s="62">
        <f>AA1406/'Festività&amp;Chiusure'!M$2</f>
        <v>0</v>
      </c>
      <c r="AN1406" s="62">
        <f>AB1406/'Festività&amp;Chiusure'!N$2</f>
        <v>0</v>
      </c>
      <c r="AO1406" s="62">
        <f>AC1406/'Festività&amp;Chiusure'!O$2</f>
        <v>0</v>
      </c>
      <c r="AP1406" s="62">
        <f>AD1406/'Festività&amp;Chiusure'!P$2</f>
        <v>0</v>
      </c>
      <c r="AQ1406" s="62">
        <f>AE1406/'Festività&amp;Chiusure'!Q$2</f>
        <v>0</v>
      </c>
      <c r="AR1406" s="62">
        <f>AF1406/'Festività&amp;Chiusure'!R$2</f>
        <v>0</v>
      </c>
      <c r="AS1406" s="62">
        <f>AG1406/'Festività&amp;Chiusure'!S$2</f>
        <v>0</v>
      </c>
    </row>
    <row r="1407" spans="1:45" ht="15" customHeight="1">
      <c r="A1407" s="24" t="s">
        <v>209</v>
      </c>
      <c r="B1407" s="24" t="s">
        <v>194</v>
      </c>
      <c r="C1407" s="24" t="s">
        <v>472</v>
      </c>
      <c r="D1407" s="24">
        <v>2025</v>
      </c>
      <c r="E1407" s="61">
        <v>45717</v>
      </c>
      <c r="F1407" s="61">
        <v>45758</v>
      </c>
      <c r="G1407" s="24" t="s">
        <v>62</v>
      </c>
      <c r="H1407" s="24" t="s">
        <v>62</v>
      </c>
      <c r="I1407" s="24" t="s">
        <v>379</v>
      </c>
      <c r="J1407" s="24" t="s">
        <v>881</v>
      </c>
      <c r="K1407" s="24" t="s">
        <v>52</v>
      </c>
      <c r="L1407" s="24" t="s">
        <v>224</v>
      </c>
      <c r="M1407" s="24" t="s">
        <v>224</v>
      </c>
      <c r="N1407" s="24" t="s">
        <v>55</v>
      </c>
      <c r="O1407" s="24" t="s">
        <v>233</v>
      </c>
      <c r="P1407" s="24">
        <v>10</v>
      </c>
      <c r="Q1407" s="24">
        <v>0</v>
      </c>
      <c r="R1407" s="24" t="s">
        <v>879</v>
      </c>
      <c r="S1407" s="62">
        <v>1</v>
      </c>
      <c r="T1407" s="24">
        <v>2025</v>
      </c>
      <c r="U1407" s="24">
        <f t="shared" si="27"/>
        <v>2</v>
      </c>
      <c r="V1407" s="24"/>
      <c r="W1407" s="24"/>
      <c r="X1407" s="24"/>
      <c r="Y1407" s="24">
        <v>1</v>
      </c>
      <c r="Z1407" s="24">
        <v>2</v>
      </c>
      <c r="AA1407" s="24"/>
      <c r="AB1407" s="24"/>
      <c r="AC1407" s="24"/>
      <c r="AD1407" s="24"/>
      <c r="AE1407" s="24"/>
      <c r="AF1407" s="24"/>
      <c r="AG1407" s="24"/>
      <c r="AH1407" s="62">
        <f>V1407/'Festività&amp;Chiusure'!H$2</f>
        <v>0</v>
      </c>
      <c r="AI1407" s="62">
        <f>W1407/'Festività&amp;Chiusure'!I$2</f>
        <v>0</v>
      </c>
      <c r="AJ1407" s="62">
        <f>X1407/'Festività&amp;Chiusure'!J$2</f>
        <v>0</v>
      </c>
      <c r="AK1407" s="62">
        <f>Y1407/'Festività&amp;Chiusure'!K$2</f>
        <v>4.5454545454545456E-2</v>
      </c>
      <c r="AL1407" s="62">
        <f>Z1407/'Festività&amp;Chiusure'!L$2</f>
        <v>0.1</v>
      </c>
      <c r="AM1407" s="62">
        <f>AA1407/'Festività&amp;Chiusure'!M$2</f>
        <v>0</v>
      </c>
      <c r="AN1407" s="62">
        <f>AB1407/'Festività&amp;Chiusure'!N$2</f>
        <v>0</v>
      </c>
      <c r="AO1407" s="62">
        <f>AC1407/'Festività&amp;Chiusure'!O$2</f>
        <v>0</v>
      </c>
      <c r="AP1407" s="62">
        <f>AD1407/'Festività&amp;Chiusure'!P$2</f>
        <v>0</v>
      </c>
      <c r="AQ1407" s="62">
        <f>AE1407/'Festività&amp;Chiusure'!Q$2</f>
        <v>0</v>
      </c>
      <c r="AR1407" s="62">
        <f>AF1407/'Festività&amp;Chiusure'!R$2</f>
        <v>0</v>
      </c>
      <c r="AS1407" s="62">
        <f>AG1407/'Festività&amp;Chiusure'!S$2</f>
        <v>0</v>
      </c>
    </row>
    <row r="1408" spans="1:45" ht="15" customHeight="1">
      <c r="A1408" s="24" t="s">
        <v>45</v>
      </c>
      <c r="B1408" s="24" t="s">
        <v>46</v>
      </c>
      <c r="C1408" s="24" t="s">
        <v>472</v>
      </c>
      <c r="D1408" s="24">
        <v>2025</v>
      </c>
      <c r="E1408" s="61">
        <v>45664</v>
      </c>
      <c r="F1408" s="61">
        <v>45703</v>
      </c>
      <c r="G1408" s="24" t="s">
        <v>62</v>
      </c>
      <c r="H1408" s="24" t="s">
        <v>62</v>
      </c>
      <c r="I1408" s="24" t="s">
        <v>379</v>
      </c>
      <c r="J1408" s="24" t="s">
        <v>882</v>
      </c>
      <c r="K1408" s="24" t="s">
        <v>52</v>
      </c>
      <c r="L1408" s="24" t="s">
        <v>224</v>
      </c>
      <c r="M1408" s="24" t="s">
        <v>431</v>
      </c>
      <c r="N1408" s="24" t="s">
        <v>55</v>
      </c>
      <c r="O1408" s="24" t="s">
        <v>674</v>
      </c>
      <c r="P1408" s="24">
        <v>20</v>
      </c>
      <c r="Q1408" s="24">
        <v>0</v>
      </c>
      <c r="R1408" s="24" t="s">
        <v>879</v>
      </c>
      <c r="S1408" s="62">
        <v>1</v>
      </c>
      <c r="T1408" s="24">
        <v>2025</v>
      </c>
      <c r="U1408" s="24">
        <f t="shared" si="27"/>
        <v>0</v>
      </c>
      <c r="V1408" s="24">
        <v>3</v>
      </c>
      <c r="W1408" s="24">
        <v>3</v>
      </c>
      <c r="X1408" s="24">
        <v>4</v>
      </c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62">
        <f>V1408/'Festività&amp;Chiusure'!H$2</f>
        <v>0.16666666666666666</v>
      </c>
      <c r="AI1408" s="62">
        <f>W1408/'Festività&amp;Chiusure'!I$2</f>
        <v>0.15</v>
      </c>
      <c r="AJ1408" s="62">
        <f>X1408/'Festività&amp;Chiusure'!J$2</f>
        <v>0.19047619047619047</v>
      </c>
      <c r="AK1408" s="62">
        <f>Y1408/'Festività&amp;Chiusure'!K$2</f>
        <v>0</v>
      </c>
      <c r="AL1408" s="62">
        <f>Z1408/'Festività&amp;Chiusure'!L$2</f>
        <v>0</v>
      </c>
      <c r="AM1408" s="62">
        <f>AA1408/'Festività&amp;Chiusure'!M$2</f>
        <v>0</v>
      </c>
      <c r="AN1408" s="62">
        <f>AB1408/'Festività&amp;Chiusure'!N$2</f>
        <v>0</v>
      </c>
      <c r="AO1408" s="62">
        <f>AC1408/'Festività&amp;Chiusure'!O$2</f>
        <v>0</v>
      </c>
      <c r="AP1408" s="62">
        <f>AD1408/'Festività&amp;Chiusure'!P$2</f>
        <v>0</v>
      </c>
      <c r="AQ1408" s="62">
        <f>AE1408/'Festività&amp;Chiusure'!Q$2</f>
        <v>0</v>
      </c>
      <c r="AR1408" s="62">
        <f>AF1408/'Festività&amp;Chiusure'!R$2</f>
        <v>0</v>
      </c>
      <c r="AS1408" s="62">
        <f>AG1408/'Festività&amp;Chiusure'!S$2</f>
        <v>0</v>
      </c>
    </row>
    <row r="1409" spans="1:45" ht="15" customHeight="1">
      <c r="A1409" s="24" t="s">
        <v>45</v>
      </c>
      <c r="B1409" s="24" t="s">
        <v>46</v>
      </c>
      <c r="C1409" s="24" t="s">
        <v>472</v>
      </c>
      <c r="D1409" s="24">
        <v>2025</v>
      </c>
      <c r="E1409" s="61">
        <v>45664</v>
      </c>
      <c r="F1409" s="61">
        <v>45703</v>
      </c>
      <c r="G1409" s="24" t="s">
        <v>62</v>
      </c>
      <c r="H1409" s="24" t="s">
        <v>883</v>
      </c>
      <c r="I1409" s="24" t="s">
        <v>379</v>
      </c>
      <c r="J1409" s="24" t="s">
        <v>882</v>
      </c>
      <c r="K1409" s="24" t="s">
        <v>52</v>
      </c>
      <c r="L1409" s="24" t="s">
        <v>224</v>
      </c>
      <c r="M1409" s="24" t="s">
        <v>466</v>
      </c>
      <c r="N1409" s="24" t="s">
        <v>55</v>
      </c>
      <c r="O1409" s="24" t="s">
        <v>92</v>
      </c>
      <c r="P1409" s="24">
        <v>20</v>
      </c>
      <c r="Q1409" s="24">
        <v>0</v>
      </c>
      <c r="R1409" s="24" t="s">
        <v>57</v>
      </c>
      <c r="S1409" s="62">
        <v>1</v>
      </c>
      <c r="T1409" s="24">
        <v>2025</v>
      </c>
      <c r="U1409" s="24">
        <f t="shared" ref="U1409:U1472" si="28">SUM(Z1409:AG1409)</f>
        <v>0</v>
      </c>
      <c r="V1409" s="24">
        <v>1</v>
      </c>
      <c r="W1409" s="24">
        <v>1</v>
      </c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62">
        <f>V1409/'Festività&amp;Chiusure'!H$2</f>
        <v>5.5555555555555552E-2</v>
      </c>
      <c r="AI1409" s="62">
        <f>W1409/'Festività&amp;Chiusure'!I$2</f>
        <v>0.05</v>
      </c>
      <c r="AJ1409" s="62">
        <f>X1409/'Festività&amp;Chiusure'!J$2</f>
        <v>0</v>
      </c>
      <c r="AK1409" s="62">
        <f>Y1409/'Festività&amp;Chiusure'!K$2</f>
        <v>0</v>
      </c>
      <c r="AL1409" s="62">
        <f>Z1409/'Festività&amp;Chiusure'!L$2</f>
        <v>0</v>
      </c>
      <c r="AM1409" s="62">
        <f>AA1409/'Festività&amp;Chiusure'!M$2</f>
        <v>0</v>
      </c>
      <c r="AN1409" s="62">
        <f>AB1409/'Festività&amp;Chiusure'!N$2</f>
        <v>0</v>
      </c>
      <c r="AO1409" s="62">
        <f>AC1409/'Festività&amp;Chiusure'!O$2</f>
        <v>0</v>
      </c>
      <c r="AP1409" s="62">
        <f>AD1409/'Festività&amp;Chiusure'!P$2</f>
        <v>0</v>
      </c>
      <c r="AQ1409" s="62">
        <f>AE1409/'Festività&amp;Chiusure'!Q$2</f>
        <v>0</v>
      </c>
      <c r="AR1409" s="62">
        <f>AF1409/'Festività&amp;Chiusure'!R$2</f>
        <v>0</v>
      </c>
      <c r="AS1409" s="62">
        <f>AG1409/'Festività&amp;Chiusure'!S$2</f>
        <v>0</v>
      </c>
    </row>
    <row r="1410" spans="1:45" ht="15" customHeight="1">
      <c r="A1410" s="24" t="s">
        <v>45</v>
      </c>
      <c r="B1410" s="24" t="s">
        <v>46</v>
      </c>
      <c r="C1410" s="24" t="s">
        <v>472</v>
      </c>
      <c r="D1410" s="24">
        <v>2025</v>
      </c>
      <c r="E1410" s="61">
        <v>45664</v>
      </c>
      <c r="F1410" s="61">
        <v>45703</v>
      </c>
      <c r="G1410" s="24" t="s">
        <v>62</v>
      </c>
      <c r="H1410" s="24" t="s">
        <v>62</v>
      </c>
      <c r="I1410" s="24" t="s">
        <v>379</v>
      </c>
      <c r="J1410" s="24" t="s">
        <v>882</v>
      </c>
      <c r="K1410" s="24" t="s">
        <v>52</v>
      </c>
      <c r="L1410" s="24" t="s">
        <v>224</v>
      </c>
      <c r="M1410" s="24" t="s">
        <v>410</v>
      </c>
      <c r="N1410" s="24" t="s">
        <v>55</v>
      </c>
      <c r="O1410" s="24" t="s">
        <v>696</v>
      </c>
      <c r="P1410" s="24">
        <v>20</v>
      </c>
      <c r="Q1410" s="24">
        <v>0</v>
      </c>
      <c r="R1410" s="24" t="s">
        <v>879</v>
      </c>
      <c r="S1410" s="62">
        <v>1</v>
      </c>
      <c r="T1410" s="24">
        <v>2025</v>
      </c>
      <c r="U1410" s="24">
        <f t="shared" si="28"/>
        <v>0</v>
      </c>
      <c r="V1410" s="24">
        <v>6</v>
      </c>
      <c r="W1410" s="24">
        <v>4</v>
      </c>
      <c r="X1410" s="24">
        <v>4</v>
      </c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62">
        <f>V1410/'Festività&amp;Chiusure'!H$2</f>
        <v>0.33333333333333331</v>
      </c>
      <c r="AI1410" s="62">
        <f>W1410/'Festività&amp;Chiusure'!I$2</f>
        <v>0.2</v>
      </c>
      <c r="AJ1410" s="62">
        <f>X1410/'Festività&amp;Chiusure'!J$2</f>
        <v>0.19047619047619047</v>
      </c>
      <c r="AK1410" s="62">
        <f>Y1410/'Festività&amp;Chiusure'!K$2</f>
        <v>0</v>
      </c>
      <c r="AL1410" s="62">
        <f>Z1410/'Festività&amp;Chiusure'!L$2</f>
        <v>0</v>
      </c>
      <c r="AM1410" s="62">
        <f>AA1410/'Festività&amp;Chiusure'!M$2</f>
        <v>0</v>
      </c>
      <c r="AN1410" s="62">
        <f>AB1410/'Festività&amp;Chiusure'!N$2</f>
        <v>0</v>
      </c>
      <c r="AO1410" s="62">
        <f>AC1410/'Festività&amp;Chiusure'!O$2</f>
        <v>0</v>
      </c>
      <c r="AP1410" s="62">
        <f>AD1410/'Festività&amp;Chiusure'!P$2</f>
        <v>0</v>
      </c>
      <c r="AQ1410" s="62">
        <f>AE1410/'Festività&amp;Chiusure'!Q$2</f>
        <v>0</v>
      </c>
      <c r="AR1410" s="62">
        <f>AF1410/'Festività&amp;Chiusure'!R$2</f>
        <v>0</v>
      </c>
      <c r="AS1410" s="62">
        <f>AG1410/'Festività&amp;Chiusure'!S$2</f>
        <v>0</v>
      </c>
    </row>
    <row r="1411" spans="1:45" ht="15" customHeight="1">
      <c r="A1411" s="24" t="s">
        <v>45</v>
      </c>
      <c r="B1411" s="24" t="s">
        <v>46</v>
      </c>
      <c r="C1411" s="24" t="s">
        <v>472</v>
      </c>
      <c r="D1411" s="24">
        <v>2025</v>
      </c>
      <c r="E1411" s="61">
        <v>45664</v>
      </c>
      <c r="F1411" s="61">
        <v>45703</v>
      </c>
      <c r="G1411" s="24" t="s">
        <v>62</v>
      </c>
      <c r="H1411" s="24" t="s">
        <v>62</v>
      </c>
      <c r="I1411" s="24" t="s">
        <v>379</v>
      </c>
      <c r="J1411" s="24" t="s">
        <v>882</v>
      </c>
      <c r="K1411" s="24" t="s">
        <v>52</v>
      </c>
      <c r="L1411" s="24" t="s">
        <v>224</v>
      </c>
      <c r="M1411" s="24" t="s">
        <v>224</v>
      </c>
      <c r="N1411" s="24" t="s">
        <v>55</v>
      </c>
      <c r="O1411" s="24" t="s">
        <v>233</v>
      </c>
      <c r="P1411" s="24">
        <v>20</v>
      </c>
      <c r="Q1411" s="24">
        <v>0</v>
      </c>
      <c r="R1411" s="24" t="s">
        <v>879</v>
      </c>
      <c r="S1411" s="62">
        <v>1</v>
      </c>
      <c r="T1411" s="24">
        <v>2025</v>
      </c>
      <c r="U1411" s="24">
        <f t="shared" si="28"/>
        <v>0</v>
      </c>
      <c r="V1411" s="24">
        <v>3</v>
      </c>
      <c r="W1411" s="24">
        <v>3</v>
      </c>
      <c r="X1411" s="24">
        <v>3</v>
      </c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62">
        <f>V1411/'Festività&amp;Chiusure'!H$2</f>
        <v>0.16666666666666666</v>
      </c>
      <c r="AI1411" s="62">
        <f>W1411/'Festività&amp;Chiusure'!I$2</f>
        <v>0.15</v>
      </c>
      <c r="AJ1411" s="62">
        <f>X1411/'Festività&amp;Chiusure'!J$2</f>
        <v>0.14285714285714285</v>
      </c>
      <c r="AK1411" s="62">
        <f>Y1411/'Festività&amp;Chiusure'!K$2</f>
        <v>0</v>
      </c>
      <c r="AL1411" s="62">
        <f>Z1411/'Festività&amp;Chiusure'!L$2</f>
        <v>0</v>
      </c>
      <c r="AM1411" s="62">
        <f>AA1411/'Festività&amp;Chiusure'!M$2</f>
        <v>0</v>
      </c>
      <c r="AN1411" s="62">
        <f>AB1411/'Festività&amp;Chiusure'!N$2</f>
        <v>0</v>
      </c>
      <c r="AO1411" s="62">
        <f>AC1411/'Festività&amp;Chiusure'!O$2</f>
        <v>0</v>
      </c>
      <c r="AP1411" s="62">
        <f>AD1411/'Festività&amp;Chiusure'!P$2</f>
        <v>0</v>
      </c>
      <c r="AQ1411" s="62">
        <f>AE1411/'Festività&amp;Chiusure'!Q$2</f>
        <v>0</v>
      </c>
      <c r="AR1411" s="62">
        <f>AF1411/'Festività&amp;Chiusure'!R$2</f>
        <v>0</v>
      </c>
      <c r="AS1411" s="62">
        <f>AG1411/'Festività&amp;Chiusure'!S$2</f>
        <v>0</v>
      </c>
    </row>
    <row r="1412" spans="1:45" ht="15" customHeight="1">
      <c r="A1412" s="43" t="s">
        <v>551</v>
      </c>
      <c r="B1412" s="43" t="s">
        <v>552</v>
      </c>
      <c r="C1412" s="43"/>
      <c r="D1412" s="24">
        <v>2025</v>
      </c>
      <c r="E1412" s="61">
        <v>45658</v>
      </c>
      <c r="F1412" s="61">
        <v>46022</v>
      </c>
      <c r="G1412" s="24" t="s">
        <v>62</v>
      </c>
      <c r="H1412" s="24" t="s">
        <v>63</v>
      </c>
      <c r="I1412" s="24" t="s">
        <v>64</v>
      </c>
      <c r="J1412" s="24" t="s">
        <v>553</v>
      </c>
      <c r="K1412" s="24" t="s">
        <v>66</v>
      </c>
      <c r="L1412" s="24" t="s">
        <v>119</v>
      </c>
      <c r="M1412" s="24" t="s">
        <v>54</v>
      </c>
      <c r="N1412" s="24" t="s">
        <v>55</v>
      </c>
      <c r="O1412" s="24" t="s">
        <v>92</v>
      </c>
      <c r="P1412" s="24">
        <v>0</v>
      </c>
      <c r="Q1412" s="24">
        <v>0</v>
      </c>
      <c r="R1412" s="24" t="s">
        <v>93</v>
      </c>
      <c r="S1412" s="62">
        <v>0</v>
      </c>
      <c r="T1412" s="24">
        <v>2025</v>
      </c>
      <c r="U1412" s="24">
        <f t="shared" si="28"/>
        <v>4</v>
      </c>
      <c r="V1412" s="24">
        <v>0.5</v>
      </c>
      <c r="W1412" s="24">
        <v>0.5</v>
      </c>
      <c r="X1412" s="24">
        <v>0.5</v>
      </c>
      <c r="Y1412" s="24">
        <v>0.5</v>
      </c>
      <c r="Z1412" s="24">
        <v>0.5</v>
      </c>
      <c r="AA1412" s="24">
        <v>0.5</v>
      </c>
      <c r="AB1412" s="24">
        <v>0.5</v>
      </c>
      <c r="AC1412" s="24">
        <v>0.5</v>
      </c>
      <c r="AD1412" s="24">
        <v>0.5</v>
      </c>
      <c r="AE1412" s="24">
        <v>0.5</v>
      </c>
      <c r="AF1412" s="24">
        <v>0.5</v>
      </c>
      <c r="AG1412" s="24">
        <v>0.5</v>
      </c>
      <c r="AH1412" s="62">
        <f>V1412/'Festività&amp;Chiusure'!H$2</f>
        <v>2.7777777777777776E-2</v>
      </c>
      <c r="AI1412" s="62">
        <f>W1412/'Festività&amp;Chiusure'!I$2</f>
        <v>2.5000000000000001E-2</v>
      </c>
      <c r="AJ1412" s="62">
        <f>X1412/'Festività&amp;Chiusure'!J$2</f>
        <v>2.3809523809523808E-2</v>
      </c>
      <c r="AK1412" s="62">
        <f>Y1412/'Festività&amp;Chiusure'!K$2</f>
        <v>2.2727272727272728E-2</v>
      </c>
      <c r="AL1412" s="62">
        <f>Z1412/'Festività&amp;Chiusure'!L$2</f>
        <v>2.5000000000000001E-2</v>
      </c>
      <c r="AM1412" s="62">
        <f>AA1412/'Festività&amp;Chiusure'!M$2</f>
        <v>2.5000000000000001E-2</v>
      </c>
      <c r="AN1412" s="62">
        <f>AB1412/'Festività&amp;Chiusure'!N$2</f>
        <v>2.1739130434782608E-2</v>
      </c>
      <c r="AO1412" s="62">
        <f>AC1412/'Festività&amp;Chiusure'!O$2</f>
        <v>4.1666666666666664E-2</v>
      </c>
      <c r="AP1412" s="62">
        <f>AD1412/'Festività&amp;Chiusure'!P$2</f>
        <v>2.3809523809523808E-2</v>
      </c>
      <c r="AQ1412" s="62">
        <f>AE1412/'Festività&amp;Chiusure'!Q$2</f>
        <v>2.1739130434782608E-2</v>
      </c>
      <c r="AR1412" s="62">
        <f>AF1412/'Festività&amp;Chiusure'!R$2</f>
        <v>2.3809523809523808E-2</v>
      </c>
      <c r="AS1412" s="62">
        <f>AG1412/'Festività&amp;Chiusure'!S$2</f>
        <v>2.2727272727272728E-2</v>
      </c>
    </row>
    <row r="1413" spans="1:45" ht="15" customHeight="1">
      <c r="A1413" s="43" t="s">
        <v>551</v>
      </c>
      <c r="B1413" s="43" t="s">
        <v>552</v>
      </c>
      <c r="C1413" s="43"/>
      <c r="D1413" s="24">
        <v>2025</v>
      </c>
      <c r="E1413" s="61">
        <v>45658</v>
      </c>
      <c r="F1413" s="61">
        <v>46022</v>
      </c>
      <c r="G1413" s="24" t="s">
        <v>62</v>
      </c>
      <c r="H1413" s="24" t="s">
        <v>63</v>
      </c>
      <c r="I1413" s="24" t="s">
        <v>64</v>
      </c>
      <c r="J1413" s="24" t="s">
        <v>553</v>
      </c>
      <c r="K1413" s="24" t="s">
        <v>66</v>
      </c>
      <c r="L1413" s="24" t="s">
        <v>119</v>
      </c>
      <c r="M1413" s="24" t="s">
        <v>86</v>
      </c>
      <c r="N1413" s="24" t="s">
        <v>55</v>
      </c>
      <c r="O1413" s="24" t="s">
        <v>92</v>
      </c>
      <c r="P1413" s="24">
        <v>0</v>
      </c>
      <c r="Q1413" s="24">
        <v>0</v>
      </c>
      <c r="R1413" s="24" t="s">
        <v>93</v>
      </c>
      <c r="S1413" s="62">
        <v>0</v>
      </c>
      <c r="T1413" s="24">
        <v>2025</v>
      </c>
      <c r="U1413" s="24">
        <f t="shared" si="28"/>
        <v>4</v>
      </c>
      <c r="V1413" s="24">
        <v>0.5</v>
      </c>
      <c r="W1413" s="24">
        <v>0.5</v>
      </c>
      <c r="X1413" s="24">
        <v>0.5</v>
      </c>
      <c r="Y1413" s="24">
        <v>0.5</v>
      </c>
      <c r="Z1413" s="24">
        <v>0.5</v>
      </c>
      <c r="AA1413" s="24">
        <v>0.5</v>
      </c>
      <c r="AB1413" s="24">
        <v>0.5</v>
      </c>
      <c r="AC1413" s="24">
        <v>0.5</v>
      </c>
      <c r="AD1413" s="24">
        <v>0.5</v>
      </c>
      <c r="AE1413" s="24">
        <v>0.5</v>
      </c>
      <c r="AF1413" s="24">
        <v>0.5</v>
      </c>
      <c r="AG1413" s="24">
        <v>0.5</v>
      </c>
      <c r="AH1413" s="62">
        <f>V1413/'Festività&amp;Chiusure'!H$2</f>
        <v>2.7777777777777776E-2</v>
      </c>
      <c r="AI1413" s="62">
        <f>W1413/'Festività&amp;Chiusure'!I$2</f>
        <v>2.5000000000000001E-2</v>
      </c>
      <c r="AJ1413" s="62">
        <f>X1413/'Festività&amp;Chiusure'!J$2</f>
        <v>2.3809523809523808E-2</v>
      </c>
      <c r="AK1413" s="62">
        <f>Y1413/'Festività&amp;Chiusure'!K$2</f>
        <v>2.2727272727272728E-2</v>
      </c>
      <c r="AL1413" s="62">
        <f>Z1413/'Festività&amp;Chiusure'!L$2</f>
        <v>2.5000000000000001E-2</v>
      </c>
      <c r="AM1413" s="62">
        <f>AA1413/'Festività&amp;Chiusure'!M$2</f>
        <v>2.5000000000000001E-2</v>
      </c>
      <c r="AN1413" s="62">
        <f>AB1413/'Festività&amp;Chiusure'!N$2</f>
        <v>2.1739130434782608E-2</v>
      </c>
      <c r="AO1413" s="62">
        <f>AC1413/'Festività&amp;Chiusure'!O$2</f>
        <v>4.1666666666666664E-2</v>
      </c>
      <c r="AP1413" s="62">
        <f>AD1413/'Festività&amp;Chiusure'!P$2</f>
        <v>2.3809523809523808E-2</v>
      </c>
      <c r="AQ1413" s="62">
        <f>AE1413/'Festività&amp;Chiusure'!Q$2</f>
        <v>2.1739130434782608E-2</v>
      </c>
      <c r="AR1413" s="62">
        <f>AF1413/'Festività&amp;Chiusure'!R$2</f>
        <v>2.3809523809523808E-2</v>
      </c>
      <c r="AS1413" s="62">
        <f>AG1413/'Festività&amp;Chiusure'!S$2</f>
        <v>2.2727272727272728E-2</v>
      </c>
    </row>
    <row r="1414" spans="1:45" ht="15" customHeight="1">
      <c r="A1414" s="43" t="s">
        <v>551</v>
      </c>
      <c r="B1414" s="43" t="s">
        <v>552</v>
      </c>
      <c r="C1414" s="43"/>
      <c r="D1414" s="24">
        <v>2025</v>
      </c>
      <c r="E1414" s="61">
        <v>45658</v>
      </c>
      <c r="F1414" s="61">
        <v>46022</v>
      </c>
      <c r="G1414" s="24" t="s">
        <v>62</v>
      </c>
      <c r="H1414" s="24" t="s">
        <v>63</v>
      </c>
      <c r="I1414" s="24" t="s">
        <v>64</v>
      </c>
      <c r="J1414" s="24" t="s">
        <v>553</v>
      </c>
      <c r="K1414" s="24" t="s">
        <v>66</v>
      </c>
      <c r="L1414" s="24" t="s">
        <v>119</v>
      </c>
      <c r="M1414" s="24" t="s">
        <v>101</v>
      </c>
      <c r="N1414" s="24" t="s">
        <v>55</v>
      </c>
      <c r="O1414" s="24" t="s">
        <v>92</v>
      </c>
      <c r="P1414" s="24">
        <v>0</v>
      </c>
      <c r="Q1414" s="24">
        <v>0</v>
      </c>
      <c r="R1414" s="24" t="s">
        <v>93</v>
      </c>
      <c r="S1414" s="62">
        <v>0</v>
      </c>
      <c r="T1414" s="24">
        <v>2025</v>
      </c>
      <c r="U1414" s="24">
        <f t="shared" si="28"/>
        <v>4</v>
      </c>
      <c r="V1414" s="24">
        <v>0.5</v>
      </c>
      <c r="W1414" s="24">
        <v>0.5</v>
      </c>
      <c r="X1414" s="24">
        <v>0.5</v>
      </c>
      <c r="Y1414" s="24">
        <v>0.5</v>
      </c>
      <c r="Z1414" s="24">
        <v>0.5</v>
      </c>
      <c r="AA1414" s="24">
        <v>0.5</v>
      </c>
      <c r="AB1414" s="24">
        <v>0.5</v>
      </c>
      <c r="AC1414" s="24">
        <v>0.5</v>
      </c>
      <c r="AD1414" s="24">
        <v>0.5</v>
      </c>
      <c r="AE1414" s="24">
        <v>0.5</v>
      </c>
      <c r="AF1414" s="24">
        <v>0.5</v>
      </c>
      <c r="AG1414" s="24">
        <v>0.5</v>
      </c>
      <c r="AH1414" s="62">
        <f>V1414/'Festività&amp;Chiusure'!H$2</f>
        <v>2.7777777777777776E-2</v>
      </c>
      <c r="AI1414" s="62">
        <f>W1414/'Festività&amp;Chiusure'!I$2</f>
        <v>2.5000000000000001E-2</v>
      </c>
      <c r="AJ1414" s="62">
        <f>X1414/'Festività&amp;Chiusure'!J$2</f>
        <v>2.3809523809523808E-2</v>
      </c>
      <c r="AK1414" s="62">
        <f>Y1414/'Festività&amp;Chiusure'!K$2</f>
        <v>2.2727272727272728E-2</v>
      </c>
      <c r="AL1414" s="62">
        <f>Z1414/'Festività&amp;Chiusure'!L$2</f>
        <v>2.5000000000000001E-2</v>
      </c>
      <c r="AM1414" s="62">
        <f>AA1414/'Festività&amp;Chiusure'!M$2</f>
        <v>2.5000000000000001E-2</v>
      </c>
      <c r="AN1414" s="62">
        <f>AB1414/'Festività&amp;Chiusure'!N$2</f>
        <v>2.1739130434782608E-2</v>
      </c>
      <c r="AO1414" s="62">
        <f>AC1414/'Festività&amp;Chiusure'!O$2</f>
        <v>4.1666666666666664E-2</v>
      </c>
      <c r="AP1414" s="62">
        <f>AD1414/'Festività&amp;Chiusure'!P$2</f>
        <v>2.3809523809523808E-2</v>
      </c>
      <c r="AQ1414" s="62">
        <f>AE1414/'Festività&amp;Chiusure'!Q$2</f>
        <v>2.1739130434782608E-2</v>
      </c>
      <c r="AR1414" s="62">
        <f>AF1414/'Festività&amp;Chiusure'!R$2</f>
        <v>2.3809523809523808E-2</v>
      </c>
      <c r="AS1414" s="62">
        <f>AG1414/'Festività&amp;Chiusure'!S$2</f>
        <v>2.2727272727272728E-2</v>
      </c>
    </row>
    <row r="1415" spans="1:45" ht="14.45">
      <c r="A1415" s="43" t="s">
        <v>551</v>
      </c>
      <c r="B1415" s="43" t="s">
        <v>552</v>
      </c>
      <c r="C1415" s="43"/>
      <c r="D1415" s="24">
        <v>2025</v>
      </c>
      <c r="E1415" s="61">
        <v>45658</v>
      </c>
      <c r="F1415" s="61">
        <v>46022</v>
      </c>
      <c r="G1415" s="24" t="s">
        <v>62</v>
      </c>
      <c r="H1415" s="24" t="s">
        <v>63</v>
      </c>
      <c r="I1415" s="24" t="s">
        <v>64</v>
      </c>
      <c r="J1415" s="24" t="s">
        <v>553</v>
      </c>
      <c r="K1415" s="24" t="s">
        <v>66</v>
      </c>
      <c r="L1415" s="24" t="s">
        <v>119</v>
      </c>
      <c r="M1415" s="24" t="s">
        <v>624</v>
      </c>
      <c r="N1415" s="24" t="s">
        <v>55</v>
      </c>
      <c r="O1415" s="24" t="s">
        <v>92</v>
      </c>
      <c r="P1415" s="24">
        <v>0</v>
      </c>
      <c r="Q1415" s="24">
        <v>0</v>
      </c>
      <c r="R1415" s="24" t="s">
        <v>93</v>
      </c>
      <c r="S1415" s="62">
        <v>0</v>
      </c>
      <c r="T1415" s="24">
        <v>2025</v>
      </c>
      <c r="U1415" s="24">
        <f t="shared" si="28"/>
        <v>4</v>
      </c>
      <c r="V1415" s="24">
        <v>0.5</v>
      </c>
      <c r="W1415" s="24">
        <v>0.5</v>
      </c>
      <c r="X1415" s="24">
        <v>0.5</v>
      </c>
      <c r="Y1415" s="24">
        <v>0.5</v>
      </c>
      <c r="Z1415" s="24">
        <v>0.5</v>
      </c>
      <c r="AA1415" s="24">
        <v>0.5</v>
      </c>
      <c r="AB1415" s="24">
        <v>0.5</v>
      </c>
      <c r="AC1415" s="24">
        <v>0.5</v>
      </c>
      <c r="AD1415" s="24">
        <v>0.5</v>
      </c>
      <c r="AE1415" s="24">
        <v>0.5</v>
      </c>
      <c r="AF1415" s="24">
        <v>0.5</v>
      </c>
      <c r="AG1415" s="24">
        <v>0.5</v>
      </c>
      <c r="AH1415" s="62">
        <f>V1415/'Festività&amp;Chiusure'!H$2</f>
        <v>2.7777777777777776E-2</v>
      </c>
      <c r="AI1415" s="62">
        <f>W1415/'Festività&amp;Chiusure'!I$2</f>
        <v>2.5000000000000001E-2</v>
      </c>
      <c r="AJ1415" s="62">
        <f>X1415/'Festività&amp;Chiusure'!J$2</f>
        <v>2.3809523809523808E-2</v>
      </c>
      <c r="AK1415" s="62">
        <f>Y1415/'Festività&amp;Chiusure'!K$2</f>
        <v>2.2727272727272728E-2</v>
      </c>
      <c r="AL1415" s="62">
        <f>Z1415/'Festività&amp;Chiusure'!L$2</f>
        <v>2.5000000000000001E-2</v>
      </c>
      <c r="AM1415" s="62">
        <f>AA1415/'Festività&amp;Chiusure'!M$2</f>
        <v>2.5000000000000001E-2</v>
      </c>
      <c r="AN1415" s="62">
        <f>AB1415/'Festività&amp;Chiusure'!N$2</f>
        <v>2.1739130434782608E-2</v>
      </c>
      <c r="AO1415" s="62">
        <f>AC1415/'Festività&amp;Chiusure'!O$2</f>
        <v>4.1666666666666664E-2</v>
      </c>
      <c r="AP1415" s="62">
        <f>AD1415/'Festività&amp;Chiusure'!P$2</f>
        <v>2.3809523809523808E-2</v>
      </c>
      <c r="AQ1415" s="62">
        <f>AE1415/'Festività&amp;Chiusure'!Q$2</f>
        <v>2.1739130434782608E-2</v>
      </c>
      <c r="AR1415" s="62">
        <f>AF1415/'Festività&amp;Chiusure'!R$2</f>
        <v>2.3809523809523808E-2</v>
      </c>
      <c r="AS1415" s="62">
        <f>AG1415/'Festività&amp;Chiusure'!S$2</f>
        <v>2.2727272727272728E-2</v>
      </c>
    </row>
    <row r="1416" spans="1:45" ht="14.45">
      <c r="A1416" s="43" t="s">
        <v>551</v>
      </c>
      <c r="B1416" s="43" t="s">
        <v>552</v>
      </c>
      <c r="C1416" s="43"/>
      <c r="D1416" s="24">
        <v>2025</v>
      </c>
      <c r="E1416" s="61">
        <v>45658</v>
      </c>
      <c r="F1416" s="61">
        <v>46022</v>
      </c>
      <c r="G1416" s="24" t="s">
        <v>62</v>
      </c>
      <c r="H1416" s="24" t="s">
        <v>63</v>
      </c>
      <c r="I1416" s="24" t="s">
        <v>50</v>
      </c>
      <c r="J1416" s="24" t="s">
        <v>553</v>
      </c>
      <c r="K1416" s="24" t="s">
        <v>66</v>
      </c>
      <c r="L1416" s="24" t="s">
        <v>119</v>
      </c>
      <c r="M1416" s="24" t="s">
        <v>119</v>
      </c>
      <c r="N1416" s="24" t="s">
        <v>55</v>
      </c>
      <c r="O1416" s="24" t="s">
        <v>92</v>
      </c>
      <c r="P1416" s="24">
        <v>0</v>
      </c>
      <c r="Q1416" s="24">
        <v>0</v>
      </c>
      <c r="R1416" s="24" t="s">
        <v>93</v>
      </c>
      <c r="S1416" s="62">
        <v>0</v>
      </c>
      <c r="T1416" s="24">
        <v>2025</v>
      </c>
      <c r="U1416" s="24">
        <f t="shared" si="28"/>
        <v>8</v>
      </c>
      <c r="V1416" s="24">
        <v>1</v>
      </c>
      <c r="W1416" s="24">
        <v>1</v>
      </c>
      <c r="X1416" s="24">
        <v>1</v>
      </c>
      <c r="Y1416" s="24">
        <v>1</v>
      </c>
      <c r="Z1416" s="24">
        <v>1</v>
      </c>
      <c r="AA1416" s="24">
        <v>1</v>
      </c>
      <c r="AB1416" s="24">
        <v>1</v>
      </c>
      <c r="AC1416" s="24">
        <v>1</v>
      </c>
      <c r="AD1416" s="24">
        <v>1</v>
      </c>
      <c r="AE1416" s="24">
        <v>1</v>
      </c>
      <c r="AF1416" s="24">
        <v>1</v>
      </c>
      <c r="AG1416" s="24">
        <v>1</v>
      </c>
      <c r="AH1416" s="62">
        <f>V1416/'Festività&amp;Chiusure'!H$2</f>
        <v>5.5555555555555552E-2</v>
      </c>
      <c r="AI1416" s="62">
        <f>W1416/'Festività&amp;Chiusure'!I$2</f>
        <v>0.05</v>
      </c>
      <c r="AJ1416" s="62">
        <f>X1416/'Festività&amp;Chiusure'!J$2</f>
        <v>4.7619047619047616E-2</v>
      </c>
      <c r="AK1416" s="62">
        <f>Y1416/'Festività&amp;Chiusure'!K$2</f>
        <v>4.5454545454545456E-2</v>
      </c>
      <c r="AL1416" s="62">
        <f>Z1416/'Festività&amp;Chiusure'!L$2</f>
        <v>0.05</v>
      </c>
      <c r="AM1416" s="62">
        <f>AA1416/'Festività&amp;Chiusure'!M$2</f>
        <v>0.05</v>
      </c>
      <c r="AN1416" s="62">
        <f>AB1416/'Festività&amp;Chiusure'!N$2</f>
        <v>4.3478260869565216E-2</v>
      </c>
      <c r="AO1416" s="62">
        <f>AC1416/'Festività&amp;Chiusure'!O$2</f>
        <v>8.3333333333333329E-2</v>
      </c>
      <c r="AP1416" s="62">
        <f>AD1416/'Festività&amp;Chiusure'!P$2</f>
        <v>4.7619047619047616E-2</v>
      </c>
      <c r="AQ1416" s="62">
        <f>AE1416/'Festività&amp;Chiusure'!Q$2</f>
        <v>4.3478260869565216E-2</v>
      </c>
      <c r="AR1416" s="62">
        <f>AF1416/'Festività&amp;Chiusure'!R$2</f>
        <v>4.7619047619047616E-2</v>
      </c>
      <c r="AS1416" s="62">
        <f>AG1416/'Festività&amp;Chiusure'!S$2</f>
        <v>4.5454545454545456E-2</v>
      </c>
    </row>
    <row r="1417" spans="1:45" ht="14.45">
      <c r="A1417" s="43" t="s">
        <v>551</v>
      </c>
      <c r="B1417" s="43" t="s">
        <v>552</v>
      </c>
      <c r="C1417" s="43"/>
      <c r="D1417" s="24">
        <v>2025</v>
      </c>
      <c r="E1417" s="61">
        <v>45658</v>
      </c>
      <c r="F1417" s="61">
        <v>46022</v>
      </c>
      <c r="G1417" s="24" t="s">
        <v>62</v>
      </c>
      <c r="H1417" s="24" t="s">
        <v>461</v>
      </c>
      <c r="I1417" s="43" t="s">
        <v>625</v>
      </c>
      <c r="J1417" s="43" t="s">
        <v>551</v>
      </c>
      <c r="K1417" s="24" t="s">
        <v>66</v>
      </c>
      <c r="L1417" s="24" t="s">
        <v>119</v>
      </c>
      <c r="M1417" s="24" t="s">
        <v>119</v>
      </c>
      <c r="N1417" s="24" t="s">
        <v>55</v>
      </c>
      <c r="O1417" s="24" t="s">
        <v>92</v>
      </c>
      <c r="P1417" s="24">
        <v>55</v>
      </c>
      <c r="Q1417" s="24">
        <v>0</v>
      </c>
      <c r="R1417" s="24" t="s">
        <v>93</v>
      </c>
      <c r="S1417" s="62">
        <v>1</v>
      </c>
      <c r="T1417" s="24">
        <v>2025</v>
      </c>
      <c r="U1417" s="24">
        <f t="shared" si="28"/>
        <v>35</v>
      </c>
      <c r="V1417" s="24">
        <v>5</v>
      </c>
      <c r="W1417" s="24">
        <v>5</v>
      </c>
      <c r="X1417" s="24">
        <v>5</v>
      </c>
      <c r="Y1417" s="24">
        <v>5</v>
      </c>
      <c r="Z1417" s="24">
        <v>5</v>
      </c>
      <c r="AA1417" s="24">
        <v>5</v>
      </c>
      <c r="AB1417" s="24">
        <v>5</v>
      </c>
      <c r="AC1417" s="24"/>
      <c r="AD1417" s="24">
        <v>5</v>
      </c>
      <c r="AE1417" s="24">
        <v>5</v>
      </c>
      <c r="AF1417" s="24">
        <v>5</v>
      </c>
      <c r="AG1417" s="24">
        <v>5</v>
      </c>
      <c r="AH1417" s="62">
        <f>V1417/'Festività&amp;Chiusure'!H$2</f>
        <v>0.27777777777777779</v>
      </c>
      <c r="AI1417" s="62">
        <f>W1417/'Festività&amp;Chiusure'!I$2</f>
        <v>0.25</v>
      </c>
      <c r="AJ1417" s="62">
        <f>X1417/'Festività&amp;Chiusure'!J$2</f>
        <v>0.23809523809523808</v>
      </c>
      <c r="AK1417" s="62">
        <f>Y1417/'Festività&amp;Chiusure'!K$2</f>
        <v>0.22727272727272727</v>
      </c>
      <c r="AL1417" s="62">
        <f>Z1417/'Festività&amp;Chiusure'!L$2</f>
        <v>0.25</v>
      </c>
      <c r="AM1417" s="62">
        <f>AA1417/'Festività&amp;Chiusure'!M$2</f>
        <v>0.25</v>
      </c>
      <c r="AN1417" s="62">
        <f>AB1417/'Festività&amp;Chiusure'!N$2</f>
        <v>0.21739130434782608</v>
      </c>
      <c r="AO1417" s="62">
        <f>AC1417/'Festività&amp;Chiusure'!O$2</f>
        <v>0</v>
      </c>
      <c r="AP1417" s="62">
        <f>AD1417/'Festività&amp;Chiusure'!P$2</f>
        <v>0.23809523809523808</v>
      </c>
      <c r="AQ1417" s="62">
        <f>AE1417/'Festività&amp;Chiusure'!Q$2</f>
        <v>0.21739130434782608</v>
      </c>
      <c r="AR1417" s="62">
        <f>AF1417/'Festività&amp;Chiusure'!R$2</f>
        <v>0.23809523809523808</v>
      </c>
      <c r="AS1417" s="62">
        <f>AG1417/'Festività&amp;Chiusure'!S$2</f>
        <v>0.22727272727272727</v>
      </c>
    </row>
    <row r="1418" spans="1:45" ht="15" customHeight="1">
      <c r="A1418" s="24" t="s">
        <v>45</v>
      </c>
      <c r="B1418" s="24" t="s">
        <v>194</v>
      </c>
      <c r="C1418" s="24" t="s">
        <v>195</v>
      </c>
      <c r="D1418" s="24">
        <v>2025</v>
      </c>
      <c r="E1418" s="61">
        <v>45658</v>
      </c>
      <c r="F1418" s="61">
        <v>46022</v>
      </c>
      <c r="G1418" s="24" t="s">
        <v>884</v>
      </c>
      <c r="H1418" s="24" t="s">
        <v>884</v>
      </c>
      <c r="I1418" s="24" t="s">
        <v>307</v>
      </c>
      <c r="J1418" s="24" t="s">
        <v>885</v>
      </c>
      <c r="K1418" s="24" t="s">
        <v>52</v>
      </c>
      <c r="L1418" s="24" t="s">
        <v>318</v>
      </c>
      <c r="M1418" s="24" t="s">
        <v>470</v>
      </c>
      <c r="N1418" s="24" t="s">
        <v>55</v>
      </c>
      <c r="O1418" s="24" t="s">
        <v>886</v>
      </c>
      <c r="P1418" s="24">
        <v>200</v>
      </c>
      <c r="Q1418" s="24">
        <v>64</v>
      </c>
      <c r="R1418" s="24" t="s">
        <v>93</v>
      </c>
      <c r="S1418" s="62">
        <v>0</v>
      </c>
      <c r="T1418" s="24">
        <v>2025</v>
      </c>
      <c r="U1418" s="24">
        <f t="shared" si="28"/>
        <v>27</v>
      </c>
      <c r="V1418" s="66">
        <v>0.5</v>
      </c>
      <c r="W1418" s="66">
        <v>0.5</v>
      </c>
      <c r="X1418" s="66">
        <v>1</v>
      </c>
      <c r="Y1418" s="66">
        <v>4</v>
      </c>
      <c r="Z1418" s="66">
        <v>4</v>
      </c>
      <c r="AA1418" s="66">
        <v>4</v>
      </c>
      <c r="AB1418" s="66">
        <v>4</v>
      </c>
      <c r="AC1418" s="66">
        <v>1</v>
      </c>
      <c r="AD1418" s="66">
        <v>4</v>
      </c>
      <c r="AE1418" s="66">
        <v>4</v>
      </c>
      <c r="AF1418" s="66">
        <v>4</v>
      </c>
      <c r="AG1418" s="66">
        <v>2</v>
      </c>
      <c r="AH1418" s="62">
        <f>V1418/'Festività&amp;Chiusure'!H$2</f>
        <v>2.7777777777777776E-2</v>
      </c>
      <c r="AI1418" s="62">
        <f>W1418/'Festività&amp;Chiusure'!I$2</f>
        <v>2.5000000000000001E-2</v>
      </c>
      <c r="AJ1418" s="62">
        <f>X1418/'Festività&amp;Chiusure'!J$2</f>
        <v>4.7619047619047616E-2</v>
      </c>
      <c r="AK1418" s="62">
        <f>Y1418/'Festività&amp;Chiusure'!K$2</f>
        <v>0.18181818181818182</v>
      </c>
      <c r="AL1418" s="62">
        <f>Z1418/'Festività&amp;Chiusure'!L$2</f>
        <v>0.2</v>
      </c>
      <c r="AM1418" s="62">
        <f>AA1418/'Festività&amp;Chiusure'!M$2</f>
        <v>0.2</v>
      </c>
      <c r="AN1418" s="62">
        <f>AB1418/'Festività&amp;Chiusure'!N$2</f>
        <v>0.17391304347826086</v>
      </c>
      <c r="AO1418" s="62">
        <f>AC1418/'Festività&amp;Chiusure'!O$2</f>
        <v>8.3333333333333329E-2</v>
      </c>
      <c r="AP1418" s="62">
        <f>AD1418/'Festività&amp;Chiusure'!P$2</f>
        <v>0.19047619047619047</v>
      </c>
      <c r="AQ1418" s="62">
        <f>AE1418/'Festività&amp;Chiusure'!Q$2</f>
        <v>0.17391304347826086</v>
      </c>
      <c r="AR1418" s="62">
        <f>AF1418/'Festività&amp;Chiusure'!R$2</f>
        <v>0.19047619047619047</v>
      </c>
      <c r="AS1418" s="62">
        <f>AG1418/'Festività&amp;Chiusure'!S$2</f>
        <v>9.0909090909090912E-2</v>
      </c>
    </row>
    <row r="1419" spans="1:45" ht="15" customHeight="1">
      <c r="A1419" s="24" t="s">
        <v>45</v>
      </c>
      <c r="B1419" s="24" t="s">
        <v>194</v>
      </c>
      <c r="C1419" s="24" t="s">
        <v>195</v>
      </c>
      <c r="D1419" s="24">
        <v>2025</v>
      </c>
      <c r="E1419" s="61">
        <v>45658</v>
      </c>
      <c r="F1419" s="61">
        <v>46022</v>
      </c>
      <c r="G1419" s="24" t="s">
        <v>884</v>
      </c>
      <c r="H1419" s="24" t="s">
        <v>884</v>
      </c>
      <c r="I1419" s="24" t="s">
        <v>307</v>
      </c>
      <c r="J1419" s="24" t="s">
        <v>885</v>
      </c>
      <c r="K1419" s="24" t="s">
        <v>52</v>
      </c>
      <c r="L1419" s="24" t="s">
        <v>318</v>
      </c>
      <c r="M1419" s="24" t="s">
        <v>341</v>
      </c>
      <c r="N1419" s="24" t="s">
        <v>55</v>
      </c>
      <c r="O1419" s="24" t="s">
        <v>674</v>
      </c>
      <c r="P1419" s="24">
        <v>200</v>
      </c>
      <c r="Q1419" s="24">
        <v>64</v>
      </c>
      <c r="R1419" s="24" t="s">
        <v>93</v>
      </c>
      <c r="S1419" s="62">
        <v>0</v>
      </c>
      <c r="T1419" s="24">
        <v>2025</v>
      </c>
      <c r="U1419" s="24">
        <f t="shared" si="28"/>
        <v>8</v>
      </c>
      <c r="V1419" s="66">
        <v>0.5</v>
      </c>
      <c r="W1419" s="66">
        <v>0.5</v>
      </c>
      <c r="X1419" s="66">
        <v>0.5</v>
      </c>
      <c r="Y1419" s="66">
        <v>1</v>
      </c>
      <c r="Z1419" s="66">
        <v>1</v>
      </c>
      <c r="AA1419" s="66">
        <v>1</v>
      </c>
      <c r="AB1419" s="66">
        <v>1</v>
      </c>
      <c r="AC1419" s="66">
        <v>1</v>
      </c>
      <c r="AD1419" s="66">
        <v>1</v>
      </c>
      <c r="AE1419" s="66">
        <v>1</v>
      </c>
      <c r="AF1419" s="66">
        <v>1</v>
      </c>
      <c r="AG1419" s="66">
        <v>1</v>
      </c>
      <c r="AH1419" s="62">
        <f>V1419/'Festività&amp;Chiusure'!H$2</f>
        <v>2.7777777777777776E-2</v>
      </c>
      <c r="AI1419" s="62">
        <f>W1419/'Festività&amp;Chiusure'!I$2</f>
        <v>2.5000000000000001E-2</v>
      </c>
      <c r="AJ1419" s="62">
        <f>X1419/'Festività&amp;Chiusure'!J$2</f>
        <v>2.3809523809523808E-2</v>
      </c>
      <c r="AK1419" s="62">
        <f>Y1419/'Festività&amp;Chiusure'!K$2</f>
        <v>4.5454545454545456E-2</v>
      </c>
      <c r="AL1419" s="62">
        <f>Z1419/'Festività&amp;Chiusure'!L$2</f>
        <v>0.05</v>
      </c>
      <c r="AM1419" s="62">
        <f>AA1419/'Festività&amp;Chiusure'!M$2</f>
        <v>0.05</v>
      </c>
      <c r="AN1419" s="62">
        <f>AB1419/'Festività&amp;Chiusure'!N$2</f>
        <v>4.3478260869565216E-2</v>
      </c>
      <c r="AO1419" s="62">
        <f>AC1419/'Festività&amp;Chiusure'!O$2</f>
        <v>8.3333333333333329E-2</v>
      </c>
      <c r="AP1419" s="62">
        <f>AD1419/'Festività&amp;Chiusure'!P$2</f>
        <v>4.7619047619047616E-2</v>
      </c>
      <c r="AQ1419" s="62">
        <f>AE1419/'Festività&amp;Chiusure'!Q$2</f>
        <v>4.3478260869565216E-2</v>
      </c>
      <c r="AR1419" s="62">
        <f>AF1419/'Festività&amp;Chiusure'!R$2</f>
        <v>4.7619047619047616E-2</v>
      </c>
      <c r="AS1419" s="62">
        <f>AG1419/'Festività&amp;Chiusure'!S$2</f>
        <v>4.5454545454545456E-2</v>
      </c>
    </row>
    <row r="1420" spans="1:45" ht="15" customHeight="1">
      <c r="A1420" s="24" t="s">
        <v>45</v>
      </c>
      <c r="B1420" s="24" t="s">
        <v>194</v>
      </c>
      <c r="C1420" s="24" t="s">
        <v>195</v>
      </c>
      <c r="D1420" s="24">
        <v>2025</v>
      </c>
      <c r="E1420" s="61">
        <v>45658</v>
      </c>
      <c r="F1420" s="61">
        <v>46022</v>
      </c>
      <c r="G1420" s="24" t="s">
        <v>884</v>
      </c>
      <c r="H1420" s="24" t="s">
        <v>884</v>
      </c>
      <c r="I1420" s="24" t="s">
        <v>307</v>
      </c>
      <c r="J1420" s="24" t="s">
        <v>885</v>
      </c>
      <c r="K1420" s="24" t="s">
        <v>52</v>
      </c>
      <c r="L1420" s="24" t="s">
        <v>318</v>
      </c>
      <c r="M1420" s="24" t="s">
        <v>324</v>
      </c>
      <c r="N1420" s="24" t="s">
        <v>55</v>
      </c>
      <c r="O1420" s="24" t="s">
        <v>142</v>
      </c>
      <c r="P1420" s="24">
        <v>200</v>
      </c>
      <c r="Q1420" s="24">
        <v>64</v>
      </c>
      <c r="R1420" s="24" t="s">
        <v>93</v>
      </c>
      <c r="S1420" s="62">
        <v>0</v>
      </c>
      <c r="T1420" s="24">
        <v>2025</v>
      </c>
      <c r="U1420" s="24">
        <f t="shared" si="28"/>
        <v>27</v>
      </c>
      <c r="V1420" s="65">
        <v>3</v>
      </c>
      <c r="W1420" s="65">
        <v>4</v>
      </c>
      <c r="X1420" s="65">
        <v>5</v>
      </c>
      <c r="Y1420" s="65">
        <v>5</v>
      </c>
      <c r="Z1420" s="65">
        <v>4</v>
      </c>
      <c r="AA1420" s="65">
        <v>4</v>
      </c>
      <c r="AB1420" s="65">
        <v>4</v>
      </c>
      <c r="AC1420" s="65">
        <v>1</v>
      </c>
      <c r="AD1420" s="65">
        <v>4</v>
      </c>
      <c r="AE1420" s="65">
        <v>4</v>
      </c>
      <c r="AF1420" s="65">
        <v>4</v>
      </c>
      <c r="AG1420" s="65">
        <v>2</v>
      </c>
      <c r="AH1420" s="62">
        <f>V1420/'Festività&amp;Chiusure'!H$2</f>
        <v>0.16666666666666666</v>
      </c>
      <c r="AI1420" s="62">
        <f>W1420/'Festività&amp;Chiusure'!I$2</f>
        <v>0.2</v>
      </c>
      <c r="AJ1420" s="62">
        <f>X1420/'Festività&amp;Chiusure'!J$2</f>
        <v>0.23809523809523808</v>
      </c>
      <c r="AK1420" s="62">
        <f>Y1420/'Festività&amp;Chiusure'!K$2</f>
        <v>0.22727272727272727</v>
      </c>
      <c r="AL1420" s="62">
        <f>Z1420/'Festività&amp;Chiusure'!L$2</f>
        <v>0.2</v>
      </c>
      <c r="AM1420" s="62">
        <f>AA1420/'Festività&amp;Chiusure'!M$2</f>
        <v>0.2</v>
      </c>
      <c r="AN1420" s="62">
        <f>AB1420/'Festività&amp;Chiusure'!N$2</f>
        <v>0.17391304347826086</v>
      </c>
      <c r="AO1420" s="62">
        <f>AC1420/'Festività&amp;Chiusure'!O$2</f>
        <v>8.3333333333333329E-2</v>
      </c>
      <c r="AP1420" s="62">
        <f>AD1420/'Festività&amp;Chiusure'!P$2</f>
        <v>0.19047619047619047</v>
      </c>
      <c r="AQ1420" s="62">
        <f>AE1420/'Festività&amp;Chiusure'!Q$2</f>
        <v>0.17391304347826086</v>
      </c>
      <c r="AR1420" s="62">
        <f>AF1420/'Festività&amp;Chiusure'!R$2</f>
        <v>0.19047619047619047</v>
      </c>
      <c r="AS1420" s="62">
        <f>AG1420/'Festività&amp;Chiusure'!S$2</f>
        <v>9.0909090909090912E-2</v>
      </c>
    </row>
    <row r="1421" spans="1:45" ht="15" customHeight="1">
      <c r="A1421" s="24" t="s">
        <v>45</v>
      </c>
      <c r="B1421" s="24" t="s">
        <v>194</v>
      </c>
      <c r="C1421" s="24" t="s">
        <v>195</v>
      </c>
      <c r="D1421" s="24">
        <v>2025</v>
      </c>
      <c r="E1421" s="61">
        <v>45658</v>
      </c>
      <c r="F1421" s="61">
        <v>46022</v>
      </c>
      <c r="G1421" s="24" t="s">
        <v>884</v>
      </c>
      <c r="H1421" s="24" t="s">
        <v>884</v>
      </c>
      <c r="I1421" s="24" t="s">
        <v>307</v>
      </c>
      <c r="J1421" s="24" t="s">
        <v>885</v>
      </c>
      <c r="K1421" s="24" t="s">
        <v>52</v>
      </c>
      <c r="L1421" s="24" t="s">
        <v>318</v>
      </c>
      <c r="M1421" s="24" t="s">
        <v>434</v>
      </c>
      <c r="N1421" s="24" t="s">
        <v>55</v>
      </c>
      <c r="O1421" s="24" t="s">
        <v>886</v>
      </c>
      <c r="P1421" s="24">
        <v>200</v>
      </c>
      <c r="Q1421" s="24">
        <v>64</v>
      </c>
      <c r="R1421" s="24" t="s">
        <v>93</v>
      </c>
      <c r="S1421" s="62">
        <v>0</v>
      </c>
      <c r="T1421" s="24">
        <v>2025</v>
      </c>
      <c r="U1421" s="24">
        <f t="shared" si="28"/>
        <v>13</v>
      </c>
      <c r="V1421" s="66">
        <v>3</v>
      </c>
      <c r="W1421" s="66">
        <v>4</v>
      </c>
      <c r="X1421" s="66">
        <v>4</v>
      </c>
      <c r="Y1421" s="66">
        <v>0</v>
      </c>
      <c r="Z1421" s="66">
        <v>0</v>
      </c>
      <c r="AA1421" s="66">
        <v>1</v>
      </c>
      <c r="AB1421" s="66">
        <v>1</v>
      </c>
      <c r="AC1421" s="66">
        <v>3</v>
      </c>
      <c r="AD1421" s="66">
        <v>1</v>
      </c>
      <c r="AE1421" s="66">
        <v>1</v>
      </c>
      <c r="AF1421" s="66">
        <v>1</v>
      </c>
      <c r="AG1421" s="66">
        <v>5</v>
      </c>
      <c r="AH1421" s="62">
        <f>V1421/'Festività&amp;Chiusure'!H$2</f>
        <v>0.16666666666666666</v>
      </c>
      <c r="AI1421" s="62">
        <f>W1421/'Festività&amp;Chiusure'!I$2</f>
        <v>0.2</v>
      </c>
      <c r="AJ1421" s="62">
        <f>X1421/'Festività&amp;Chiusure'!J$2</f>
        <v>0.19047619047619047</v>
      </c>
      <c r="AK1421" s="62">
        <f>Y1421/'Festività&amp;Chiusure'!K$2</f>
        <v>0</v>
      </c>
      <c r="AL1421" s="62">
        <f>Z1421/'Festività&amp;Chiusure'!L$2</f>
        <v>0</v>
      </c>
      <c r="AM1421" s="62">
        <f>AA1421/'Festività&amp;Chiusure'!M$2</f>
        <v>0.05</v>
      </c>
      <c r="AN1421" s="62">
        <f>AB1421/'Festività&amp;Chiusure'!N$2</f>
        <v>4.3478260869565216E-2</v>
      </c>
      <c r="AO1421" s="62">
        <f>AC1421/'Festività&amp;Chiusure'!O$2</f>
        <v>0.25</v>
      </c>
      <c r="AP1421" s="62">
        <f>AD1421/'Festività&amp;Chiusure'!P$2</f>
        <v>4.7619047619047616E-2</v>
      </c>
      <c r="AQ1421" s="62">
        <f>AE1421/'Festività&amp;Chiusure'!Q$2</f>
        <v>4.3478260869565216E-2</v>
      </c>
      <c r="AR1421" s="62">
        <f>AF1421/'Festività&amp;Chiusure'!R$2</f>
        <v>4.7619047619047616E-2</v>
      </c>
      <c r="AS1421" s="62">
        <f>AG1421/'Festività&amp;Chiusure'!S$2</f>
        <v>0.22727272727272727</v>
      </c>
    </row>
    <row r="1422" spans="1:45" ht="15" customHeight="1">
      <c r="A1422" s="24" t="s">
        <v>45</v>
      </c>
      <c r="B1422" s="24" t="s">
        <v>194</v>
      </c>
      <c r="C1422" s="24" t="s">
        <v>195</v>
      </c>
      <c r="D1422" s="24">
        <v>2025</v>
      </c>
      <c r="E1422" s="61">
        <v>45658</v>
      </c>
      <c r="F1422" s="61">
        <v>46022</v>
      </c>
      <c r="G1422" s="24" t="s">
        <v>884</v>
      </c>
      <c r="H1422" s="24" t="s">
        <v>884</v>
      </c>
      <c r="I1422" s="24" t="s">
        <v>307</v>
      </c>
      <c r="J1422" s="24" t="s">
        <v>885</v>
      </c>
      <c r="K1422" s="24" t="s">
        <v>52</v>
      </c>
      <c r="L1422" s="24" t="s">
        <v>318</v>
      </c>
      <c r="M1422" s="24" t="s">
        <v>435</v>
      </c>
      <c r="N1422" s="24" t="s">
        <v>55</v>
      </c>
      <c r="O1422" s="24" t="s">
        <v>696</v>
      </c>
      <c r="P1422" s="24">
        <v>200</v>
      </c>
      <c r="Q1422" s="24">
        <v>64</v>
      </c>
      <c r="R1422" s="24" t="s">
        <v>93</v>
      </c>
      <c r="S1422" s="62">
        <v>0</v>
      </c>
      <c r="T1422" s="24">
        <v>2025</v>
      </c>
      <c r="U1422" s="24">
        <f t="shared" si="28"/>
        <v>7</v>
      </c>
      <c r="V1422" s="65">
        <v>0.5</v>
      </c>
      <c r="W1422" s="65">
        <v>0.5</v>
      </c>
      <c r="X1422" s="65">
        <v>0.5</v>
      </c>
      <c r="Y1422" s="65">
        <v>0.5</v>
      </c>
      <c r="Z1422" s="65">
        <v>1</v>
      </c>
      <c r="AA1422" s="65">
        <v>1</v>
      </c>
      <c r="AB1422" s="65">
        <v>1</v>
      </c>
      <c r="AC1422" s="65">
        <v>0.5</v>
      </c>
      <c r="AD1422" s="65">
        <v>1</v>
      </c>
      <c r="AE1422" s="65">
        <v>1</v>
      </c>
      <c r="AF1422" s="65">
        <v>1</v>
      </c>
      <c r="AG1422" s="65">
        <v>0.5</v>
      </c>
      <c r="AH1422" s="62">
        <f>V1422/'Festività&amp;Chiusure'!H$2</f>
        <v>2.7777777777777776E-2</v>
      </c>
      <c r="AI1422" s="62">
        <f>W1422/'Festività&amp;Chiusure'!I$2</f>
        <v>2.5000000000000001E-2</v>
      </c>
      <c r="AJ1422" s="62">
        <f>X1422/'Festività&amp;Chiusure'!J$2</f>
        <v>2.3809523809523808E-2</v>
      </c>
      <c r="AK1422" s="62">
        <f>Y1422/'Festività&amp;Chiusure'!K$2</f>
        <v>2.2727272727272728E-2</v>
      </c>
      <c r="AL1422" s="62">
        <f>Z1422/'Festività&amp;Chiusure'!L$2</f>
        <v>0.05</v>
      </c>
      <c r="AM1422" s="62">
        <f>AA1422/'Festività&amp;Chiusure'!M$2</f>
        <v>0.05</v>
      </c>
      <c r="AN1422" s="62">
        <f>AB1422/'Festività&amp;Chiusure'!N$2</f>
        <v>4.3478260869565216E-2</v>
      </c>
      <c r="AO1422" s="62">
        <f>AC1422/'Festività&amp;Chiusure'!O$2</f>
        <v>4.1666666666666664E-2</v>
      </c>
      <c r="AP1422" s="62">
        <f>AD1422/'Festività&amp;Chiusure'!P$2</f>
        <v>4.7619047619047616E-2</v>
      </c>
      <c r="AQ1422" s="62">
        <f>AE1422/'Festività&amp;Chiusure'!Q$2</f>
        <v>4.3478260869565216E-2</v>
      </c>
      <c r="AR1422" s="62">
        <f>AF1422/'Festività&amp;Chiusure'!R$2</f>
        <v>4.7619047619047616E-2</v>
      </c>
      <c r="AS1422" s="62">
        <f>AG1422/'Festività&amp;Chiusure'!S$2</f>
        <v>2.2727272727272728E-2</v>
      </c>
    </row>
    <row r="1423" spans="1:45" ht="15" customHeight="1">
      <c r="A1423" s="24" t="s">
        <v>45</v>
      </c>
      <c r="B1423" s="24" t="s">
        <v>194</v>
      </c>
      <c r="C1423" s="24" t="s">
        <v>195</v>
      </c>
      <c r="D1423" s="24">
        <v>2025</v>
      </c>
      <c r="E1423" s="61">
        <v>45658</v>
      </c>
      <c r="F1423" s="61">
        <v>46022</v>
      </c>
      <c r="G1423" s="24" t="s">
        <v>884</v>
      </c>
      <c r="H1423" s="24" t="s">
        <v>884</v>
      </c>
      <c r="I1423" s="24" t="s">
        <v>307</v>
      </c>
      <c r="J1423" s="24" t="s">
        <v>885</v>
      </c>
      <c r="K1423" s="24" t="s">
        <v>52</v>
      </c>
      <c r="L1423" s="24" t="s">
        <v>318</v>
      </c>
      <c r="M1423" s="24" t="s">
        <v>270</v>
      </c>
      <c r="N1423" s="24" t="s">
        <v>59</v>
      </c>
      <c r="O1423" s="24" t="s">
        <v>697</v>
      </c>
      <c r="P1423" s="24">
        <v>200</v>
      </c>
      <c r="Q1423" s="24">
        <v>64</v>
      </c>
      <c r="R1423" s="24" t="s">
        <v>93</v>
      </c>
      <c r="S1423" s="62">
        <v>0</v>
      </c>
      <c r="T1423" s="24">
        <v>2025</v>
      </c>
      <c r="U1423" s="24">
        <f t="shared" si="28"/>
        <v>17</v>
      </c>
      <c r="V1423" s="65">
        <v>1</v>
      </c>
      <c r="W1423" s="65">
        <v>2</v>
      </c>
      <c r="X1423" s="65">
        <v>2</v>
      </c>
      <c r="Y1423" s="65">
        <v>2</v>
      </c>
      <c r="Z1423" s="65">
        <v>4</v>
      </c>
      <c r="AA1423" s="65">
        <v>2</v>
      </c>
      <c r="AB1423" s="65">
        <v>2</v>
      </c>
      <c r="AC1423" s="65">
        <v>1</v>
      </c>
      <c r="AD1423" s="65">
        <v>2</v>
      </c>
      <c r="AE1423" s="65">
        <v>2</v>
      </c>
      <c r="AF1423" s="65">
        <v>2</v>
      </c>
      <c r="AG1423" s="65">
        <v>2</v>
      </c>
      <c r="AH1423" s="62">
        <f>V1423/'Festività&amp;Chiusure'!H$2</f>
        <v>5.5555555555555552E-2</v>
      </c>
      <c r="AI1423" s="62">
        <f>W1423/'Festività&amp;Chiusure'!I$2</f>
        <v>0.1</v>
      </c>
      <c r="AJ1423" s="62">
        <f>X1423/'Festività&amp;Chiusure'!J$2</f>
        <v>9.5238095238095233E-2</v>
      </c>
      <c r="AK1423" s="62">
        <f>Y1423/'Festività&amp;Chiusure'!K$2</f>
        <v>9.0909090909090912E-2</v>
      </c>
      <c r="AL1423" s="62">
        <f>Z1423/'Festività&amp;Chiusure'!L$2</f>
        <v>0.2</v>
      </c>
      <c r="AM1423" s="62">
        <f>AA1423/'Festività&amp;Chiusure'!M$2</f>
        <v>0.1</v>
      </c>
      <c r="AN1423" s="62">
        <f>AB1423/'Festività&amp;Chiusure'!N$2</f>
        <v>8.6956521739130432E-2</v>
      </c>
      <c r="AO1423" s="62">
        <f>AC1423/'Festività&amp;Chiusure'!O$2</f>
        <v>8.3333333333333329E-2</v>
      </c>
      <c r="AP1423" s="62">
        <f>AD1423/'Festività&amp;Chiusure'!P$2</f>
        <v>9.5238095238095233E-2</v>
      </c>
      <c r="AQ1423" s="62">
        <f>AE1423/'Festività&amp;Chiusure'!Q$2</f>
        <v>8.6956521739130432E-2</v>
      </c>
      <c r="AR1423" s="62">
        <f>AF1423/'Festività&amp;Chiusure'!R$2</f>
        <v>9.5238095238095233E-2</v>
      </c>
      <c r="AS1423" s="62">
        <f>AG1423/'Festività&amp;Chiusure'!S$2</f>
        <v>9.0909090909090912E-2</v>
      </c>
    </row>
    <row r="1424" spans="1:45" ht="15" customHeight="1">
      <c r="A1424" s="24" t="s">
        <v>45</v>
      </c>
      <c r="B1424" s="24" t="s">
        <v>194</v>
      </c>
      <c r="C1424" s="24" t="s">
        <v>195</v>
      </c>
      <c r="D1424" s="24">
        <v>2025</v>
      </c>
      <c r="E1424" s="61">
        <v>45658</v>
      </c>
      <c r="F1424" s="61">
        <v>46022</v>
      </c>
      <c r="G1424" s="24" t="s">
        <v>884</v>
      </c>
      <c r="H1424" s="24" t="s">
        <v>884</v>
      </c>
      <c r="I1424" s="24" t="s">
        <v>307</v>
      </c>
      <c r="J1424" s="24" t="s">
        <v>885</v>
      </c>
      <c r="K1424" s="24" t="s">
        <v>52</v>
      </c>
      <c r="L1424" s="24" t="s">
        <v>318</v>
      </c>
      <c r="M1424" s="24" t="s">
        <v>318</v>
      </c>
      <c r="N1424" s="24" t="s">
        <v>176</v>
      </c>
      <c r="O1424" s="24" t="s">
        <v>92</v>
      </c>
      <c r="P1424" s="24">
        <v>200</v>
      </c>
      <c r="Q1424" s="24">
        <v>64</v>
      </c>
      <c r="R1424" s="24" t="s">
        <v>93</v>
      </c>
      <c r="S1424" s="62">
        <v>0</v>
      </c>
      <c r="T1424" s="24">
        <v>2025</v>
      </c>
      <c r="U1424" s="24">
        <f t="shared" si="28"/>
        <v>15</v>
      </c>
      <c r="V1424" s="66">
        <v>3</v>
      </c>
      <c r="W1424" s="66">
        <v>2</v>
      </c>
      <c r="X1424" s="66">
        <v>2</v>
      </c>
      <c r="Y1424" s="66">
        <v>2</v>
      </c>
      <c r="Z1424" s="66">
        <v>2</v>
      </c>
      <c r="AA1424" s="66">
        <v>2</v>
      </c>
      <c r="AB1424" s="66">
        <v>2</v>
      </c>
      <c r="AC1424" s="66">
        <v>1</v>
      </c>
      <c r="AD1424" s="66">
        <v>2</v>
      </c>
      <c r="AE1424" s="66">
        <v>2</v>
      </c>
      <c r="AF1424" s="66">
        <v>2</v>
      </c>
      <c r="AG1424" s="66">
        <v>2</v>
      </c>
      <c r="AH1424" s="62">
        <f>V1424/'Festività&amp;Chiusure'!H$2</f>
        <v>0.16666666666666666</v>
      </c>
      <c r="AI1424" s="62">
        <f>W1424/'Festività&amp;Chiusure'!I$2</f>
        <v>0.1</v>
      </c>
      <c r="AJ1424" s="62">
        <f>X1424/'Festività&amp;Chiusure'!J$2</f>
        <v>9.5238095238095233E-2</v>
      </c>
      <c r="AK1424" s="62">
        <f>Y1424/'Festività&amp;Chiusure'!K$2</f>
        <v>9.0909090909090912E-2</v>
      </c>
      <c r="AL1424" s="62">
        <f>Z1424/'Festività&amp;Chiusure'!L$2</f>
        <v>0.1</v>
      </c>
      <c r="AM1424" s="62">
        <f>AA1424/'Festività&amp;Chiusure'!M$2</f>
        <v>0.1</v>
      </c>
      <c r="AN1424" s="62">
        <f>AB1424/'Festività&amp;Chiusure'!N$2</f>
        <v>8.6956521739130432E-2</v>
      </c>
      <c r="AO1424" s="62">
        <f>AC1424/'Festività&amp;Chiusure'!O$2</f>
        <v>8.3333333333333329E-2</v>
      </c>
      <c r="AP1424" s="62">
        <f>AD1424/'Festività&amp;Chiusure'!P$2</f>
        <v>9.5238095238095233E-2</v>
      </c>
      <c r="AQ1424" s="62">
        <f>AE1424/'Festività&amp;Chiusure'!Q$2</f>
        <v>8.6956521739130432E-2</v>
      </c>
      <c r="AR1424" s="62">
        <f>AF1424/'Festività&amp;Chiusure'!R$2</f>
        <v>9.5238095238095233E-2</v>
      </c>
      <c r="AS1424" s="62">
        <f>AG1424/'Festività&amp;Chiusure'!S$2</f>
        <v>9.0909090909090912E-2</v>
      </c>
    </row>
    <row r="1425" spans="1:45" ht="15" customHeight="1">
      <c r="A1425" s="24" t="s">
        <v>592</v>
      </c>
      <c r="B1425" s="24" t="s">
        <v>194</v>
      </c>
      <c r="C1425" s="24" t="s">
        <v>195</v>
      </c>
      <c r="D1425" s="24">
        <v>2025</v>
      </c>
      <c r="E1425" s="61">
        <v>45658</v>
      </c>
      <c r="F1425" s="61">
        <v>45838</v>
      </c>
      <c r="G1425" s="24" t="s">
        <v>887</v>
      </c>
      <c r="H1425" s="24" t="s">
        <v>887</v>
      </c>
      <c r="I1425" s="24" t="s">
        <v>307</v>
      </c>
      <c r="J1425" s="24" t="s">
        <v>888</v>
      </c>
      <c r="K1425" s="24" t="s">
        <v>52</v>
      </c>
      <c r="L1425" s="24" t="s">
        <v>318</v>
      </c>
      <c r="M1425" s="24" t="s">
        <v>322</v>
      </c>
      <c r="N1425" s="24" t="s">
        <v>55</v>
      </c>
      <c r="O1425" s="24" t="s">
        <v>696</v>
      </c>
      <c r="P1425" s="24">
        <v>100</v>
      </c>
      <c r="Q1425" s="24">
        <v>0</v>
      </c>
      <c r="R1425" s="24" t="s">
        <v>93</v>
      </c>
      <c r="S1425" s="62">
        <v>0</v>
      </c>
      <c r="T1425" s="24">
        <v>2025</v>
      </c>
      <c r="U1425" s="24">
        <f t="shared" si="28"/>
        <v>4</v>
      </c>
      <c r="V1425" s="66">
        <v>2</v>
      </c>
      <c r="W1425" s="66">
        <v>2</v>
      </c>
      <c r="X1425" s="66">
        <v>2</v>
      </c>
      <c r="Y1425" s="66">
        <v>2</v>
      </c>
      <c r="Z1425" s="66">
        <v>2</v>
      </c>
      <c r="AA1425" s="66">
        <v>2</v>
      </c>
      <c r="AB1425" s="66"/>
      <c r="AC1425" s="66"/>
      <c r="AD1425" s="66"/>
      <c r="AE1425" s="66"/>
      <c r="AF1425" s="66"/>
      <c r="AG1425" s="66"/>
      <c r="AH1425" s="62">
        <f>V1425/'Festività&amp;Chiusure'!H$2</f>
        <v>0.1111111111111111</v>
      </c>
      <c r="AI1425" s="62">
        <f>W1425/'Festività&amp;Chiusure'!I$2</f>
        <v>0.1</v>
      </c>
      <c r="AJ1425" s="62">
        <f>X1425/'Festività&amp;Chiusure'!J$2</f>
        <v>9.5238095238095233E-2</v>
      </c>
      <c r="AK1425" s="62">
        <f>Y1425/'Festività&amp;Chiusure'!K$2</f>
        <v>9.0909090909090912E-2</v>
      </c>
      <c r="AL1425" s="62">
        <f>Z1425/'Festività&amp;Chiusure'!L$2</f>
        <v>0.1</v>
      </c>
      <c r="AM1425" s="62">
        <f>AA1425/'Festività&amp;Chiusure'!M$2</f>
        <v>0.1</v>
      </c>
      <c r="AN1425" s="62">
        <f>AB1425/'Festività&amp;Chiusure'!N$2</f>
        <v>0</v>
      </c>
      <c r="AO1425" s="62">
        <f>AC1425/'Festività&amp;Chiusure'!O$2</f>
        <v>0</v>
      </c>
      <c r="AP1425" s="62">
        <f>AD1425/'Festività&amp;Chiusure'!P$2</f>
        <v>0</v>
      </c>
      <c r="AQ1425" s="62">
        <f>AE1425/'Festività&amp;Chiusure'!Q$2</f>
        <v>0</v>
      </c>
      <c r="AR1425" s="62">
        <f>AF1425/'Festività&amp;Chiusure'!R$2</f>
        <v>0</v>
      </c>
      <c r="AS1425" s="62">
        <f>AG1425/'Festività&amp;Chiusure'!S$2</f>
        <v>0</v>
      </c>
    </row>
    <row r="1426" spans="1:45" ht="15" customHeight="1">
      <c r="A1426" s="24" t="s">
        <v>592</v>
      </c>
      <c r="B1426" s="24" t="s">
        <v>194</v>
      </c>
      <c r="C1426" s="24" t="s">
        <v>195</v>
      </c>
      <c r="D1426" s="24">
        <v>2025</v>
      </c>
      <c r="E1426" s="61">
        <v>45658</v>
      </c>
      <c r="F1426" s="61">
        <v>45838</v>
      </c>
      <c r="G1426" s="24" t="s">
        <v>887</v>
      </c>
      <c r="H1426" s="24" t="s">
        <v>887</v>
      </c>
      <c r="I1426" s="24" t="s">
        <v>307</v>
      </c>
      <c r="J1426" s="24" t="s">
        <v>888</v>
      </c>
      <c r="K1426" s="24" t="s">
        <v>52</v>
      </c>
      <c r="L1426" s="24" t="s">
        <v>318</v>
      </c>
      <c r="M1426" s="24" t="s">
        <v>431</v>
      </c>
      <c r="N1426" s="24" t="s">
        <v>55</v>
      </c>
      <c r="O1426" s="24" t="s">
        <v>674</v>
      </c>
      <c r="P1426" s="24">
        <v>100</v>
      </c>
      <c r="Q1426" s="24">
        <v>0</v>
      </c>
      <c r="R1426" s="24" t="s">
        <v>93</v>
      </c>
      <c r="S1426" s="62">
        <v>0</v>
      </c>
      <c r="T1426" s="24">
        <v>2025</v>
      </c>
      <c r="U1426" s="24">
        <f t="shared" si="28"/>
        <v>2</v>
      </c>
      <c r="V1426" s="66">
        <v>1</v>
      </c>
      <c r="W1426" s="66">
        <v>1</v>
      </c>
      <c r="X1426" s="66">
        <v>1</v>
      </c>
      <c r="Y1426" s="66">
        <v>2</v>
      </c>
      <c r="Z1426" s="66">
        <v>1</v>
      </c>
      <c r="AA1426" s="66">
        <v>1</v>
      </c>
      <c r="AB1426" s="66"/>
      <c r="AC1426" s="66"/>
      <c r="AD1426" s="66"/>
      <c r="AE1426" s="66"/>
      <c r="AF1426" s="66"/>
      <c r="AG1426" s="66"/>
      <c r="AH1426" s="62">
        <f>V1426/'Festività&amp;Chiusure'!H$2</f>
        <v>5.5555555555555552E-2</v>
      </c>
      <c r="AI1426" s="62">
        <f>W1426/'Festività&amp;Chiusure'!I$2</f>
        <v>0.05</v>
      </c>
      <c r="AJ1426" s="62">
        <f>X1426/'Festività&amp;Chiusure'!J$2</f>
        <v>4.7619047619047616E-2</v>
      </c>
      <c r="AK1426" s="62">
        <f>Y1426/'Festività&amp;Chiusure'!K$2</f>
        <v>9.0909090909090912E-2</v>
      </c>
      <c r="AL1426" s="62">
        <f>Z1426/'Festività&amp;Chiusure'!L$2</f>
        <v>0.05</v>
      </c>
      <c r="AM1426" s="62">
        <f>AA1426/'Festività&amp;Chiusure'!M$2</f>
        <v>0.05</v>
      </c>
      <c r="AN1426" s="62">
        <f>AB1426/'Festività&amp;Chiusure'!N$2</f>
        <v>0</v>
      </c>
      <c r="AO1426" s="62">
        <f>AC1426/'Festività&amp;Chiusure'!O$2</f>
        <v>0</v>
      </c>
      <c r="AP1426" s="62">
        <f>AD1426/'Festività&amp;Chiusure'!P$2</f>
        <v>0</v>
      </c>
      <c r="AQ1426" s="62">
        <f>AE1426/'Festività&amp;Chiusure'!Q$2</f>
        <v>0</v>
      </c>
      <c r="AR1426" s="62">
        <f>AF1426/'Festività&amp;Chiusure'!R$2</f>
        <v>0</v>
      </c>
      <c r="AS1426" s="62">
        <f>AG1426/'Festività&amp;Chiusure'!S$2</f>
        <v>0</v>
      </c>
    </row>
    <row r="1427" spans="1:45" ht="15" customHeight="1">
      <c r="A1427" s="24" t="s">
        <v>592</v>
      </c>
      <c r="B1427" s="24" t="s">
        <v>194</v>
      </c>
      <c r="C1427" s="24" t="s">
        <v>195</v>
      </c>
      <c r="D1427" s="24">
        <v>2025</v>
      </c>
      <c r="E1427" s="61">
        <v>45658</v>
      </c>
      <c r="F1427" s="61">
        <v>45838</v>
      </c>
      <c r="G1427" s="24" t="s">
        <v>887</v>
      </c>
      <c r="H1427" s="24" t="s">
        <v>887</v>
      </c>
      <c r="I1427" s="24" t="s">
        <v>307</v>
      </c>
      <c r="J1427" s="24" t="s">
        <v>888</v>
      </c>
      <c r="K1427" s="24" t="s">
        <v>52</v>
      </c>
      <c r="L1427" s="24" t="s">
        <v>318</v>
      </c>
      <c r="M1427" s="24" t="s">
        <v>341</v>
      </c>
      <c r="N1427" s="24" t="s">
        <v>55</v>
      </c>
      <c r="O1427" s="24" t="s">
        <v>674</v>
      </c>
      <c r="P1427" s="24">
        <v>100</v>
      </c>
      <c r="Q1427" s="24">
        <v>0</v>
      </c>
      <c r="R1427" s="24" t="s">
        <v>93</v>
      </c>
      <c r="S1427" s="62">
        <v>0</v>
      </c>
      <c r="T1427" s="24">
        <v>2025</v>
      </c>
      <c r="U1427" s="24">
        <f t="shared" si="28"/>
        <v>4</v>
      </c>
      <c r="V1427" s="66">
        <v>1</v>
      </c>
      <c r="W1427" s="66">
        <v>1</v>
      </c>
      <c r="X1427" s="66">
        <v>1</v>
      </c>
      <c r="Y1427" s="66">
        <v>2</v>
      </c>
      <c r="Z1427" s="66">
        <v>2</v>
      </c>
      <c r="AA1427" s="66">
        <v>2</v>
      </c>
      <c r="AB1427" s="66"/>
      <c r="AC1427" s="66"/>
      <c r="AD1427" s="66"/>
      <c r="AE1427" s="66"/>
      <c r="AF1427" s="66"/>
      <c r="AG1427" s="66"/>
      <c r="AH1427" s="62">
        <f>V1427/'Festività&amp;Chiusure'!H$2</f>
        <v>5.5555555555555552E-2</v>
      </c>
      <c r="AI1427" s="62">
        <f>W1427/'Festività&amp;Chiusure'!I$2</f>
        <v>0.05</v>
      </c>
      <c r="AJ1427" s="62">
        <f>X1427/'Festività&amp;Chiusure'!J$2</f>
        <v>4.7619047619047616E-2</v>
      </c>
      <c r="AK1427" s="62">
        <f>Y1427/'Festività&amp;Chiusure'!K$2</f>
        <v>9.0909090909090912E-2</v>
      </c>
      <c r="AL1427" s="62">
        <f>Z1427/'Festività&amp;Chiusure'!L$2</f>
        <v>0.1</v>
      </c>
      <c r="AM1427" s="62">
        <f>AA1427/'Festività&amp;Chiusure'!M$2</f>
        <v>0.1</v>
      </c>
      <c r="AN1427" s="62">
        <f>AB1427/'Festività&amp;Chiusure'!N$2</f>
        <v>0</v>
      </c>
      <c r="AO1427" s="62">
        <f>AC1427/'Festività&amp;Chiusure'!O$2</f>
        <v>0</v>
      </c>
      <c r="AP1427" s="62">
        <f>AD1427/'Festività&amp;Chiusure'!P$2</f>
        <v>0</v>
      </c>
      <c r="AQ1427" s="62">
        <f>AE1427/'Festività&amp;Chiusure'!Q$2</f>
        <v>0</v>
      </c>
      <c r="AR1427" s="62">
        <f>AF1427/'Festività&amp;Chiusure'!R$2</f>
        <v>0</v>
      </c>
      <c r="AS1427" s="62">
        <f>AG1427/'Festività&amp;Chiusure'!S$2</f>
        <v>0</v>
      </c>
    </row>
    <row r="1428" spans="1:45" ht="15" customHeight="1">
      <c r="A1428" s="24" t="s">
        <v>592</v>
      </c>
      <c r="B1428" s="24" t="s">
        <v>194</v>
      </c>
      <c r="C1428" s="24" t="s">
        <v>195</v>
      </c>
      <c r="D1428" s="24">
        <v>2025</v>
      </c>
      <c r="E1428" s="61">
        <v>45658</v>
      </c>
      <c r="F1428" s="61">
        <v>45838</v>
      </c>
      <c r="G1428" s="24" t="s">
        <v>887</v>
      </c>
      <c r="H1428" s="24" t="s">
        <v>887</v>
      </c>
      <c r="I1428" s="24" t="s">
        <v>307</v>
      </c>
      <c r="J1428" s="24" t="s">
        <v>888</v>
      </c>
      <c r="K1428" s="24" t="s">
        <v>52</v>
      </c>
      <c r="L1428" s="24" t="s">
        <v>318</v>
      </c>
      <c r="M1428" s="24" t="s">
        <v>324</v>
      </c>
      <c r="N1428" s="24" t="s">
        <v>55</v>
      </c>
      <c r="O1428" s="24" t="s">
        <v>190</v>
      </c>
      <c r="P1428" s="24">
        <v>100</v>
      </c>
      <c r="Q1428" s="24">
        <v>0</v>
      </c>
      <c r="R1428" s="24" t="s">
        <v>93</v>
      </c>
      <c r="S1428" s="62">
        <v>0</v>
      </c>
      <c r="T1428" s="24">
        <v>2025</v>
      </c>
      <c r="U1428" s="24">
        <f t="shared" si="28"/>
        <v>4</v>
      </c>
      <c r="V1428" s="66">
        <v>2</v>
      </c>
      <c r="W1428" s="66">
        <v>2</v>
      </c>
      <c r="X1428" s="66">
        <v>2</v>
      </c>
      <c r="Y1428" s="66">
        <v>2</v>
      </c>
      <c r="Z1428" s="66">
        <v>2</v>
      </c>
      <c r="AA1428" s="66">
        <v>2</v>
      </c>
      <c r="AB1428" s="66"/>
      <c r="AC1428" s="66"/>
      <c r="AD1428" s="66"/>
      <c r="AE1428" s="66"/>
      <c r="AF1428" s="66"/>
      <c r="AG1428" s="66"/>
      <c r="AH1428" s="62">
        <f>V1428/'Festività&amp;Chiusure'!H$2</f>
        <v>0.1111111111111111</v>
      </c>
      <c r="AI1428" s="62">
        <f>W1428/'Festività&amp;Chiusure'!I$2</f>
        <v>0.1</v>
      </c>
      <c r="AJ1428" s="62">
        <f>X1428/'Festività&amp;Chiusure'!J$2</f>
        <v>9.5238095238095233E-2</v>
      </c>
      <c r="AK1428" s="62">
        <f>Y1428/'Festività&amp;Chiusure'!K$2</f>
        <v>9.0909090909090912E-2</v>
      </c>
      <c r="AL1428" s="62">
        <f>Z1428/'Festività&amp;Chiusure'!L$2</f>
        <v>0.1</v>
      </c>
      <c r="AM1428" s="62">
        <f>AA1428/'Festività&amp;Chiusure'!M$2</f>
        <v>0.1</v>
      </c>
      <c r="AN1428" s="62">
        <f>AB1428/'Festività&amp;Chiusure'!N$2</f>
        <v>0</v>
      </c>
      <c r="AO1428" s="62">
        <f>AC1428/'Festività&amp;Chiusure'!O$2</f>
        <v>0</v>
      </c>
      <c r="AP1428" s="62">
        <f>AD1428/'Festività&amp;Chiusure'!P$2</f>
        <v>0</v>
      </c>
      <c r="AQ1428" s="62">
        <f>AE1428/'Festività&amp;Chiusure'!Q$2</f>
        <v>0</v>
      </c>
      <c r="AR1428" s="62">
        <f>AF1428/'Festività&amp;Chiusure'!R$2</f>
        <v>0</v>
      </c>
      <c r="AS1428" s="62">
        <f>AG1428/'Festività&amp;Chiusure'!S$2</f>
        <v>0</v>
      </c>
    </row>
    <row r="1429" spans="1:45" ht="15" customHeight="1">
      <c r="A1429" s="24" t="s">
        <v>592</v>
      </c>
      <c r="B1429" s="24" t="s">
        <v>194</v>
      </c>
      <c r="C1429" s="24" t="s">
        <v>195</v>
      </c>
      <c r="D1429" s="24">
        <v>2025</v>
      </c>
      <c r="E1429" s="61">
        <v>45658</v>
      </c>
      <c r="F1429" s="61">
        <v>45838</v>
      </c>
      <c r="G1429" s="24" t="s">
        <v>887</v>
      </c>
      <c r="H1429" s="24" t="s">
        <v>887</v>
      </c>
      <c r="I1429" s="24" t="s">
        <v>307</v>
      </c>
      <c r="J1429" s="24" t="s">
        <v>888</v>
      </c>
      <c r="K1429" s="24" t="s">
        <v>52</v>
      </c>
      <c r="L1429" s="24" t="s">
        <v>318</v>
      </c>
      <c r="M1429" s="24" t="s">
        <v>434</v>
      </c>
      <c r="N1429" s="24" t="s">
        <v>55</v>
      </c>
      <c r="O1429" s="24" t="s">
        <v>696</v>
      </c>
      <c r="P1429" s="24">
        <v>100</v>
      </c>
      <c r="Q1429" s="24">
        <v>0</v>
      </c>
      <c r="R1429" s="24" t="s">
        <v>93</v>
      </c>
      <c r="S1429" s="62">
        <v>0</v>
      </c>
      <c r="T1429" s="24">
        <v>2025</v>
      </c>
      <c r="U1429" s="24">
        <f t="shared" si="28"/>
        <v>10</v>
      </c>
      <c r="V1429" s="66">
        <v>5</v>
      </c>
      <c r="W1429" s="66">
        <v>7</v>
      </c>
      <c r="X1429" s="66">
        <v>5</v>
      </c>
      <c r="Y1429" s="66"/>
      <c r="Z1429" s="66">
        <v>5</v>
      </c>
      <c r="AA1429" s="66">
        <v>5</v>
      </c>
      <c r="AB1429" s="66"/>
      <c r="AC1429" s="66"/>
      <c r="AD1429" s="66"/>
      <c r="AE1429" s="66"/>
      <c r="AF1429" s="66"/>
      <c r="AG1429" s="66"/>
      <c r="AH1429" s="62">
        <f>V1429/'Festività&amp;Chiusure'!H$2</f>
        <v>0.27777777777777779</v>
      </c>
      <c r="AI1429" s="62">
        <f>W1429/'Festività&amp;Chiusure'!I$2</f>
        <v>0.35</v>
      </c>
      <c r="AJ1429" s="62">
        <f>X1429/'Festività&amp;Chiusure'!J$2</f>
        <v>0.23809523809523808</v>
      </c>
      <c r="AK1429" s="62">
        <f>Y1429/'Festività&amp;Chiusure'!K$2</f>
        <v>0</v>
      </c>
      <c r="AL1429" s="62">
        <f>Z1429/'Festività&amp;Chiusure'!L$2</f>
        <v>0.25</v>
      </c>
      <c r="AM1429" s="62">
        <f>AA1429/'Festività&amp;Chiusure'!M$2</f>
        <v>0.25</v>
      </c>
      <c r="AN1429" s="62">
        <f>AB1429/'Festività&amp;Chiusure'!N$2</f>
        <v>0</v>
      </c>
      <c r="AO1429" s="62">
        <f>AC1429/'Festività&amp;Chiusure'!O$2</f>
        <v>0</v>
      </c>
      <c r="AP1429" s="62">
        <f>AD1429/'Festività&amp;Chiusure'!P$2</f>
        <v>0</v>
      </c>
      <c r="AQ1429" s="62">
        <f>AE1429/'Festività&amp;Chiusure'!Q$2</f>
        <v>0</v>
      </c>
      <c r="AR1429" s="62">
        <f>AF1429/'Festività&amp;Chiusure'!R$2</f>
        <v>0</v>
      </c>
      <c r="AS1429" s="62">
        <f>AG1429/'Festività&amp;Chiusure'!S$2</f>
        <v>0</v>
      </c>
    </row>
    <row r="1430" spans="1:45" ht="15" customHeight="1">
      <c r="A1430" s="24" t="s">
        <v>592</v>
      </c>
      <c r="B1430" s="24" t="s">
        <v>194</v>
      </c>
      <c r="C1430" s="24" t="s">
        <v>195</v>
      </c>
      <c r="D1430" s="24">
        <v>2025</v>
      </c>
      <c r="E1430" s="61">
        <v>45658</v>
      </c>
      <c r="F1430" s="61">
        <v>45838</v>
      </c>
      <c r="G1430" s="24" t="s">
        <v>887</v>
      </c>
      <c r="H1430" s="24" t="s">
        <v>887</v>
      </c>
      <c r="I1430" s="24" t="s">
        <v>307</v>
      </c>
      <c r="J1430" s="24" t="s">
        <v>888</v>
      </c>
      <c r="K1430" s="24" t="s">
        <v>52</v>
      </c>
      <c r="L1430" s="24" t="s">
        <v>318</v>
      </c>
      <c r="M1430" s="24" t="s">
        <v>435</v>
      </c>
      <c r="N1430" s="24" t="s">
        <v>55</v>
      </c>
      <c r="O1430" s="24" t="s">
        <v>696</v>
      </c>
      <c r="P1430" s="24">
        <v>100</v>
      </c>
      <c r="Q1430" s="24">
        <v>0</v>
      </c>
      <c r="R1430" s="24" t="s">
        <v>93</v>
      </c>
      <c r="S1430" s="62">
        <v>0</v>
      </c>
      <c r="T1430" s="24">
        <v>2025</v>
      </c>
      <c r="U1430" s="24">
        <f t="shared" si="28"/>
        <v>4</v>
      </c>
      <c r="V1430" s="66">
        <v>2</v>
      </c>
      <c r="W1430" s="66">
        <v>2</v>
      </c>
      <c r="X1430" s="66">
        <v>2</v>
      </c>
      <c r="Y1430" s="66">
        <v>2</v>
      </c>
      <c r="Z1430" s="66">
        <v>2</v>
      </c>
      <c r="AA1430" s="66">
        <v>2</v>
      </c>
      <c r="AB1430" s="66"/>
      <c r="AC1430" s="66"/>
      <c r="AD1430" s="66"/>
      <c r="AE1430" s="66"/>
      <c r="AF1430" s="66"/>
      <c r="AG1430" s="66"/>
      <c r="AH1430" s="62">
        <f>V1430/'Festività&amp;Chiusure'!H$2</f>
        <v>0.1111111111111111</v>
      </c>
      <c r="AI1430" s="62">
        <f>W1430/'Festività&amp;Chiusure'!I$2</f>
        <v>0.1</v>
      </c>
      <c r="AJ1430" s="62">
        <f>X1430/'Festività&amp;Chiusure'!J$2</f>
        <v>9.5238095238095233E-2</v>
      </c>
      <c r="AK1430" s="62">
        <f>Y1430/'Festività&amp;Chiusure'!K$2</f>
        <v>9.0909090909090912E-2</v>
      </c>
      <c r="AL1430" s="62">
        <f>Z1430/'Festività&amp;Chiusure'!L$2</f>
        <v>0.1</v>
      </c>
      <c r="AM1430" s="62">
        <f>AA1430/'Festività&amp;Chiusure'!M$2</f>
        <v>0.1</v>
      </c>
      <c r="AN1430" s="62">
        <f>AB1430/'Festività&amp;Chiusure'!N$2</f>
        <v>0</v>
      </c>
      <c r="AO1430" s="62">
        <f>AC1430/'Festività&amp;Chiusure'!O$2</f>
        <v>0</v>
      </c>
      <c r="AP1430" s="62">
        <f>AD1430/'Festività&amp;Chiusure'!P$2</f>
        <v>0</v>
      </c>
      <c r="AQ1430" s="62">
        <f>AE1430/'Festività&amp;Chiusure'!Q$2</f>
        <v>0</v>
      </c>
      <c r="AR1430" s="62">
        <f>AF1430/'Festività&amp;Chiusure'!R$2</f>
        <v>0</v>
      </c>
      <c r="AS1430" s="62">
        <f>AG1430/'Festività&amp;Chiusure'!S$2</f>
        <v>0</v>
      </c>
    </row>
    <row r="1431" spans="1:45" ht="15" customHeight="1">
      <c r="A1431" s="24" t="s">
        <v>592</v>
      </c>
      <c r="B1431" s="24" t="s">
        <v>194</v>
      </c>
      <c r="C1431" s="24" t="s">
        <v>195</v>
      </c>
      <c r="D1431" s="24">
        <v>2025</v>
      </c>
      <c r="E1431" s="61">
        <v>45658</v>
      </c>
      <c r="F1431" s="61">
        <v>45838</v>
      </c>
      <c r="G1431" s="24" t="s">
        <v>887</v>
      </c>
      <c r="H1431" s="24" t="s">
        <v>887</v>
      </c>
      <c r="I1431" s="24" t="s">
        <v>307</v>
      </c>
      <c r="J1431" s="24" t="s">
        <v>888</v>
      </c>
      <c r="K1431" s="24" t="s">
        <v>52</v>
      </c>
      <c r="L1431" s="24" t="s">
        <v>318</v>
      </c>
      <c r="M1431" s="24" t="s">
        <v>270</v>
      </c>
      <c r="N1431" s="24" t="s">
        <v>59</v>
      </c>
      <c r="O1431" s="24" t="s">
        <v>697</v>
      </c>
      <c r="P1431" s="24">
        <v>100</v>
      </c>
      <c r="Q1431" s="24">
        <v>0</v>
      </c>
      <c r="R1431" s="24" t="s">
        <v>93</v>
      </c>
      <c r="S1431" s="62">
        <v>0</v>
      </c>
      <c r="T1431" s="24">
        <v>2025</v>
      </c>
      <c r="U1431" s="24">
        <f t="shared" si="28"/>
        <v>4</v>
      </c>
      <c r="V1431" s="66">
        <v>2</v>
      </c>
      <c r="W1431" s="66">
        <v>2</v>
      </c>
      <c r="X1431" s="66">
        <v>2</v>
      </c>
      <c r="Y1431" s="66">
        <v>2</v>
      </c>
      <c r="Z1431" s="66">
        <v>2</v>
      </c>
      <c r="AA1431" s="66">
        <v>2</v>
      </c>
      <c r="AB1431" s="66"/>
      <c r="AC1431" s="66"/>
      <c r="AD1431" s="66"/>
      <c r="AE1431" s="66"/>
      <c r="AF1431" s="66"/>
      <c r="AG1431" s="66"/>
      <c r="AH1431" s="62">
        <f>V1431/'Festività&amp;Chiusure'!H$2</f>
        <v>0.1111111111111111</v>
      </c>
      <c r="AI1431" s="62">
        <f>W1431/'Festività&amp;Chiusure'!I$2</f>
        <v>0.1</v>
      </c>
      <c r="AJ1431" s="62">
        <f>X1431/'Festività&amp;Chiusure'!J$2</f>
        <v>9.5238095238095233E-2</v>
      </c>
      <c r="AK1431" s="62">
        <f>Y1431/'Festività&amp;Chiusure'!K$2</f>
        <v>9.0909090909090912E-2</v>
      </c>
      <c r="AL1431" s="62">
        <f>Z1431/'Festività&amp;Chiusure'!L$2</f>
        <v>0.1</v>
      </c>
      <c r="AM1431" s="62">
        <f>AA1431/'Festività&amp;Chiusure'!M$2</f>
        <v>0.1</v>
      </c>
      <c r="AN1431" s="62">
        <f>AB1431/'Festività&amp;Chiusure'!N$2</f>
        <v>0</v>
      </c>
      <c r="AO1431" s="62">
        <f>AC1431/'Festività&amp;Chiusure'!O$2</f>
        <v>0</v>
      </c>
      <c r="AP1431" s="62">
        <f>AD1431/'Festività&amp;Chiusure'!P$2</f>
        <v>0</v>
      </c>
      <c r="AQ1431" s="62">
        <f>AE1431/'Festività&amp;Chiusure'!Q$2</f>
        <v>0</v>
      </c>
      <c r="AR1431" s="62">
        <f>AF1431/'Festività&amp;Chiusure'!R$2</f>
        <v>0</v>
      </c>
      <c r="AS1431" s="62">
        <f>AG1431/'Festività&amp;Chiusure'!S$2</f>
        <v>0</v>
      </c>
    </row>
    <row r="1432" spans="1:45" ht="15" customHeight="1">
      <c r="A1432" s="24" t="s">
        <v>592</v>
      </c>
      <c r="B1432" s="24" t="s">
        <v>194</v>
      </c>
      <c r="C1432" s="24" t="s">
        <v>195</v>
      </c>
      <c r="D1432" s="24">
        <v>2025</v>
      </c>
      <c r="E1432" s="61">
        <v>45658</v>
      </c>
      <c r="F1432" s="61">
        <v>45838</v>
      </c>
      <c r="G1432" s="24" t="s">
        <v>887</v>
      </c>
      <c r="H1432" s="24" t="s">
        <v>887</v>
      </c>
      <c r="I1432" s="24" t="s">
        <v>307</v>
      </c>
      <c r="J1432" s="24" t="s">
        <v>888</v>
      </c>
      <c r="K1432" s="24" t="s">
        <v>52</v>
      </c>
      <c r="L1432" s="24" t="s">
        <v>318</v>
      </c>
      <c r="M1432" s="24" t="s">
        <v>318</v>
      </c>
      <c r="N1432" s="24" t="s">
        <v>176</v>
      </c>
      <c r="O1432" s="24" t="s">
        <v>92</v>
      </c>
      <c r="P1432" s="24">
        <v>100</v>
      </c>
      <c r="Q1432" s="24">
        <v>0</v>
      </c>
      <c r="R1432" s="24" t="s">
        <v>93</v>
      </c>
      <c r="S1432" s="62">
        <v>0</v>
      </c>
      <c r="T1432" s="24">
        <v>2025</v>
      </c>
      <c r="U1432" s="24">
        <f t="shared" si="28"/>
        <v>2</v>
      </c>
      <c r="V1432" s="66">
        <v>1</v>
      </c>
      <c r="W1432" s="66">
        <v>1</v>
      </c>
      <c r="X1432" s="66">
        <v>1</v>
      </c>
      <c r="Y1432" s="66">
        <v>2</v>
      </c>
      <c r="Z1432" s="66">
        <v>1</v>
      </c>
      <c r="AA1432" s="66">
        <v>1</v>
      </c>
      <c r="AB1432" s="66"/>
      <c r="AC1432" s="66"/>
      <c r="AD1432" s="66"/>
      <c r="AE1432" s="66"/>
      <c r="AF1432" s="66"/>
      <c r="AG1432" s="66"/>
      <c r="AH1432" s="62">
        <f>V1432/'Festività&amp;Chiusure'!H$2</f>
        <v>5.5555555555555552E-2</v>
      </c>
      <c r="AI1432" s="62">
        <f>W1432/'Festività&amp;Chiusure'!I$2</f>
        <v>0.05</v>
      </c>
      <c r="AJ1432" s="62">
        <f>X1432/'Festività&amp;Chiusure'!J$2</f>
        <v>4.7619047619047616E-2</v>
      </c>
      <c r="AK1432" s="62">
        <f>Y1432/'Festività&amp;Chiusure'!K$2</f>
        <v>9.0909090909090912E-2</v>
      </c>
      <c r="AL1432" s="62">
        <f>Z1432/'Festività&amp;Chiusure'!L$2</f>
        <v>0.05</v>
      </c>
      <c r="AM1432" s="62">
        <f>AA1432/'Festività&amp;Chiusure'!M$2</f>
        <v>0.05</v>
      </c>
      <c r="AN1432" s="62">
        <f>AB1432/'Festività&amp;Chiusure'!N$2</f>
        <v>0</v>
      </c>
      <c r="AO1432" s="62">
        <f>AC1432/'Festività&amp;Chiusure'!O$2</f>
        <v>0</v>
      </c>
      <c r="AP1432" s="62">
        <f>AD1432/'Festività&amp;Chiusure'!P$2</f>
        <v>0</v>
      </c>
      <c r="AQ1432" s="62">
        <f>AE1432/'Festività&amp;Chiusure'!Q$2</f>
        <v>0</v>
      </c>
      <c r="AR1432" s="62">
        <f>AF1432/'Festività&amp;Chiusure'!R$2</f>
        <v>0</v>
      </c>
      <c r="AS1432" s="62">
        <f>AG1432/'Festività&amp;Chiusure'!S$2</f>
        <v>0</v>
      </c>
    </row>
    <row r="1433" spans="1:45" ht="15" customHeight="1">
      <c r="A1433" s="24" t="s">
        <v>592</v>
      </c>
      <c r="B1433" s="24" t="s">
        <v>194</v>
      </c>
      <c r="C1433" s="24" t="s">
        <v>195</v>
      </c>
      <c r="D1433" s="24">
        <v>2025</v>
      </c>
      <c r="E1433" s="61">
        <v>45839</v>
      </c>
      <c r="F1433" s="61">
        <v>46022</v>
      </c>
      <c r="G1433" s="24" t="s">
        <v>62</v>
      </c>
      <c r="H1433" s="24" t="s">
        <v>62</v>
      </c>
      <c r="I1433" s="24" t="s">
        <v>307</v>
      </c>
      <c r="J1433" s="24" t="s">
        <v>889</v>
      </c>
      <c r="K1433" s="24" t="s">
        <v>52</v>
      </c>
      <c r="L1433" s="24" t="s">
        <v>318</v>
      </c>
      <c r="M1433" s="24" t="s">
        <v>322</v>
      </c>
      <c r="N1433" s="24" t="s">
        <v>55</v>
      </c>
      <c r="O1433" s="24" t="s">
        <v>696</v>
      </c>
      <c r="P1433" s="24">
        <v>100</v>
      </c>
      <c r="Q1433" s="24">
        <v>0</v>
      </c>
      <c r="R1433" s="24" t="s">
        <v>654</v>
      </c>
      <c r="S1433" s="62">
        <v>0</v>
      </c>
      <c r="T1433" s="24">
        <v>2025</v>
      </c>
      <c r="U1433" s="24">
        <f t="shared" si="28"/>
        <v>13</v>
      </c>
      <c r="V1433" s="66"/>
      <c r="W1433" s="66"/>
      <c r="X1433" s="66"/>
      <c r="Y1433" s="66"/>
      <c r="Z1433" s="66"/>
      <c r="AA1433" s="66"/>
      <c r="AB1433" s="66"/>
      <c r="AC1433" s="66"/>
      <c r="AD1433" s="66"/>
      <c r="AE1433" s="66">
        <v>5</v>
      </c>
      <c r="AF1433" s="66">
        <v>5</v>
      </c>
      <c r="AG1433" s="66">
        <v>3</v>
      </c>
      <c r="AH1433" s="62">
        <f>V1433/'Festività&amp;Chiusure'!H$2</f>
        <v>0</v>
      </c>
      <c r="AI1433" s="62">
        <f>W1433/'Festività&amp;Chiusure'!I$2</f>
        <v>0</v>
      </c>
      <c r="AJ1433" s="62">
        <f>X1433/'Festività&amp;Chiusure'!J$2</f>
        <v>0</v>
      </c>
      <c r="AK1433" s="62">
        <f>Y1433/'Festività&amp;Chiusure'!K$2</f>
        <v>0</v>
      </c>
      <c r="AL1433" s="62">
        <f>Z1433/'Festività&amp;Chiusure'!L$2</f>
        <v>0</v>
      </c>
      <c r="AM1433" s="62">
        <f>AA1433/'Festività&amp;Chiusure'!M$2</f>
        <v>0</v>
      </c>
      <c r="AN1433" s="62">
        <f>AB1433/'Festività&amp;Chiusure'!N$2</f>
        <v>0</v>
      </c>
      <c r="AO1433" s="62">
        <f>AC1433/'Festività&amp;Chiusure'!O$2</f>
        <v>0</v>
      </c>
      <c r="AP1433" s="62">
        <f>AD1433/'Festività&amp;Chiusure'!P$2</f>
        <v>0</v>
      </c>
      <c r="AQ1433" s="62">
        <f>AE1433/'Festività&amp;Chiusure'!Q$2</f>
        <v>0.21739130434782608</v>
      </c>
      <c r="AR1433" s="62">
        <f>AF1433/'Festività&amp;Chiusure'!R$2</f>
        <v>0.23809523809523808</v>
      </c>
      <c r="AS1433" s="62">
        <f>AG1433/'Festività&amp;Chiusure'!S$2</f>
        <v>0.13636363636363635</v>
      </c>
    </row>
    <row r="1434" spans="1:45" ht="15" customHeight="1">
      <c r="A1434" s="24" t="s">
        <v>592</v>
      </c>
      <c r="B1434" s="24" t="s">
        <v>194</v>
      </c>
      <c r="C1434" s="24" t="s">
        <v>195</v>
      </c>
      <c r="D1434" s="24">
        <v>2025</v>
      </c>
      <c r="E1434" s="61">
        <v>45839</v>
      </c>
      <c r="F1434" s="61">
        <v>46022</v>
      </c>
      <c r="G1434" s="24" t="s">
        <v>62</v>
      </c>
      <c r="H1434" s="24" t="s">
        <v>62</v>
      </c>
      <c r="I1434" s="24" t="s">
        <v>307</v>
      </c>
      <c r="J1434" s="24" t="s">
        <v>889</v>
      </c>
      <c r="K1434" s="24" t="s">
        <v>52</v>
      </c>
      <c r="L1434" s="24" t="s">
        <v>318</v>
      </c>
      <c r="M1434" s="24" t="s">
        <v>431</v>
      </c>
      <c r="N1434" s="24" t="s">
        <v>55</v>
      </c>
      <c r="O1434" s="24" t="s">
        <v>674</v>
      </c>
      <c r="P1434" s="24">
        <v>100</v>
      </c>
      <c r="Q1434" s="24">
        <v>0</v>
      </c>
      <c r="R1434" s="24" t="s">
        <v>654</v>
      </c>
      <c r="S1434" s="62">
        <v>0</v>
      </c>
      <c r="T1434" s="24">
        <v>2025</v>
      </c>
      <c r="U1434" s="24">
        <f t="shared" si="28"/>
        <v>9</v>
      </c>
      <c r="V1434" s="66"/>
      <c r="W1434" s="66"/>
      <c r="X1434" s="66"/>
      <c r="Y1434" s="66"/>
      <c r="Z1434" s="66"/>
      <c r="AA1434" s="66"/>
      <c r="AB1434" s="66"/>
      <c r="AC1434" s="66"/>
      <c r="AD1434" s="66"/>
      <c r="AE1434" s="66">
        <v>3</v>
      </c>
      <c r="AF1434" s="66">
        <v>3</v>
      </c>
      <c r="AG1434" s="66">
        <v>3</v>
      </c>
      <c r="AH1434" s="62">
        <f>V1434/'Festività&amp;Chiusure'!H$2</f>
        <v>0</v>
      </c>
      <c r="AI1434" s="62">
        <f>W1434/'Festività&amp;Chiusure'!I$2</f>
        <v>0</v>
      </c>
      <c r="AJ1434" s="62">
        <f>X1434/'Festività&amp;Chiusure'!J$2</f>
        <v>0</v>
      </c>
      <c r="AK1434" s="62">
        <f>Y1434/'Festività&amp;Chiusure'!K$2</f>
        <v>0</v>
      </c>
      <c r="AL1434" s="62">
        <f>Z1434/'Festività&amp;Chiusure'!L$2</f>
        <v>0</v>
      </c>
      <c r="AM1434" s="62">
        <f>AA1434/'Festività&amp;Chiusure'!M$2</f>
        <v>0</v>
      </c>
      <c r="AN1434" s="62">
        <f>AB1434/'Festività&amp;Chiusure'!N$2</f>
        <v>0</v>
      </c>
      <c r="AO1434" s="62">
        <f>AC1434/'Festività&amp;Chiusure'!O$2</f>
        <v>0</v>
      </c>
      <c r="AP1434" s="62">
        <f>AD1434/'Festività&amp;Chiusure'!P$2</f>
        <v>0</v>
      </c>
      <c r="AQ1434" s="62">
        <f>AE1434/'Festività&amp;Chiusure'!Q$2</f>
        <v>0.13043478260869565</v>
      </c>
      <c r="AR1434" s="62">
        <f>AF1434/'Festività&amp;Chiusure'!R$2</f>
        <v>0.14285714285714285</v>
      </c>
      <c r="AS1434" s="62">
        <f>AG1434/'Festività&amp;Chiusure'!S$2</f>
        <v>0.13636363636363635</v>
      </c>
    </row>
    <row r="1435" spans="1:45" ht="15" customHeight="1">
      <c r="A1435" s="24" t="s">
        <v>592</v>
      </c>
      <c r="B1435" s="24" t="s">
        <v>194</v>
      </c>
      <c r="C1435" s="24" t="s">
        <v>195</v>
      </c>
      <c r="D1435" s="24">
        <v>2025</v>
      </c>
      <c r="E1435" s="61">
        <v>45839</v>
      </c>
      <c r="F1435" s="61">
        <v>46022</v>
      </c>
      <c r="G1435" s="24" t="s">
        <v>62</v>
      </c>
      <c r="H1435" s="24" t="s">
        <v>62</v>
      </c>
      <c r="I1435" s="24" t="s">
        <v>307</v>
      </c>
      <c r="J1435" s="24" t="s">
        <v>889</v>
      </c>
      <c r="K1435" s="24" t="s">
        <v>52</v>
      </c>
      <c r="L1435" s="24" t="s">
        <v>318</v>
      </c>
      <c r="M1435" s="24" t="s">
        <v>341</v>
      </c>
      <c r="N1435" s="24" t="s">
        <v>55</v>
      </c>
      <c r="O1435" s="24" t="s">
        <v>674</v>
      </c>
      <c r="P1435" s="24">
        <v>100</v>
      </c>
      <c r="Q1435" s="24">
        <v>0</v>
      </c>
      <c r="R1435" s="24" t="s">
        <v>654</v>
      </c>
      <c r="S1435" s="62">
        <v>0</v>
      </c>
      <c r="T1435" s="24">
        <v>2025</v>
      </c>
      <c r="U1435" s="24">
        <f t="shared" si="28"/>
        <v>1.5</v>
      </c>
      <c r="V1435" s="66"/>
      <c r="W1435" s="66"/>
      <c r="X1435" s="66"/>
      <c r="Y1435" s="66"/>
      <c r="Z1435" s="66"/>
      <c r="AA1435" s="66"/>
      <c r="AB1435" s="66"/>
      <c r="AC1435" s="66"/>
      <c r="AD1435" s="66"/>
      <c r="AE1435" s="66">
        <v>0.5</v>
      </c>
      <c r="AF1435" s="66">
        <v>0.5</v>
      </c>
      <c r="AG1435" s="66">
        <v>0.5</v>
      </c>
      <c r="AH1435" s="62">
        <f>V1435/'Festività&amp;Chiusure'!H$2</f>
        <v>0</v>
      </c>
      <c r="AI1435" s="62">
        <f>W1435/'Festività&amp;Chiusure'!I$2</f>
        <v>0</v>
      </c>
      <c r="AJ1435" s="62">
        <f>X1435/'Festività&amp;Chiusure'!J$2</f>
        <v>0</v>
      </c>
      <c r="AK1435" s="62">
        <f>Y1435/'Festività&amp;Chiusure'!K$2</f>
        <v>0</v>
      </c>
      <c r="AL1435" s="62">
        <f>Z1435/'Festività&amp;Chiusure'!L$2</f>
        <v>0</v>
      </c>
      <c r="AM1435" s="62">
        <f>AA1435/'Festività&amp;Chiusure'!M$2</f>
        <v>0</v>
      </c>
      <c r="AN1435" s="62">
        <f>AB1435/'Festività&amp;Chiusure'!N$2</f>
        <v>0</v>
      </c>
      <c r="AO1435" s="62">
        <f>AC1435/'Festività&amp;Chiusure'!O$2</f>
        <v>0</v>
      </c>
      <c r="AP1435" s="62">
        <f>AD1435/'Festività&amp;Chiusure'!P$2</f>
        <v>0</v>
      </c>
      <c r="AQ1435" s="62">
        <f>AE1435/'Festività&amp;Chiusure'!Q$2</f>
        <v>2.1739130434782608E-2</v>
      </c>
      <c r="AR1435" s="62">
        <f>AF1435/'Festività&amp;Chiusure'!R$2</f>
        <v>2.3809523809523808E-2</v>
      </c>
      <c r="AS1435" s="62">
        <f>AG1435/'Festività&amp;Chiusure'!S$2</f>
        <v>2.2727272727272728E-2</v>
      </c>
    </row>
    <row r="1436" spans="1:45" ht="15" customHeight="1">
      <c r="A1436" s="24" t="s">
        <v>592</v>
      </c>
      <c r="B1436" s="24" t="s">
        <v>194</v>
      </c>
      <c r="C1436" s="24" t="s">
        <v>195</v>
      </c>
      <c r="D1436" s="24">
        <v>2025</v>
      </c>
      <c r="E1436" s="61">
        <v>45839</v>
      </c>
      <c r="F1436" s="61">
        <v>46022</v>
      </c>
      <c r="G1436" s="24" t="s">
        <v>62</v>
      </c>
      <c r="H1436" s="24" t="s">
        <v>62</v>
      </c>
      <c r="I1436" s="24" t="s">
        <v>307</v>
      </c>
      <c r="J1436" s="24" t="s">
        <v>889</v>
      </c>
      <c r="K1436" s="24" t="s">
        <v>52</v>
      </c>
      <c r="L1436" s="24" t="s">
        <v>318</v>
      </c>
      <c r="M1436" s="24" t="s">
        <v>324</v>
      </c>
      <c r="N1436" s="24" t="s">
        <v>55</v>
      </c>
      <c r="O1436" s="24" t="s">
        <v>190</v>
      </c>
      <c r="P1436" s="24">
        <v>100</v>
      </c>
      <c r="Q1436" s="24">
        <v>0</v>
      </c>
      <c r="R1436" s="24" t="s">
        <v>654</v>
      </c>
      <c r="S1436" s="62">
        <v>0</v>
      </c>
      <c r="T1436" s="24">
        <v>2025</v>
      </c>
      <c r="U1436" s="24">
        <f t="shared" si="28"/>
        <v>6</v>
      </c>
      <c r="V1436" s="66"/>
      <c r="W1436" s="66"/>
      <c r="X1436" s="66"/>
      <c r="Y1436" s="66"/>
      <c r="Z1436" s="66"/>
      <c r="AA1436" s="66"/>
      <c r="AB1436" s="66">
        <v>1</v>
      </c>
      <c r="AC1436" s="66">
        <v>1</v>
      </c>
      <c r="AD1436" s="66">
        <v>1</v>
      </c>
      <c r="AE1436" s="66">
        <v>1</v>
      </c>
      <c r="AF1436" s="66">
        <v>1</v>
      </c>
      <c r="AG1436" s="66">
        <v>1</v>
      </c>
      <c r="AH1436" s="62">
        <f>V1436/'Festività&amp;Chiusure'!H$2</f>
        <v>0</v>
      </c>
      <c r="AI1436" s="62">
        <f>W1436/'Festività&amp;Chiusure'!I$2</f>
        <v>0</v>
      </c>
      <c r="AJ1436" s="62">
        <f>X1436/'Festività&amp;Chiusure'!J$2</f>
        <v>0</v>
      </c>
      <c r="AK1436" s="62">
        <f>Y1436/'Festività&amp;Chiusure'!K$2</f>
        <v>0</v>
      </c>
      <c r="AL1436" s="62">
        <f>Z1436/'Festività&amp;Chiusure'!L$2</f>
        <v>0</v>
      </c>
      <c r="AM1436" s="62">
        <f>AA1436/'Festività&amp;Chiusure'!M$2</f>
        <v>0</v>
      </c>
      <c r="AN1436" s="62">
        <f>AB1436/'Festività&amp;Chiusure'!N$2</f>
        <v>4.3478260869565216E-2</v>
      </c>
      <c r="AO1436" s="62">
        <f>AC1436/'Festività&amp;Chiusure'!O$2</f>
        <v>8.3333333333333329E-2</v>
      </c>
      <c r="AP1436" s="62">
        <f>AD1436/'Festività&amp;Chiusure'!P$2</f>
        <v>4.7619047619047616E-2</v>
      </c>
      <c r="AQ1436" s="62">
        <f>AE1436/'Festività&amp;Chiusure'!Q$2</f>
        <v>4.3478260869565216E-2</v>
      </c>
      <c r="AR1436" s="62">
        <f>AF1436/'Festività&amp;Chiusure'!R$2</f>
        <v>4.7619047619047616E-2</v>
      </c>
      <c r="AS1436" s="62">
        <f>AG1436/'Festività&amp;Chiusure'!S$2</f>
        <v>4.5454545454545456E-2</v>
      </c>
    </row>
    <row r="1437" spans="1:45" ht="15" customHeight="1">
      <c r="A1437" s="24" t="s">
        <v>592</v>
      </c>
      <c r="B1437" s="24" t="s">
        <v>194</v>
      </c>
      <c r="C1437" s="24" t="s">
        <v>195</v>
      </c>
      <c r="D1437" s="24">
        <v>2025</v>
      </c>
      <c r="E1437" s="61">
        <v>45839</v>
      </c>
      <c r="F1437" s="61">
        <v>46022</v>
      </c>
      <c r="G1437" s="24" t="s">
        <v>62</v>
      </c>
      <c r="H1437" s="24" t="s">
        <v>62</v>
      </c>
      <c r="I1437" s="24" t="s">
        <v>307</v>
      </c>
      <c r="J1437" s="24" t="s">
        <v>889</v>
      </c>
      <c r="K1437" s="24" t="s">
        <v>52</v>
      </c>
      <c r="L1437" s="24" t="s">
        <v>318</v>
      </c>
      <c r="M1437" s="24" t="s">
        <v>434</v>
      </c>
      <c r="N1437" s="24" t="s">
        <v>55</v>
      </c>
      <c r="O1437" s="24" t="s">
        <v>696</v>
      </c>
      <c r="P1437" s="24">
        <v>100</v>
      </c>
      <c r="Q1437" s="24">
        <v>0</v>
      </c>
      <c r="R1437" s="24" t="s">
        <v>654</v>
      </c>
      <c r="S1437" s="62">
        <v>0</v>
      </c>
      <c r="T1437" s="24">
        <v>2025</v>
      </c>
      <c r="U1437" s="24">
        <f t="shared" si="28"/>
        <v>41</v>
      </c>
      <c r="V1437" s="66"/>
      <c r="W1437" s="66"/>
      <c r="X1437" s="66"/>
      <c r="Y1437" s="66"/>
      <c r="Z1437" s="66"/>
      <c r="AA1437" s="66"/>
      <c r="AB1437" s="66">
        <v>8</v>
      </c>
      <c r="AC1437" s="66">
        <v>4</v>
      </c>
      <c r="AD1437" s="66">
        <v>8</v>
      </c>
      <c r="AE1437" s="66">
        <v>8</v>
      </c>
      <c r="AF1437" s="66">
        <v>8</v>
      </c>
      <c r="AG1437" s="66">
        <v>5</v>
      </c>
      <c r="AH1437" s="62">
        <f>V1437/'Festività&amp;Chiusure'!H$2</f>
        <v>0</v>
      </c>
      <c r="AI1437" s="62">
        <f>W1437/'Festività&amp;Chiusure'!I$2</f>
        <v>0</v>
      </c>
      <c r="AJ1437" s="62">
        <f>X1437/'Festività&amp;Chiusure'!J$2</f>
        <v>0</v>
      </c>
      <c r="AK1437" s="62">
        <f>Y1437/'Festività&amp;Chiusure'!K$2</f>
        <v>0</v>
      </c>
      <c r="AL1437" s="62">
        <f>Z1437/'Festività&amp;Chiusure'!L$2</f>
        <v>0</v>
      </c>
      <c r="AM1437" s="62">
        <f>AA1437/'Festività&amp;Chiusure'!M$2</f>
        <v>0</v>
      </c>
      <c r="AN1437" s="62">
        <f>AB1437/'Festività&amp;Chiusure'!N$2</f>
        <v>0.34782608695652173</v>
      </c>
      <c r="AO1437" s="62">
        <f>AC1437/'Festività&amp;Chiusure'!O$2</f>
        <v>0.33333333333333331</v>
      </c>
      <c r="AP1437" s="62">
        <f>AD1437/'Festività&amp;Chiusure'!P$2</f>
        <v>0.38095238095238093</v>
      </c>
      <c r="AQ1437" s="62">
        <f>AE1437/'Festività&amp;Chiusure'!Q$2</f>
        <v>0.34782608695652173</v>
      </c>
      <c r="AR1437" s="62">
        <f>AF1437/'Festività&amp;Chiusure'!R$2</f>
        <v>0.38095238095238093</v>
      </c>
      <c r="AS1437" s="62">
        <f>AG1437/'Festività&amp;Chiusure'!S$2</f>
        <v>0.22727272727272727</v>
      </c>
    </row>
    <row r="1438" spans="1:45" ht="15" customHeight="1">
      <c r="A1438" s="24" t="s">
        <v>592</v>
      </c>
      <c r="B1438" s="24" t="s">
        <v>194</v>
      </c>
      <c r="C1438" s="24" t="s">
        <v>195</v>
      </c>
      <c r="D1438" s="24">
        <v>2025</v>
      </c>
      <c r="E1438" s="61">
        <v>45839</v>
      </c>
      <c r="F1438" s="61">
        <v>46022</v>
      </c>
      <c r="G1438" s="24" t="s">
        <v>62</v>
      </c>
      <c r="H1438" s="24" t="s">
        <v>62</v>
      </c>
      <c r="I1438" s="24" t="s">
        <v>307</v>
      </c>
      <c r="J1438" s="24" t="s">
        <v>889</v>
      </c>
      <c r="K1438" s="24" t="s">
        <v>52</v>
      </c>
      <c r="L1438" s="24" t="s">
        <v>318</v>
      </c>
      <c r="M1438" s="24" t="s">
        <v>435</v>
      </c>
      <c r="N1438" s="24" t="s">
        <v>55</v>
      </c>
      <c r="O1438" s="24" t="s">
        <v>696</v>
      </c>
      <c r="P1438" s="24">
        <v>100</v>
      </c>
      <c r="Q1438" s="24">
        <v>0</v>
      </c>
      <c r="R1438" s="24" t="s">
        <v>654</v>
      </c>
      <c r="S1438" s="62">
        <v>0</v>
      </c>
      <c r="T1438" s="24">
        <v>2025</v>
      </c>
      <c r="U1438" s="24">
        <f t="shared" si="28"/>
        <v>12</v>
      </c>
      <c r="V1438" s="66"/>
      <c r="W1438" s="66"/>
      <c r="X1438" s="66"/>
      <c r="Y1438" s="66"/>
      <c r="Z1438" s="66"/>
      <c r="AA1438" s="66"/>
      <c r="AB1438" s="66">
        <v>2</v>
      </c>
      <c r="AC1438" s="66">
        <v>2</v>
      </c>
      <c r="AD1438" s="66">
        <v>2</v>
      </c>
      <c r="AE1438" s="66">
        <v>2</v>
      </c>
      <c r="AF1438" s="66">
        <v>2</v>
      </c>
      <c r="AG1438" s="66">
        <v>2</v>
      </c>
      <c r="AH1438" s="62">
        <f>V1438/'Festività&amp;Chiusure'!H$2</f>
        <v>0</v>
      </c>
      <c r="AI1438" s="62">
        <f>W1438/'Festività&amp;Chiusure'!I$2</f>
        <v>0</v>
      </c>
      <c r="AJ1438" s="62">
        <f>X1438/'Festività&amp;Chiusure'!J$2</f>
        <v>0</v>
      </c>
      <c r="AK1438" s="62">
        <f>Y1438/'Festività&amp;Chiusure'!K$2</f>
        <v>0</v>
      </c>
      <c r="AL1438" s="62">
        <f>Z1438/'Festività&amp;Chiusure'!L$2</f>
        <v>0</v>
      </c>
      <c r="AM1438" s="62">
        <f>AA1438/'Festività&amp;Chiusure'!M$2</f>
        <v>0</v>
      </c>
      <c r="AN1438" s="62">
        <f>AB1438/'Festività&amp;Chiusure'!N$2</f>
        <v>8.6956521739130432E-2</v>
      </c>
      <c r="AO1438" s="62">
        <f>AC1438/'Festività&amp;Chiusure'!O$2</f>
        <v>0.16666666666666666</v>
      </c>
      <c r="AP1438" s="62">
        <f>AD1438/'Festività&amp;Chiusure'!P$2</f>
        <v>9.5238095238095233E-2</v>
      </c>
      <c r="AQ1438" s="62">
        <f>AE1438/'Festività&amp;Chiusure'!Q$2</f>
        <v>8.6956521739130432E-2</v>
      </c>
      <c r="AR1438" s="62">
        <f>AF1438/'Festività&amp;Chiusure'!R$2</f>
        <v>9.5238095238095233E-2</v>
      </c>
      <c r="AS1438" s="62">
        <f>AG1438/'Festività&amp;Chiusure'!S$2</f>
        <v>9.0909090909090912E-2</v>
      </c>
    </row>
    <row r="1439" spans="1:45" ht="15" customHeight="1">
      <c r="A1439" s="24" t="s">
        <v>592</v>
      </c>
      <c r="B1439" s="24" t="s">
        <v>194</v>
      </c>
      <c r="C1439" s="24" t="s">
        <v>195</v>
      </c>
      <c r="D1439" s="24">
        <v>2025</v>
      </c>
      <c r="E1439" s="61">
        <v>45839</v>
      </c>
      <c r="F1439" s="61">
        <v>46022</v>
      </c>
      <c r="G1439" s="24" t="s">
        <v>62</v>
      </c>
      <c r="H1439" s="24" t="s">
        <v>62</v>
      </c>
      <c r="I1439" s="24" t="s">
        <v>307</v>
      </c>
      <c r="J1439" s="24" t="s">
        <v>889</v>
      </c>
      <c r="K1439" s="24" t="s">
        <v>52</v>
      </c>
      <c r="L1439" s="24" t="s">
        <v>318</v>
      </c>
      <c r="M1439" s="24" t="s">
        <v>270</v>
      </c>
      <c r="N1439" s="24" t="s">
        <v>59</v>
      </c>
      <c r="O1439" s="24" t="s">
        <v>697</v>
      </c>
      <c r="P1439" s="24">
        <v>100</v>
      </c>
      <c r="Q1439" s="24">
        <v>0</v>
      </c>
      <c r="R1439" s="24" t="s">
        <v>654</v>
      </c>
      <c r="S1439" s="62">
        <v>0</v>
      </c>
      <c r="T1439" s="24">
        <v>2025</v>
      </c>
      <c r="U1439" s="24">
        <f t="shared" si="28"/>
        <v>12</v>
      </c>
      <c r="V1439" s="66"/>
      <c r="W1439" s="66"/>
      <c r="X1439" s="66"/>
      <c r="Y1439" s="66"/>
      <c r="Z1439" s="66"/>
      <c r="AA1439" s="66"/>
      <c r="AB1439" s="66">
        <v>2</v>
      </c>
      <c r="AC1439" s="66">
        <v>2</v>
      </c>
      <c r="AD1439" s="66">
        <v>2</v>
      </c>
      <c r="AE1439" s="66">
        <v>2</v>
      </c>
      <c r="AF1439" s="66">
        <v>2</v>
      </c>
      <c r="AG1439" s="66">
        <v>2</v>
      </c>
      <c r="AH1439" s="62">
        <f>V1439/'Festività&amp;Chiusure'!H$2</f>
        <v>0</v>
      </c>
      <c r="AI1439" s="62">
        <f>W1439/'Festività&amp;Chiusure'!I$2</f>
        <v>0</v>
      </c>
      <c r="AJ1439" s="62">
        <f>X1439/'Festività&amp;Chiusure'!J$2</f>
        <v>0</v>
      </c>
      <c r="AK1439" s="62">
        <f>Y1439/'Festività&amp;Chiusure'!K$2</f>
        <v>0</v>
      </c>
      <c r="AL1439" s="62">
        <f>Z1439/'Festività&amp;Chiusure'!L$2</f>
        <v>0</v>
      </c>
      <c r="AM1439" s="62">
        <f>AA1439/'Festività&amp;Chiusure'!M$2</f>
        <v>0</v>
      </c>
      <c r="AN1439" s="62">
        <f>AB1439/'Festività&amp;Chiusure'!N$2</f>
        <v>8.6956521739130432E-2</v>
      </c>
      <c r="AO1439" s="62">
        <f>AC1439/'Festività&amp;Chiusure'!O$2</f>
        <v>0.16666666666666666</v>
      </c>
      <c r="AP1439" s="62">
        <f>AD1439/'Festività&amp;Chiusure'!P$2</f>
        <v>9.5238095238095233E-2</v>
      </c>
      <c r="AQ1439" s="62">
        <f>AE1439/'Festività&amp;Chiusure'!Q$2</f>
        <v>8.6956521739130432E-2</v>
      </c>
      <c r="AR1439" s="62">
        <f>AF1439/'Festività&amp;Chiusure'!R$2</f>
        <v>9.5238095238095233E-2</v>
      </c>
      <c r="AS1439" s="62">
        <f>AG1439/'Festività&amp;Chiusure'!S$2</f>
        <v>9.0909090909090912E-2</v>
      </c>
    </row>
    <row r="1440" spans="1:45" ht="15" customHeight="1">
      <c r="A1440" s="24" t="s">
        <v>592</v>
      </c>
      <c r="B1440" s="24" t="s">
        <v>194</v>
      </c>
      <c r="C1440" s="24" t="s">
        <v>195</v>
      </c>
      <c r="D1440" s="24">
        <v>2025</v>
      </c>
      <c r="E1440" s="61">
        <v>45839</v>
      </c>
      <c r="F1440" s="61">
        <v>46022</v>
      </c>
      <c r="G1440" s="24" t="s">
        <v>62</v>
      </c>
      <c r="H1440" s="24" t="s">
        <v>62</v>
      </c>
      <c r="I1440" s="24" t="s">
        <v>307</v>
      </c>
      <c r="J1440" s="24" t="s">
        <v>889</v>
      </c>
      <c r="K1440" s="24" t="s">
        <v>52</v>
      </c>
      <c r="L1440" s="24" t="s">
        <v>318</v>
      </c>
      <c r="M1440" s="24" t="s">
        <v>318</v>
      </c>
      <c r="N1440" s="24" t="s">
        <v>176</v>
      </c>
      <c r="O1440" s="24" t="s">
        <v>92</v>
      </c>
      <c r="P1440" s="24">
        <v>100</v>
      </c>
      <c r="Q1440" s="24">
        <v>0</v>
      </c>
      <c r="R1440" s="24" t="s">
        <v>654</v>
      </c>
      <c r="S1440" s="62">
        <v>0</v>
      </c>
      <c r="T1440" s="24">
        <v>2025</v>
      </c>
      <c r="U1440" s="24">
        <f t="shared" si="28"/>
        <v>14</v>
      </c>
      <c r="V1440" s="66"/>
      <c r="W1440" s="66"/>
      <c r="X1440" s="66"/>
      <c r="Y1440" s="66"/>
      <c r="Z1440" s="66"/>
      <c r="AA1440" s="66"/>
      <c r="AB1440" s="66">
        <v>2</v>
      </c>
      <c r="AC1440" s="66">
        <v>2</v>
      </c>
      <c r="AD1440" s="66">
        <v>3</v>
      </c>
      <c r="AE1440" s="66">
        <v>3</v>
      </c>
      <c r="AF1440" s="66">
        <v>2</v>
      </c>
      <c r="AG1440" s="66">
        <v>2</v>
      </c>
      <c r="AH1440" s="62">
        <f>V1440/'Festività&amp;Chiusure'!H$2</f>
        <v>0</v>
      </c>
      <c r="AI1440" s="62">
        <f>W1440/'Festività&amp;Chiusure'!I$2</f>
        <v>0</v>
      </c>
      <c r="AJ1440" s="62">
        <f>X1440/'Festività&amp;Chiusure'!J$2</f>
        <v>0</v>
      </c>
      <c r="AK1440" s="62">
        <f>Y1440/'Festività&amp;Chiusure'!K$2</f>
        <v>0</v>
      </c>
      <c r="AL1440" s="62">
        <f>Z1440/'Festività&amp;Chiusure'!L$2</f>
        <v>0</v>
      </c>
      <c r="AM1440" s="62">
        <f>AA1440/'Festività&amp;Chiusure'!M$2</f>
        <v>0</v>
      </c>
      <c r="AN1440" s="62">
        <f>AB1440/'Festività&amp;Chiusure'!N$2</f>
        <v>8.6956521739130432E-2</v>
      </c>
      <c r="AO1440" s="62">
        <f>AC1440/'Festività&amp;Chiusure'!O$2</f>
        <v>0.16666666666666666</v>
      </c>
      <c r="AP1440" s="62">
        <f>AD1440/'Festività&amp;Chiusure'!P$2</f>
        <v>0.14285714285714285</v>
      </c>
      <c r="AQ1440" s="62">
        <f>AE1440/'Festività&amp;Chiusure'!Q$2</f>
        <v>0.13043478260869565</v>
      </c>
      <c r="AR1440" s="62">
        <f>AF1440/'Festività&amp;Chiusure'!R$2</f>
        <v>9.5238095238095233E-2</v>
      </c>
      <c r="AS1440" s="62">
        <f>AG1440/'Festività&amp;Chiusure'!S$2</f>
        <v>9.0909090909090912E-2</v>
      </c>
    </row>
    <row r="1441" spans="1:45" ht="15" customHeight="1">
      <c r="A1441" s="24" t="s">
        <v>592</v>
      </c>
      <c r="B1441" s="24" t="s">
        <v>194</v>
      </c>
      <c r="C1441" s="24" t="s">
        <v>195</v>
      </c>
      <c r="D1441" s="24">
        <v>2025</v>
      </c>
      <c r="E1441" s="61">
        <v>45839</v>
      </c>
      <c r="F1441" s="61">
        <v>46022</v>
      </c>
      <c r="G1441" s="24" t="s">
        <v>62</v>
      </c>
      <c r="H1441" s="24" t="s">
        <v>62</v>
      </c>
      <c r="I1441" s="24" t="s">
        <v>50</v>
      </c>
      <c r="J1441" s="24" t="s">
        <v>890</v>
      </c>
      <c r="K1441" s="24" t="s">
        <v>52</v>
      </c>
      <c r="L1441" s="24" t="s">
        <v>318</v>
      </c>
      <c r="M1441" s="24" t="s">
        <v>58</v>
      </c>
      <c r="N1441" s="24" t="s">
        <v>59</v>
      </c>
      <c r="O1441" s="24" t="s">
        <v>696</v>
      </c>
      <c r="P1441" s="24">
        <v>100</v>
      </c>
      <c r="Q1441" s="24">
        <v>0</v>
      </c>
      <c r="R1441" s="24" t="s">
        <v>654</v>
      </c>
      <c r="S1441" s="62">
        <v>0</v>
      </c>
      <c r="T1441" s="24">
        <v>2025</v>
      </c>
      <c r="U1441" s="24">
        <f t="shared" si="28"/>
        <v>10</v>
      </c>
      <c r="V1441" s="24"/>
      <c r="W1441" s="24"/>
      <c r="X1441" s="24"/>
      <c r="Y1441" s="24"/>
      <c r="Z1441" s="24"/>
      <c r="AA1441" s="24"/>
      <c r="AB1441" s="24">
        <v>2</v>
      </c>
      <c r="AC1441" s="24"/>
      <c r="AD1441" s="24">
        <v>2</v>
      </c>
      <c r="AE1441" s="24">
        <v>2</v>
      </c>
      <c r="AF1441" s="24">
        <v>2</v>
      </c>
      <c r="AG1441" s="24">
        <v>2</v>
      </c>
      <c r="AH1441" s="62">
        <f>V1441/'Festività&amp;Chiusure'!H$2</f>
        <v>0</v>
      </c>
      <c r="AI1441" s="62">
        <f>W1441/'Festività&amp;Chiusure'!I$2</f>
        <v>0</v>
      </c>
      <c r="AJ1441" s="62">
        <f>X1441/'Festività&amp;Chiusure'!J$2</f>
        <v>0</v>
      </c>
      <c r="AK1441" s="62">
        <f>Y1441/'Festività&amp;Chiusure'!K$2</f>
        <v>0</v>
      </c>
      <c r="AL1441" s="62">
        <f>Z1441/'Festività&amp;Chiusure'!L$2</f>
        <v>0</v>
      </c>
      <c r="AM1441" s="62">
        <f>AA1441/'Festività&amp;Chiusure'!M$2</f>
        <v>0</v>
      </c>
      <c r="AN1441" s="62">
        <f>AB1441/'Festività&amp;Chiusure'!N$2</f>
        <v>8.6956521739130432E-2</v>
      </c>
      <c r="AO1441" s="62">
        <f>AC1441/'Festività&amp;Chiusure'!O$2</f>
        <v>0</v>
      </c>
      <c r="AP1441" s="62">
        <f>AD1441/'Festività&amp;Chiusure'!P$2</f>
        <v>9.5238095238095233E-2</v>
      </c>
      <c r="AQ1441" s="62">
        <f>AE1441/'Festività&amp;Chiusure'!Q$2</f>
        <v>8.6956521739130432E-2</v>
      </c>
      <c r="AR1441" s="62">
        <f>AF1441/'Festività&amp;Chiusure'!R$2</f>
        <v>9.5238095238095233E-2</v>
      </c>
      <c r="AS1441" s="62">
        <f>AG1441/'Festività&amp;Chiusure'!S$2</f>
        <v>9.0909090909090912E-2</v>
      </c>
    </row>
    <row r="1442" spans="1:45" ht="15" customHeight="1">
      <c r="A1442" s="24" t="s">
        <v>592</v>
      </c>
      <c r="B1442" s="24" t="s">
        <v>194</v>
      </c>
      <c r="C1442" s="24" t="s">
        <v>195</v>
      </c>
      <c r="D1442" s="24">
        <v>2025</v>
      </c>
      <c r="E1442" s="61">
        <v>45839</v>
      </c>
      <c r="F1442" s="61">
        <v>46022</v>
      </c>
      <c r="G1442" s="24" t="s">
        <v>62</v>
      </c>
      <c r="H1442" s="24" t="s">
        <v>62</v>
      </c>
      <c r="I1442" s="24" t="s">
        <v>50</v>
      </c>
      <c r="J1442" s="24" t="s">
        <v>890</v>
      </c>
      <c r="K1442" s="24" t="s">
        <v>52</v>
      </c>
      <c r="L1442" s="24" t="s">
        <v>318</v>
      </c>
      <c r="M1442" s="24" t="s">
        <v>624</v>
      </c>
      <c r="N1442" s="24" t="s">
        <v>55</v>
      </c>
      <c r="O1442" s="24" t="s">
        <v>696</v>
      </c>
      <c r="P1442" s="24">
        <v>100</v>
      </c>
      <c r="Q1442" s="24">
        <v>0</v>
      </c>
      <c r="R1442" s="24" t="s">
        <v>654</v>
      </c>
      <c r="S1442" s="62">
        <v>0</v>
      </c>
      <c r="T1442" s="24">
        <v>2025</v>
      </c>
      <c r="U1442" s="24">
        <f t="shared" si="28"/>
        <v>15</v>
      </c>
      <c r="V1442" s="24"/>
      <c r="W1442" s="24"/>
      <c r="X1442" s="24"/>
      <c r="Y1442" s="24"/>
      <c r="Z1442" s="24"/>
      <c r="AA1442" s="24"/>
      <c r="AB1442" s="24">
        <v>3</v>
      </c>
      <c r="AC1442" s="24"/>
      <c r="AD1442" s="24">
        <v>3</v>
      </c>
      <c r="AE1442" s="24">
        <v>3</v>
      </c>
      <c r="AF1442" s="24">
        <v>3</v>
      </c>
      <c r="AG1442" s="24">
        <v>3</v>
      </c>
      <c r="AH1442" s="62">
        <f>V1442/'Festività&amp;Chiusure'!H$2</f>
        <v>0</v>
      </c>
      <c r="AI1442" s="62">
        <f>W1442/'Festività&amp;Chiusure'!I$2</f>
        <v>0</v>
      </c>
      <c r="AJ1442" s="62">
        <f>X1442/'Festività&amp;Chiusure'!J$2</f>
        <v>0</v>
      </c>
      <c r="AK1442" s="62">
        <f>Y1442/'Festività&amp;Chiusure'!K$2</f>
        <v>0</v>
      </c>
      <c r="AL1442" s="62">
        <f>Z1442/'Festività&amp;Chiusure'!L$2</f>
        <v>0</v>
      </c>
      <c r="AM1442" s="62">
        <f>AA1442/'Festività&amp;Chiusure'!M$2</f>
        <v>0</v>
      </c>
      <c r="AN1442" s="62">
        <f>AB1442/'Festività&amp;Chiusure'!N$2</f>
        <v>0.13043478260869565</v>
      </c>
      <c r="AO1442" s="62">
        <f>AC1442/'Festività&amp;Chiusure'!O$2</f>
        <v>0</v>
      </c>
      <c r="AP1442" s="62">
        <f>AD1442/'Festività&amp;Chiusure'!P$2</f>
        <v>0.14285714285714285</v>
      </c>
      <c r="AQ1442" s="62">
        <f>AE1442/'Festività&amp;Chiusure'!Q$2</f>
        <v>0.13043478260869565</v>
      </c>
      <c r="AR1442" s="62">
        <f>AF1442/'Festività&amp;Chiusure'!R$2</f>
        <v>0.14285714285714285</v>
      </c>
      <c r="AS1442" s="62">
        <f>AG1442/'Festività&amp;Chiusure'!S$2</f>
        <v>0.13636363636363635</v>
      </c>
    </row>
    <row r="1443" spans="1:45" ht="15" customHeight="1">
      <c r="A1443" s="24" t="s">
        <v>592</v>
      </c>
      <c r="B1443" s="24" t="s">
        <v>194</v>
      </c>
      <c r="C1443" s="24" t="s">
        <v>195</v>
      </c>
      <c r="D1443" s="24">
        <v>2025</v>
      </c>
      <c r="E1443" s="61">
        <v>45839</v>
      </c>
      <c r="F1443" s="61">
        <v>46022</v>
      </c>
      <c r="G1443" s="24" t="s">
        <v>62</v>
      </c>
      <c r="H1443" s="24" t="s">
        <v>62</v>
      </c>
      <c r="I1443" s="24" t="s">
        <v>50</v>
      </c>
      <c r="J1443" s="24" t="s">
        <v>890</v>
      </c>
      <c r="K1443" s="24" t="s">
        <v>52</v>
      </c>
      <c r="L1443" s="24" t="s">
        <v>318</v>
      </c>
      <c r="M1443" s="24" t="s">
        <v>449</v>
      </c>
      <c r="N1443" s="24" t="s">
        <v>55</v>
      </c>
      <c r="O1443" s="24" t="s">
        <v>756</v>
      </c>
      <c r="P1443" s="24">
        <v>100</v>
      </c>
      <c r="Q1443" s="24">
        <v>0</v>
      </c>
      <c r="R1443" s="24" t="s">
        <v>654</v>
      </c>
      <c r="S1443" s="62">
        <v>0</v>
      </c>
      <c r="T1443" s="24">
        <v>2025</v>
      </c>
      <c r="U1443" s="24">
        <f t="shared" si="28"/>
        <v>14</v>
      </c>
      <c r="V1443" s="24"/>
      <c r="W1443" s="24"/>
      <c r="X1443" s="24"/>
      <c r="Y1443" s="24"/>
      <c r="Z1443" s="24"/>
      <c r="AA1443" s="24"/>
      <c r="AB1443" s="24">
        <v>2</v>
      </c>
      <c r="AC1443" s="24"/>
      <c r="AD1443" s="24">
        <v>3</v>
      </c>
      <c r="AE1443" s="24">
        <v>3</v>
      </c>
      <c r="AF1443" s="24">
        <v>3</v>
      </c>
      <c r="AG1443" s="24">
        <v>3</v>
      </c>
      <c r="AH1443" s="62">
        <f>V1443/'Festività&amp;Chiusure'!H$2</f>
        <v>0</v>
      </c>
      <c r="AI1443" s="62">
        <f>W1443/'Festività&amp;Chiusure'!I$2</f>
        <v>0</v>
      </c>
      <c r="AJ1443" s="62">
        <f>X1443/'Festività&amp;Chiusure'!J$2</f>
        <v>0</v>
      </c>
      <c r="AK1443" s="62">
        <f>Y1443/'Festività&amp;Chiusure'!K$2</f>
        <v>0</v>
      </c>
      <c r="AL1443" s="62">
        <f>Z1443/'Festività&amp;Chiusure'!L$2</f>
        <v>0</v>
      </c>
      <c r="AM1443" s="62">
        <f>AA1443/'Festività&amp;Chiusure'!M$2</f>
        <v>0</v>
      </c>
      <c r="AN1443" s="62">
        <f>AB1443/'Festività&amp;Chiusure'!N$2</f>
        <v>8.6956521739130432E-2</v>
      </c>
      <c r="AO1443" s="62">
        <f>AC1443/'Festività&amp;Chiusure'!O$2</f>
        <v>0</v>
      </c>
      <c r="AP1443" s="62">
        <f>AD1443/'Festività&amp;Chiusure'!P$2</f>
        <v>0.14285714285714285</v>
      </c>
      <c r="AQ1443" s="62">
        <f>AE1443/'Festività&amp;Chiusure'!Q$2</f>
        <v>0.13043478260869565</v>
      </c>
      <c r="AR1443" s="62">
        <f>AF1443/'Festività&amp;Chiusure'!R$2</f>
        <v>0.14285714285714285</v>
      </c>
      <c r="AS1443" s="62">
        <f>AG1443/'Festività&amp;Chiusure'!S$2</f>
        <v>0.13636363636363635</v>
      </c>
    </row>
    <row r="1444" spans="1:45" ht="15" customHeight="1">
      <c r="A1444" s="75" t="s">
        <v>592</v>
      </c>
      <c r="B1444" s="24" t="s">
        <v>194</v>
      </c>
      <c r="C1444" s="24" t="s">
        <v>195</v>
      </c>
      <c r="D1444" s="24">
        <v>2025</v>
      </c>
      <c r="E1444" s="61">
        <v>45839</v>
      </c>
      <c r="F1444" s="61">
        <v>46022</v>
      </c>
      <c r="G1444" s="24" t="s">
        <v>62</v>
      </c>
      <c r="H1444" s="24" t="s">
        <v>62</v>
      </c>
      <c r="I1444" s="24" t="s">
        <v>50</v>
      </c>
      <c r="J1444" s="24" t="s">
        <v>890</v>
      </c>
      <c r="K1444" s="24" t="s">
        <v>52</v>
      </c>
      <c r="L1444" s="24" t="s">
        <v>318</v>
      </c>
      <c r="M1444" s="24" t="s">
        <v>119</v>
      </c>
      <c r="N1444" s="24" t="s">
        <v>55</v>
      </c>
      <c r="O1444" s="24" t="s">
        <v>696</v>
      </c>
      <c r="P1444" s="24">
        <v>100</v>
      </c>
      <c r="Q1444" s="24">
        <v>0</v>
      </c>
      <c r="R1444" s="24" t="s">
        <v>654</v>
      </c>
      <c r="S1444" s="62">
        <v>0</v>
      </c>
      <c r="T1444" s="24">
        <v>2025</v>
      </c>
      <c r="U1444" s="24">
        <f t="shared" si="28"/>
        <v>12</v>
      </c>
      <c r="V1444" s="24"/>
      <c r="W1444" s="24"/>
      <c r="X1444" s="24"/>
      <c r="Y1444" s="24"/>
      <c r="Z1444" s="24"/>
      <c r="AA1444" s="24"/>
      <c r="AB1444" s="24">
        <v>2</v>
      </c>
      <c r="AC1444" s="24"/>
      <c r="AD1444" s="24">
        <v>2</v>
      </c>
      <c r="AE1444" s="24">
        <v>3</v>
      </c>
      <c r="AF1444" s="24">
        <v>3</v>
      </c>
      <c r="AG1444" s="24">
        <v>2</v>
      </c>
      <c r="AH1444" s="62">
        <f>V1444/'Festività&amp;Chiusure'!H$2</f>
        <v>0</v>
      </c>
      <c r="AI1444" s="62">
        <f>W1444/'Festività&amp;Chiusure'!I$2</f>
        <v>0</v>
      </c>
      <c r="AJ1444" s="62">
        <f>X1444/'Festività&amp;Chiusure'!J$2</f>
        <v>0</v>
      </c>
      <c r="AK1444" s="62">
        <f>Y1444/'Festività&amp;Chiusure'!K$2</f>
        <v>0</v>
      </c>
      <c r="AL1444" s="62">
        <f>Z1444/'Festività&amp;Chiusure'!L$2</f>
        <v>0</v>
      </c>
      <c r="AM1444" s="62">
        <f>AA1444/'Festività&amp;Chiusure'!M$2</f>
        <v>0</v>
      </c>
      <c r="AN1444" s="62">
        <f>AB1444/'Festività&amp;Chiusure'!N$2</f>
        <v>8.6956521739130432E-2</v>
      </c>
      <c r="AO1444" s="62">
        <f>AC1444/'Festività&amp;Chiusure'!O$2</f>
        <v>0</v>
      </c>
      <c r="AP1444" s="62">
        <f>AD1444/'Festività&amp;Chiusure'!P$2</f>
        <v>9.5238095238095233E-2</v>
      </c>
      <c r="AQ1444" s="62">
        <f>AE1444/'Festività&amp;Chiusure'!Q$2</f>
        <v>0.13043478260869565</v>
      </c>
      <c r="AR1444" s="62">
        <f>AF1444/'Festività&amp;Chiusure'!R$2</f>
        <v>0.14285714285714285</v>
      </c>
      <c r="AS1444" s="62">
        <f>AG1444/'Festività&amp;Chiusure'!S$2</f>
        <v>9.0909090909090912E-2</v>
      </c>
    </row>
    <row r="1445" spans="1:45" ht="15" customHeight="1">
      <c r="A1445" s="24" t="s">
        <v>592</v>
      </c>
      <c r="B1445" s="24" t="s">
        <v>194</v>
      </c>
      <c r="C1445" s="24" t="s">
        <v>195</v>
      </c>
      <c r="D1445" s="24">
        <v>2025</v>
      </c>
      <c r="E1445" s="61">
        <v>45839</v>
      </c>
      <c r="F1445" s="61">
        <v>46022</v>
      </c>
      <c r="G1445" s="24" t="s">
        <v>62</v>
      </c>
      <c r="H1445" s="24" t="s">
        <v>62</v>
      </c>
      <c r="I1445" s="24" t="s">
        <v>50</v>
      </c>
      <c r="J1445" s="24" t="s">
        <v>890</v>
      </c>
      <c r="K1445" s="24" t="s">
        <v>52</v>
      </c>
      <c r="L1445" s="24" t="s">
        <v>318</v>
      </c>
      <c r="M1445" s="24" t="s">
        <v>103</v>
      </c>
      <c r="N1445" s="24" t="s">
        <v>59</v>
      </c>
      <c r="O1445" s="24" t="s">
        <v>697</v>
      </c>
      <c r="P1445" s="24">
        <v>100</v>
      </c>
      <c r="Q1445" s="24">
        <v>0</v>
      </c>
      <c r="R1445" s="24" t="s">
        <v>654</v>
      </c>
      <c r="S1445" s="62">
        <v>0</v>
      </c>
      <c r="T1445" s="24">
        <v>2025</v>
      </c>
      <c r="U1445" s="24">
        <f t="shared" si="28"/>
        <v>18</v>
      </c>
      <c r="V1445" s="24"/>
      <c r="W1445" s="24"/>
      <c r="X1445" s="24"/>
      <c r="Y1445" s="24"/>
      <c r="Z1445" s="24"/>
      <c r="AA1445" s="24"/>
      <c r="AB1445" s="24">
        <v>2</v>
      </c>
      <c r="AC1445" s="24"/>
      <c r="AD1445" s="24">
        <v>4</v>
      </c>
      <c r="AE1445" s="24">
        <v>4</v>
      </c>
      <c r="AF1445" s="24">
        <v>4</v>
      </c>
      <c r="AG1445" s="24">
        <v>4</v>
      </c>
      <c r="AH1445" s="62">
        <f>V1445/'Festività&amp;Chiusure'!H$2</f>
        <v>0</v>
      </c>
      <c r="AI1445" s="62">
        <f>W1445/'Festività&amp;Chiusure'!I$2</f>
        <v>0</v>
      </c>
      <c r="AJ1445" s="62">
        <f>X1445/'Festività&amp;Chiusure'!J$2</f>
        <v>0</v>
      </c>
      <c r="AK1445" s="62">
        <f>Y1445/'Festività&amp;Chiusure'!K$2</f>
        <v>0</v>
      </c>
      <c r="AL1445" s="62">
        <f>Z1445/'Festività&amp;Chiusure'!L$2</f>
        <v>0</v>
      </c>
      <c r="AM1445" s="62">
        <f>AA1445/'Festività&amp;Chiusure'!M$2</f>
        <v>0</v>
      </c>
      <c r="AN1445" s="62">
        <f>AB1445/'Festività&amp;Chiusure'!N$2</f>
        <v>8.6956521739130432E-2</v>
      </c>
      <c r="AO1445" s="62">
        <f>AC1445/'Festività&amp;Chiusure'!O$2</f>
        <v>0</v>
      </c>
      <c r="AP1445" s="62">
        <f>AD1445/'Festività&amp;Chiusure'!P$2</f>
        <v>0.19047619047619047</v>
      </c>
      <c r="AQ1445" s="62">
        <f>AE1445/'Festività&amp;Chiusure'!Q$2</f>
        <v>0.17391304347826086</v>
      </c>
      <c r="AR1445" s="62">
        <f>AF1445/'Festività&amp;Chiusure'!R$2</f>
        <v>0.19047619047619047</v>
      </c>
      <c r="AS1445" s="62">
        <f>AG1445/'Festività&amp;Chiusure'!S$2</f>
        <v>0.18181818181818182</v>
      </c>
    </row>
    <row r="1446" spans="1:45" ht="15" customHeight="1">
      <c r="A1446" s="24" t="s">
        <v>592</v>
      </c>
      <c r="B1446" s="24" t="s">
        <v>194</v>
      </c>
      <c r="C1446" s="24" t="s">
        <v>195</v>
      </c>
      <c r="D1446" s="24">
        <v>2025</v>
      </c>
      <c r="E1446" s="61">
        <v>45839</v>
      </c>
      <c r="F1446" s="61">
        <v>46022</v>
      </c>
      <c r="G1446" s="24" t="s">
        <v>62</v>
      </c>
      <c r="H1446" s="24" t="s">
        <v>62</v>
      </c>
      <c r="I1446" s="24" t="s">
        <v>50</v>
      </c>
      <c r="J1446" s="24" t="s">
        <v>890</v>
      </c>
      <c r="K1446" s="24" t="s">
        <v>52</v>
      </c>
      <c r="L1446" s="24" t="s">
        <v>318</v>
      </c>
      <c r="M1446" s="24" t="s">
        <v>318</v>
      </c>
      <c r="N1446" s="24" t="s">
        <v>176</v>
      </c>
      <c r="O1446" s="24" t="s">
        <v>92</v>
      </c>
      <c r="P1446" s="24">
        <v>100</v>
      </c>
      <c r="Q1446" s="24">
        <v>0</v>
      </c>
      <c r="R1446" s="24" t="s">
        <v>654</v>
      </c>
      <c r="S1446" s="62">
        <v>0</v>
      </c>
      <c r="T1446" s="24">
        <v>2025</v>
      </c>
      <c r="U1446" s="24">
        <f t="shared" si="28"/>
        <v>11</v>
      </c>
      <c r="V1446" s="24"/>
      <c r="W1446" s="24"/>
      <c r="X1446" s="24"/>
      <c r="Y1446" s="24"/>
      <c r="Z1446" s="24"/>
      <c r="AA1446" s="24"/>
      <c r="AB1446" s="24">
        <v>3</v>
      </c>
      <c r="AC1446" s="24"/>
      <c r="AD1446" s="24">
        <v>2</v>
      </c>
      <c r="AE1446" s="24">
        <v>2</v>
      </c>
      <c r="AF1446" s="24">
        <v>2</v>
      </c>
      <c r="AG1446" s="24">
        <v>2</v>
      </c>
      <c r="AH1446" s="62">
        <f>V1446/'Festività&amp;Chiusure'!H$2</f>
        <v>0</v>
      </c>
      <c r="AI1446" s="62">
        <f>W1446/'Festività&amp;Chiusure'!I$2</f>
        <v>0</v>
      </c>
      <c r="AJ1446" s="62">
        <f>X1446/'Festività&amp;Chiusure'!J$2</f>
        <v>0</v>
      </c>
      <c r="AK1446" s="62">
        <f>Y1446/'Festività&amp;Chiusure'!K$2</f>
        <v>0</v>
      </c>
      <c r="AL1446" s="62">
        <f>Z1446/'Festività&amp;Chiusure'!L$2</f>
        <v>0</v>
      </c>
      <c r="AM1446" s="62">
        <f>AA1446/'Festività&amp;Chiusure'!M$2</f>
        <v>0</v>
      </c>
      <c r="AN1446" s="62">
        <f>AB1446/'Festività&amp;Chiusure'!N$2</f>
        <v>0.13043478260869565</v>
      </c>
      <c r="AO1446" s="62">
        <f>AC1446/'Festività&amp;Chiusure'!O$2</f>
        <v>0</v>
      </c>
      <c r="AP1446" s="62">
        <f>AD1446/'Festività&amp;Chiusure'!P$2</f>
        <v>9.5238095238095233E-2</v>
      </c>
      <c r="AQ1446" s="62">
        <f>AE1446/'Festività&amp;Chiusure'!Q$2</f>
        <v>8.6956521739130432E-2</v>
      </c>
      <c r="AR1446" s="62">
        <f>AF1446/'Festività&amp;Chiusure'!R$2</f>
        <v>9.5238095238095233E-2</v>
      </c>
      <c r="AS1446" s="62">
        <f>AG1446/'Festività&amp;Chiusure'!S$2</f>
        <v>9.0909090909090912E-2</v>
      </c>
    </row>
    <row r="1447" spans="1:45" ht="15" customHeight="1">
      <c r="A1447" s="24" t="s">
        <v>45</v>
      </c>
      <c r="B1447" s="24" t="s">
        <v>46</v>
      </c>
      <c r="C1447" s="24" t="s">
        <v>195</v>
      </c>
      <c r="D1447" s="24">
        <v>2025</v>
      </c>
      <c r="E1447" s="61">
        <v>45717</v>
      </c>
      <c r="F1447" s="61">
        <v>46022</v>
      </c>
      <c r="G1447" s="24" t="s">
        <v>62</v>
      </c>
      <c r="H1447" s="24" t="s">
        <v>62</v>
      </c>
      <c r="I1447" s="24"/>
      <c r="J1447" s="24" t="s">
        <v>891</v>
      </c>
      <c r="K1447" s="24" t="s">
        <v>892</v>
      </c>
      <c r="L1447" s="24" t="s">
        <v>318</v>
      </c>
      <c r="M1447" s="24" t="s">
        <v>141</v>
      </c>
      <c r="N1447" s="24" t="s">
        <v>55</v>
      </c>
      <c r="O1447" s="24" t="s">
        <v>142</v>
      </c>
      <c r="P1447" s="24">
        <v>2000</v>
      </c>
      <c r="Q1447" s="24">
        <v>0</v>
      </c>
      <c r="R1447" s="24" t="s">
        <v>654</v>
      </c>
      <c r="S1447" s="62">
        <v>0</v>
      </c>
      <c r="T1447" s="24">
        <v>2025</v>
      </c>
      <c r="U1447" s="24">
        <f t="shared" si="28"/>
        <v>120</v>
      </c>
      <c r="V1447" s="24"/>
      <c r="W1447" s="24"/>
      <c r="X1447" s="24"/>
      <c r="Y1447" s="24"/>
      <c r="Z1447" s="24"/>
      <c r="AA1447" s="24"/>
      <c r="AB1447" s="24"/>
      <c r="AC1447" s="24">
        <v>24</v>
      </c>
      <c r="AD1447" s="24">
        <v>24</v>
      </c>
      <c r="AE1447" s="24">
        <v>24</v>
      </c>
      <c r="AF1447" s="24">
        <v>24</v>
      </c>
      <c r="AG1447" s="24">
        <v>24</v>
      </c>
      <c r="AH1447" s="62">
        <f>V1447/'Festività&amp;Chiusure'!H$2</f>
        <v>0</v>
      </c>
      <c r="AI1447" s="62">
        <f>W1447/'Festività&amp;Chiusure'!I$2</f>
        <v>0</v>
      </c>
      <c r="AJ1447" s="62">
        <f>X1447/'Festività&amp;Chiusure'!J$2</f>
        <v>0</v>
      </c>
      <c r="AK1447" s="62">
        <f>Y1447/'Festività&amp;Chiusure'!K$2</f>
        <v>0</v>
      </c>
      <c r="AL1447" s="62">
        <f>Z1447/'Festività&amp;Chiusure'!L$2</f>
        <v>0</v>
      </c>
      <c r="AM1447" s="62">
        <f>AA1447/'Festività&amp;Chiusure'!M$2</f>
        <v>0</v>
      </c>
      <c r="AN1447" s="62">
        <f>AB1447/'Festività&amp;Chiusure'!N$2</f>
        <v>0</v>
      </c>
      <c r="AO1447" s="62">
        <f>AC1447/'Festività&amp;Chiusure'!O$2</f>
        <v>2</v>
      </c>
      <c r="AP1447" s="62">
        <f>AD1447/'Festività&amp;Chiusure'!P$2</f>
        <v>1.1428571428571428</v>
      </c>
      <c r="AQ1447" s="62">
        <f>AE1447/'Festività&amp;Chiusure'!Q$2</f>
        <v>1.0434782608695652</v>
      </c>
      <c r="AR1447" s="62">
        <f>AF1447/'Festività&amp;Chiusure'!R$2</f>
        <v>1.1428571428571428</v>
      </c>
      <c r="AS1447" s="62">
        <f>AG1447/'Festività&amp;Chiusure'!S$2</f>
        <v>1.0909090909090908</v>
      </c>
    </row>
    <row r="1448" spans="1:45" ht="15" customHeight="1">
      <c r="A1448" s="24" t="s">
        <v>45</v>
      </c>
      <c r="B1448" s="24" t="s">
        <v>46</v>
      </c>
      <c r="C1448" s="24" t="s">
        <v>195</v>
      </c>
      <c r="D1448" s="24">
        <v>2025</v>
      </c>
      <c r="E1448" s="61">
        <v>45717</v>
      </c>
      <c r="F1448" s="61">
        <v>46022</v>
      </c>
      <c r="G1448" s="24" t="s">
        <v>62</v>
      </c>
      <c r="H1448" s="24" t="s">
        <v>62</v>
      </c>
      <c r="I1448" s="24"/>
      <c r="J1448" s="24" t="s">
        <v>891</v>
      </c>
      <c r="K1448" s="24" t="s">
        <v>892</v>
      </c>
      <c r="L1448" s="24" t="s">
        <v>318</v>
      </c>
      <c r="M1448" s="24" t="s">
        <v>174</v>
      </c>
      <c r="N1448" s="24" t="s">
        <v>55</v>
      </c>
      <c r="O1448" s="24" t="s">
        <v>142</v>
      </c>
      <c r="P1448" s="24">
        <v>2000</v>
      </c>
      <c r="Q1448" s="24">
        <v>0</v>
      </c>
      <c r="R1448" s="24" t="s">
        <v>654</v>
      </c>
      <c r="S1448" s="62">
        <v>0</v>
      </c>
      <c r="T1448" s="24">
        <v>2025</v>
      </c>
      <c r="U1448" s="24">
        <f t="shared" si="28"/>
        <v>120</v>
      </c>
      <c r="V1448" s="24"/>
      <c r="W1448" s="24"/>
      <c r="X1448" s="24"/>
      <c r="Y1448" s="24"/>
      <c r="Z1448" s="24"/>
      <c r="AA1448" s="24"/>
      <c r="AB1448" s="24"/>
      <c r="AC1448" s="24">
        <v>24</v>
      </c>
      <c r="AD1448" s="24">
        <v>24</v>
      </c>
      <c r="AE1448" s="24">
        <v>24</v>
      </c>
      <c r="AF1448" s="24">
        <v>24</v>
      </c>
      <c r="AG1448" s="24">
        <v>24</v>
      </c>
      <c r="AH1448" s="62">
        <f>V1448/'Festività&amp;Chiusure'!H$2</f>
        <v>0</v>
      </c>
      <c r="AI1448" s="62">
        <f>W1448/'Festività&amp;Chiusure'!I$2</f>
        <v>0</v>
      </c>
      <c r="AJ1448" s="62">
        <f>X1448/'Festività&amp;Chiusure'!J$2</f>
        <v>0</v>
      </c>
      <c r="AK1448" s="62">
        <f>Y1448/'Festività&amp;Chiusure'!K$2</f>
        <v>0</v>
      </c>
      <c r="AL1448" s="62">
        <f>Z1448/'Festività&amp;Chiusure'!L$2</f>
        <v>0</v>
      </c>
      <c r="AM1448" s="62">
        <f>AA1448/'Festività&amp;Chiusure'!M$2</f>
        <v>0</v>
      </c>
      <c r="AN1448" s="62">
        <f>AB1448/'Festività&amp;Chiusure'!N$2</f>
        <v>0</v>
      </c>
      <c r="AO1448" s="62">
        <f>AC1448/'Festività&amp;Chiusure'!O$2</f>
        <v>2</v>
      </c>
      <c r="AP1448" s="62">
        <f>AD1448/'Festività&amp;Chiusure'!P$2</f>
        <v>1.1428571428571428</v>
      </c>
      <c r="AQ1448" s="62">
        <f>AE1448/'Festività&amp;Chiusure'!Q$2</f>
        <v>1.0434782608695652</v>
      </c>
      <c r="AR1448" s="62">
        <f>AF1448/'Festività&amp;Chiusure'!R$2</f>
        <v>1.1428571428571428</v>
      </c>
      <c r="AS1448" s="62">
        <f>AG1448/'Festività&amp;Chiusure'!S$2</f>
        <v>1.0909090909090908</v>
      </c>
    </row>
    <row r="1449" spans="1:45" ht="15" customHeight="1">
      <c r="A1449" s="24" t="s">
        <v>45</v>
      </c>
      <c r="B1449" s="24" t="s">
        <v>46</v>
      </c>
      <c r="C1449" s="24" t="s">
        <v>195</v>
      </c>
      <c r="D1449" s="24">
        <v>2025</v>
      </c>
      <c r="E1449" s="61">
        <v>45717</v>
      </c>
      <c r="F1449" s="61">
        <v>46022</v>
      </c>
      <c r="G1449" s="24" t="s">
        <v>62</v>
      </c>
      <c r="H1449" s="24" t="s">
        <v>62</v>
      </c>
      <c r="I1449" s="24"/>
      <c r="J1449" s="24" t="s">
        <v>891</v>
      </c>
      <c r="K1449" s="24" t="s">
        <v>892</v>
      </c>
      <c r="L1449" s="24" t="s">
        <v>318</v>
      </c>
      <c r="M1449" s="24" t="s">
        <v>433</v>
      </c>
      <c r="N1449" s="24" t="s">
        <v>55</v>
      </c>
      <c r="O1449" s="24" t="s">
        <v>120</v>
      </c>
      <c r="P1449" s="24">
        <v>2000</v>
      </c>
      <c r="Q1449" s="24">
        <v>0</v>
      </c>
      <c r="R1449" s="24" t="s">
        <v>654</v>
      </c>
      <c r="S1449" s="62">
        <v>0</v>
      </c>
      <c r="T1449" s="24">
        <v>2025</v>
      </c>
      <c r="U1449" s="24">
        <f t="shared" si="28"/>
        <v>10</v>
      </c>
      <c r="V1449" s="24"/>
      <c r="W1449" s="24"/>
      <c r="X1449" s="24"/>
      <c r="Y1449" s="24"/>
      <c r="Z1449" s="24"/>
      <c r="AA1449" s="24"/>
      <c r="AB1449" s="24"/>
      <c r="AC1449" s="24">
        <v>2</v>
      </c>
      <c r="AD1449" s="24">
        <v>2</v>
      </c>
      <c r="AE1449" s="24">
        <v>2</v>
      </c>
      <c r="AF1449" s="24">
        <v>2</v>
      </c>
      <c r="AG1449" s="24">
        <v>2</v>
      </c>
      <c r="AH1449" s="62">
        <f>V1449/'Festività&amp;Chiusure'!H$2</f>
        <v>0</v>
      </c>
      <c r="AI1449" s="62">
        <f>W1449/'Festività&amp;Chiusure'!I$2</f>
        <v>0</v>
      </c>
      <c r="AJ1449" s="62">
        <f>X1449/'Festività&amp;Chiusure'!J$2</f>
        <v>0</v>
      </c>
      <c r="AK1449" s="62">
        <f>Y1449/'Festività&amp;Chiusure'!K$2</f>
        <v>0</v>
      </c>
      <c r="AL1449" s="62">
        <f>Z1449/'Festività&amp;Chiusure'!L$2</f>
        <v>0</v>
      </c>
      <c r="AM1449" s="62">
        <f>AA1449/'Festività&amp;Chiusure'!M$2</f>
        <v>0</v>
      </c>
      <c r="AN1449" s="62">
        <f>AB1449/'Festività&amp;Chiusure'!N$2</f>
        <v>0</v>
      </c>
      <c r="AO1449" s="62">
        <f>AC1449/'Festività&amp;Chiusure'!O$2</f>
        <v>0.16666666666666666</v>
      </c>
      <c r="AP1449" s="62">
        <f>AD1449/'Festività&amp;Chiusure'!P$2</f>
        <v>9.5238095238095233E-2</v>
      </c>
      <c r="AQ1449" s="62">
        <f>AE1449/'Festività&amp;Chiusure'!Q$2</f>
        <v>8.6956521739130432E-2</v>
      </c>
      <c r="AR1449" s="62">
        <f>AF1449/'Festività&amp;Chiusure'!R$2</f>
        <v>9.5238095238095233E-2</v>
      </c>
      <c r="AS1449" s="62">
        <f>AG1449/'Festività&amp;Chiusure'!S$2</f>
        <v>9.0909090909090912E-2</v>
      </c>
    </row>
    <row r="1450" spans="1:45" ht="15" customHeight="1">
      <c r="A1450" s="24" t="s">
        <v>45</v>
      </c>
      <c r="B1450" s="24" t="s">
        <v>46</v>
      </c>
      <c r="C1450" s="24" t="s">
        <v>195</v>
      </c>
      <c r="D1450" s="24">
        <v>2025</v>
      </c>
      <c r="E1450" s="61">
        <v>45717</v>
      </c>
      <c r="F1450" s="61">
        <v>46022</v>
      </c>
      <c r="G1450" s="24" t="s">
        <v>62</v>
      </c>
      <c r="H1450" s="24" t="s">
        <v>62</v>
      </c>
      <c r="I1450" s="24"/>
      <c r="J1450" s="24" t="s">
        <v>891</v>
      </c>
      <c r="K1450" s="24" t="s">
        <v>892</v>
      </c>
      <c r="L1450" s="24" t="s">
        <v>318</v>
      </c>
      <c r="M1450" s="24" t="s">
        <v>407</v>
      </c>
      <c r="N1450" s="24" t="s">
        <v>55</v>
      </c>
      <c r="O1450" s="24" t="s">
        <v>146</v>
      </c>
      <c r="P1450" s="24">
        <v>2000</v>
      </c>
      <c r="Q1450" s="24">
        <v>0</v>
      </c>
      <c r="R1450" s="24" t="s">
        <v>654</v>
      </c>
      <c r="S1450" s="62">
        <v>0</v>
      </c>
      <c r="T1450" s="24">
        <v>2025</v>
      </c>
      <c r="U1450" s="24">
        <f t="shared" si="28"/>
        <v>90</v>
      </c>
      <c r="V1450" s="24"/>
      <c r="W1450" s="24"/>
      <c r="X1450" s="24"/>
      <c r="Y1450" s="24"/>
      <c r="Z1450" s="24"/>
      <c r="AA1450" s="24"/>
      <c r="AB1450" s="24"/>
      <c r="AC1450" s="24">
        <v>18</v>
      </c>
      <c r="AD1450" s="24">
        <v>18</v>
      </c>
      <c r="AE1450" s="24">
        <v>18</v>
      </c>
      <c r="AF1450" s="24">
        <v>18</v>
      </c>
      <c r="AG1450" s="24">
        <v>18</v>
      </c>
      <c r="AH1450" s="62">
        <f>V1450/'Festività&amp;Chiusure'!H$2</f>
        <v>0</v>
      </c>
      <c r="AI1450" s="62">
        <f>W1450/'Festività&amp;Chiusure'!I$2</f>
        <v>0</v>
      </c>
      <c r="AJ1450" s="62">
        <f>X1450/'Festività&amp;Chiusure'!J$2</f>
        <v>0</v>
      </c>
      <c r="AK1450" s="62">
        <f>Y1450/'Festività&amp;Chiusure'!K$2</f>
        <v>0</v>
      </c>
      <c r="AL1450" s="62">
        <f>Z1450/'Festività&amp;Chiusure'!L$2</f>
        <v>0</v>
      </c>
      <c r="AM1450" s="62">
        <f>AA1450/'Festività&amp;Chiusure'!M$2</f>
        <v>0</v>
      </c>
      <c r="AN1450" s="62">
        <f>AB1450/'Festività&amp;Chiusure'!N$2</f>
        <v>0</v>
      </c>
      <c r="AO1450" s="62">
        <f>AC1450/'Festività&amp;Chiusure'!O$2</f>
        <v>1.5</v>
      </c>
      <c r="AP1450" s="62">
        <f>AD1450/'Festività&amp;Chiusure'!P$2</f>
        <v>0.8571428571428571</v>
      </c>
      <c r="AQ1450" s="62">
        <f>AE1450/'Festività&amp;Chiusure'!Q$2</f>
        <v>0.78260869565217395</v>
      </c>
      <c r="AR1450" s="62">
        <f>AF1450/'Festività&amp;Chiusure'!R$2</f>
        <v>0.8571428571428571</v>
      </c>
      <c r="AS1450" s="62">
        <f>AG1450/'Festività&amp;Chiusure'!S$2</f>
        <v>0.81818181818181823</v>
      </c>
    </row>
    <row r="1451" spans="1:45" ht="15" customHeight="1">
      <c r="A1451" s="24" t="s">
        <v>45</v>
      </c>
      <c r="B1451" s="24" t="s">
        <v>46</v>
      </c>
      <c r="C1451" s="24" t="s">
        <v>195</v>
      </c>
      <c r="D1451" s="24">
        <v>2025</v>
      </c>
      <c r="E1451" s="61">
        <v>45717</v>
      </c>
      <c r="F1451" s="61">
        <v>46022</v>
      </c>
      <c r="G1451" s="24" t="s">
        <v>62</v>
      </c>
      <c r="H1451" s="24" t="s">
        <v>62</v>
      </c>
      <c r="I1451" s="24"/>
      <c r="J1451" s="24" t="s">
        <v>891</v>
      </c>
      <c r="K1451" s="24" t="s">
        <v>892</v>
      </c>
      <c r="L1451" s="24" t="s">
        <v>318</v>
      </c>
      <c r="M1451" s="24" t="s">
        <v>893</v>
      </c>
      <c r="N1451" s="24" t="s">
        <v>55</v>
      </c>
      <c r="O1451" s="24" t="s">
        <v>92</v>
      </c>
      <c r="P1451" s="24">
        <v>2000</v>
      </c>
      <c r="Q1451" s="24">
        <v>0</v>
      </c>
      <c r="R1451" s="24" t="s">
        <v>654</v>
      </c>
      <c r="S1451" s="62">
        <v>0</v>
      </c>
      <c r="T1451" s="24">
        <v>2025</v>
      </c>
      <c r="U1451" s="24">
        <f t="shared" si="28"/>
        <v>25</v>
      </c>
      <c r="V1451" s="24"/>
      <c r="W1451" s="24"/>
      <c r="X1451" s="24"/>
      <c r="Y1451" s="24"/>
      <c r="Z1451" s="24"/>
      <c r="AA1451" s="24"/>
      <c r="AB1451" s="24"/>
      <c r="AC1451" s="24">
        <v>5</v>
      </c>
      <c r="AD1451" s="24">
        <v>5</v>
      </c>
      <c r="AE1451" s="24">
        <v>5</v>
      </c>
      <c r="AF1451" s="24">
        <v>5</v>
      </c>
      <c r="AG1451" s="24">
        <v>5</v>
      </c>
      <c r="AH1451" s="62">
        <f>V1451/'Festività&amp;Chiusure'!H$2</f>
        <v>0</v>
      </c>
      <c r="AI1451" s="62">
        <f>W1451/'Festività&amp;Chiusure'!I$2</f>
        <v>0</v>
      </c>
      <c r="AJ1451" s="62">
        <f>X1451/'Festività&amp;Chiusure'!J$2</f>
        <v>0</v>
      </c>
      <c r="AK1451" s="62">
        <f>Y1451/'Festività&amp;Chiusure'!K$2</f>
        <v>0</v>
      </c>
      <c r="AL1451" s="62">
        <f>Z1451/'Festività&amp;Chiusure'!L$2</f>
        <v>0</v>
      </c>
      <c r="AM1451" s="62">
        <f>AA1451/'Festività&amp;Chiusure'!M$2</f>
        <v>0</v>
      </c>
      <c r="AN1451" s="62">
        <f>AB1451/'Festività&amp;Chiusure'!N$2</f>
        <v>0</v>
      </c>
      <c r="AO1451" s="62">
        <f>AC1451/'Festività&amp;Chiusure'!O$2</f>
        <v>0.41666666666666669</v>
      </c>
      <c r="AP1451" s="62">
        <f>AD1451/'Festività&amp;Chiusure'!P$2</f>
        <v>0.23809523809523808</v>
      </c>
      <c r="AQ1451" s="62">
        <f>AE1451/'Festività&amp;Chiusure'!Q$2</f>
        <v>0.21739130434782608</v>
      </c>
      <c r="AR1451" s="62">
        <f>AF1451/'Festività&amp;Chiusure'!R$2</f>
        <v>0.23809523809523808</v>
      </c>
      <c r="AS1451" s="62">
        <f>AG1451/'Festività&amp;Chiusure'!S$2</f>
        <v>0.22727272727272727</v>
      </c>
    </row>
    <row r="1452" spans="1:45" ht="15" customHeight="1">
      <c r="A1452" s="24" t="s">
        <v>45</v>
      </c>
      <c r="B1452" s="24" t="s">
        <v>46</v>
      </c>
      <c r="C1452" s="24" t="s">
        <v>195</v>
      </c>
      <c r="D1452" s="24">
        <v>2025</v>
      </c>
      <c r="E1452" s="61">
        <v>45717</v>
      </c>
      <c r="F1452" s="61">
        <v>46022</v>
      </c>
      <c r="G1452" s="24" t="s">
        <v>62</v>
      </c>
      <c r="H1452" s="24" t="s">
        <v>62</v>
      </c>
      <c r="I1452" s="24"/>
      <c r="J1452" s="24" t="s">
        <v>891</v>
      </c>
      <c r="K1452" s="24" t="s">
        <v>892</v>
      </c>
      <c r="L1452" s="24" t="s">
        <v>318</v>
      </c>
      <c r="M1452" s="24" t="s">
        <v>191</v>
      </c>
      <c r="N1452" s="24" t="s">
        <v>55</v>
      </c>
      <c r="O1452" s="24" t="s">
        <v>186</v>
      </c>
      <c r="P1452" s="24">
        <v>2000</v>
      </c>
      <c r="Q1452" s="24">
        <v>0</v>
      </c>
      <c r="R1452" s="24" t="s">
        <v>654</v>
      </c>
      <c r="S1452" s="62">
        <v>0</v>
      </c>
      <c r="T1452" s="24">
        <v>2025</v>
      </c>
      <c r="U1452" s="24">
        <f t="shared" si="28"/>
        <v>40</v>
      </c>
      <c r="V1452" s="24"/>
      <c r="W1452" s="24"/>
      <c r="X1452" s="24"/>
      <c r="Y1452" s="24"/>
      <c r="Z1452" s="24"/>
      <c r="AA1452" s="24"/>
      <c r="AB1452" s="24"/>
      <c r="AC1452" s="24">
        <v>8</v>
      </c>
      <c r="AD1452" s="24">
        <v>8</v>
      </c>
      <c r="AE1452" s="24">
        <v>8</v>
      </c>
      <c r="AF1452" s="24">
        <v>8</v>
      </c>
      <c r="AG1452" s="24">
        <v>8</v>
      </c>
      <c r="AH1452" s="62">
        <f>V1452/'Festività&amp;Chiusure'!H$2</f>
        <v>0</v>
      </c>
      <c r="AI1452" s="62">
        <f>W1452/'Festività&amp;Chiusure'!I$2</f>
        <v>0</v>
      </c>
      <c r="AJ1452" s="62">
        <f>X1452/'Festività&amp;Chiusure'!J$2</f>
        <v>0</v>
      </c>
      <c r="AK1452" s="62">
        <f>Y1452/'Festività&amp;Chiusure'!K$2</f>
        <v>0</v>
      </c>
      <c r="AL1452" s="62">
        <f>Z1452/'Festività&amp;Chiusure'!L$2</f>
        <v>0</v>
      </c>
      <c r="AM1452" s="62">
        <f>AA1452/'Festività&amp;Chiusure'!M$2</f>
        <v>0</v>
      </c>
      <c r="AN1452" s="62">
        <f>AB1452/'Festività&amp;Chiusure'!N$2</f>
        <v>0</v>
      </c>
      <c r="AO1452" s="62">
        <f>AC1452/'Festività&amp;Chiusure'!O$2</f>
        <v>0.66666666666666663</v>
      </c>
      <c r="AP1452" s="62">
        <f>AD1452/'Festività&amp;Chiusure'!P$2</f>
        <v>0.38095238095238093</v>
      </c>
      <c r="AQ1452" s="62">
        <f>AE1452/'Festività&amp;Chiusure'!Q$2</f>
        <v>0.34782608695652173</v>
      </c>
      <c r="AR1452" s="62">
        <f>AF1452/'Festività&amp;Chiusure'!R$2</f>
        <v>0.38095238095238093</v>
      </c>
      <c r="AS1452" s="62">
        <f>AG1452/'Festività&amp;Chiusure'!S$2</f>
        <v>0.36363636363636365</v>
      </c>
    </row>
    <row r="1453" spans="1:45" ht="15" customHeight="1">
      <c r="A1453" s="24" t="s">
        <v>45</v>
      </c>
      <c r="B1453" s="24" t="s">
        <v>46</v>
      </c>
      <c r="C1453" s="24" t="s">
        <v>195</v>
      </c>
      <c r="D1453" s="24">
        <v>2025</v>
      </c>
      <c r="E1453" s="61">
        <v>45717</v>
      </c>
      <c r="F1453" s="61">
        <v>46022</v>
      </c>
      <c r="G1453" s="24" t="s">
        <v>62</v>
      </c>
      <c r="H1453" s="24" t="s">
        <v>62</v>
      </c>
      <c r="I1453" s="24"/>
      <c r="J1453" s="24" t="s">
        <v>891</v>
      </c>
      <c r="K1453" s="24" t="s">
        <v>892</v>
      </c>
      <c r="L1453" s="24" t="s">
        <v>318</v>
      </c>
      <c r="M1453" s="24" t="s">
        <v>223</v>
      </c>
      <c r="N1453" s="24" t="s">
        <v>55</v>
      </c>
      <c r="O1453" s="24" t="s">
        <v>120</v>
      </c>
      <c r="P1453" s="24">
        <v>2000</v>
      </c>
      <c r="Q1453" s="24">
        <v>0</v>
      </c>
      <c r="R1453" s="24" t="s">
        <v>654</v>
      </c>
      <c r="S1453" s="62">
        <v>0</v>
      </c>
      <c r="T1453" s="24">
        <v>2025</v>
      </c>
      <c r="U1453" s="24">
        <f t="shared" si="28"/>
        <v>10</v>
      </c>
      <c r="V1453" s="24"/>
      <c r="W1453" s="24"/>
      <c r="X1453" s="24"/>
      <c r="Y1453" s="24"/>
      <c r="Z1453" s="24"/>
      <c r="AA1453" s="24"/>
      <c r="AB1453" s="24"/>
      <c r="AC1453" s="24">
        <v>2</v>
      </c>
      <c r="AD1453" s="24">
        <v>2</v>
      </c>
      <c r="AE1453" s="24">
        <v>2</v>
      </c>
      <c r="AF1453" s="24">
        <v>2</v>
      </c>
      <c r="AG1453" s="24">
        <v>2</v>
      </c>
      <c r="AH1453" s="62">
        <f>V1453/'Festività&amp;Chiusure'!H$2</f>
        <v>0</v>
      </c>
      <c r="AI1453" s="62">
        <f>W1453/'Festività&amp;Chiusure'!I$2</f>
        <v>0</v>
      </c>
      <c r="AJ1453" s="62">
        <f>X1453/'Festività&amp;Chiusure'!J$2</f>
        <v>0</v>
      </c>
      <c r="AK1453" s="62">
        <f>Y1453/'Festività&amp;Chiusure'!K$2</f>
        <v>0</v>
      </c>
      <c r="AL1453" s="62">
        <f>Z1453/'Festività&amp;Chiusure'!L$2</f>
        <v>0</v>
      </c>
      <c r="AM1453" s="62">
        <f>AA1453/'Festività&amp;Chiusure'!M$2</f>
        <v>0</v>
      </c>
      <c r="AN1453" s="62">
        <f>AB1453/'Festività&amp;Chiusure'!N$2</f>
        <v>0</v>
      </c>
      <c r="AO1453" s="62">
        <f>AC1453/'Festività&amp;Chiusure'!O$2</f>
        <v>0.16666666666666666</v>
      </c>
      <c r="AP1453" s="62">
        <f>AD1453/'Festività&amp;Chiusure'!P$2</f>
        <v>9.5238095238095233E-2</v>
      </c>
      <c r="AQ1453" s="62">
        <f>AE1453/'Festività&amp;Chiusure'!Q$2</f>
        <v>8.6956521739130432E-2</v>
      </c>
      <c r="AR1453" s="62">
        <f>AF1453/'Festività&amp;Chiusure'!R$2</f>
        <v>9.5238095238095233E-2</v>
      </c>
      <c r="AS1453" s="62">
        <f>AG1453/'Festività&amp;Chiusure'!S$2</f>
        <v>9.0909090909090912E-2</v>
      </c>
    </row>
    <row r="1454" spans="1:45" ht="15" customHeight="1">
      <c r="A1454" s="24" t="s">
        <v>45</v>
      </c>
      <c r="B1454" s="24" t="s">
        <v>46</v>
      </c>
      <c r="C1454" s="24" t="s">
        <v>195</v>
      </c>
      <c r="D1454" s="24">
        <v>2025</v>
      </c>
      <c r="E1454" s="61">
        <v>45717</v>
      </c>
      <c r="F1454" s="61">
        <v>46022</v>
      </c>
      <c r="G1454" s="24" t="s">
        <v>62</v>
      </c>
      <c r="H1454" s="24" t="s">
        <v>62</v>
      </c>
      <c r="I1454" s="24"/>
      <c r="J1454" s="24" t="s">
        <v>891</v>
      </c>
      <c r="K1454" s="24" t="s">
        <v>892</v>
      </c>
      <c r="L1454" s="24" t="s">
        <v>318</v>
      </c>
      <c r="M1454" s="24" t="s">
        <v>413</v>
      </c>
      <c r="N1454" s="24" t="s">
        <v>55</v>
      </c>
      <c r="O1454" s="24" t="s">
        <v>696</v>
      </c>
      <c r="P1454" s="24">
        <v>2000</v>
      </c>
      <c r="Q1454" s="24">
        <v>0</v>
      </c>
      <c r="R1454" s="24" t="s">
        <v>654</v>
      </c>
      <c r="S1454" s="62">
        <v>0</v>
      </c>
      <c r="T1454" s="24">
        <v>2025</v>
      </c>
      <c r="U1454" s="24">
        <f t="shared" si="28"/>
        <v>65</v>
      </c>
      <c r="V1454" s="24"/>
      <c r="W1454" s="24"/>
      <c r="X1454" s="24"/>
      <c r="Y1454" s="24"/>
      <c r="Z1454" s="24"/>
      <c r="AA1454" s="24"/>
      <c r="AB1454" s="24"/>
      <c r="AC1454" s="24">
        <v>13</v>
      </c>
      <c r="AD1454" s="24">
        <v>13</v>
      </c>
      <c r="AE1454" s="24">
        <v>13</v>
      </c>
      <c r="AF1454" s="24">
        <v>13</v>
      </c>
      <c r="AG1454" s="24">
        <v>13</v>
      </c>
      <c r="AH1454" s="62">
        <f>V1454/'Festività&amp;Chiusure'!H$2</f>
        <v>0</v>
      </c>
      <c r="AI1454" s="62">
        <f>W1454/'Festività&amp;Chiusure'!I$2</f>
        <v>0</v>
      </c>
      <c r="AJ1454" s="62">
        <f>X1454/'Festività&amp;Chiusure'!J$2</f>
        <v>0</v>
      </c>
      <c r="AK1454" s="62">
        <f>Y1454/'Festività&amp;Chiusure'!K$2</f>
        <v>0</v>
      </c>
      <c r="AL1454" s="62">
        <f>Z1454/'Festività&amp;Chiusure'!L$2</f>
        <v>0</v>
      </c>
      <c r="AM1454" s="62">
        <f>AA1454/'Festività&amp;Chiusure'!M$2</f>
        <v>0</v>
      </c>
      <c r="AN1454" s="62">
        <f>AB1454/'Festività&amp;Chiusure'!N$2</f>
        <v>0</v>
      </c>
      <c r="AO1454" s="62">
        <f>AC1454/'Festività&amp;Chiusure'!O$2</f>
        <v>1.0833333333333333</v>
      </c>
      <c r="AP1454" s="62">
        <f>AD1454/'Festività&amp;Chiusure'!P$2</f>
        <v>0.61904761904761907</v>
      </c>
      <c r="AQ1454" s="62">
        <f>AE1454/'Festività&amp;Chiusure'!Q$2</f>
        <v>0.56521739130434778</v>
      </c>
      <c r="AR1454" s="62">
        <f>AF1454/'Festività&amp;Chiusure'!R$2</f>
        <v>0.61904761904761907</v>
      </c>
      <c r="AS1454" s="62">
        <f>AG1454/'Festività&amp;Chiusure'!S$2</f>
        <v>0.59090909090909094</v>
      </c>
    </row>
    <row r="1455" spans="1:45" ht="15" customHeight="1">
      <c r="A1455" s="24" t="s">
        <v>45</v>
      </c>
      <c r="B1455" s="24" t="s">
        <v>46</v>
      </c>
      <c r="C1455" s="24" t="s">
        <v>195</v>
      </c>
      <c r="D1455" s="24">
        <v>2025</v>
      </c>
      <c r="E1455" s="61">
        <v>45717</v>
      </c>
      <c r="F1455" s="61">
        <v>46022</v>
      </c>
      <c r="G1455" s="24" t="s">
        <v>62</v>
      </c>
      <c r="H1455" s="24" t="s">
        <v>62</v>
      </c>
      <c r="I1455" s="24"/>
      <c r="J1455" s="24" t="s">
        <v>891</v>
      </c>
      <c r="K1455" s="24" t="s">
        <v>892</v>
      </c>
      <c r="L1455" s="24" t="s">
        <v>318</v>
      </c>
      <c r="M1455" s="24" t="s">
        <v>224</v>
      </c>
      <c r="N1455" s="24" t="s">
        <v>55</v>
      </c>
      <c r="O1455" s="24" t="s">
        <v>120</v>
      </c>
      <c r="P1455" s="24">
        <v>2000</v>
      </c>
      <c r="Q1455" s="24">
        <v>0</v>
      </c>
      <c r="R1455" s="24" t="s">
        <v>654</v>
      </c>
      <c r="S1455" s="62">
        <v>0</v>
      </c>
      <c r="T1455" s="24">
        <v>2025</v>
      </c>
      <c r="U1455" s="24">
        <f t="shared" si="28"/>
        <v>80</v>
      </c>
      <c r="V1455" s="24"/>
      <c r="W1455" s="24"/>
      <c r="X1455" s="24"/>
      <c r="Y1455" s="24"/>
      <c r="Z1455" s="24"/>
      <c r="AA1455" s="24"/>
      <c r="AB1455" s="24"/>
      <c r="AC1455" s="24">
        <v>16</v>
      </c>
      <c r="AD1455" s="24">
        <v>16</v>
      </c>
      <c r="AE1455" s="24">
        <v>16</v>
      </c>
      <c r="AF1455" s="24">
        <v>16</v>
      </c>
      <c r="AG1455" s="24">
        <v>16</v>
      </c>
      <c r="AH1455" s="62">
        <f>V1455/'Festività&amp;Chiusure'!H$2</f>
        <v>0</v>
      </c>
      <c r="AI1455" s="62">
        <f>W1455/'Festività&amp;Chiusure'!I$2</f>
        <v>0</v>
      </c>
      <c r="AJ1455" s="62">
        <f>X1455/'Festività&amp;Chiusure'!J$2</f>
        <v>0</v>
      </c>
      <c r="AK1455" s="62">
        <f>Y1455/'Festività&amp;Chiusure'!K$2</f>
        <v>0</v>
      </c>
      <c r="AL1455" s="62">
        <f>Z1455/'Festività&amp;Chiusure'!L$2</f>
        <v>0</v>
      </c>
      <c r="AM1455" s="62">
        <f>AA1455/'Festività&amp;Chiusure'!M$2</f>
        <v>0</v>
      </c>
      <c r="AN1455" s="62">
        <f>AB1455/'Festività&amp;Chiusure'!N$2</f>
        <v>0</v>
      </c>
      <c r="AO1455" s="62">
        <f>AC1455/'Festività&amp;Chiusure'!O$2</f>
        <v>1.3333333333333333</v>
      </c>
      <c r="AP1455" s="62">
        <f>AD1455/'Festività&amp;Chiusure'!P$2</f>
        <v>0.76190476190476186</v>
      </c>
      <c r="AQ1455" s="62">
        <f>AE1455/'Festività&amp;Chiusure'!Q$2</f>
        <v>0.69565217391304346</v>
      </c>
      <c r="AR1455" s="62">
        <f>AF1455/'Festività&amp;Chiusure'!R$2</f>
        <v>0.76190476190476186</v>
      </c>
      <c r="AS1455" s="62">
        <f>AG1455/'Festività&amp;Chiusure'!S$2</f>
        <v>0.72727272727272729</v>
      </c>
    </row>
    <row r="1456" spans="1:45" ht="15" customHeight="1">
      <c r="A1456" s="24" t="s">
        <v>45</v>
      </c>
      <c r="B1456" s="24" t="s">
        <v>46</v>
      </c>
      <c r="C1456" s="24" t="s">
        <v>195</v>
      </c>
      <c r="D1456" s="24">
        <v>2025</v>
      </c>
      <c r="E1456" s="61">
        <v>45717</v>
      </c>
      <c r="F1456" s="61">
        <v>46022</v>
      </c>
      <c r="G1456" s="24" t="s">
        <v>62</v>
      </c>
      <c r="H1456" s="24" t="s">
        <v>62</v>
      </c>
      <c r="I1456" s="24"/>
      <c r="J1456" s="24" t="s">
        <v>891</v>
      </c>
      <c r="K1456" s="24" t="s">
        <v>892</v>
      </c>
      <c r="L1456" s="24" t="s">
        <v>318</v>
      </c>
      <c r="M1456" s="24" t="s">
        <v>419</v>
      </c>
      <c r="N1456" s="24" t="s">
        <v>55</v>
      </c>
      <c r="O1456" s="24" t="s">
        <v>674</v>
      </c>
      <c r="P1456" s="24">
        <v>2000</v>
      </c>
      <c r="Q1456" s="24">
        <v>0</v>
      </c>
      <c r="R1456" s="24" t="s">
        <v>654</v>
      </c>
      <c r="S1456" s="62">
        <v>0</v>
      </c>
      <c r="T1456" s="24">
        <v>2025</v>
      </c>
      <c r="U1456" s="24">
        <f t="shared" si="28"/>
        <v>65</v>
      </c>
      <c r="V1456" s="24"/>
      <c r="W1456" s="24"/>
      <c r="X1456" s="24"/>
      <c r="Y1456" s="24"/>
      <c r="Z1456" s="24"/>
      <c r="AA1456" s="24"/>
      <c r="AB1456" s="24"/>
      <c r="AC1456" s="24">
        <v>13</v>
      </c>
      <c r="AD1456" s="24">
        <v>13</v>
      </c>
      <c r="AE1456" s="24">
        <v>13</v>
      </c>
      <c r="AF1456" s="24">
        <v>13</v>
      </c>
      <c r="AG1456" s="24">
        <v>13</v>
      </c>
      <c r="AH1456" s="62">
        <f>V1456/'Festività&amp;Chiusure'!H$2</f>
        <v>0</v>
      </c>
      <c r="AI1456" s="62">
        <f>W1456/'Festività&amp;Chiusure'!I$2</f>
        <v>0</v>
      </c>
      <c r="AJ1456" s="62">
        <f>X1456/'Festività&amp;Chiusure'!J$2</f>
        <v>0</v>
      </c>
      <c r="AK1456" s="62">
        <f>Y1456/'Festività&amp;Chiusure'!K$2</f>
        <v>0</v>
      </c>
      <c r="AL1456" s="62">
        <f>Z1456/'Festività&amp;Chiusure'!L$2</f>
        <v>0</v>
      </c>
      <c r="AM1456" s="62">
        <f>AA1456/'Festività&amp;Chiusure'!M$2</f>
        <v>0</v>
      </c>
      <c r="AN1456" s="62">
        <f>AB1456/'Festività&amp;Chiusure'!N$2</f>
        <v>0</v>
      </c>
      <c r="AO1456" s="62">
        <f>AC1456/'Festività&amp;Chiusure'!O$2</f>
        <v>1.0833333333333333</v>
      </c>
      <c r="AP1456" s="62">
        <f>AD1456/'Festività&amp;Chiusure'!P$2</f>
        <v>0.61904761904761907</v>
      </c>
      <c r="AQ1456" s="62">
        <f>AE1456/'Festività&amp;Chiusure'!Q$2</f>
        <v>0.56521739130434778</v>
      </c>
      <c r="AR1456" s="62">
        <f>AF1456/'Festività&amp;Chiusure'!R$2</f>
        <v>0.61904761904761907</v>
      </c>
      <c r="AS1456" s="62">
        <f>AG1456/'Festività&amp;Chiusure'!S$2</f>
        <v>0.59090909090909094</v>
      </c>
    </row>
    <row r="1457" spans="1:45" ht="15" customHeight="1">
      <c r="A1457" s="24" t="s">
        <v>45</v>
      </c>
      <c r="B1457" s="24" t="s">
        <v>46</v>
      </c>
      <c r="C1457" s="24" t="s">
        <v>195</v>
      </c>
      <c r="D1457" s="24">
        <v>2025</v>
      </c>
      <c r="E1457" s="61">
        <v>45717</v>
      </c>
      <c r="F1457" s="61">
        <v>46022</v>
      </c>
      <c r="G1457" s="24" t="s">
        <v>62</v>
      </c>
      <c r="H1457" s="24" t="s">
        <v>62</v>
      </c>
      <c r="I1457" s="24"/>
      <c r="J1457" s="24" t="s">
        <v>891</v>
      </c>
      <c r="K1457" s="24" t="s">
        <v>892</v>
      </c>
      <c r="L1457" s="24" t="s">
        <v>318</v>
      </c>
      <c r="M1457" s="24" t="s">
        <v>318</v>
      </c>
      <c r="N1457" s="24" t="s">
        <v>55</v>
      </c>
      <c r="O1457" s="24" t="s">
        <v>92</v>
      </c>
      <c r="P1457" s="24">
        <v>2000</v>
      </c>
      <c r="Q1457" s="24">
        <v>0</v>
      </c>
      <c r="R1457" s="24" t="s">
        <v>654</v>
      </c>
      <c r="S1457" s="62">
        <v>0</v>
      </c>
      <c r="T1457" s="24">
        <v>2025</v>
      </c>
      <c r="U1457" s="24">
        <f t="shared" si="28"/>
        <v>35</v>
      </c>
      <c r="V1457" s="24"/>
      <c r="W1457" s="24"/>
      <c r="X1457" s="24"/>
      <c r="Y1457" s="24"/>
      <c r="Z1457" s="24"/>
      <c r="AA1457" s="24"/>
      <c r="AB1457" s="24"/>
      <c r="AC1457" s="24">
        <v>7</v>
      </c>
      <c r="AD1457" s="24">
        <v>7</v>
      </c>
      <c r="AE1457" s="24">
        <v>7</v>
      </c>
      <c r="AF1457" s="24">
        <v>7</v>
      </c>
      <c r="AG1457" s="24">
        <v>7</v>
      </c>
      <c r="AH1457" s="62">
        <f>V1457/'Festività&amp;Chiusure'!H$2</f>
        <v>0</v>
      </c>
      <c r="AI1457" s="62">
        <f>W1457/'Festività&amp;Chiusure'!I$2</f>
        <v>0</v>
      </c>
      <c r="AJ1457" s="62">
        <f>X1457/'Festività&amp;Chiusure'!J$2</f>
        <v>0</v>
      </c>
      <c r="AK1457" s="62">
        <f>Y1457/'Festività&amp;Chiusure'!K$2</f>
        <v>0</v>
      </c>
      <c r="AL1457" s="62">
        <f>Z1457/'Festività&amp;Chiusure'!L$2</f>
        <v>0</v>
      </c>
      <c r="AM1457" s="62">
        <f>AA1457/'Festività&amp;Chiusure'!M$2</f>
        <v>0</v>
      </c>
      <c r="AN1457" s="62">
        <f>AB1457/'Festività&amp;Chiusure'!N$2</f>
        <v>0</v>
      </c>
      <c r="AO1457" s="62">
        <f>AC1457/'Festività&amp;Chiusure'!O$2</f>
        <v>0.58333333333333337</v>
      </c>
      <c r="AP1457" s="62">
        <f>AD1457/'Festività&amp;Chiusure'!P$2</f>
        <v>0.33333333333333331</v>
      </c>
      <c r="AQ1457" s="62">
        <f>AE1457/'Festività&amp;Chiusure'!Q$2</f>
        <v>0.30434782608695654</v>
      </c>
      <c r="AR1457" s="62">
        <f>AF1457/'Festività&amp;Chiusure'!R$2</f>
        <v>0.33333333333333331</v>
      </c>
      <c r="AS1457" s="62">
        <f>AG1457/'Festività&amp;Chiusure'!S$2</f>
        <v>0.31818181818181818</v>
      </c>
    </row>
    <row r="1458" spans="1:45" ht="15" customHeight="1">
      <c r="A1458" s="24" t="s">
        <v>592</v>
      </c>
      <c r="B1458" s="24" t="s">
        <v>46</v>
      </c>
      <c r="C1458" s="24" t="s">
        <v>195</v>
      </c>
      <c r="D1458" s="24" t="s">
        <v>143</v>
      </c>
      <c r="E1458" s="61">
        <v>45658</v>
      </c>
      <c r="F1458" s="61">
        <v>45716</v>
      </c>
      <c r="G1458" s="24" t="s">
        <v>62</v>
      </c>
      <c r="H1458" s="24" t="s">
        <v>62</v>
      </c>
      <c r="I1458" s="24" t="s">
        <v>50</v>
      </c>
      <c r="J1458" s="24" t="s">
        <v>894</v>
      </c>
      <c r="K1458" s="24" t="s">
        <v>52</v>
      </c>
      <c r="L1458" s="24" t="s">
        <v>318</v>
      </c>
      <c r="M1458" s="24" t="s">
        <v>53</v>
      </c>
      <c r="N1458" s="24" t="s">
        <v>59</v>
      </c>
      <c r="O1458" s="24" t="s">
        <v>696</v>
      </c>
      <c r="P1458" s="24">
        <v>24</v>
      </c>
      <c r="Q1458" s="24">
        <v>0</v>
      </c>
      <c r="R1458" s="24" t="s">
        <v>381</v>
      </c>
      <c r="S1458" s="62">
        <v>0</v>
      </c>
      <c r="T1458" s="24">
        <v>2025</v>
      </c>
      <c r="U1458" s="24">
        <f t="shared" si="28"/>
        <v>0</v>
      </c>
      <c r="V1458" s="24">
        <v>1</v>
      </c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62">
        <f>V1458/'Festività&amp;Chiusure'!H$2</f>
        <v>5.5555555555555552E-2</v>
      </c>
      <c r="AI1458" s="62">
        <f>W1458/'Festività&amp;Chiusure'!I$2</f>
        <v>0</v>
      </c>
      <c r="AJ1458" s="62">
        <f>X1458/'Festività&amp;Chiusure'!J$2</f>
        <v>0</v>
      </c>
      <c r="AK1458" s="62">
        <f>Y1458/'Festività&amp;Chiusure'!K$2</f>
        <v>0</v>
      </c>
      <c r="AL1458" s="62">
        <f>Z1458/'Festività&amp;Chiusure'!L$2</f>
        <v>0</v>
      </c>
      <c r="AM1458" s="62">
        <f>AA1458/'Festività&amp;Chiusure'!M$2</f>
        <v>0</v>
      </c>
      <c r="AN1458" s="62">
        <f>AB1458/'Festività&amp;Chiusure'!N$2</f>
        <v>0</v>
      </c>
      <c r="AO1458" s="62">
        <f>AC1458/'Festività&amp;Chiusure'!O$2</f>
        <v>0</v>
      </c>
      <c r="AP1458" s="62">
        <f>AD1458/'Festività&amp;Chiusure'!P$2</f>
        <v>0</v>
      </c>
      <c r="AQ1458" s="62">
        <f>AE1458/'Festività&amp;Chiusure'!Q$2</f>
        <v>0</v>
      </c>
      <c r="AR1458" s="62">
        <f>AF1458/'Festività&amp;Chiusure'!R$2</f>
        <v>0</v>
      </c>
      <c r="AS1458" s="62">
        <f>AG1458/'Festività&amp;Chiusure'!S$2</f>
        <v>0</v>
      </c>
    </row>
    <row r="1459" spans="1:45" ht="15" customHeight="1">
      <c r="A1459" s="24" t="s">
        <v>592</v>
      </c>
      <c r="B1459" s="24" t="s">
        <v>46</v>
      </c>
      <c r="C1459" s="24" t="s">
        <v>195</v>
      </c>
      <c r="D1459" s="24" t="s">
        <v>143</v>
      </c>
      <c r="E1459" s="61">
        <v>45658</v>
      </c>
      <c r="F1459" s="61">
        <v>45716</v>
      </c>
      <c r="G1459" s="24" t="s">
        <v>62</v>
      </c>
      <c r="H1459" s="24" t="s">
        <v>62</v>
      </c>
      <c r="I1459" s="24" t="s">
        <v>50</v>
      </c>
      <c r="J1459" s="24" t="s">
        <v>894</v>
      </c>
      <c r="K1459" s="24" t="s">
        <v>52</v>
      </c>
      <c r="L1459" s="24" t="s">
        <v>318</v>
      </c>
      <c r="M1459" s="24" t="s">
        <v>67</v>
      </c>
      <c r="N1459" s="24" t="s">
        <v>55</v>
      </c>
      <c r="O1459" s="24" t="s">
        <v>696</v>
      </c>
      <c r="P1459" s="24">
        <v>24</v>
      </c>
      <c r="Q1459" s="24">
        <v>0</v>
      </c>
      <c r="R1459" s="24" t="s">
        <v>381</v>
      </c>
      <c r="S1459" s="62">
        <v>0</v>
      </c>
      <c r="T1459" s="24">
        <v>2025</v>
      </c>
      <c r="U1459" s="24">
        <f t="shared" si="28"/>
        <v>0</v>
      </c>
      <c r="V1459" s="24">
        <v>2</v>
      </c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62">
        <f>V1459/'Festività&amp;Chiusure'!H$2</f>
        <v>0.1111111111111111</v>
      </c>
      <c r="AI1459" s="62">
        <f>W1459/'Festività&amp;Chiusure'!I$2</f>
        <v>0</v>
      </c>
      <c r="AJ1459" s="62">
        <f>X1459/'Festività&amp;Chiusure'!J$2</f>
        <v>0</v>
      </c>
      <c r="AK1459" s="62">
        <f>Y1459/'Festività&amp;Chiusure'!K$2</f>
        <v>0</v>
      </c>
      <c r="AL1459" s="62">
        <f>Z1459/'Festività&amp;Chiusure'!L$2</f>
        <v>0</v>
      </c>
      <c r="AM1459" s="62">
        <f>AA1459/'Festività&amp;Chiusure'!M$2</f>
        <v>0</v>
      </c>
      <c r="AN1459" s="62">
        <f>AB1459/'Festività&amp;Chiusure'!N$2</f>
        <v>0</v>
      </c>
      <c r="AO1459" s="62">
        <f>AC1459/'Festività&amp;Chiusure'!O$2</f>
        <v>0</v>
      </c>
      <c r="AP1459" s="62">
        <f>AD1459/'Festività&amp;Chiusure'!P$2</f>
        <v>0</v>
      </c>
      <c r="AQ1459" s="62">
        <f>AE1459/'Festività&amp;Chiusure'!Q$2</f>
        <v>0</v>
      </c>
      <c r="AR1459" s="62">
        <f>AF1459/'Festività&amp;Chiusure'!R$2</f>
        <v>0</v>
      </c>
      <c r="AS1459" s="62">
        <f>AG1459/'Festività&amp;Chiusure'!S$2</f>
        <v>0</v>
      </c>
    </row>
    <row r="1460" spans="1:45" ht="15" customHeight="1">
      <c r="A1460" s="24" t="s">
        <v>592</v>
      </c>
      <c r="B1460" s="24" t="s">
        <v>46</v>
      </c>
      <c r="C1460" s="24" t="s">
        <v>195</v>
      </c>
      <c r="D1460" s="24" t="s">
        <v>143</v>
      </c>
      <c r="E1460" s="61">
        <v>45658</v>
      </c>
      <c r="F1460" s="61">
        <v>45716</v>
      </c>
      <c r="G1460" s="24" t="s">
        <v>62</v>
      </c>
      <c r="H1460" s="24" t="s">
        <v>62</v>
      </c>
      <c r="I1460" s="24" t="s">
        <v>50</v>
      </c>
      <c r="J1460" s="24" t="s">
        <v>894</v>
      </c>
      <c r="K1460" s="24" t="s">
        <v>52</v>
      </c>
      <c r="L1460" s="24" t="s">
        <v>318</v>
      </c>
      <c r="M1460" s="24" t="s">
        <v>119</v>
      </c>
      <c r="N1460" s="24" t="s">
        <v>55</v>
      </c>
      <c r="O1460" s="24" t="s">
        <v>696</v>
      </c>
      <c r="P1460" s="24">
        <v>24</v>
      </c>
      <c r="Q1460" s="24">
        <v>0</v>
      </c>
      <c r="R1460" s="24" t="s">
        <v>381</v>
      </c>
      <c r="S1460" s="62">
        <v>0</v>
      </c>
      <c r="T1460" s="24">
        <v>2025</v>
      </c>
      <c r="U1460" s="24">
        <f t="shared" si="28"/>
        <v>0</v>
      </c>
      <c r="V1460" s="24">
        <v>2</v>
      </c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62">
        <f>V1460/'Festività&amp;Chiusure'!H$2</f>
        <v>0.1111111111111111</v>
      </c>
      <c r="AI1460" s="62">
        <f>W1460/'Festività&amp;Chiusure'!I$2</f>
        <v>0</v>
      </c>
      <c r="AJ1460" s="62">
        <f>X1460/'Festività&amp;Chiusure'!J$2</f>
        <v>0</v>
      </c>
      <c r="AK1460" s="62">
        <f>Y1460/'Festività&amp;Chiusure'!K$2</f>
        <v>0</v>
      </c>
      <c r="AL1460" s="62">
        <f>Z1460/'Festività&amp;Chiusure'!L$2</f>
        <v>0</v>
      </c>
      <c r="AM1460" s="62">
        <f>AA1460/'Festività&amp;Chiusure'!M$2</f>
        <v>0</v>
      </c>
      <c r="AN1460" s="62">
        <f>AB1460/'Festività&amp;Chiusure'!N$2</f>
        <v>0</v>
      </c>
      <c r="AO1460" s="62">
        <f>AC1460/'Festività&amp;Chiusure'!O$2</f>
        <v>0</v>
      </c>
      <c r="AP1460" s="62">
        <f>AD1460/'Festività&amp;Chiusure'!P$2</f>
        <v>0</v>
      </c>
      <c r="AQ1460" s="62">
        <f>AE1460/'Festività&amp;Chiusure'!Q$2</f>
        <v>0</v>
      </c>
      <c r="AR1460" s="62">
        <f>AF1460/'Festività&amp;Chiusure'!R$2</f>
        <v>0</v>
      </c>
      <c r="AS1460" s="62">
        <f>AG1460/'Festività&amp;Chiusure'!S$2</f>
        <v>0</v>
      </c>
    </row>
    <row r="1461" spans="1:45" ht="15" customHeight="1">
      <c r="A1461" s="24" t="s">
        <v>592</v>
      </c>
      <c r="B1461" s="24" t="s">
        <v>46</v>
      </c>
      <c r="C1461" s="24" t="s">
        <v>195</v>
      </c>
      <c r="D1461" s="24" t="s">
        <v>143</v>
      </c>
      <c r="E1461" s="61">
        <v>45658</v>
      </c>
      <c r="F1461" s="61">
        <v>45716</v>
      </c>
      <c r="G1461" s="24" t="s">
        <v>62</v>
      </c>
      <c r="H1461" s="24" t="s">
        <v>62</v>
      </c>
      <c r="I1461" s="24" t="s">
        <v>50</v>
      </c>
      <c r="J1461" s="24" t="s">
        <v>894</v>
      </c>
      <c r="K1461" s="24" t="s">
        <v>52</v>
      </c>
      <c r="L1461" s="24" t="s">
        <v>318</v>
      </c>
      <c r="M1461" s="24" t="s">
        <v>106</v>
      </c>
      <c r="N1461" s="24" t="s">
        <v>55</v>
      </c>
      <c r="O1461" s="24" t="s">
        <v>696</v>
      </c>
      <c r="P1461" s="24">
        <v>24</v>
      </c>
      <c r="Q1461" s="24">
        <v>0</v>
      </c>
      <c r="R1461" s="24" t="s">
        <v>381</v>
      </c>
      <c r="S1461" s="62">
        <v>0</v>
      </c>
      <c r="T1461" s="24">
        <v>2025</v>
      </c>
      <c r="U1461" s="24">
        <f t="shared" si="28"/>
        <v>0</v>
      </c>
      <c r="V1461" s="24">
        <v>1</v>
      </c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62">
        <f>V1461/'Festività&amp;Chiusure'!H$2</f>
        <v>5.5555555555555552E-2</v>
      </c>
      <c r="AI1461" s="62">
        <f>W1461/'Festività&amp;Chiusure'!I$2</f>
        <v>0</v>
      </c>
      <c r="AJ1461" s="62">
        <f>X1461/'Festività&amp;Chiusure'!J$2</f>
        <v>0</v>
      </c>
      <c r="AK1461" s="62">
        <f>Y1461/'Festività&amp;Chiusure'!K$2</f>
        <v>0</v>
      </c>
      <c r="AL1461" s="62">
        <f>Z1461/'Festività&amp;Chiusure'!L$2</f>
        <v>0</v>
      </c>
      <c r="AM1461" s="62">
        <f>AA1461/'Festività&amp;Chiusure'!M$2</f>
        <v>0</v>
      </c>
      <c r="AN1461" s="62">
        <f>AB1461/'Festività&amp;Chiusure'!N$2</f>
        <v>0</v>
      </c>
      <c r="AO1461" s="62">
        <f>AC1461/'Festività&amp;Chiusure'!O$2</f>
        <v>0</v>
      </c>
      <c r="AP1461" s="62">
        <f>AD1461/'Festività&amp;Chiusure'!P$2</f>
        <v>0</v>
      </c>
      <c r="AQ1461" s="62">
        <f>AE1461/'Festività&amp;Chiusure'!Q$2</f>
        <v>0</v>
      </c>
      <c r="AR1461" s="62">
        <f>AF1461/'Festività&amp;Chiusure'!R$2</f>
        <v>0</v>
      </c>
      <c r="AS1461" s="62">
        <f>AG1461/'Festività&amp;Chiusure'!S$2</f>
        <v>0</v>
      </c>
    </row>
    <row r="1462" spans="1:45" ht="15" customHeight="1">
      <c r="A1462" s="24" t="s">
        <v>592</v>
      </c>
      <c r="B1462" s="24" t="s">
        <v>194</v>
      </c>
      <c r="C1462" s="24" t="s">
        <v>195</v>
      </c>
      <c r="D1462" s="24">
        <v>2025</v>
      </c>
      <c r="E1462" s="61">
        <v>45658</v>
      </c>
      <c r="F1462" s="61">
        <v>45838</v>
      </c>
      <c r="G1462" s="24" t="s">
        <v>651</v>
      </c>
      <c r="H1462" s="24" t="s">
        <v>651</v>
      </c>
      <c r="I1462" s="24" t="s">
        <v>50</v>
      </c>
      <c r="J1462" s="24" t="s">
        <v>895</v>
      </c>
      <c r="K1462" s="24" t="s">
        <v>52</v>
      </c>
      <c r="L1462" s="24" t="s">
        <v>318</v>
      </c>
      <c r="M1462" s="24" t="s">
        <v>448</v>
      </c>
      <c r="N1462" s="24" t="s">
        <v>55</v>
      </c>
      <c r="O1462" s="24" t="s">
        <v>697</v>
      </c>
      <c r="P1462" s="24">
        <v>24</v>
      </c>
      <c r="Q1462" s="24">
        <v>0</v>
      </c>
      <c r="R1462" s="24" t="s">
        <v>654</v>
      </c>
      <c r="S1462" s="62">
        <v>0</v>
      </c>
      <c r="T1462" s="24">
        <v>2025</v>
      </c>
      <c r="U1462" s="24">
        <f t="shared" si="28"/>
        <v>0</v>
      </c>
      <c r="V1462" s="24"/>
      <c r="W1462" s="24"/>
      <c r="X1462" s="24">
        <v>5</v>
      </c>
      <c r="Y1462" s="24">
        <v>5</v>
      </c>
      <c r="Z1462" s="24"/>
      <c r="AA1462" s="24"/>
      <c r="AB1462" s="24"/>
      <c r="AC1462" s="24"/>
      <c r="AD1462" s="24"/>
      <c r="AE1462" s="24"/>
      <c r="AF1462" s="24"/>
      <c r="AG1462" s="24"/>
      <c r="AH1462" s="62">
        <f>V1462/'Festività&amp;Chiusure'!H$2</f>
        <v>0</v>
      </c>
      <c r="AI1462" s="62">
        <f>W1462/'Festività&amp;Chiusure'!I$2</f>
        <v>0</v>
      </c>
      <c r="AJ1462" s="62">
        <f>X1462/'Festività&amp;Chiusure'!J$2</f>
        <v>0.23809523809523808</v>
      </c>
      <c r="AK1462" s="62">
        <f>Y1462/'Festività&amp;Chiusure'!K$2</f>
        <v>0.22727272727272727</v>
      </c>
      <c r="AL1462" s="62">
        <f>Z1462/'Festività&amp;Chiusure'!L$2</f>
        <v>0</v>
      </c>
      <c r="AM1462" s="62">
        <f>AA1462/'Festività&amp;Chiusure'!M$2</f>
        <v>0</v>
      </c>
      <c r="AN1462" s="62">
        <f>AB1462/'Festività&amp;Chiusure'!N$2</f>
        <v>0</v>
      </c>
      <c r="AO1462" s="62">
        <f>AC1462/'Festività&amp;Chiusure'!O$2</f>
        <v>0</v>
      </c>
      <c r="AP1462" s="62">
        <f>AD1462/'Festività&amp;Chiusure'!P$2</f>
        <v>0</v>
      </c>
      <c r="AQ1462" s="62">
        <f>AE1462/'Festività&amp;Chiusure'!Q$2</f>
        <v>0</v>
      </c>
      <c r="AR1462" s="62">
        <f>AF1462/'Festività&amp;Chiusure'!R$2</f>
        <v>0</v>
      </c>
      <c r="AS1462" s="62">
        <f>AG1462/'Festività&amp;Chiusure'!S$2</f>
        <v>0</v>
      </c>
    </row>
    <row r="1463" spans="1:45" ht="15" customHeight="1">
      <c r="A1463" s="24" t="s">
        <v>592</v>
      </c>
      <c r="B1463" s="24" t="s">
        <v>194</v>
      </c>
      <c r="C1463" s="24" t="s">
        <v>195</v>
      </c>
      <c r="D1463" s="24">
        <v>2025</v>
      </c>
      <c r="E1463" s="61">
        <v>45658</v>
      </c>
      <c r="F1463" s="61">
        <v>45838</v>
      </c>
      <c r="G1463" s="24" t="s">
        <v>651</v>
      </c>
      <c r="H1463" s="24" t="s">
        <v>651</v>
      </c>
      <c r="I1463" s="24" t="s">
        <v>50</v>
      </c>
      <c r="J1463" s="24" t="s">
        <v>895</v>
      </c>
      <c r="K1463" s="24" t="s">
        <v>52</v>
      </c>
      <c r="L1463" s="24" t="s">
        <v>318</v>
      </c>
      <c r="M1463" s="24" t="s">
        <v>624</v>
      </c>
      <c r="N1463" s="24" t="s">
        <v>55</v>
      </c>
      <c r="O1463" s="24" t="s">
        <v>696</v>
      </c>
      <c r="P1463" s="24">
        <v>24</v>
      </c>
      <c r="Q1463" s="24">
        <v>0</v>
      </c>
      <c r="R1463" s="24" t="s">
        <v>654</v>
      </c>
      <c r="S1463" s="62">
        <v>0</v>
      </c>
      <c r="T1463" s="24">
        <v>2025</v>
      </c>
      <c r="U1463" s="24">
        <f t="shared" si="28"/>
        <v>0</v>
      </c>
      <c r="V1463" s="24"/>
      <c r="W1463" s="24"/>
      <c r="X1463" s="24">
        <v>5</v>
      </c>
      <c r="Y1463" s="24">
        <v>5</v>
      </c>
      <c r="Z1463" s="24"/>
      <c r="AA1463" s="24"/>
      <c r="AB1463" s="24"/>
      <c r="AC1463" s="24"/>
      <c r="AD1463" s="24"/>
      <c r="AE1463" s="24"/>
      <c r="AF1463" s="24"/>
      <c r="AG1463" s="24"/>
      <c r="AH1463" s="62">
        <f>V1463/'Festività&amp;Chiusure'!H$2</f>
        <v>0</v>
      </c>
      <c r="AI1463" s="62">
        <f>W1463/'Festività&amp;Chiusure'!I$2</f>
        <v>0</v>
      </c>
      <c r="AJ1463" s="62">
        <f>X1463/'Festività&amp;Chiusure'!J$2</f>
        <v>0.23809523809523808</v>
      </c>
      <c r="AK1463" s="62">
        <f>Y1463/'Festività&amp;Chiusure'!K$2</f>
        <v>0.22727272727272727</v>
      </c>
      <c r="AL1463" s="62">
        <f>Z1463/'Festività&amp;Chiusure'!L$2</f>
        <v>0</v>
      </c>
      <c r="AM1463" s="62">
        <f>AA1463/'Festività&amp;Chiusure'!M$2</f>
        <v>0</v>
      </c>
      <c r="AN1463" s="62">
        <f>AB1463/'Festività&amp;Chiusure'!N$2</f>
        <v>0</v>
      </c>
      <c r="AO1463" s="62">
        <f>AC1463/'Festività&amp;Chiusure'!O$2</f>
        <v>0</v>
      </c>
      <c r="AP1463" s="62">
        <f>AD1463/'Festività&amp;Chiusure'!P$2</f>
        <v>0</v>
      </c>
      <c r="AQ1463" s="62">
        <f>AE1463/'Festività&amp;Chiusure'!Q$2</f>
        <v>0</v>
      </c>
      <c r="AR1463" s="62">
        <f>AF1463/'Festività&amp;Chiusure'!R$2</f>
        <v>0</v>
      </c>
      <c r="AS1463" s="62">
        <f>AG1463/'Festività&amp;Chiusure'!S$2</f>
        <v>0</v>
      </c>
    </row>
    <row r="1464" spans="1:45" ht="15" customHeight="1">
      <c r="A1464" s="24" t="s">
        <v>592</v>
      </c>
      <c r="B1464" s="24" t="s">
        <v>194</v>
      </c>
      <c r="C1464" s="24" t="s">
        <v>195</v>
      </c>
      <c r="D1464" s="24">
        <v>2025</v>
      </c>
      <c r="E1464" s="61">
        <v>45658</v>
      </c>
      <c r="F1464" s="61">
        <v>45838</v>
      </c>
      <c r="G1464" s="24" t="s">
        <v>651</v>
      </c>
      <c r="H1464" s="24" t="s">
        <v>651</v>
      </c>
      <c r="I1464" s="24" t="s">
        <v>50</v>
      </c>
      <c r="J1464" s="24" t="s">
        <v>895</v>
      </c>
      <c r="K1464" s="24" t="s">
        <v>52</v>
      </c>
      <c r="L1464" s="24" t="s">
        <v>318</v>
      </c>
      <c r="M1464" s="24" t="s">
        <v>119</v>
      </c>
      <c r="N1464" s="24" t="s">
        <v>55</v>
      </c>
      <c r="O1464" s="24" t="s">
        <v>697</v>
      </c>
      <c r="P1464" s="24">
        <v>24</v>
      </c>
      <c r="Q1464" s="24">
        <v>0</v>
      </c>
      <c r="R1464" s="24" t="s">
        <v>654</v>
      </c>
      <c r="S1464" s="62">
        <v>0</v>
      </c>
      <c r="T1464" s="24">
        <v>2025</v>
      </c>
      <c r="U1464" s="24">
        <f t="shared" si="28"/>
        <v>0</v>
      </c>
      <c r="V1464" s="24"/>
      <c r="W1464" s="24"/>
      <c r="X1464" s="24">
        <v>1</v>
      </c>
      <c r="Y1464" s="24">
        <v>1</v>
      </c>
      <c r="Z1464" s="24"/>
      <c r="AA1464" s="24"/>
      <c r="AB1464" s="24"/>
      <c r="AC1464" s="24"/>
      <c r="AD1464" s="24"/>
      <c r="AE1464" s="24"/>
      <c r="AF1464" s="24"/>
      <c r="AG1464" s="24"/>
      <c r="AH1464" s="62">
        <f>V1464/'Festività&amp;Chiusure'!H$2</f>
        <v>0</v>
      </c>
      <c r="AI1464" s="62">
        <f>W1464/'Festività&amp;Chiusure'!I$2</f>
        <v>0</v>
      </c>
      <c r="AJ1464" s="62">
        <f>X1464/'Festività&amp;Chiusure'!J$2</f>
        <v>4.7619047619047616E-2</v>
      </c>
      <c r="AK1464" s="62">
        <f>Y1464/'Festività&amp;Chiusure'!K$2</f>
        <v>4.5454545454545456E-2</v>
      </c>
      <c r="AL1464" s="62">
        <f>Z1464/'Festività&amp;Chiusure'!L$2</f>
        <v>0</v>
      </c>
      <c r="AM1464" s="62">
        <f>AA1464/'Festività&amp;Chiusure'!M$2</f>
        <v>0</v>
      </c>
      <c r="AN1464" s="62">
        <f>AB1464/'Festività&amp;Chiusure'!N$2</f>
        <v>0</v>
      </c>
      <c r="AO1464" s="62">
        <f>AC1464/'Festività&amp;Chiusure'!O$2</f>
        <v>0</v>
      </c>
      <c r="AP1464" s="62">
        <f>AD1464/'Festività&amp;Chiusure'!P$2</f>
        <v>0</v>
      </c>
      <c r="AQ1464" s="62">
        <f>AE1464/'Festività&amp;Chiusure'!Q$2</f>
        <v>0</v>
      </c>
      <c r="AR1464" s="62">
        <f>AF1464/'Festività&amp;Chiusure'!R$2</f>
        <v>0</v>
      </c>
      <c r="AS1464" s="62">
        <f>AG1464/'Festività&amp;Chiusure'!S$2</f>
        <v>0</v>
      </c>
    </row>
    <row r="1465" spans="1:45" ht="15" customHeight="1">
      <c r="A1465" s="24" t="s">
        <v>592</v>
      </c>
      <c r="B1465" s="24" t="s">
        <v>194</v>
      </c>
      <c r="C1465" s="24" t="s">
        <v>195</v>
      </c>
      <c r="D1465" s="24">
        <v>2025</v>
      </c>
      <c r="E1465" s="61">
        <v>45658</v>
      </c>
      <c r="F1465" s="61">
        <v>45838</v>
      </c>
      <c r="G1465" s="24" t="s">
        <v>651</v>
      </c>
      <c r="H1465" s="24" t="s">
        <v>651</v>
      </c>
      <c r="I1465" s="24" t="s">
        <v>50</v>
      </c>
      <c r="J1465" s="24" t="s">
        <v>895</v>
      </c>
      <c r="K1465" s="24" t="s">
        <v>52</v>
      </c>
      <c r="L1465" s="24" t="s">
        <v>318</v>
      </c>
      <c r="M1465" s="24" t="s">
        <v>318</v>
      </c>
      <c r="N1465" s="24" t="s">
        <v>176</v>
      </c>
      <c r="O1465" s="24" t="s">
        <v>92</v>
      </c>
      <c r="P1465" s="24">
        <v>24</v>
      </c>
      <c r="Q1465" s="24">
        <v>0</v>
      </c>
      <c r="R1465" s="24" t="s">
        <v>654</v>
      </c>
      <c r="S1465" s="62">
        <v>0</v>
      </c>
      <c r="T1465" s="24">
        <v>2025</v>
      </c>
      <c r="U1465" s="24">
        <f t="shared" si="28"/>
        <v>0</v>
      </c>
      <c r="V1465" s="24"/>
      <c r="W1465" s="24"/>
      <c r="X1465" s="24">
        <v>1</v>
      </c>
      <c r="Y1465" s="24">
        <v>1</v>
      </c>
      <c r="Z1465" s="24"/>
      <c r="AA1465" s="24"/>
      <c r="AB1465" s="24"/>
      <c r="AC1465" s="24"/>
      <c r="AD1465" s="24"/>
      <c r="AE1465" s="24"/>
      <c r="AF1465" s="24"/>
      <c r="AG1465" s="24"/>
      <c r="AH1465" s="62">
        <f>V1465/'Festività&amp;Chiusure'!H$2</f>
        <v>0</v>
      </c>
      <c r="AI1465" s="62">
        <f>W1465/'Festività&amp;Chiusure'!I$2</f>
        <v>0</v>
      </c>
      <c r="AJ1465" s="62">
        <f>X1465/'Festività&amp;Chiusure'!J$2</f>
        <v>4.7619047619047616E-2</v>
      </c>
      <c r="AK1465" s="62">
        <f>Y1465/'Festività&amp;Chiusure'!K$2</f>
        <v>4.5454545454545456E-2</v>
      </c>
      <c r="AL1465" s="62">
        <f>Z1465/'Festività&amp;Chiusure'!L$2</f>
        <v>0</v>
      </c>
      <c r="AM1465" s="62">
        <f>AA1465/'Festività&amp;Chiusure'!M$2</f>
        <v>0</v>
      </c>
      <c r="AN1465" s="62">
        <f>AB1465/'Festività&amp;Chiusure'!N$2</f>
        <v>0</v>
      </c>
      <c r="AO1465" s="62">
        <f>AC1465/'Festività&amp;Chiusure'!O$2</f>
        <v>0</v>
      </c>
      <c r="AP1465" s="62">
        <f>AD1465/'Festività&amp;Chiusure'!P$2</f>
        <v>0</v>
      </c>
      <c r="AQ1465" s="62">
        <f>AE1465/'Festività&amp;Chiusure'!Q$2</f>
        <v>0</v>
      </c>
      <c r="AR1465" s="62">
        <f>AF1465/'Festività&amp;Chiusure'!R$2</f>
        <v>0</v>
      </c>
      <c r="AS1465" s="62">
        <f>AG1465/'Festività&amp;Chiusure'!S$2</f>
        <v>0</v>
      </c>
    </row>
    <row r="1466" spans="1:45" ht="15" customHeight="1">
      <c r="A1466" s="24" t="s">
        <v>45</v>
      </c>
      <c r="B1466" s="24" t="s">
        <v>194</v>
      </c>
      <c r="C1466" s="24" t="s">
        <v>195</v>
      </c>
      <c r="D1466" s="24">
        <v>2025</v>
      </c>
      <c r="E1466" s="61">
        <v>45658</v>
      </c>
      <c r="F1466" s="61">
        <v>46022</v>
      </c>
      <c r="G1466" s="24" t="s">
        <v>896</v>
      </c>
      <c r="H1466" s="24" t="s">
        <v>896</v>
      </c>
      <c r="I1466" s="24" t="s">
        <v>50</v>
      </c>
      <c r="J1466" s="24" t="s">
        <v>897</v>
      </c>
      <c r="K1466" s="24" t="s">
        <v>52</v>
      </c>
      <c r="L1466" s="24" t="s">
        <v>318</v>
      </c>
      <c r="M1466" s="24" t="s">
        <v>54</v>
      </c>
      <c r="N1466" s="24" t="s">
        <v>55</v>
      </c>
      <c r="O1466" s="24" t="s">
        <v>696</v>
      </c>
      <c r="P1466" s="96">
        <v>1161</v>
      </c>
      <c r="Q1466" s="24">
        <v>430</v>
      </c>
      <c r="R1466" s="24" t="s">
        <v>93</v>
      </c>
      <c r="S1466" s="62">
        <v>0</v>
      </c>
      <c r="T1466" s="24">
        <v>2025</v>
      </c>
      <c r="U1466" s="24">
        <f t="shared" si="28"/>
        <v>0</v>
      </c>
      <c r="V1466" s="24">
        <v>2</v>
      </c>
      <c r="W1466" s="24">
        <v>2</v>
      </c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62">
        <f>V1466/'Festività&amp;Chiusure'!H$2</f>
        <v>0.1111111111111111</v>
      </c>
      <c r="AI1466" s="62">
        <f>W1466/'Festività&amp;Chiusure'!I$2</f>
        <v>0.1</v>
      </c>
      <c r="AJ1466" s="62">
        <f>X1466/'Festività&amp;Chiusure'!J$2</f>
        <v>0</v>
      </c>
      <c r="AK1466" s="62">
        <f>Y1466/'Festività&amp;Chiusure'!K$2</f>
        <v>0</v>
      </c>
      <c r="AL1466" s="62">
        <f>Z1466/'Festività&amp;Chiusure'!L$2</f>
        <v>0</v>
      </c>
      <c r="AM1466" s="62">
        <f>AA1466/'Festività&amp;Chiusure'!M$2</f>
        <v>0</v>
      </c>
      <c r="AN1466" s="62">
        <f>AB1466/'Festività&amp;Chiusure'!N$2</f>
        <v>0</v>
      </c>
      <c r="AO1466" s="62">
        <f>AC1466/'Festività&amp;Chiusure'!O$2</f>
        <v>0</v>
      </c>
      <c r="AP1466" s="62">
        <f>AD1466/'Festività&amp;Chiusure'!P$2</f>
        <v>0</v>
      </c>
      <c r="AQ1466" s="62">
        <f>AE1466/'Festività&amp;Chiusure'!Q$2</f>
        <v>0</v>
      </c>
      <c r="AR1466" s="62">
        <f>AF1466/'Festività&amp;Chiusure'!R$2</f>
        <v>0</v>
      </c>
      <c r="AS1466" s="62">
        <f>AG1466/'Festività&amp;Chiusure'!S$2</f>
        <v>0</v>
      </c>
    </row>
    <row r="1467" spans="1:45" ht="15" customHeight="1">
      <c r="A1467" s="24" t="s">
        <v>45</v>
      </c>
      <c r="B1467" s="24" t="s">
        <v>194</v>
      </c>
      <c r="C1467" s="24" t="s">
        <v>195</v>
      </c>
      <c r="D1467" s="24">
        <v>2025</v>
      </c>
      <c r="E1467" s="61">
        <v>45658</v>
      </c>
      <c r="F1467" s="61">
        <v>46022</v>
      </c>
      <c r="G1467" s="24" t="s">
        <v>896</v>
      </c>
      <c r="H1467" s="24" t="s">
        <v>896</v>
      </c>
      <c r="I1467" s="24" t="s">
        <v>50</v>
      </c>
      <c r="J1467" s="24" t="s">
        <v>897</v>
      </c>
      <c r="K1467" s="24" t="s">
        <v>52</v>
      </c>
      <c r="L1467" s="24" t="s">
        <v>318</v>
      </c>
      <c r="M1467" s="24" t="s">
        <v>448</v>
      </c>
      <c r="N1467" s="24" t="s">
        <v>55</v>
      </c>
      <c r="O1467" s="24" t="s">
        <v>756</v>
      </c>
      <c r="P1467" s="96">
        <v>1161</v>
      </c>
      <c r="Q1467" s="24">
        <v>430</v>
      </c>
      <c r="R1467" s="24" t="s">
        <v>93</v>
      </c>
      <c r="S1467" s="62">
        <v>0</v>
      </c>
      <c r="T1467" s="24">
        <v>2025</v>
      </c>
      <c r="U1467" s="24">
        <f t="shared" si="28"/>
        <v>164</v>
      </c>
      <c r="V1467" s="24">
        <v>18</v>
      </c>
      <c r="W1467" s="24">
        <v>2</v>
      </c>
      <c r="X1467" s="24">
        <v>21</v>
      </c>
      <c r="Y1467" s="24">
        <v>19</v>
      </c>
      <c r="Z1467" s="24">
        <v>22</v>
      </c>
      <c r="AA1467" s="24">
        <v>20</v>
      </c>
      <c r="AB1467" s="24">
        <v>23</v>
      </c>
      <c r="AC1467" s="24">
        <v>12</v>
      </c>
      <c r="AD1467" s="24">
        <v>21</v>
      </c>
      <c r="AE1467" s="24">
        <v>23</v>
      </c>
      <c r="AF1467" s="24">
        <v>21</v>
      </c>
      <c r="AG1467" s="24">
        <v>22</v>
      </c>
      <c r="AH1467" s="62">
        <f>V1467/'Festività&amp;Chiusure'!H$2</f>
        <v>1</v>
      </c>
      <c r="AI1467" s="62">
        <f>W1467/'Festività&amp;Chiusure'!I$2</f>
        <v>0.1</v>
      </c>
      <c r="AJ1467" s="62">
        <f>X1467/'Festività&amp;Chiusure'!J$2</f>
        <v>1</v>
      </c>
      <c r="AK1467" s="62">
        <f>Y1467/'Festività&amp;Chiusure'!K$2</f>
        <v>0.86363636363636365</v>
      </c>
      <c r="AL1467" s="62">
        <f>Z1467/'Festività&amp;Chiusure'!L$2</f>
        <v>1.1000000000000001</v>
      </c>
      <c r="AM1467" s="62">
        <f>AA1467/'Festività&amp;Chiusure'!M$2</f>
        <v>1</v>
      </c>
      <c r="AN1467" s="62">
        <f>AB1467/'Festività&amp;Chiusure'!N$2</f>
        <v>1</v>
      </c>
      <c r="AO1467" s="62">
        <f>AC1467/'Festività&amp;Chiusure'!O$2</f>
        <v>1</v>
      </c>
      <c r="AP1467" s="62">
        <f>AD1467/'Festività&amp;Chiusure'!P$2</f>
        <v>1</v>
      </c>
      <c r="AQ1467" s="62">
        <f>AE1467/'Festività&amp;Chiusure'!Q$2</f>
        <v>1</v>
      </c>
      <c r="AR1467" s="62">
        <f>AF1467/'Festività&amp;Chiusure'!R$2</f>
        <v>1</v>
      </c>
      <c r="AS1467" s="62">
        <f>AG1467/'Festività&amp;Chiusure'!S$2</f>
        <v>1</v>
      </c>
    </row>
    <row r="1468" spans="1:45" ht="15" customHeight="1">
      <c r="A1468" s="24" t="s">
        <v>45</v>
      </c>
      <c r="B1468" s="24" t="s">
        <v>194</v>
      </c>
      <c r="C1468" s="24" t="s">
        <v>195</v>
      </c>
      <c r="D1468" s="24">
        <v>2025</v>
      </c>
      <c r="E1468" s="61">
        <v>45658</v>
      </c>
      <c r="F1468" s="61">
        <v>46022</v>
      </c>
      <c r="G1468" s="24" t="s">
        <v>896</v>
      </c>
      <c r="H1468" s="24" t="s">
        <v>896</v>
      </c>
      <c r="I1468" s="24" t="s">
        <v>50</v>
      </c>
      <c r="J1468" s="24" t="s">
        <v>897</v>
      </c>
      <c r="K1468" s="24" t="s">
        <v>52</v>
      </c>
      <c r="L1468" s="24" t="s">
        <v>318</v>
      </c>
      <c r="M1468" s="24" t="s">
        <v>102</v>
      </c>
      <c r="N1468" s="24" t="s">
        <v>55</v>
      </c>
      <c r="O1468" s="24" t="s">
        <v>756</v>
      </c>
      <c r="P1468" s="96">
        <v>1161</v>
      </c>
      <c r="Q1468" s="24">
        <v>430</v>
      </c>
      <c r="R1468" s="24" t="s">
        <v>93</v>
      </c>
      <c r="S1468" s="62">
        <v>0</v>
      </c>
      <c r="T1468" s="24">
        <v>2025</v>
      </c>
      <c r="U1468" s="24">
        <f t="shared" si="28"/>
        <v>153</v>
      </c>
      <c r="V1468" s="24"/>
      <c r="W1468" s="24"/>
      <c r="X1468" s="24">
        <v>13</v>
      </c>
      <c r="Y1468" s="24">
        <v>13</v>
      </c>
      <c r="Z1468" s="24">
        <v>13</v>
      </c>
      <c r="AA1468" s="24">
        <v>20</v>
      </c>
      <c r="AB1468" s="24">
        <v>23</v>
      </c>
      <c r="AC1468" s="24">
        <v>12</v>
      </c>
      <c r="AD1468" s="24">
        <v>21</v>
      </c>
      <c r="AE1468" s="24">
        <v>23</v>
      </c>
      <c r="AF1468" s="24">
        <v>21</v>
      </c>
      <c r="AG1468" s="24">
        <v>20</v>
      </c>
      <c r="AH1468" s="62">
        <f>V1468/'Festività&amp;Chiusure'!H$2</f>
        <v>0</v>
      </c>
      <c r="AI1468" s="62">
        <f>W1468/'Festività&amp;Chiusure'!I$2</f>
        <v>0</v>
      </c>
      <c r="AJ1468" s="62">
        <f>X1468/'Festività&amp;Chiusure'!J$2</f>
        <v>0.61904761904761907</v>
      </c>
      <c r="AK1468" s="62">
        <f>Y1468/'Festività&amp;Chiusure'!K$2</f>
        <v>0.59090909090909094</v>
      </c>
      <c r="AL1468" s="62">
        <f>Z1468/'Festività&amp;Chiusure'!L$2</f>
        <v>0.65</v>
      </c>
      <c r="AM1468" s="62">
        <f>AA1468/'Festività&amp;Chiusure'!M$2</f>
        <v>1</v>
      </c>
      <c r="AN1468" s="62">
        <f>AB1468/'Festività&amp;Chiusure'!N$2</f>
        <v>1</v>
      </c>
      <c r="AO1468" s="62">
        <f>AC1468/'Festività&amp;Chiusure'!O$2</f>
        <v>1</v>
      </c>
      <c r="AP1468" s="62">
        <f>AD1468/'Festività&amp;Chiusure'!P$2</f>
        <v>1</v>
      </c>
      <c r="AQ1468" s="62">
        <f>AE1468/'Festività&amp;Chiusure'!Q$2</f>
        <v>1</v>
      </c>
      <c r="AR1468" s="62">
        <f>AF1468/'Festività&amp;Chiusure'!R$2</f>
        <v>1</v>
      </c>
      <c r="AS1468" s="62">
        <f>AG1468/'Festività&amp;Chiusure'!S$2</f>
        <v>0.90909090909090906</v>
      </c>
    </row>
    <row r="1469" spans="1:45" ht="15" customHeight="1">
      <c r="A1469" s="24" t="s">
        <v>45</v>
      </c>
      <c r="B1469" s="24" t="s">
        <v>194</v>
      </c>
      <c r="C1469" s="24" t="s">
        <v>195</v>
      </c>
      <c r="D1469" s="24">
        <v>2025</v>
      </c>
      <c r="E1469" s="61">
        <v>45658</v>
      </c>
      <c r="F1469" s="61">
        <v>46022</v>
      </c>
      <c r="G1469" s="24" t="s">
        <v>896</v>
      </c>
      <c r="H1469" s="24" t="s">
        <v>896</v>
      </c>
      <c r="I1469" s="24" t="s">
        <v>50</v>
      </c>
      <c r="J1469" s="24" t="s">
        <v>897</v>
      </c>
      <c r="K1469" s="24" t="s">
        <v>52</v>
      </c>
      <c r="L1469" s="24" t="s">
        <v>318</v>
      </c>
      <c r="M1469" s="24" t="s">
        <v>624</v>
      </c>
      <c r="N1469" s="24" t="s">
        <v>55</v>
      </c>
      <c r="O1469" s="24" t="s">
        <v>696</v>
      </c>
      <c r="P1469" s="96">
        <v>1161</v>
      </c>
      <c r="Q1469" s="24">
        <v>430</v>
      </c>
      <c r="R1469" s="24" t="s">
        <v>93</v>
      </c>
      <c r="S1469" s="62">
        <v>0</v>
      </c>
      <c r="T1469" s="24">
        <v>2025</v>
      </c>
      <c r="U1469" s="24">
        <f t="shared" si="28"/>
        <v>147</v>
      </c>
      <c r="V1469" s="24">
        <v>18</v>
      </c>
      <c r="W1469" s="24">
        <v>18</v>
      </c>
      <c r="X1469" s="24">
        <v>2</v>
      </c>
      <c r="Y1469" s="24">
        <v>22</v>
      </c>
      <c r="Z1469" s="24">
        <v>22</v>
      </c>
      <c r="AA1469" s="24">
        <v>16</v>
      </c>
      <c r="AB1469" s="24">
        <v>20</v>
      </c>
      <c r="AC1469" s="24">
        <v>12</v>
      </c>
      <c r="AD1469" s="24">
        <v>21</v>
      </c>
      <c r="AE1469" s="24">
        <v>23</v>
      </c>
      <c r="AF1469" s="24">
        <v>18</v>
      </c>
      <c r="AG1469" s="24">
        <v>15</v>
      </c>
      <c r="AH1469" s="62">
        <f>V1469/'Festività&amp;Chiusure'!H$2</f>
        <v>1</v>
      </c>
      <c r="AI1469" s="62">
        <f>W1469/'Festività&amp;Chiusure'!I$2</f>
        <v>0.9</v>
      </c>
      <c r="AJ1469" s="62">
        <f>X1469/'Festività&amp;Chiusure'!J$2</f>
        <v>9.5238095238095233E-2</v>
      </c>
      <c r="AK1469" s="62">
        <f>Y1469/'Festività&amp;Chiusure'!K$2</f>
        <v>1</v>
      </c>
      <c r="AL1469" s="62">
        <f>Z1469/'Festività&amp;Chiusure'!L$2</f>
        <v>1.1000000000000001</v>
      </c>
      <c r="AM1469" s="62">
        <f>AA1469/'Festività&amp;Chiusure'!M$2</f>
        <v>0.8</v>
      </c>
      <c r="AN1469" s="62">
        <f>AB1469/'Festività&amp;Chiusure'!N$2</f>
        <v>0.86956521739130432</v>
      </c>
      <c r="AO1469" s="62">
        <f>AC1469/'Festività&amp;Chiusure'!O$2</f>
        <v>1</v>
      </c>
      <c r="AP1469" s="62">
        <f>AD1469/'Festività&amp;Chiusure'!P$2</f>
        <v>1</v>
      </c>
      <c r="AQ1469" s="62">
        <f>AE1469/'Festività&amp;Chiusure'!Q$2</f>
        <v>1</v>
      </c>
      <c r="AR1469" s="62">
        <f>AF1469/'Festività&amp;Chiusure'!R$2</f>
        <v>0.8571428571428571</v>
      </c>
      <c r="AS1469" s="62">
        <f>AG1469/'Festività&amp;Chiusure'!S$2</f>
        <v>0.68181818181818177</v>
      </c>
    </row>
    <row r="1470" spans="1:45" ht="15" customHeight="1">
      <c r="A1470" s="24" t="s">
        <v>45</v>
      </c>
      <c r="B1470" s="24" t="s">
        <v>194</v>
      </c>
      <c r="C1470" s="24" t="s">
        <v>195</v>
      </c>
      <c r="D1470" s="24">
        <v>2025</v>
      </c>
      <c r="E1470" s="61">
        <v>45658</v>
      </c>
      <c r="F1470" s="61">
        <v>46022</v>
      </c>
      <c r="G1470" s="24" t="s">
        <v>896</v>
      </c>
      <c r="H1470" s="24" t="s">
        <v>896</v>
      </c>
      <c r="I1470" s="24" t="s">
        <v>50</v>
      </c>
      <c r="J1470" s="24" t="s">
        <v>897</v>
      </c>
      <c r="K1470" s="24" t="s">
        <v>52</v>
      </c>
      <c r="L1470" s="24" t="s">
        <v>318</v>
      </c>
      <c r="M1470" s="24" t="s">
        <v>449</v>
      </c>
      <c r="N1470" s="24" t="s">
        <v>55</v>
      </c>
      <c r="O1470" s="24" t="s">
        <v>756</v>
      </c>
      <c r="P1470" s="96">
        <v>1161</v>
      </c>
      <c r="Q1470" s="24">
        <v>430</v>
      </c>
      <c r="R1470" s="24" t="s">
        <v>93</v>
      </c>
      <c r="S1470" s="62">
        <v>0</v>
      </c>
      <c r="T1470" s="24">
        <v>2025</v>
      </c>
      <c r="U1470" s="24">
        <f t="shared" si="28"/>
        <v>155</v>
      </c>
      <c r="V1470" s="24">
        <v>17</v>
      </c>
      <c r="W1470" s="24">
        <v>17</v>
      </c>
      <c r="X1470" s="24">
        <v>18</v>
      </c>
      <c r="Y1470" s="24">
        <v>17</v>
      </c>
      <c r="Z1470" s="24">
        <v>18</v>
      </c>
      <c r="AA1470" s="24">
        <v>20</v>
      </c>
      <c r="AB1470" s="24">
        <v>23</v>
      </c>
      <c r="AC1470" s="24">
        <v>12</v>
      </c>
      <c r="AD1470" s="24">
        <v>21</v>
      </c>
      <c r="AE1470" s="24">
        <v>23</v>
      </c>
      <c r="AF1470" s="24">
        <v>21</v>
      </c>
      <c r="AG1470" s="24">
        <v>17</v>
      </c>
      <c r="AH1470" s="62">
        <f>V1470/'Festività&amp;Chiusure'!H$2</f>
        <v>0.94444444444444442</v>
      </c>
      <c r="AI1470" s="62">
        <f>W1470/'Festività&amp;Chiusure'!I$2</f>
        <v>0.85</v>
      </c>
      <c r="AJ1470" s="62">
        <f>X1470/'Festività&amp;Chiusure'!J$2</f>
        <v>0.8571428571428571</v>
      </c>
      <c r="AK1470" s="62">
        <f>Y1470/'Festività&amp;Chiusure'!K$2</f>
        <v>0.77272727272727271</v>
      </c>
      <c r="AL1470" s="62">
        <f>Z1470/'Festività&amp;Chiusure'!L$2</f>
        <v>0.9</v>
      </c>
      <c r="AM1470" s="62">
        <f>AA1470/'Festività&amp;Chiusure'!M$2</f>
        <v>1</v>
      </c>
      <c r="AN1470" s="62">
        <f>AB1470/'Festività&amp;Chiusure'!N$2</f>
        <v>1</v>
      </c>
      <c r="AO1470" s="62">
        <f>AC1470/'Festività&amp;Chiusure'!O$2</f>
        <v>1</v>
      </c>
      <c r="AP1470" s="62">
        <f>AD1470/'Festività&amp;Chiusure'!P$2</f>
        <v>1</v>
      </c>
      <c r="AQ1470" s="62">
        <f>AE1470/'Festività&amp;Chiusure'!Q$2</f>
        <v>1</v>
      </c>
      <c r="AR1470" s="62">
        <f>AF1470/'Festività&amp;Chiusure'!R$2</f>
        <v>1</v>
      </c>
      <c r="AS1470" s="62">
        <f>AG1470/'Festività&amp;Chiusure'!S$2</f>
        <v>0.77272727272727271</v>
      </c>
    </row>
    <row r="1471" spans="1:45" ht="15" customHeight="1">
      <c r="A1471" s="24" t="s">
        <v>45</v>
      </c>
      <c r="B1471" s="24" t="s">
        <v>194</v>
      </c>
      <c r="C1471" s="24" t="s">
        <v>195</v>
      </c>
      <c r="D1471" s="24">
        <v>2025</v>
      </c>
      <c r="E1471" s="61">
        <v>45658</v>
      </c>
      <c r="F1471" s="61">
        <v>46022</v>
      </c>
      <c r="G1471" s="24" t="s">
        <v>896</v>
      </c>
      <c r="H1471" s="24" t="s">
        <v>896</v>
      </c>
      <c r="I1471" s="24" t="s">
        <v>50</v>
      </c>
      <c r="J1471" s="24" t="s">
        <v>897</v>
      </c>
      <c r="K1471" s="24" t="s">
        <v>52</v>
      </c>
      <c r="L1471" s="24" t="s">
        <v>318</v>
      </c>
      <c r="M1471" s="24" t="s">
        <v>119</v>
      </c>
      <c r="N1471" s="24" t="s">
        <v>55</v>
      </c>
      <c r="O1471" s="24" t="s">
        <v>696</v>
      </c>
      <c r="P1471" s="96">
        <v>1161</v>
      </c>
      <c r="Q1471" s="24">
        <v>430</v>
      </c>
      <c r="R1471" s="24" t="s">
        <v>93</v>
      </c>
      <c r="S1471" s="62">
        <v>0</v>
      </c>
      <c r="T1471" s="24">
        <v>2025</v>
      </c>
      <c r="U1471" s="24">
        <f t="shared" si="28"/>
        <v>22</v>
      </c>
      <c r="V1471" s="24">
        <v>5</v>
      </c>
      <c r="W1471" s="24">
        <v>8</v>
      </c>
      <c r="X1471" s="24">
        <v>8</v>
      </c>
      <c r="Y1471" s="24">
        <v>8</v>
      </c>
      <c r="Z1471" s="24">
        <v>8</v>
      </c>
      <c r="AA1471" s="24">
        <v>2</v>
      </c>
      <c r="AB1471" s="24">
        <v>2</v>
      </c>
      <c r="AC1471" s="24">
        <v>2</v>
      </c>
      <c r="AD1471" s="24">
        <v>2</v>
      </c>
      <c r="AE1471" s="24">
        <v>2</v>
      </c>
      <c r="AF1471" s="24">
        <v>2</v>
      </c>
      <c r="AG1471" s="24">
        <v>2</v>
      </c>
      <c r="AH1471" s="62">
        <f>V1471/'Festività&amp;Chiusure'!H$2</f>
        <v>0.27777777777777779</v>
      </c>
      <c r="AI1471" s="62">
        <f>W1471/'Festività&amp;Chiusure'!I$2</f>
        <v>0.4</v>
      </c>
      <c r="AJ1471" s="62">
        <f>X1471/'Festività&amp;Chiusure'!J$2</f>
        <v>0.38095238095238093</v>
      </c>
      <c r="AK1471" s="62">
        <f>Y1471/'Festività&amp;Chiusure'!K$2</f>
        <v>0.36363636363636365</v>
      </c>
      <c r="AL1471" s="62">
        <f>Z1471/'Festività&amp;Chiusure'!L$2</f>
        <v>0.4</v>
      </c>
      <c r="AM1471" s="62">
        <f>AA1471/'Festività&amp;Chiusure'!M$2</f>
        <v>0.1</v>
      </c>
      <c r="AN1471" s="62">
        <f>AB1471/'Festività&amp;Chiusure'!N$2</f>
        <v>8.6956521739130432E-2</v>
      </c>
      <c r="AO1471" s="62">
        <f>AC1471/'Festività&amp;Chiusure'!O$2</f>
        <v>0.16666666666666666</v>
      </c>
      <c r="AP1471" s="62">
        <f>AD1471/'Festività&amp;Chiusure'!P$2</f>
        <v>9.5238095238095233E-2</v>
      </c>
      <c r="AQ1471" s="62">
        <f>AE1471/'Festività&amp;Chiusure'!Q$2</f>
        <v>8.6956521739130432E-2</v>
      </c>
      <c r="AR1471" s="62">
        <f>AF1471/'Festività&amp;Chiusure'!R$2</f>
        <v>9.5238095238095233E-2</v>
      </c>
      <c r="AS1471" s="62">
        <f>AG1471/'Festività&amp;Chiusure'!S$2</f>
        <v>9.0909090909090912E-2</v>
      </c>
    </row>
    <row r="1472" spans="1:45" ht="15" customHeight="1">
      <c r="A1472" s="24" t="s">
        <v>45</v>
      </c>
      <c r="B1472" s="24" t="s">
        <v>194</v>
      </c>
      <c r="C1472" s="24" t="s">
        <v>195</v>
      </c>
      <c r="D1472" s="24">
        <v>2025</v>
      </c>
      <c r="E1472" s="61">
        <v>45658</v>
      </c>
      <c r="F1472" s="61">
        <v>46022</v>
      </c>
      <c r="G1472" s="24" t="s">
        <v>896</v>
      </c>
      <c r="H1472" s="24" t="s">
        <v>896</v>
      </c>
      <c r="I1472" s="24" t="s">
        <v>50</v>
      </c>
      <c r="J1472" s="24" t="s">
        <v>897</v>
      </c>
      <c r="K1472" s="24" t="s">
        <v>52</v>
      </c>
      <c r="L1472" s="24" t="s">
        <v>318</v>
      </c>
      <c r="M1472" s="24" t="s">
        <v>103</v>
      </c>
      <c r="N1472" s="24" t="s">
        <v>59</v>
      </c>
      <c r="O1472" s="24" t="s">
        <v>697</v>
      </c>
      <c r="P1472" s="96">
        <v>1161</v>
      </c>
      <c r="Q1472" s="24">
        <v>430</v>
      </c>
      <c r="R1472" s="24" t="s">
        <v>93</v>
      </c>
      <c r="S1472" s="62">
        <v>0</v>
      </c>
      <c r="T1472" s="24">
        <v>2025</v>
      </c>
      <c r="U1472" s="24">
        <f t="shared" si="28"/>
        <v>13</v>
      </c>
      <c r="V1472" s="24">
        <v>1</v>
      </c>
      <c r="W1472" s="24">
        <v>13</v>
      </c>
      <c r="X1472" s="24">
        <v>13</v>
      </c>
      <c r="Y1472" s="24">
        <v>9</v>
      </c>
      <c r="Z1472" s="24">
        <v>6</v>
      </c>
      <c r="AA1472" s="24">
        <v>1</v>
      </c>
      <c r="AB1472" s="24">
        <v>1</v>
      </c>
      <c r="AC1472" s="24">
        <v>1</v>
      </c>
      <c r="AD1472" s="24">
        <v>1</v>
      </c>
      <c r="AE1472" s="24">
        <v>1</v>
      </c>
      <c r="AF1472" s="24">
        <v>1</v>
      </c>
      <c r="AG1472" s="24">
        <v>1</v>
      </c>
      <c r="AH1472" s="62">
        <f>V1472/'Festività&amp;Chiusure'!H$2</f>
        <v>5.5555555555555552E-2</v>
      </c>
      <c r="AI1472" s="62">
        <f>W1472/'Festività&amp;Chiusure'!I$2</f>
        <v>0.65</v>
      </c>
      <c r="AJ1472" s="62">
        <f>X1472/'Festività&amp;Chiusure'!J$2</f>
        <v>0.61904761904761907</v>
      </c>
      <c r="AK1472" s="62">
        <f>Y1472/'Festività&amp;Chiusure'!K$2</f>
        <v>0.40909090909090912</v>
      </c>
      <c r="AL1472" s="62">
        <f>Z1472/'Festività&amp;Chiusure'!L$2</f>
        <v>0.3</v>
      </c>
      <c r="AM1472" s="62">
        <f>AA1472/'Festività&amp;Chiusure'!M$2</f>
        <v>0.05</v>
      </c>
      <c r="AN1472" s="62">
        <f>AB1472/'Festività&amp;Chiusure'!N$2</f>
        <v>4.3478260869565216E-2</v>
      </c>
      <c r="AO1472" s="62">
        <f>AC1472/'Festività&amp;Chiusure'!O$2</f>
        <v>8.3333333333333329E-2</v>
      </c>
      <c r="AP1472" s="62">
        <f>AD1472/'Festività&amp;Chiusure'!P$2</f>
        <v>4.7619047619047616E-2</v>
      </c>
      <c r="AQ1472" s="62">
        <f>AE1472/'Festività&amp;Chiusure'!Q$2</f>
        <v>4.3478260869565216E-2</v>
      </c>
      <c r="AR1472" s="62">
        <f>AF1472/'Festività&amp;Chiusure'!R$2</f>
        <v>4.7619047619047616E-2</v>
      </c>
      <c r="AS1472" s="62">
        <f>AG1472/'Festività&amp;Chiusure'!S$2</f>
        <v>4.5454545454545456E-2</v>
      </c>
    </row>
    <row r="1473" spans="1:45" ht="15" customHeight="1">
      <c r="A1473" s="24" t="s">
        <v>45</v>
      </c>
      <c r="B1473" s="24" t="s">
        <v>194</v>
      </c>
      <c r="C1473" s="24" t="s">
        <v>195</v>
      </c>
      <c r="D1473" s="24">
        <v>2025</v>
      </c>
      <c r="E1473" s="61">
        <v>45658</v>
      </c>
      <c r="F1473" s="61">
        <v>46022</v>
      </c>
      <c r="G1473" s="24" t="s">
        <v>896</v>
      </c>
      <c r="H1473" s="24" t="s">
        <v>896</v>
      </c>
      <c r="I1473" s="24" t="s">
        <v>50</v>
      </c>
      <c r="J1473" s="24" t="s">
        <v>897</v>
      </c>
      <c r="K1473" s="24" t="s">
        <v>52</v>
      </c>
      <c r="L1473" s="24" t="s">
        <v>318</v>
      </c>
      <c r="M1473" s="24" t="s">
        <v>318</v>
      </c>
      <c r="N1473" s="24" t="s">
        <v>176</v>
      </c>
      <c r="O1473" s="24" t="s">
        <v>92</v>
      </c>
      <c r="P1473" s="96">
        <v>1161</v>
      </c>
      <c r="Q1473" s="24">
        <v>430</v>
      </c>
      <c r="R1473" s="24" t="s">
        <v>93</v>
      </c>
      <c r="S1473" s="62">
        <v>0</v>
      </c>
      <c r="T1473" s="24">
        <v>2025</v>
      </c>
      <c r="U1473" s="24">
        <f t="shared" ref="U1473:U1488" si="29">SUM(Z1473:AG1473)</f>
        <v>61</v>
      </c>
      <c r="V1473" s="24">
        <v>7</v>
      </c>
      <c r="W1473" s="24">
        <v>7</v>
      </c>
      <c r="X1473" s="24">
        <v>7</v>
      </c>
      <c r="Y1473" s="24">
        <v>7</v>
      </c>
      <c r="Z1473" s="24">
        <v>8</v>
      </c>
      <c r="AA1473" s="24">
        <v>8</v>
      </c>
      <c r="AB1473" s="24">
        <v>9</v>
      </c>
      <c r="AC1473" s="24">
        <v>5</v>
      </c>
      <c r="AD1473" s="24">
        <v>8</v>
      </c>
      <c r="AE1473" s="24">
        <v>8</v>
      </c>
      <c r="AF1473" s="24">
        <v>8</v>
      </c>
      <c r="AG1473" s="24">
        <v>7</v>
      </c>
      <c r="AH1473" s="62">
        <f>V1473/'Festività&amp;Chiusure'!H$2</f>
        <v>0.3888888888888889</v>
      </c>
      <c r="AI1473" s="62">
        <f>W1473/'Festività&amp;Chiusure'!I$2</f>
        <v>0.35</v>
      </c>
      <c r="AJ1473" s="62">
        <f>X1473/'Festività&amp;Chiusure'!J$2</f>
        <v>0.33333333333333331</v>
      </c>
      <c r="AK1473" s="62">
        <f>Y1473/'Festività&amp;Chiusure'!K$2</f>
        <v>0.31818181818181818</v>
      </c>
      <c r="AL1473" s="62">
        <f>Z1473/'Festività&amp;Chiusure'!L$2</f>
        <v>0.4</v>
      </c>
      <c r="AM1473" s="62">
        <f>AA1473/'Festività&amp;Chiusure'!M$2</f>
        <v>0.4</v>
      </c>
      <c r="AN1473" s="62">
        <f>AB1473/'Festività&amp;Chiusure'!N$2</f>
        <v>0.39130434782608697</v>
      </c>
      <c r="AO1473" s="62">
        <f>AC1473/'Festività&amp;Chiusure'!O$2</f>
        <v>0.41666666666666669</v>
      </c>
      <c r="AP1473" s="62">
        <f>AD1473/'Festività&amp;Chiusure'!P$2</f>
        <v>0.38095238095238093</v>
      </c>
      <c r="AQ1473" s="62">
        <f>AE1473/'Festività&amp;Chiusure'!Q$2</f>
        <v>0.34782608695652173</v>
      </c>
      <c r="AR1473" s="62">
        <f>AF1473/'Festività&amp;Chiusure'!R$2</f>
        <v>0.38095238095238093</v>
      </c>
      <c r="AS1473" s="62">
        <f>AG1473/'Festività&amp;Chiusure'!S$2</f>
        <v>0.31818181818181818</v>
      </c>
    </row>
    <row r="1474" spans="1:45" ht="15" customHeight="1">
      <c r="A1474" s="24" t="s">
        <v>45</v>
      </c>
      <c r="B1474" s="24" t="s">
        <v>194</v>
      </c>
      <c r="C1474" s="24" t="s">
        <v>195</v>
      </c>
      <c r="D1474" s="24">
        <v>2025</v>
      </c>
      <c r="E1474" s="61">
        <v>45658</v>
      </c>
      <c r="F1474" s="61">
        <v>46022</v>
      </c>
      <c r="G1474" s="24" t="s">
        <v>896</v>
      </c>
      <c r="H1474" s="24" t="s">
        <v>896</v>
      </c>
      <c r="I1474" s="24" t="s">
        <v>50</v>
      </c>
      <c r="J1474" s="24" t="s">
        <v>897</v>
      </c>
      <c r="K1474" s="24" t="s">
        <v>52</v>
      </c>
      <c r="L1474" s="24" t="s">
        <v>318</v>
      </c>
      <c r="M1474" s="24" t="s">
        <v>650</v>
      </c>
      <c r="N1474" s="24" t="s">
        <v>55</v>
      </c>
      <c r="O1474" s="24" t="s">
        <v>696</v>
      </c>
      <c r="P1474" s="96">
        <v>1161</v>
      </c>
      <c r="Q1474" s="24">
        <v>430</v>
      </c>
      <c r="R1474" s="24" t="s">
        <v>93</v>
      </c>
      <c r="S1474" s="62">
        <v>0</v>
      </c>
      <c r="T1474" s="24">
        <v>2025</v>
      </c>
      <c r="U1474" s="24">
        <f t="shared" si="29"/>
        <v>0</v>
      </c>
      <c r="V1474" s="66">
        <v>18</v>
      </c>
      <c r="W1474" s="66">
        <v>18</v>
      </c>
      <c r="X1474" s="66"/>
      <c r="Y1474" s="66"/>
      <c r="Z1474" s="66"/>
      <c r="AA1474" s="66"/>
      <c r="AB1474" s="66"/>
      <c r="AC1474" s="66"/>
      <c r="AD1474" s="66"/>
      <c r="AE1474" s="66"/>
      <c r="AF1474" s="66"/>
      <c r="AG1474" s="66"/>
      <c r="AH1474" s="62">
        <f>V1474/'Festività&amp;Chiusure'!H$2</f>
        <v>1</v>
      </c>
      <c r="AI1474" s="62">
        <f>W1474/'Festività&amp;Chiusure'!I$2</f>
        <v>0.9</v>
      </c>
      <c r="AJ1474" s="62">
        <f>X1474/'Festività&amp;Chiusure'!J$2</f>
        <v>0</v>
      </c>
      <c r="AK1474" s="62">
        <f>Y1474/'Festività&amp;Chiusure'!K$2</f>
        <v>0</v>
      </c>
      <c r="AL1474" s="62">
        <f>Z1474/'Festività&amp;Chiusure'!L$2</f>
        <v>0</v>
      </c>
      <c r="AM1474" s="62">
        <f>AA1474/'Festività&amp;Chiusure'!M$2</f>
        <v>0</v>
      </c>
      <c r="AN1474" s="62">
        <f>AB1474/'Festività&amp;Chiusure'!N$2</f>
        <v>0</v>
      </c>
      <c r="AO1474" s="62">
        <f>AC1474/'Festività&amp;Chiusure'!O$2</f>
        <v>0</v>
      </c>
      <c r="AP1474" s="62">
        <f>AD1474/'Festività&amp;Chiusure'!P$2</f>
        <v>0</v>
      </c>
      <c r="AQ1474" s="62">
        <f>AE1474/'Festività&amp;Chiusure'!Q$2</f>
        <v>0</v>
      </c>
      <c r="AR1474" s="62">
        <f>AF1474/'Festività&amp;Chiusure'!R$2</f>
        <v>0</v>
      </c>
      <c r="AS1474" s="62">
        <f>AG1474/'Festività&amp;Chiusure'!S$2</f>
        <v>0</v>
      </c>
    </row>
    <row r="1475" spans="1:45" ht="15" customHeight="1">
      <c r="A1475" s="24" t="s">
        <v>45</v>
      </c>
      <c r="B1475" s="24" t="s">
        <v>194</v>
      </c>
      <c r="C1475" s="24" t="s">
        <v>195</v>
      </c>
      <c r="D1475" s="24">
        <v>2025</v>
      </c>
      <c r="E1475" s="61">
        <v>45658</v>
      </c>
      <c r="F1475" s="61">
        <v>46022</v>
      </c>
      <c r="G1475" s="24" t="s">
        <v>896</v>
      </c>
      <c r="H1475" s="24" t="s">
        <v>896</v>
      </c>
      <c r="I1475" s="24" t="s">
        <v>50</v>
      </c>
      <c r="J1475" s="24" t="s">
        <v>897</v>
      </c>
      <c r="K1475" s="24" t="s">
        <v>52</v>
      </c>
      <c r="L1475" s="24" t="s">
        <v>318</v>
      </c>
      <c r="M1475" s="24" t="s">
        <v>54</v>
      </c>
      <c r="N1475" s="24" t="s">
        <v>55</v>
      </c>
      <c r="O1475" s="24" t="s">
        <v>696</v>
      </c>
      <c r="P1475" s="96">
        <v>1161</v>
      </c>
      <c r="Q1475" s="24">
        <v>430</v>
      </c>
      <c r="R1475" s="24" t="s">
        <v>93</v>
      </c>
      <c r="S1475" s="62">
        <v>0</v>
      </c>
      <c r="T1475" s="24">
        <v>2025</v>
      </c>
      <c r="U1475" s="24">
        <f t="shared" si="29"/>
        <v>39</v>
      </c>
      <c r="V1475" s="66"/>
      <c r="W1475" s="66"/>
      <c r="X1475" s="66"/>
      <c r="Y1475" s="66"/>
      <c r="Z1475" s="66">
        <v>4</v>
      </c>
      <c r="AA1475" s="66">
        <v>5</v>
      </c>
      <c r="AB1475" s="66">
        <v>5</v>
      </c>
      <c r="AC1475" s="66">
        <v>5</v>
      </c>
      <c r="AD1475" s="66">
        <v>5</v>
      </c>
      <c r="AE1475" s="66">
        <v>5</v>
      </c>
      <c r="AF1475" s="66">
        <v>5</v>
      </c>
      <c r="AG1475" s="66">
        <v>5</v>
      </c>
      <c r="AH1475" s="62">
        <f>V1475/'Festività&amp;Chiusure'!H$2</f>
        <v>0</v>
      </c>
      <c r="AI1475" s="62">
        <f>W1475/'Festività&amp;Chiusure'!I$2</f>
        <v>0</v>
      </c>
      <c r="AJ1475" s="62">
        <f>X1475/'Festività&amp;Chiusure'!J$2</f>
        <v>0</v>
      </c>
      <c r="AK1475" s="62">
        <f>Y1475/'Festività&amp;Chiusure'!K$2</f>
        <v>0</v>
      </c>
      <c r="AL1475" s="62">
        <f>Z1475/'Festività&amp;Chiusure'!L$2</f>
        <v>0.2</v>
      </c>
      <c r="AM1475" s="62">
        <f>AA1475/'Festività&amp;Chiusure'!M$2</f>
        <v>0.25</v>
      </c>
      <c r="AN1475" s="62">
        <f>AB1475/'Festività&amp;Chiusure'!N$2</f>
        <v>0.21739130434782608</v>
      </c>
      <c r="AO1475" s="62">
        <f>AC1475/'Festività&amp;Chiusure'!O$2</f>
        <v>0.41666666666666669</v>
      </c>
      <c r="AP1475" s="62">
        <f>AD1475/'Festività&amp;Chiusure'!P$2</f>
        <v>0.23809523809523808</v>
      </c>
      <c r="AQ1475" s="62">
        <f>AE1475/'Festività&amp;Chiusure'!Q$2</f>
        <v>0.21739130434782608</v>
      </c>
      <c r="AR1475" s="62">
        <f>AF1475/'Festività&amp;Chiusure'!R$2</f>
        <v>0.23809523809523808</v>
      </c>
      <c r="AS1475" s="62">
        <f>AG1475/'Festività&amp;Chiusure'!S$2</f>
        <v>0.22727272727272727</v>
      </c>
    </row>
    <row r="1476" spans="1:45" ht="15" customHeight="1">
      <c r="A1476" s="24" t="s">
        <v>592</v>
      </c>
      <c r="B1476" s="24" t="s">
        <v>194</v>
      </c>
      <c r="C1476" s="24" t="s">
        <v>195</v>
      </c>
      <c r="D1476" s="24">
        <v>2025</v>
      </c>
      <c r="E1476" s="61">
        <v>45658</v>
      </c>
      <c r="F1476" s="61">
        <v>45838</v>
      </c>
      <c r="G1476" s="24" t="s">
        <v>898</v>
      </c>
      <c r="H1476" s="24" t="s">
        <v>898</v>
      </c>
      <c r="I1476" s="24" t="s">
        <v>50</v>
      </c>
      <c r="J1476" s="24" t="s">
        <v>899</v>
      </c>
      <c r="K1476" s="24" t="s">
        <v>52</v>
      </c>
      <c r="L1476" s="24" t="s">
        <v>318</v>
      </c>
      <c r="M1476" s="24" t="s">
        <v>53</v>
      </c>
      <c r="N1476" s="24" t="s">
        <v>59</v>
      </c>
      <c r="O1476" s="24" t="s">
        <v>696</v>
      </c>
      <c r="P1476" s="24">
        <v>150</v>
      </c>
      <c r="Q1476" s="24">
        <v>0</v>
      </c>
      <c r="R1476" s="24" t="s">
        <v>93</v>
      </c>
      <c r="S1476" s="62">
        <v>0</v>
      </c>
      <c r="T1476" s="24">
        <v>2025</v>
      </c>
      <c r="U1476" s="24">
        <f t="shared" si="29"/>
        <v>0</v>
      </c>
      <c r="V1476" s="24"/>
      <c r="W1476" s="24">
        <v>1</v>
      </c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62">
        <f>V1476/'Festività&amp;Chiusure'!H$2</f>
        <v>0</v>
      </c>
      <c r="AI1476" s="62">
        <f>W1476/'Festività&amp;Chiusure'!I$2</f>
        <v>0.05</v>
      </c>
      <c r="AJ1476" s="62">
        <f>X1476/'Festività&amp;Chiusure'!J$2</f>
        <v>0</v>
      </c>
      <c r="AK1476" s="62">
        <f>Y1476/'Festività&amp;Chiusure'!K$2</f>
        <v>0</v>
      </c>
      <c r="AL1476" s="62">
        <f>Z1476/'Festività&amp;Chiusure'!L$2</f>
        <v>0</v>
      </c>
      <c r="AM1476" s="62">
        <f>AA1476/'Festività&amp;Chiusure'!M$2</f>
        <v>0</v>
      </c>
      <c r="AN1476" s="62">
        <f>AB1476/'Festività&amp;Chiusure'!N$2</f>
        <v>0</v>
      </c>
      <c r="AO1476" s="62">
        <f>AC1476/'Festività&amp;Chiusure'!O$2</f>
        <v>0</v>
      </c>
      <c r="AP1476" s="62">
        <f>AD1476/'Festività&amp;Chiusure'!P$2</f>
        <v>0</v>
      </c>
      <c r="AQ1476" s="62">
        <f>AE1476/'Festività&amp;Chiusure'!Q$2</f>
        <v>0</v>
      </c>
      <c r="AR1476" s="62">
        <f>AF1476/'Festività&amp;Chiusure'!R$2</f>
        <v>0</v>
      </c>
      <c r="AS1476" s="62">
        <f>AG1476/'Festività&amp;Chiusure'!S$2</f>
        <v>0</v>
      </c>
    </row>
    <row r="1477" spans="1:45" ht="15" customHeight="1">
      <c r="A1477" s="24" t="s">
        <v>592</v>
      </c>
      <c r="B1477" s="24" t="s">
        <v>194</v>
      </c>
      <c r="C1477" s="24" t="s">
        <v>195</v>
      </c>
      <c r="D1477" s="24">
        <v>2025</v>
      </c>
      <c r="E1477" s="61">
        <v>45658</v>
      </c>
      <c r="F1477" s="61">
        <v>45838</v>
      </c>
      <c r="G1477" s="24" t="s">
        <v>898</v>
      </c>
      <c r="H1477" s="24" t="s">
        <v>898</v>
      </c>
      <c r="I1477" s="24" t="s">
        <v>50</v>
      </c>
      <c r="J1477" s="24" t="s">
        <v>899</v>
      </c>
      <c r="K1477" s="24" t="s">
        <v>52</v>
      </c>
      <c r="L1477" s="24" t="s">
        <v>318</v>
      </c>
      <c r="M1477" s="24" t="s">
        <v>54</v>
      </c>
      <c r="N1477" s="24" t="s">
        <v>55</v>
      </c>
      <c r="O1477" s="24" t="s">
        <v>696</v>
      </c>
      <c r="P1477" s="24">
        <v>150</v>
      </c>
      <c r="Q1477" s="24">
        <v>0</v>
      </c>
      <c r="R1477" s="24" t="s">
        <v>93</v>
      </c>
      <c r="S1477" s="62">
        <v>0</v>
      </c>
      <c r="T1477" s="24">
        <v>2025</v>
      </c>
      <c r="U1477" s="24">
        <f t="shared" si="29"/>
        <v>2</v>
      </c>
      <c r="V1477" s="24">
        <v>3</v>
      </c>
      <c r="W1477" s="24">
        <v>3</v>
      </c>
      <c r="X1477" s="24">
        <v>3</v>
      </c>
      <c r="Y1477" s="24">
        <v>2</v>
      </c>
      <c r="Z1477" s="24">
        <v>1</v>
      </c>
      <c r="AA1477" s="24">
        <v>1</v>
      </c>
      <c r="AB1477" s="24"/>
      <c r="AC1477" s="24"/>
      <c r="AD1477" s="24"/>
      <c r="AE1477" s="24"/>
      <c r="AF1477" s="24"/>
      <c r="AG1477" s="24"/>
      <c r="AH1477" s="62">
        <f>V1477/'Festività&amp;Chiusure'!H$2</f>
        <v>0.16666666666666666</v>
      </c>
      <c r="AI1477" s="62">
        <f>W1477/'Festività&amp;Chiusure'!I$2</f>
        <v>0.15</v>
      </c>
      <c r="AJ1477" s="62">
        <f>X1477/'Festività&amp;Chiusure'!J$2</f>
        <v>0.14285714285714285</v>
      </c>
      <c r="AK1477" s="62">
        <f>Y1477/'Festività&amp;Chiusure'!K$2</f>
        <v>9.0909090909090912E-2</v>
      </c>
      <c r="AL1477" s="62">
        <f>Z1477/'Festività&amp;Chiusure'!L$2</f>
        <v>0.05</v>
      </c>
      <c r="AM1477" s="62">
        <f>AA1477/'Festività&amp;Chiusure'!M$2</f>
        <v>0.05</v>
      </c>
      <c r="AN1477" s="62">
        <f>AB1477/'Festività&amp;Chiusure'!N$2</f>
        <v>0</v>
      </c>
      <c r="AO1477" s="62">
        <f>AC1477/'Festività&amp;Chiusure'!O$2</f>
        <v>0</v>
      </c>
      <c r="AP1477" s="62">
        <f>AD1477/'Festività&amp;Chiusure'!P$2</f>
        <v>0</v>
      </c>
      <c r="AQ1477" s="62">
        <f>AE1477/'Festività&amp;Chiusure'!Q$2</f>
        <v>0</v>
      </c>
      <c r="AR1477" s="62">
        <f>AF1477/'Festività&amp;Chiusure'!R$2</f>
        <v>0</v>
      </c>
      <c r="AS1477" s="62">
        <f>AG1477/'Festività&amp;Chiusure'!S$2</f>
        <v>0</v>
      </c>
    </row>
    <row r="1478" spans="1:45" ht="15" customHeight="1">
      <c r="A1478" s="24" t="s">
        <v>592</v>
      </c>
      <c r="B1478" s="24" t="s">
        <v>194</v>
      </c>
      <c r="C1478" s="24" t="s">
        <v>195</v>
      </c>
      <c r="D1478" s="24">
        <v>2025</v>
      </c>
      <c r="E1478" s="61">
        <v>45658</v>
      </c>
      <c r="F1478" s="61">
        <v>45838</v>
      </c>
      <c r="G1478" s="24" t="s">
        <v>898</v>
      </c>
      <c r="H1478" s="24" t="s">
        <v>898</v>
      </c>
      <c r="I1478" s="24" t="s">
        <v>50</v>
      </c>
      <c r="J1478" s="24" t="s">
        <v>899</v>
      </c>
      <c r="K1478" s="24" t="s">
        <v>52</v>
      </c>
      <c r="L1478" s="24" t="s">
        <v>318</v>
      </c>
      <c r="M1478" s="24" t="s">
        <v>58</v>
      </c>
      <c r="N1478" s="24" t="s">
        <v>59</v>
      </c>
      <c r="O1478" s="24" t="s">
        <v>696</v>
      </c>
      <c r="P1478" s="24">
        <v>150</v>
      </c>
      <c r="Q1478" s="24">
        <v>0</v>
      </c>
      <c r="R1478" s="24" t="s">
        <v>93</v>
      </c>
      <c r="S1478" s="62">
        <v>0</v>
      </c>
      <c r="T1478" s="24">
        <v>2025</v>
      </c>
      <c r="U1478" s="24">
        <f t="shared" si="29"/>
        <v>4</v>
      </c>
      <c r="V1478" s="24">
        <v>1</v>
      </c>
      <c r="W1478" s="24">
        <v>5</v>
      </c>
      <c r="X1478" s="24">
        <v>3</v>
      </c>
      <c r="Y1478" s="24">
        <v>2</v>
      </c>
      <c r="Z1478" s="24">
        <v>2</v>
      </c>
      <c r="AA1478" s="24">
        <v>2</v>
      </c>
      <c r="AB1478" s="24"/>
      <c r="AC1478" s="24"/>
      <c r="AD1478" s="24"/>
      <c r="AE1478" s="24"/>
      <c r="AF1478" s="24"/>
      <c r="AG1478" s="24"/>
      <c r="AH1478" s="62">
        <f>V1478/'Festività&amp;Chiusure'!H$2</f>
        <v>5.5555555555555552E-2</v>
      </c>
      <c r="AI1478" s="62">
        <f>W1478/'Festività&amp;Chiusure'!I$2</f>
        <v>0.25</v>
      </c>
      <c r="AJ1478" s="62">
        <f>X1478/'Festività&amp;Chiusure'!J$2</f>
        <v>0.14285714285714285</v>
      </c>
      <c r="AK1478" s="62">
        <f>Y1478/'Festività&amp;Chiusure'!K$2</f>
        <v>9.0909090909090912E-2</v>
      </c>
      <c r="AL1478" s="62">
        <f>Z1478/'Festività&amp;Chiusure'!L$2</f>
        <v>0.1</v>
      </c>
      <c r="AM1478" s="62">
        <f>AA1478/'Festività&amp;Chiusure'!M$2</f>
        <v>0.1</v>
      </c>
      <c r="AN1478" s="62">
        <f>AB1478/'Festività&amp;Chiusure'!N$2</f>
        <v>0</v>
      </c>
      <c r="AO1478" s="62">
        <f>AC1478/'Festività&amp;Chiusure'!O$2</f>
        <v>0</v>
      </c>
      <c r="AP1478" s="62">
        <f>AD1478/'Festività&amp;Chiusure'!P$2</f>
        <v>0</v>
      </c>
      <c r="AQ1478" s="62">
        <f>AE1478/'Festività&amp;Chiusure'!Q$2</f>
        <v>0</v>
      </c>
      <c r="AR1478" s="62">
        <f>AF1478/'Festività&amp;Chiusure'!R$2</f>
        <v>0</v>
      </c>
      <c r="AS1478" s="62">
        <f>AG1478/'Festività&amp;Chiusure'!S$2</f>
        <v>0</v>
      </c>
    </row>
    <row r="1479" spans="1:45" ht="15" customHeight="1">
      <c r="A1479" s="24" t="s">
        <v>592</v>
      </c>
      <c r="B1479" s="24" t="s">
        <v>194</v>
      </c>
      <c r="C1479" s="24" t="s">
        <v>195</v>
      </c>
      <c r="D1479" s="24">
        <v>2025</v>
      </c>
      <c r="E1479" s="61">
        <v>45658</v>
      </c>
      <c r="F1479" s="61">
        <v>45838</v>
      </c>
      <c r="G1479" s="24" t="s">
        <v>898</v>
      </c>
      <c r="H1479" s="24" t="s">
        <v>898</v>
      </c>
      <c r="I1479" s="24" t="s">
        <v>50</v>
      </c>
      <c r="J1479" s="24" t="s">
        <v>899</v>
      </c>
      <c r="K1479" s="24" t="s">
        <v>52</v>
      </c>
      <c r="L1479" s="24" t="s">
        <v>318</v>
      </c>
      <c r="M1479" s="24" t="s">
        <v>101</v>
      </c>
      <c r="N1479" s="24" t="s">
        <v>55</v>
      </c>
      <c r="O1479" s="24" t="s">
        <v>696</v>
      </c>
      <c r="P1479" s="24">
        <v>150</v>
      </c>
      <c r="Q1479" s="24">
        <v>0</v>
      </c>
      <c r="R1479" s="24" t="s">
        <v>93</v>
      </c>
      <c r="S1479" s="62">
        <v>0</v>
      </c>
      <c r="T1479" s="24">
        <v>2025</v>
      </c>
      <c r="U1479" s="24">
        <f t="shared" si="29"/>
        <v>0</v>
      </c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62">
        <f>V1479/'Festività&amp;Chiusure'!H$2</f>
        <v>0</v>
      </c>
      <c r="AI1479" s="62">
        <f>W1479/'Festività&amp;Chiusure'!I$2</f>
        <v>0</v>
      </c>
      <c r="AJ1479" s="62">
        <f>X1479/'Festività&amp;Chiusure'!J$2</f>
        <v>0</v>
      </c>
      <c r="AK1479" s="62">
        <f>Y1479/'Festività&amp;Chiusure'!K$2</f>
        <v>0</v>
      </c>
      <c r="AL1479" s="62">
        <f>Z1479/'Festività&amp;Chiusure'!L$2</f>
        <v>0</v>
      </c>
      <c r="AM1479" s="62">
        <f>AA1479/'Festività&amp;Chiusure'!M$2</f>
        <v>0</v>
      </c>
      <c r="AN1479" s="62">
        <f>AB1479/'Festività&amp;Chiusure'!N$2</f>
        <v>0</v>
      </c>
      <c r="AO1479" s="62">
        <f>AC1479/'Festività&amp;Chiusure'!O$2</f>
        <v>0</v>
      </c>
      <c r="AP1479" s="62">
        <f>AD1479/'Festività&amp;Chiusure'!P$2</f>
        <v>0</v>
      </c>
      <c r="AQ1479" s="62">
        <f>AE1479/'Festività&amp;Chiusure'!Q$2</f>
        <v>0</v>
      </c>
      <c r="AR1479" s="62">
        <f>AF1479/'Festività&amp;Chiusure'!R$2</f>
        <v>0</v>
      </c>
      <c r="AS1479" s="62">
        <f>AG1479/'Festività&amp;Chiusure'!S$2</f>
        <v>0</v>
      </c>
    </row>
    <row r="1480" spans="1:45" ht="15" customHeight="1">
      <c r="A1480" s="24" t="s">
        <v>592</v>
      </c>
      <c r="B1480" s="24" t="s">
        <v>194</v>
      </c>
      <c r="C1480" s="24" t="s">
        <v>195</v>
      </c>
      <c r="D1480" s="24">
        <v>2025</v>
      </c>
      <c r="E1480" s="61">
        <v>45658</v>
      </c>
      <c r="F1480" s="61">
        <v>45838</v>
      </c>
      <c r="G1480" s="24" t="s">
        <v>898</v>
      </c>
      <c r="H1480" s="24" t="s">
        <v>898</v>
      </c>
      <c r="I1480" s="24" t="s">
        <v>50</v>
      </c>
      <c r="J1480" s="24" t="s">
        <v>899</v>
      </c>
      <c r="K1480" s="24" t="s">
        <v>52</v>
      </c>
      <c r="L1480" s="24" t="s">
        <v>318</v>
      </c>
      <c r="M1480" s="24" t="s">
        <v>67</v>
      </c>
      <c r="N1480" s="24" t="s">
        <v>55</v>
      </c>
      <c r="O1480" s="24" t="s">
        <v>696</v>
      </c>
      <c r="P1480" s="24">
        <v>150</v>
      </c>
      <c r="Q1480" s="24">
        <v>0</v>
      </c>
      <c r="R1480" s="24" t="s">
        <v>93</v>
      </c>
      <c r="S1480" s="62">
        <v>0</v>
      </c>
      <c r="T1480" s="24">
        <v>2025</v>
      </c>
      <c r="U1480" s="24">
        <f t="shared" si="29"/>
        <v>0</v>
      </c>
      <c r="V1480" s="24"/>
      <c r="W1480" s="24">
        <v>4</v>
      </c>
      <c r="X1480" s="24">
        <v>4</v>
      </c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62">
        <f>V1480/'Festività&amp;Chiusure'!H$2</f>
        <v>0</v>
      </c>
      <c r="AI1480" s="62">
        <f>W1480/'Festività&amp;Chiusure'!I$2</f>
        <v>0.2</v>
      </c>
      <c r="AJ1480" s="62">
        <f>X1480/'Festività&amp;Chiusure'!J$2</f>
        <v>0.19047619047619047</v>
      </c>
      <c r="AK1480" s="62">
        <f>Y1480/'Festività&amp;Chiusure'!K$2</f>
        <v>0</v>
      </c>
      <c r="AL1480" s="62">
        <f>Z1480/'Festività&amp;Chiusure'!L$2</f>
        <v>0</v>
      </c>
      <c r="AM1480" s="62">
        <f>AA1480/'Festività&amp;Chiusure'!M$2</f>
        <v>0</v>
      </c>
      <c r="AN1480" s="62">
        <f>AB1480/'Festività&amp;Chiusure'!N$2</f>
        <v>0</v>
      </c>
      <c r="AO1480" s="62">
        <f>AC1480/'Festività&amp;Chiusure'!O$2</f>
        <v>0</v>
      </c>
      <c r="AP1480" s="62">
        <f>AD1480/'Festività&amp;Chiusure'!P$2</f>
        <v>0</v>
      </c>
      <c r="AQ1480" s="62">
        <f>AE1480/'Festività&amp;Chiusure'!Q$2</f>
        <v>0</v>
      </c>
      <c r="AR1480" s="62">
        <f>AF1480/'Festività&amp;Chiusure'!R$2</f>
        <v>0</v>
      </c>
      <c r="AS1480" s="62">
        <f>AG1480/'Festività&amp;Chiusure'!S$2</f>
        <v>0</v>
      </c>
    </row>
    <row r="1481" spans="1:45" ht="15" customHeight="1">
      <c r="A1481" s="24" t="s">
        <v>592</v>
      </c>
      <c r="B1481" s="24" t="s">
        <v>194</v>
      </c>
      <c r="C1481" s="24" t="s">
        <v>195</v>
      </c>
      <c r="D1481" s="24">
        <v>2025</v>
      </c>
      <c r="E1481" s="61">
        <v>45658</v>
      </c>
      <c r="F1481" s="61">
        <v>45838</v>
      </c>
      <c r="G1481" s="24" t="s">
        <v>898</v>
      </c>
      <c r="H1481" s="24" t="s">
        <v>898</v>
      </c>
      <c r="I1481" s="24" t="s">
        <v>50</v>
      </c>
      <c r="J1481" s="24" t="s">
        <v>899</v>
      </c>
      <c r="K1481" s="24" t="s">
        <v>52</v>
      </c>
      <c r="L1481" s="24" t="s">
        <v>318</v>
      </c>
      <c r="M1481" s="24" t="s">
        <v>102</v>
      </c>
      <c r="N1481" s="24" t="s">
        <v>55</v>
      </c>
      <c r="O1481" s="24" t="s">
        <v>756</v>
      </c>
      <c r="P1481" s="24">
        <v>150</v>
      </c>
      <c r="Q1481" s="24">
        <v>0</v>
      </c>
      <c r="R1481" s="24" t="s">
        <v>93</v>
      </c>
      <c r="S1481" s="62">
        <v>0</v>
      </c>
      <c r="T1481" s="24">
        <v>2025</v>
      </c>
      <c r="U1481" s="24">
        <f t="shared" si="29"/>
        <v>0</v>
      </c>
      <c r="V1481" s="24"/>
      <c r="W1481" s="24"/>
      <c r="X1481" s="24">
        <v>3</v>
      </c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62">
        <f>V1481/'Festività&amp;Chiusure'!H$2</f>
        <v>0</v>
      </c>
      <c r="AI1481" s="62">
        <f>W1481/'Festività&amp;Chiusure'!I$2</f>
        <v>0</v>
      </c>
      <c r="AJ1481" s="62">
        <f>X1481/'Festività&amp;Chiusure'!J$2</f>
        <v>0.14285714285714285</v>
      </c>
      <c r="AK1481" s="62">
        <f>Y1481/'Festività&amp;Chiusure'!K$2</f>
        <v>0</v>
      </c>
      <c r="AL1481" s="62">
        <f>Z1481/'Festività&amp;Chiusure'!L$2</f>
        <v>0</v>
      </c>
      <c r="AM1481" s="62">
        <f>AA1481/'Festività&amp;Chiusure'!M$2</f>
        <v>0</v>
      </c>
      <c r="AN1481" s="62">
        <f>AB1481/'Festività&amp;Chiusure'!N$2</f>
        <v>0</v>
      </c>
      <c r="AO1481" s="62">
        <f>AC1481/'Festività&amp;Chiusure'!O$2</f>
        <v>0</v>
      </c>
      <c r="AP1481" s="62">
        <f>AD1481/'Festività&amp;Chiusure'!P$2</f>
        <v>0</v>
      </c>
      <c r="AQ1481" s="62">
        <f>AE1481/'Festività&amp;Chiusure'!Q$2</f>
        <v>0</v>
      </c>
      <c r="AR1481" s="62">
        <f>AF1481/'Festività&amp;Chiusure'!R$2</f>
        <v>0</v>
      </c>
      <c r="AS1481" s="62">
        <f>AG1481/'Festività&amp;Chiusure'!S$2</f>
        <v>0</v>
      </c>
    </row>
    <row r="1482" spans="1:45" ht="15" customHeight="1">
      <c r="A1482" s="24" t="s">
        <v>592</v>
      </c>
      <c r="B1482" s="24" t="s">
        <v>194</v>
      </c>
      <c r="C1482" s="24" t="s">
        <v>195</v>
      </c>
      <c r="D1482" s="24">
        <v>2025</v>
      </c>
      <c r="E1482" s="61">
        <v>45658</v>
      </c>
      <c r="F1482" s="61">
        <v>45838</v>
      </c>
      <c r="G1482" s="24" t="s">
        <v>898</v>
      </c>
      <c r="H1482" s="24" t="s">
        <v>898</v>
      </c>
      <c r="I1482" s="24" t="s">
        <v>50</v>
      </c>
      <c r="J1482" s="24" t="s">
        <v>899</v>
      </c>
      <c r="K1482" s="24" t="s">
        <v>52</v>
      </c>
      <c r="L1482" s="24" t="s">
        <v>318</v>
      </c>
      <c r="M1482" s="24" t="s">
        <v>624</v>
      </c>
      <c r="N1482" s="24" t="s">
        <v>55</v>
      </c>
      <c r="O1482" s="24" t="s">
        <v>696</v>
      </c>
      <c r="P1482" s="24">
        <v>150</v>
      </c>
      <c r="Q1482" s="24">
        <v>0</v>
      </c>
      <c r="R1482" s="24" t="s">
        <v>93</v>
      </c>
      <c r="S1482" s="62">
        <v>0</v>
      </c>
      <c r="T1482" s="24">
        <v>2025</v>
      </c>
      <c r="U1482" s="24">
        <f t="shared" si="29"/>
        <v>0</v>
      </c>
      <c r="V1482" s="24"/>
      <c r="W1482" s="24">
        <v>2</v>
      </c>
      <c r="X1482" s="24">
        <v>2</v>
      </c>
      <c r="Y1482" s="24">
        <v>2</v>
      </c>
      <c r="Z1482" s="24"/>
      <c r="AA1482" s="24"/>
      <c r="AB1482" s="24"/>
      <c r="AC1482" s="24"/>
      <c r="AD1482" s="24"/>
      <c r="AE1482" s="24"/>
      <c r="AF1482" s="24"/>
      <c r="AG1482" s="24"/>
      <c r="AH1482" s="62">
        <f>V1482/'Festività&amp;Chiusure'!H$2</f>
        <v>0</v>
      </c>
      <c r="AI1482" s="62">
        <f>W1482/'Festività&amp;Chiusure'!I$2</f>
        <v>0.1</v>
      </c>
      <c r="AJ1482" s="62">
        <f>X1482/'Festività&amp;Chiusure'!J$2</f>
        <v>9.5238095238095233E-2</v>
      </c>
      <c r="AK1482" s="62">
        <f>Y1482/'Festività&amp;Chiusure'!K$2</f>
        <v>9.0909090909090912E-2</v>
      </c>
      <c r="AL1482" s="62">
        <f>Z1482/'Festività&amp;Chiusure'!L$2</f>
        <v>0</v>
      </c>
      <c r="AM1482" s="62">
        <f>AA1482/'Festività&amp;Chiusure'!M$2</f>
        <v>0</v>
      </c>
      <c r="AN1482" s="62">
        <f>AB1482/'Festività&amp;Chiusure'!N$2</f>
        <v>0</v>
      </c>
      <c r="AO1482" s="62">
        <f>AC1482/'Festività&amp;Chiusure'!O$2</f>
        <v>0</v>
      </c>
      <c r="AP1482" s="62">
        <f>AD1482/'Festività&amp;Chiusure'!P$2</f>
        <v>0</v>
      </c>
      <c r="AQ1482" s="62">
        <f>AE1482/'Festività&amp;Chiusure'!Q$2</f>
        <v>0</v>
      </c>
      <c r="AR1482" s="62">
        <f>AF1482/'Festività&amp;Chiusure'!R$2</f>
        <v>0</v>
      </c>
      <c r="AS1482" s="62">
        <f>AG1482/'Festività&amp;Chiusure'!S$2</f>
        <v>0</v>
      </c>
    </row>
    <row r="1483" spans="1:45" ht="15" customHeight="1">
      <c r="A1483" s="24" t="s">
        <v>592</v>
      </c>
      <c r="B1483" s="24" t="s">
        <v>194</v>
      </c>
      <c r="C1483" s="24" t="s">
        <v>195</v>
      </c>
      <c r="D1483" s="24">
        <v>2025</v>
      </c>
      <c r="E1483" s="61">
        <v>45658</v>
      </c>
      <c r="F1483" s="61">
        <v>45838</v>
      </c>
      <c r="G1483" s="24" t="s">
        <v>898</v>
      </c>
      <c r="H1483" s="24" t="s">
        <v>898</v>
      </c>
      <c r="I1483" s="24" t="s">
        <v>50</v>
      </c>
      <c r="J1483" s="24" t="s">
        <v>899</v>
      </c>
      <c r="K1483" s="24" t="s">
        <v>52</v>
      </c>
      <c r="L1483" s="24" t="s">
        <v>318</v>
      </c>
      <c r="M1483" s="24" t="s">
        <v>449</v>
      </c>
      <c r="N1483" s="24" t="s">
        <v>55</v>
      </c>
      <c r="O1483" s="24" t="s">
        <v>756</v>
      </c>
      <c r="P1483" s="24">
        <v>150</v>
      </c>
      <c r="Q1483" s="24">
        <v>0</v>
      </c>
      <c r="R1483" s="24" t="s">
        <v>93</v>
      </c>
      <c r="S1483" s="62">
        <v>0</v>
      </c>
      <c r="T1483" s="24">
        <v>2025</v>
      </c>
      <c r="U1483" s="24">
        <f t="shared" si="29"/>
        <v>4</v>
      </c>
      <c r="V1483" s="24">
        <v>1</v>
      </c>
      <c r="W1483" s="24">
        <v>3</v>
      </c>
      <c r="X1483" s="24">
        <v>4</v>
      </c>
      <c r="Y1483" s="24">
        <v>5</v>
      </c>
      <c r="Z1483" s="24">
        <v>4</v>
      </c>
      <c r="AA1483" s="24">
        <v>0</v>
      </c>
      <c r="AB1483" s="24"/>
      <c r="AC1483" s="24"/>
      <c r="AD1483" s="24"/>
      <c r="AE1483" s="24"/>
      <c r="AF1483" s="24"/>
      <c r="AG1483" s="24"/>
      <c r="AH1483" s="62">
        <f>V1483/'Festività&amp;Chiusure'!H$2</f>
        <v>5.5555555555555552E-2</v>
      </c>
      <c r="AI1483" s="62">
        <f>W1483/'Festività&amp;Chiusure'!I$2</f>
        <v>0.15</v>
      </c>
      <c r="AJ1483" s="62">
        <f>X1483/'Festività&amp;Chiusure'!J$2</f>
        <v>0.19047619047619047</v>
      </c>
      <c r="AK1483" s="62">
        <f>Y1483/'Festività&amp;Chiusure'!K$2</f>
        <v>0.22727272727272727</v>
      </c>
      <c r="AL1483" s="62">
        <f>Z1483/'Festività&amp;Chiusure'!L$2</f>
        <v>0.2</v>
      </c>
      <c r="AM1483" s="62">
        <f>AA1483/'Festività&amp;Chiusure'!M$2</f>
        <v>0</v>
      </c>
      <c r="AN1483" s="62">
        <f>AB1483/'Festività&amp;Chiusure'!N$2</f>
        <v>0</v>
      </c>
      <c r="AO1483" s="62">
        <f>AC1483/'Festività&amp;Chiusure'!O$2</f>
        <v>0</v>
      </c>
      <c r="AP1483" s="62">
        <f>AD1483/'Festività&amp;Chiusure'!P$2</f>
        <v>0</v>
      </c>
      <c r="AQ1483" s="62">
        <f>AE1483/'Festività&amp;Chiusure'!Q$2</f>
        <v>0</v>
      </c>
      <c r="AR1483" s="62">
        <f>AF1483/'Festività&amp;Chiusure'!R$2</f>
        <v>0</v>
      </c>
      <c r="AS1483" s="62">
        <f>AG1483/'Festività&amp;Chiusure'!S$2</f>
        <v>0</v>
      </c>
    </row>
    <row r="1484" spans="1:45" ht="15" customHeight="1">
      <c r="A1484" s="24" t="s">
        <v>592</v>
      </c>
      <c r="B1484" s="24" t="s">
        <v>194</v>
      </c>
      <c r="C1484" s="24" t="s">
        <v>195</v>
      </c>
      <c r="D1484" s="24">
        <v>2025</v>
      </c>
      <c r="E1484" s="61">
        <v>45658</v>
      </c>
      <c r="F1484" s="61">
        <v>45838</v>
      </c>
      <c r="G1484" s="24" t="s">
        <v>898</v>
      </c>
      <c r="H1484" s="24" t="s">
        <v>898</v>
      </c>
      <c r="I1484" s="24" t="s">
        <v>50</v>
      </c>
      <c r="J1484" s="24" t="s">
        <v>899</v>
      </c>
      <c r="K1484" s="24" t="s">
        <v>52</v>
      </c>
      <c r="L1484" s="24" t="s">
        <v>318</v>
      </c>
      <c r="M1484" s="24" t="s">
        <v>119</v>
      </c>
      <c r="N1484" s="24" t="s">
        <v>55</v>
      </c>
      <c r="O1484" s="24" t="s">
        <v>696</v>
      </c>
      <c r="P1484" s="24">
        <v>150</v>
      </c>
      <c r="Q1484" s="24">
        <v>0</v>
      </c>
      <c r="R1484" s="24" t="s">
        <v>93</v>
      </c>
      <c r="S1484" s="62">
        <v>0</v>
      </c>
      <c r="T1484" s="24">
        <v>2025</v>
      </c>
      <c r="U1484" s="24">
        <f t="shared" si="29"/>
        <v>5</v>
      </c>
      <c r="V1484" s="24">
        <v>2</v>
      </c>
      <c r="W1484" s="24">
        <v>6</v>
      </c>
      <c r="X1484" s="24">
        <v>2</v>
      </c>
      <c r="Y1484" s="24">
        <v>3</v>
      </c>
      <c r="Z1484" s="24">
        <v>3</v>
      </c>
      <c r="AA1484" s="24">
        <v>2</v>
      </c>
      <c r="AB1484" s="24"/>
      <c r="AC1484" s="24"/>
      <c r="AD1484" s="24"/>
      <c r="AE1484" s="24"/>
      <c r="AF1484" s="24"/>
      <c r="AG1484" s="24"/>
      <c r="AH1484" s="62">
        <f>V1484/'Festività&amp;Chiusure'!H$2</f>
        <v>0.1111111111111111</v>
      </c>
      <c r="AI1484" s="62">
        <f>W1484/'Festività&amp;Chiusure'!I$2</f>
        <v>0.3</v>
      </c>
      <c r="AJ1484" s="62">
        <f>X1484/'Festività&amp;Chiusure'!J$2</f>
        <v>9.5238095238095233E-2</v>
      </c>
      <c r="AK1484" s="62">
        <f>Y1484/'Festività&amp;Chiusure'!K$2</f>
        <v>0.13636363636363635</v>
      </c>
      <c r="AL1484" s="62">
        <f>Z1484/'Festività&amp;Chiusure'!L$2</f>
        <v>0.15</v>
      </c>
      <c r="AM1484" s="62">
        <f>AA1484/'Festività&amp;Chiusure'!M$2</f>
        <v>0.1</v>
      </c>
      <c r="AN1484" s="62">
        <f>AB1484/'Festività&amp;Chiusure'!N$2</f>
        <v>0</v>
      </c>
      <c r="AO1484" s="62">
        <f>AC1484/'Festività&amp;Chiusure'!O$2</f>
        <v>0</v>
      </c>
      <c r="AP1484" s="62">
        <f>AD1484/'Festività&amp;Chiusure'!P$2</f>
        <v>0</v>
      </c>
      <c r="AQ1484" s="62">
        <f>AE1484/'Festività&amp;Chiusure'!Q$2</f>
        <v>0</v>
      </c>
      <c r="AR1484" s="62">
        <f>AF1484/'Festività&amp;Chiusure'!R$2</f>
        <v>0</v>
      </c>
      <c r="AS1484" s="62">
        <f>AG1484/'Festività&amp;Chiusure'!S$2</f>
        <v>0</v>
      </c>
    </row>
    <row r="1485" spans="1:45" ht="15" customHeight="1">
      <c r="A1485" s="24" t="s">
        <v>592</v>
      </c>
      <c r="B1485" s="24" t="s">
        <v>194</v>
      </c>
      <c r="C1485" s="24" t="s">
        <v>195</v>
      </c>
      <c r="D1485" s="24">
        <v>2025</v>
      </c>
      <c r="E1485" s="61">
        <v>45658</v>
      </c>
      <c r="F1485" s="61">
        <v>45838</v>
      </c>
      <c r="G1485" s="24" t="s">
        <v>898</v>
      </c>
      <c r="H1485" s="24" t="s">
        <v>898</v>
      </c>
      <c r="I1485" s="24" t="s">
        <v>50</v>
      </c>
      <c r="J1485" s="24" t="s">
        <v>899</v>
      </c>
      <c r="K1485" s="24" t="s">
        <v>52</v>
      </c>
      <c r="L1485" s="24" t="s">
        <v>318</v>
      </c>
      <c r="M1485" s="24" t="s">
        <v>103</v>
      </c>
      <c r="N1485" s="24" t="s">
        <v>59</v>
      </c>
      <c r="O1485" s="24" t="s">
        <v>697</v>
      </c>
      <c r="P1485" s="24">
        <v>150</v>
      </c>
      <c r="Q1485" s="24">
        <v>0</v>
      </c>
      <c r="R1485" s="24" t="s">
        <v>93</v>
      </c>
      <c r="S1485" s="62">
        <v>0</v>
      </c>
      <c r="T1485" s="24">
        <v>2025</v>
      </c>
      <c r="U1485" s="24">
        <f t="shared" si="29"/>
        <v>4</v>
      </c>
      <c r="V1485" s="24">
        <v>4</v>
      </c>
      <c r="W1485" s="24">
        <v>4</v>
      </c>
      <c r="X1485" s="24">
        <v>2</v>
      </c>
      <c r="Y1485" s="24">
        <v>2</v>
      </c>
      <c r="Z1485" s="24">
        <v>2</v>
      </c>
      <c r="AA1485" s="24">
        <v>2</v>
      </c>
      <c r="AB1485" s="24"/>
      <c r="AC1485" s="24"/>
      <c r="AD1485" s="24"/>
      <c r="AE1485" s="24"/>
      <c r="AF1485" s="24"/>
      <c r="AG1485" s="24"/>
      <c r="AH1485" s="62">
        <f>V1485/'Festività&amp;Chiusure'!H$2</f>
        <v>0.22222222222222221</v>
      </c>
      <c r="AI1485" s="62">
        <f>W1485/'Festività&amp;Chiusure'!I$2</f>
        <v>0.2</v>
      </c>
      <c r="AJ1485" s="62">
        <f>X1485/'Festività&amp;Chiusure'!J$2</f>
        <v>9.5238095238095233E-2</v>
      </c>
      <c r="AK1485" s="62">
        <f>Y1485/'Festività&amp;Chiusure'!K$2</f>
        <v>9.0909090909090912E-2</v>
      </c>
      <c r="AL1485" s="62">
        <f>Z1485/'Festività&amp;Chiusure'!L$2</f>
        <v>0.1</v>
      </c>
      <c r="AM1485" s="62">
        <f>AA1485/'Festività&amp;Chiusure'!M$2</f>
        <v>0.1</v>
      </c>
      <c r="AN1485" s="62">
        <f>AB1485/'Festività&amp;Chiusure'!N$2</f>
        <v>0</v>
      </c>
      <c r="AO1485" s="62">
        <f>AC1485/'Festività&amp;Chiusure'!O$2</f>
        <v>0</v>
      </c>
      <c r="AP1485" s="62">
        <f>AD1485/'Festività&amp;Chiusure'!P$2</f>
        <v>0</v>
      </c>
      <c r="AQ1485" s="62">
        <f>AE1485/'Festività&amp;Chiusure'!Q$2</f>
        <v>0</v>
      </c>
      <c r="AR1485" s="62">
        <f>AF1485/'Festività&amp;Chiusure'!R$2</f>
        <v>0</v>
      </c>
      <c r="AS1485" s="62">
        <f>AG1485/'Festività&amp;Chiusure'!S$2</f>
        <v>0</v>
      </c>
    </row>
    <row r="1486" spans="1:45" ht="15" customHeight="1">
      <c r="A1486" s="24" t="s">
        <v>592</v>
      </c>
      <c r="B1486" s="24" t="s">
        <v>194</v>
      </c>
      <c r="C1486" s="24" t="s">
        <v>195</v>
      </c>
      <c r="D1486" s="24">
        <v>2025</v>
      </c>
      <c r="E1486" s="61">
        <v>45658</v>
      </c>
      <c r="F1486" s="61">
        <v>45838</v>
      </c>
      <c r="G1486" s="24" t="s">
        <v>898</v>
      </c>
      <c r="H1486" s="24" t="s">
        <v>898</v>
      </c>
      <c r="I1486" s="24" t="s">
        <v>50</v>
      </c>
      <c r="J1486" s="24" t="s">
        <v>899</v>
      </c>
      <c r="K1486" s="24" t="s">
        <v>52</v>
      </c>
      <c r="L1486" s="24" t="s">
        <v>318</v>
      </c>
      <c r="M1486" s="24" t="s">
        <v>318</v>
      </c>
      <c r="N1486" s="24" t="s">
        <v>176</v>
      </c>
      <c r="O1486" s="24" t="s">
        <v>92</v>
      </c>
      <c r="P1486" s="24">
        <v>150</v>
      </c>
      <c r="Q1486" s="24">
        <v>0</v>
      </c>
      <c r="R1486" s="24" t="s">
        <v>93</v>
      </c>
      <c r="S1486" s="62">
        <v>0</v>
      </c>
      <c r="T1486" s="24">
        <v>2025</v>
      </c>
      <c r="U1486" s="24">
        <f t="shared" si="29"/>
        <v>4</v>
      </c>
      <c r="V1486" s="24">
        <v>3</v>
      </c>
      <c r="W1486" s="24">
        <v>2</v>
      </c>
      <c r="X1486" s="24">
        <v>2</v>
      </c>
      <c r="Y1486" s="24">
        <v>2</v>
      </c>
      <c r="Z1486" s="24">
        <v>2</v>
      </c>
      <c r="AA1486" s="24">
        <v>2</v>
      </c>
      <c r="AB1486" s="24"/>
      <c r="AC1486" s="24"/>
      <c r="AD1486" s="24"/>
      <c r="AE1486" s="24"/>
      <c r="AF1486" s="24"/>
      <c r="AG1486" s="24"/>
      <c r="AH1486" s="62">
        <f>V1486/'Festività&amp;Chiusure'!H$2</f>
        <v>0.16666666666666666</v>
      </c>
      <c r="AI1486" s="62">
        <f>W1486/'Festività&amp;Chiusure'!I$2</f>
        <v>0.1</v>
      </c>
      <c r="AJ1486" s="62">
        <f>X1486/'Festività&amp;Chiusure'!J$2</f>
        <v>9.5238095238095233E-2</v>
      </c>
      <c r="AK1486" s="62">
        <f>Y1486/'Festività&amp;Chiusure'!K$2</f>
        <v>9.0909090909090912E-2</v>
      </c>
      <c r="AL1486" s="62">
        <f>Z1486/'Festività&amp;Chiusure'!L$2</f>
        <v>0.1</v>
      </c>
      <c r="AM1486" s="62">
        <f>AA1486/'Festività&amp;Chiusure'!M$2</f>
        <v>0.1</v>
      </c>
      <c r="AN1486" s="62">
        <f>AB1486/'Festività&amp;Chiusure'!N$2</f>
        <v>0</v>
      </c>
      <c r="AO1486" s="62">
        <f>AC1486/'Festività&amp;Chiusure'!O$2</f>
        <v>0</v>
      </c>
      <c r="AP1486" s="62">
        <f>AD1486/'Festività&amp;Chiusure'!P$2</f>
        <v>0</v>
      </c>
      <c r="AQ1486" s="62">
        <f>AE1486/'Festività&amp;Chiusure'!Q$2</f>
        <v>0</v>
      </c>
      <c r="AR1486" s="62">
        <f>AF1486/'Festività&amp;Chiusure'!R$2</f>
        <v>0</v>
      </c>
      <c r="AS1486" s="62">
        <f>AG1486/'Festività&amp;Chiusure'!S$2</f>
        <v>0</v>
      </c>
    </row>
    <row r="1487" spans="1:45" ht="15" customHeight="1">
      <c r="A1487" s="24" t="s">
        <v>60</v>
      </c>
      <c r="B1487" s="24" t="s">
        <v>61</v>
      </c>
      <c r="C1487" s="24"/>
      <c r="D1487" s="24">
        <v>2025</v>
      </c>
      <c r="E1487" s="61">
        <v>45658</v>
      </c>
      <c r="F1487" s="61">
        <v>46022</v>
      </c>
      <c r="G1487" s="24" t="s">
        <v>62</v>
      </c>
      <c r="H1487" s="24" t="s">
        <v>63</v>
      </c>
      <c r="I1487" s="24" t="s">
        <v>64</v>
      </c>
      <c r="J1487" s="24" t="s">
        <v>900</v>
      </c>
      <c r="K1487" s="24" t="s">
        <v>66</v>
      </c>
      <c r="L1487" s="24" t="s">
        <v>318</v>
      </c>
      <c r="M1487" s="24" t="s">
        <v>102</v>
      </c>
      <c r="N1487" s="24" t="s">
        <v>55</v>
      </c>
      <c r="O1487" s="24" t="s">
        <v>756</v>
      </c>
      <c r="P1487" s="24">
        <v>0</v>
      </c>
      <c r="Q1487" s="24">
        <v>0</v>
      </c>
      <c r="R1487" s="24" t="s">
        <v>93</v>
      </c>
      <c r="S1487" s="62">
        <v>0</v>
      </c>
      <c r="T1487" s="24">
        <v>2025</v>
      </c>
      <c r="U1487" s="24">
        <f t="shared" si="29"/>
        <v>0</v>
      </c>
      <c r="V1487" s="66">
        <v>1</v>
      </c>
      <c r="W1487" s="66">
        <v>15</v>
      </c>
      <c r="X1487" s="66"/>
      <c r="Y1487" s="66"/>
      <c r="Z1487" s="66"/>
      <c r="AA1487" s="66"/>
      <c r="AB1487" s="66"/>
      <c r="AC1487" s="66"/>
      <c r="AD1487" s="66"/>
      <c r="AE1487" s="66"/>
      <c r="AF1487" s="66"/>
      <c r="AG1487" s="66"/>
      <c r="AH1487" s="62">
        <f>V1487/'Festività&amp;Chiusure'!H$2</f>
        <v>5.5555555555555552E-2</v>
      </c>
      <c r="AI1487" s="62">
        <f>W1487/'Festività&amp;Chiusure'!I$2</f>
        <v>0.75</v>
      </c>
      <c r="AJ1487" s="62">
        <f>X1487/'Festività&amp;Chiusure'!J$2</f>
        <v>0</v>
      </c>
      <c r="AK1487" s="62">
        <f>Y1487/'Festività&amp;Chiusure'!K$2</f>
        <v>0</v>
      </c>
      <c r="AL1487" s="62">
        <f>Z1487/'Festività&amp;Chiusure'!L$2</f>
        <v>0</v>
      </c>
      <c r="AM1487" s="62">
        <f>AA1487/'Festività&amp;Chiusure'!M$2</f>
        <v>0</v>
      </c>
      <c r="AN1487" s="62">
        <f>AB1487/'Festività&amp;Chiusure'!N$2</f>
        <v>0</v>
      </c>
      <c r="AO1487" s="62">
        <f>AC1487/'Festività&amp;Chiusure'!O$2</f>
        <v>0</v>
      </c>
      <c r="AP1487" s="62">
        <f>AD1487/'Festività&amp;Chiusure'!P$2</f>
        <v>0</v>
      </c>
      <c r="AQ1487" s="62">
        <f>AE1487/'Festività&amp;Chiusure'!Q$2</f>
        <v>0</v>
      </c>
      <c r="AR1487" s="62">
        <f>AF1487/'Festività&amp;Chiusure'!R$2</f>
        <v>0</v>
      </c>
      <c r="AS1487" s="62">
        <f>AG1487/'Festività&amp;Chiusure'!S$2</f>
        <v>0</v>
      </c>
    </row>
    <row r="1488" spans="1:45" ht="15" customHeight="1">
      <c r="A1488" s="24" t="s">
        <v>420</v>
      </c>
      <c r="B1488" s="24" t="s">
        <v>46</v>
      </c>
      <c r="C1488" s="24" t="s">
        <v>195</v>
      </c>
      <c r="D1488" s="24">
        <v>2025</v>
      </c>
      <c r="E1488" s="61">
        <v>45781</v>
      </c>
      <c r="F1488" s="61">
        <v>45869</v>
      </c>
      <c r="G1488" s="24" t="s">
        <v>62</v>
      </c>
      <c r="H1488" s="24" t="s">
        <v>792</v>
      </c>
      <c r="I1488" s="24" t="s">
        <v>379</v>
      </c>
      <c r="J1488" s="24" t="s">
        <v>793</v>
      </c>
      <c r="K1488" s="24" t="s">
        <v>52</v>
      </c>
      <c r="L1488" s="24" t="s">
        <v>451</v>
      </c>
      <c r="M1488" s="24" t="s">
        <v>133</v>
      </c>
      <c r="N1488" s="24" t="s">
        <v>59</v>
      </c>
      <c r="O1488" s="24" t="s">
        <v>674</v>
      </c>
      <c r="P1488" s="24">
        <v>0</v>
      </c>
      <c r="Q1488" s="24">
        <v>0</v>
      </c>
      <c r="R1488" s="24" t="s">
        <v>84</v>
      </c>
      <c r="S1488" s="62">
        <v>0</v>
      </c>
      <c r="T1488" s="24">
        <v>2025</v>
      </c>
      <c r="U1488" s="24">
        <f t="shared" si="29"/>
        <v>3</v>
      </c>
      <c r="V1488" s="24"/>
      <c r="W1488" s="24"/>
      <c r="X1488" s="24"/>
      <c r="Y1488" s="24"/>
      <c r="AA1488" s="24">
        <v>1</v>
      </c>
      <c r="AB1488" s="24">
        <v>1</v>
      </c>
      <c r="AC1488" s="24">
        <v>1</v>
      </c>
      <c r="AD1488" s="24"/>
      <c r="AE1488" s="24"/>
      <c r="AF1488" s="24"/>
      <c r="AG1488" s="24"/>
      <c r="AH1488" s="62">
        <f>V1488/'Festività&amp;Chiusure'!H$2</f>
        <v>0</v>
      </c>
      <c r="AI1488" s="62">
        <f>W1488/'Festività&amp;Chiusure'!I$2</f>
        <v>0</v>
      </c>
      <c r="AJ1488" s="62">
        <f>X1488/'Festività&amp;Chiusure'!J$2</f>
        <v>0</v>
      </c>
      <c r="AK1488" s="62">
        <f>Y1488/'Festività&amp;Chiusure'!K$2</f>
        <v>0</v>
      </c>
      <c r="AL1488" s="62">
        <f>Z1488/'Festività&amp;Chiusure'!L$2</f>
        <v>0</v>
      </c>
      <c r="AM1488" s="62">
        <f>AA1488/'Festività&amp;Chiusure'!M$2</f>
        <v>0.05</v>
      </c>
      <c r="AN1488" s="62">
        <f>AB1488/'Festività&amp;Chiusure'!N$2</f>
        <v>4.3478260869565216E-2</v>
      </c>
      <c r="AO1488" s="62">
        <f>AC1488/'Festività&amp;Chiusure'!O$2</f>
        <v>8.3333333333333329E-2</v>
      </c>
      <c r="AP1488" s="62">
        <f>AD1488/'Festività&amp;Chiusure'!P$2</f>
        <v>0</v>
      </c>
      <c r="AQ1488" s="62">
        <f>AE1488/'Festività&amp;Chiusure'!Q$2</f>
        <v>0</v>
      </c>
      <c r="AR1488" s="62">
        <f>AF1488/'Festività&amp;Chiusure'!R$2</f>
        <v>0</v>
      </c>
      <c r="AS1488" s="62">
        <f>AG1488/'Festività&amp;Chiusure'!S$2</f>
        <v>0</v>
      </c>
    </row>
    <row r="1489" spans="1:45" ht="15" customHeight="1">
      <c r="A1489" s="24" t="s">
        <v>420</v>
      </c>
      <c r="B1489" s="24" t="s">
        <v>210</v>
      </c>
      <c r="C1489" s="24"/>
      <c r="D1489" s="24">
        <v>2025</v>
      </c>
      <c r="E1489" s="24"/>
      <c r="F1489" s="24"/>
      <c r="G1489" s="24" t="s">
        <v>62</v>
      </c>
      <c r="H1489" s="24" t="s">
        <v>901</v>
      </c>
      <c r="I1489" s="24"/>
      <c r="J1489" s="24" t="s">
        <v>902</v>
      </c>
      <c r="K1489" s="24" t="s">
        <v>903</v>
      </c>
      <c r="L1489" s="24" t="s">
        <v>451</v>
      </c>
      <c r="M1489" s="24" t="s">
        <v>451</v>
      </c>
      <c r="N1489" s="24" t="s">
        <v>55</v>
      </c>
      <c r="O1489" s="24" t="s">
        <v>92</v>
      </c>
      <c r="P1489" s="24">
        <v>0</v>
      </c>
      <c r="Q1489" s="24">
        <v>0</v>
      </c>
      <c r="R1489" s="77" t="s">
        <v>93</v>
      </c>
      <c r="S1489" s="62">
        <v>0</v>
      </c>
      <c r="T1489" s="24">
        <v>2025</v>
      </c>
      <c r="U1489" s="24">
        <f>SUM(Z1489:AG1489)</f>
        <v>8</v>
      </c>
      <c r="V1489" s="24"/>
      <c r="W1489" s="24"/>
      <c r="X1489" s="24"/>
      <c r="Y1489" s="24"/>
      <c r="Z1489" s="24">
        <v>4</v>
      </c>
      <c r="AA1489" s="24">
        <v>4</v>
      </c>
      <c r="AB1489" s="24"/>
      <c r="AC1489" s="24"/>
      <c r="AD1489" s="24"/>
      <c r="AE1489" s="24"/>
      <c r="AF1489" s="24"/>
      <c r="AG1489" s="24"/>
      <c r="AH1489" s="62">
        <f>V1489/'Festività&amp;Chiusure'!H$2</f>
        <v>0</v>
      </c>
      <c r="AI1489" s="62">
        <f>W1489/'Festività&amp;Chiusure'!I$2</f>
        <v>0</v>
      </c>
      <c r="AJ1489" s="62">
        <f>X1489/'Festività&amp;Chiusure'!J$2</f>
        <v>0</v>
      </c>
      <c r="AK1489" s="62">
        <f>Y1489/'Festività&amp;Chiusure'!K$2</f>
        <v>0</v>
      </c>
      <c r="AL1489" s="62">
        <f>Z1489/'Festività&amp;Chiusure'!L$2</f>
        <v>0.2</v>
      </c>
      <c r="AM1489" s="62">
        <f>AA1489/'Festività&amp;Chiusure'!M$2</f>
        <v>0.2</v>
      </c>
      <c r="AN1489" s="62">
        <f>AB1489/'Festività&amp;Chiusure'!N$2</f>
        <v>0</v>
      </c>
      <c r="AO1489" s="62">
        <f>AC1489/'Festività&amp;Chiusure'!O$2</f>
        <v>0</v>
      </c>
      <c r="AP1489" s="62">
        <f>AD1489/'Festività&amp;Chiusure'!P$2</f>
        <v>0</v>
      </c>
      <c r="AQ1489" s="62">
        <f>AE1489/'Festività&amp;Chiusure'!Q$2</f>
        <v>0</v>
      </c>
      <c r="AR1489" s="62">
        <f>AF1489/'Festività&amp;Chiusure'!R$2</f>
        <v>0</v>
      </c>
      <c r="AS1489" s="62">
        <f>AG1489/'Festività&amp;Chiusure'!S$2</f>
        <v>0</v>
      </c>
    </row>
    <row r="1490" spans="1:45" ht="15" customHeight="1">
      <c r="A1490" s="24" t="s">
        <v>420</v>
      </c>
      <c r="B1490" s="24" t="s">
        <v>210</v>
      </c>
      <c r="C1490" s="24"/>
      <c r="D1490" s="24">
        <v>2025</v>
      </c>
      <c r="E1490" s="24"/>
      <c r="F1490" s="24"/>
      <c r="G1490" s="24" t="s">
        <v>62</v>
      </c>
      <c r="H1490" s="24" t="s">
        <v>901</v>
      </c>
      <c r="I1490" s="24"/>
      <c r="J1490" s="24" t="s">
        <v>902</v>
      </c>
      <c r="K1490" s="24" t="s">
        <v>903</v>
      </c>
      <c r="L1490" s="24" t="s">
        <v>451</v>
      </c>
      <c r="M1490" s="24" t="s">
        <v>435</v>
      </c>
      <c r="N1490" s="24" t="s">
        <v>55</v>
      </c>
      <c r="O1490" s="24" t="s">
        <v>233</v>
      </c>
      <c r="P1490" s="24">
        <v>0</v>
      </c>
      <c r="Q1490" s="24">
        <v>0</v>
      </c>
      <c r="R1490" s="77" t="s">
        <v>93</v>
      </c>
      <c r="S1490" s="62">
        <v>0</v>
      </c>
      <c r="T1490" s="24">
        <v>2025</v>
      </c>
      <c r="U1490" s="24">
        <f t="shared" ref="U1490:U1494" si="30">SUM(Z1490:AG1490)</f>
        <v>5</v>
      </c>
      <c r="V1490" s="24"/>
      <c r="W1490" s="24"/>
      <c r="X1490" s="24"/>
      <c r="Y1490" s="24"/>
      <c r="Z1490" s="24">
        <v>5</v>
      </c>
      <c r="AA1490" s="24"/>
      <c r="AB1490" s="24"/>
      <c r="AC1490" s="24"/>
      <c r="AD1490" s="24"/>
      <c r="AE1490" s="24"/>
      <c r="AF1490" s="24"/>
      <c r="AG1490" s="24"/>
      <c r="AH1490" s="62">
        <f>V1490/'Festività&amp;Chiusure'!H$2</f>
        <v>0</v>
      </c>
      <c r="AI1490" s="62">
        <f>W1490/'Festività&amp;Chiusure'!I$2</f>
        <v>0</v>
      </c>
      <c r="AJ1490" s="62">
        <f>X1490/'Festività&amp;Chiusure'!J$2</f>
        <v>0</v>
      </c>
      <c r="AK1490" s="62">
        <f>Y1490/'Festività&amp;Chiusure'!K$2</f>
        <v>0</v>
      </c>
      <c r="AL1490" s="62">
        <f>Z1490/'Festività&amp;Chiusure'!L$2</f>
        <v>0.25</v>
      </c>
      <c r="AM1490" s="62">
        <f>AA1490/'Festività&amp;Chiusure'!M$2</f>
        <v>0</v>
      </c>
      <c r="AN1490" s="62">
        <f>AB1490/'Festività&amp;Chiusure'!N$2</f>
        <v>0</v>
      </c>
      <c r="AO1490" s="62">
        <f>AC1490/'Festività&amp;Chiusure'!O$2</f>
        <v>0</v>
      </c>
      <c r="AP1490" s="62">
        <f>AD1490/'Festività&amp;Chiusure'!P$2</f>
        <v>0</v>
      </c>
      <c r="AQ1490" s="62">
        <f>AE1490/'Festività&amp;Chiusure'!Q$2</f>
        <v>0</v>
      </c>
      <c r="AR1490" s="62">
        <f>AF1490/'Festività&amp;Chiusure'!R$2</f>
        <v>0</v>
      </c>
      <c r="AS1490" s="62">
        <f>AG1490/'Festività&amp;Chiusure'!S$2</f>
        <v>0</v>
      </c>
    </row>
    <row r="1491" spans="1:45" ht="15" customHeight="1">
      <c r="A1491" s="24" t="s">
        <v>420</v>
      </c>
      <c r="B1491" s="24" t="s">
        <v>210</v>
      </c>
      <c r="C1491" s="24"/>
      <c r="D1491" s="24">
        <v>2025</v>
      </c>
      <c r="E1491" s="24"/>
      <c r="F1491" s="24"/>
      <c r="G1491" s="24" t="s">
        <v>62</v>
      </c>
      <c r="H1491" s="24" t="s">
        <v>901</v>
      </c>
      <c r="I1491" s="24"/>
      <c r="J1491" s="24" t="s">
        <v>902</v>
      </c>
      <c r="K1491" s="24" t="s">
        <v>903</v>
      </c>
      <c r="L1491" s="24" t="s">
        <v>451</v>
      </c>
      <c r="M1491" s="24" t="s">
        <v>189</v>
      </c>
      <c r="N1491" s="24" t="s">
        <v>55</v>
      </c>
      <c r="O1491" s="24" t="s">
        <v>186</v>
      </c>
      <c r="P1491" s="24">
        <v>0</v>
      </c>
      <c r="Q1491" s="24">
        <v>0</v>
      </c>
      <c r="R1491" s="77" t="s">
        <v>93</v>
      </c>
      <c r="S1491" s="62">
        <v>0</v>
      </c>
      <c r="T1491" s="24">
        <v>2025</v>
      </c>
      <c r="U1491" s="24">
        <f t="shared" si="30"/>
        <v>5</v>
      </c>
      <c r="V1491" s="24"/>
      <c r="W1491" s="24"/>
      <c r="X1491" s="24"/>
      <c r="Y1491" s="24"/>
      <c r="Z1491" s="24">
        <v>5</v>
      </c>
      <c r="AA1491" s="24"/>
      <c r="AB1491" s="24"/>
      <c r="AC1491" s="24"/>
      <c r="AD1491" s="24"/>
      <c r="AE1491" s="24"/>
      <c r="AF1491" s="24"/>
      <c r="AG1491" s="24"/>
      <c r="AH1491" s="62">
        <f>V1491/'Festività&amp;Chiusure'!H$2</f>
        <v>0</v>
      </c>
      <c r="AI1491" s="62">
        <f>W1491/'Festività&amp;Chiusure'!I$2</f>
        <v>0</v>
      </c>
      <c r="AJ1491" s="62">
        <f>X1491/'Festività&amp;Chiusure'!J$2</f>
        <v>0</v>
      </c>
      <c r="AK1491" s="62">
        <f>Y1491/'Festività&amp;Chiusure'!K$2</f>
        <v>0</v>
      </c>
      <c r="AL1491" s="62">
        <f>Z1491/'Festività&amp;Chiusure'!L$2</f>
        <v>0.25</v>
      </c>
      <c r="AM1491" s="62">
        <f>AA1491/'Festività&amp;Chiusure'!M$2</f>
        <v>0</v>
      </c>
      <c r="AN1491" s="62">
        <f>AB1491/'Festività&amp;Chiusure'!N$2</f>
        <v>0</v>
      </c>
      <c r="AO1491" s="62">
        <f>AC1491/'Festività&amp;Chiusure'!O$2</f>
        <v>0</v>
      </c>
      <c r="AP1491" s="62">
        <f>AD1491/'Festività&amp;Chiusure'!P$2</f>
        <v>0</v>
      </c>
      <c r="AQ1491" s="62">
        <f>AE1491/'Festività&amp;Chiusure'!Q$2</f>
        <v>0</v>
      </c>
      <c r="AR1491" s="62">
        <f>AF1491/'Festività&amp;Chiusure'!R$2</f>
        <v>0</v>
      </c>
      <c r="AS1491" s="62">
        <f>AG1491/'Festività&amp;Chiusure'!S$2</f>
        <v>0</v>
      </c>
    </row>
    <row r="1492" spans="1:45" ht="15" customHeight="1">
      <c r="A1492" s="24" t="s">
        <v>420</v>
      </c>
      <c r="B1492" s="24" t="s">
        <v>210</v>
      </c>
      <c r="C1492" s="24"/>
      <c r="D1492" s="24">
        <v>2025</v>
      </c>
      <c r="E1492" s="24"/>
      <c r="F1492" s="24"/>
      <c r="G1492" s="24" t="s">
        <v>62</v>
      </c>
      <c r="H1492" s="24" t="s">
        <v>901</v>
      </c>
      <c r="I1492" s="24"/>
      <c r="J1492" s="24" t="s">
        <v>902</v>
      </c>
      <c r="K1492" s="24" t="s">
        <v>903</v>
      </c>
      <c r="L1492" s="24" t="s">
        <v>451</v>
      </c>
      <c r="M1492" s="24" t="s">
        <v>185</v>
      </c>
      <c r="N1492" s="24" t="s">
        <v>55</v>
      </c>
      <c r="O1492" s="24" t="s">
        <v>186</v>
      </c>
      <c r="P1492" s="24">
        <v>0</v>
      </c>
      <c r="Q1492" s="24">
        <v>0</v>
      </c>
      <c r="R1492" s="77" t="s">
        <v>93</v>
      </c>
      <c r="S1492" s="62">
        <v>0</v>
      </c>
      <c r="T1492" s="24">
        <v>2025</v>
      </c>
      <c r="U1492" s="24">
        <f t="shared" si="30"/>
        <v>5</v>
      </c>
      <c r="V1492" s="24"/>
      <c r="W1492" s="24"/>
      <c r="X1492" s="24"/>
      <c r="Y1492" s="24"/>
      <c r="Z1492" s="24">
        <v>5</v>
      </c>
      <c r="AA1492" s="24"/>
      <c r="AB1492" s="24"/>
      <c r="AC1492" s="24"/>
      <c r="AD1492" s="24"/>
      <c r="AE1492" s="24"/>
      <c r="AF1492" s="24"/>
      <c r="AG1492" s="24"/>
      <c r="AH1492" s="62">
        <f>V1492/'Festività&amp;Chiusure'!H$2</f>
        <v>0</v>
      </c>
      <c r="AI1492" s="62">
        <f>W1492/'Festività&amp;Chiusure'!I$2</f>
        <v>0</v>
      </c>
      <c r="AJ1492" s="62">
        <f>X1492/'Festività&amp;Chiusure'!J$2</f>
        <v>0</v>
      </c>
      <c r="AK1492" s="62">
        <f>Y1492/'Festività&amp;Chiusure'!K$2</f>
        <v>0</v>
      </c>
      <c r="AL1492" s="62">
        <f>Z1492/'Festività&amp;Chiusure'!L$2</f>
        <v>0.25</v>
      </c>
      <c r="AM1492" s="62">
        <f>AA1492/'Festività&amp;Chiusure'!M$2</f>
        <v>0</v>
      </c>
      <c r="AN1492" s="62">
        <f>AB1492/'Festività&amp;Chiusure'!N$2</f>
        <v>0</v>
      </c>
      <c r="AO1492" s="62">
        <f>AC1492/'Festività&amp;Chiusure'!O$2</f>
        <v>0</v>
      </c>
      <c r="AP1492" s="62">
        <f>AD1492/'Festività&amp;Chiusure'!P$2</f>
        <v>0</v>
      </c>
      <c r="AQ1492" s="62">
        <f>AE1492/'Festività&amp;Chiusure'!Q$2</f>
        <v>0</v>
      </c>
      <c r="AR1492" s="62">
        <f>AF1492/'Festività&amp;Chiusure'!R$2</f>
        <v>0</v>
      </c>
      <c r="AS1492" s="62">
        <f>AG1492/'Festività&amp;Chiusure'!S$2</f>
        <v>0</v>
      </c>
    </row>
    <row r="1493" spans="1:45" ht="15" customHeight="1">
      <c r="A1493" s="24" t="s">
        <v>420</v>
      </c>
      <c r="B1493" s="24" t="s">
        <v>210</v>
      </c>
      <c r="C1493" s="24"/>
      <c r="D1493" s="24">
        <v>2025</v>
      </c>
      <c r="E1493" s="24"/>
      <c r="F1493" s="24"/>
      <c r="G1493" s="24" t="s">
        <v>62</v>
      </c>
      <c r="H1493" s="24" t="s">
        <v>901</v>
      </c>
      <c r="I1493" s="24"/>
      <c r="J1493" s="24" t="s">
        <v>902</v>
      </c>
      <c r="K1493" s="24" t="s">
        <v>903</v>
      </c>
      <c r="L1493" s="24" t="s">
        <v>451</v>
      </c>
      <c r="M1493" t="s">
        <v>904</v>
      </c>
      <c r="N1493" s="24" t="s">
        <v>55</v>
      </c>
      <c r="O1493" s="24" t="s">
        <v>186</v>
      </c>
      <c r="P1493" s="24">
        <v>0</v>
      </c>
      <c r="Q1493" s="24">
        <v>0</v>
      </c>
      <c r="R1493" s="77" t="s">
        <v>93</v>
      </c>
      <c r="S1493" s="62">
        <v>0</v>
      </c>
      <c r="T1493" s="24">
        <v>2025</v>
      </c>
      <c r="U1493" s="24">
        <f t="shared" si="30"/>
        <v>5</v>
      </c>
      <c r="V1493" s="24"/>
      <c r="W1493" s="24"/>
      <c r="X1493" s="24"/>
      <c r="Y1493" s="24"/>
      <c r="Z1493" s="24">
        <v>5</v>
      </c>
      <c r="AA1493" s="24"/>
      <c r="AB1493" s="24"/>
      <c r="AC1493" s="24"/>
      <c r="AD1493" s="24"/>
      <c r="AE1493" s="24"/>
      <c r="AF1493" s="24"/>
      <c r="AG1493" s="24"/>
      <c r="AH1493" s="62">
        <f>V1493/'Festività&amp;Chiusure'!H$2</f>
        <v>0</v>
      </c>
      <c r="AI1493" s="62">
        <f>W1493/'Festività&amp;Chiusure'!I$2</f>
        <v>0</v>
      </c>
      <c r="AJ1493" s="62">
        <f>X1493/'Festività&amp;Chiusure'!J$2</f>
        <v>0</v>
      </c>
      <c r="AK1493" s="62">
        <f>Y1493/'Festività&amp;Chiusure'!K$2</f>
        <v>0</v>
      </c>
      <c r="AL1493" s="62">
        <f>Z1493/'Festività&amp;Chiusure'!L$2</f>
        <v>0.25</v>
      </c>
      <c r="AM1493" s="62">
        <f>AA1493/'Festività&amp;Chiusure'!M$2</f>
        <v>0</v>
      </c>
      <c r="AN1493" s="62">
        <f>AB1493/'Festività&amp;Chiusure'!N$2</f>
        <v>0</v>
      </c>
      <c r="AO1493" s="62">
        <f>AC1493/'Festività&amp;Chiusure'!O$2</f>
        <v>0</v>
      </c>
      <c r="AP1493" s="62">
        <f>AD1493/'Festività&amp;Chiusure'!P$2</f>
        <v>0</v>
      </c>
      <c r="AQ1493" s="62">
        <f>AE1493/'Festività&amp;Chiusure'!Q$2</f>
        <v>0</v>
      </c>
      <c r="AR1493" s="62">
        <f>AF1493/'Festività&amp;Chiusure'!R$2</f>
        <v>0</v>
      </c>
      <c r="AS1493" s="62">
        <f>AG1493/'Festività&amp;Chiusure'!S$2</f>
        <v>0</v>
      </c>
    </row>
    <row r="1494" spans="1:45" ht="15" customHeight="1">
      <c r="A1494" s="24" t="s">
        <v>45</v>
      </c>
      <c r="B1494" s="24" t="s">
        <v>46</v>
      </c>
      <c r="C1494" s="24" t="s">
        <v>195</v>
      </c>
      <c r="D1494" s="24">
        <v>2025</v>
      </c>
      <c r="E1494" s="61">
        <v>45383</v>
      </c>
      <c r="F1494" s="24" t="s">
        <v>796</v>
      </c>
      <c r="G1494" s="78" t="s">
        <v>62</v>
      </c>
      <c r="H1494" s="69" t="s">
        <v>905</v>
      </c>
      <c r="I1494" s="24" t="s">
        <v>379</v>
      </c>
      <c r="J1494" s="24" t="s">
        <v>802</v>
      </c>
      <c r="K1494" s="24" t="s">
        <v>52</v>
      </c>
      <c r="L1494" s="24" t="s">
        <v>451</v>
      </c>
      <c r="M1494" s="24" t="s">
        <v>466</v>
      </c>
      <c r="N1494" s="24" t="s">
        <v>59</v>
      </c>
      <c r="O1494" s="24" t="s">
        <v>178</v>
      </c>
      <c r="P1494" s="24"/>
      <c r="Q1494" s="24">
        <v>0</v>
      </c>
      <c r="R1494" s="24" t="s">
        <v>93</v>
      </c>
      <c r="S1494" s="62">
        <v>0</v>
      </c>
      <c r="T1494" s="24">
        <v>2025</v>
      </c>
      <c r="U1494" s="24">
        <f t="shared" si="30"/>
        <v>2</v>
      </c>
      <c r="V1494" s="24"/>
      <c r="W1494" s="24"/>
      <c r="X1494" s="24"/>
      <c r="Y1494" s="24"/>
      <c r="Z1494" s="24">
        <v>2</v>
      </c>
      <c r="AA1494" s="24"/>
      <c r="AB1494" s="24"/>
      <c r="AC1494" s="24"/>
      <c r="AD1494" s="24"/>
      <c r="AE1494" s="24"/>
      <c r="AF1494" s="24"/>
      <c r="AG1494" s="24"/>
      <c r="AH1494" s="62">
        <f>V1494/'Festività&amp;Chiusure'!H$2</f>
        <v>0</v>
      </c>
      <c r="AI1494" s="62">
        <f>W1494/'Festività&amp;Chiusure'!I$2</f>
        <v>0</v>
      </c>
      <c r="AJ1494" s="62">
        <f>X1494/'Festività&amp;Chiusure'!J$2</f>
        <v>0</v>
      </c>
      <c r="AK1494" s="62">
        <f>Y1494/'Festività&amp;Chiusure'!K$2</f>
        <v>0</v>
      </c>
      <c r="AL1494" s="62">
        <f>Z1494/'Festività&amp;Chiusure'!L$2</f>
        <v>0.1</v>
      </c>
      <c r="AM1494" s="62">
        <f>AA1494/'Festività&amp;Chiusure'!M$2</f>
        <v>0</v>
      </c>
      <c r="AN1494" s="62">
        <f>AB1494/'Festività&amp;Chiusure'!N$2</f>
        <v>0</v>
      </c>
      <c r="AO1494" s="62">
        <f>AC1494/'Festività&amp;Chiusure'!O$2</f>
        <v>0</v>
      </c>
      <c r="AP1494" s="62">
        <f>AD1494/'Festività&amp;Chiusure'!P$2</f>
        <v>0</v>
      </c>
      <c r="AQ1494" s="62">
        <f>AE1494/'Festività&amp;Chiusure'!Q$2</f>
        <v>0</v>
      </c>
      <c r="AR1494" s="62">
        <f>AF1494/'Festività&amp;Chiusure'!R$2</f>
        <v>0</v>
      </c>
      <c r="AS1494" s="62">
        <f>AG1494/'Festività&amp;Chiusure'!S$2</f>
        <v>0</v>
      </c>
    </row>
    <row r="1495" spans="1:45" ht="15" customHeight="1">
      <c r="A1495" s="24" t="s">
        <v>45</v>
      </c>
      <c r="B1495" s="24" t="s">
        <v>46</v>
      </c>
      <c r="C1495" s="24" t="s">
        <v>195</v>
      </c>
      <c r="D1495" s="24">
        <v>2025</v>
      </c>
      <c r="E1495" s="61">
        <v>45383</v>
      </c>
      <c r="F1495" s="24" t="s">
        <v>796</v>
      </c>
      <c r="G1495" s="78" t="s">
        <v>62</v>
      </c>
      <c r="H1495" s="69" t="s">
        <v>905</v>
      </c>
      <c r="I1495" s="24" t="s">
        <v>379</v>
      </c>
      <c r="J1495" s="24" t="s">
        <v>802</v>
      </c>
      <c r="K1495" s="24" t="s">
        <v>52</v>
      </c>
      <c r="L1495" s="24" t="s">
        <v>451</v>
      </c>
      <c r="M1495" s="24" t="s">
        <v>133</v>
      </c>
      <c r="N1495" s="24" t="s">
        <v>55</v>
      </c>
      <c r="O1495" s="24" t="s">
        <v>674</v>
      </c>
      <c r="P1495" s="24"/>
      <c r="Q1495" s="24">
        <v>0</v>
      </c>
      <c r="R1495" s="24" t="s">
        <v>93</v>
      </c>
      <c r="S1495" s="62">
        <v>0</v>
      </c>
      <c r="T1495" s="24">
        <v>2025</v>
      </c>
      <c r="U1495" s="24">
        <f t="shared" ref="U1495" si="31">SUM(Z1495:AG1495)</f>
        <v>4</v>
      </c>
      <c r="V1495" s="24"/>
      <c r="W1495" s="24"/>
      <c r="X1495" s="24"/>
      <c r="Y1495" s="24"/>
      <c r="Z1495" s="24">
        <v>2</v>
      </c>
      <c r="AA1495" s="24">
        <v>1</v>
      </c>
      <c r="AB1495" s="24">
        <v>1</v>
      </c>
      <c r="AC1495" s="24"/>
      <c r="AD1495" s="24"/>
      <c r="AE1495" s="24"/>
      <c r="AF1495" s="24"/>
      <c r="AG1495" s="24"/>
      <c r="AH1495" s="62">
        <f>V1495/'Festività&amp;Chiusure'!H$2</f>
        <v>0</v>
      </c>
      <c r="AI1495" s="62">
        <f>W1495/'Festività&amp;Chiusure'!I$2</f>
        <v>0</v>
      </c>
      <c r="AJ1495" s="62">
        <f>X1495/'Festività&amp;Chiusure'!J$2</f>
        <v>0</v>
      </c>
      <c r="AK1495" s="62">
        <f>Y1495/'Festività&amp;Chiusure'!K$2</f>
        <v>0</v>
      </c>
      <c r="AL1495" s="62">
        <f>Z1495/'Festività&amp;Chiusure'!L$2</f>
        <v>0.1</v>
      </c>
      <c r="AM1495" s="62">
        <f>AA1495/'Festività&amp;Chiusure'!M$2</f>
        <v>0.05</v>
      </c>
      <c r="AN1495" s="62">
        <f>AB1495/'Festività&amp;Chiusure'!N$2</f>
        <v>4.3478260869565216E-2</v>
      </c>
      <c r="AO1495" s="62">
        <f>AC1495/'Festività&amp;Chiusure'!O$2</f>
        <v>0</v>
      </c>
      <c r="AP1495" s="62">
        <f>AD1495/'Festività&amp;Chiusure'!P$2</f>
        <v>0</v>
      </c>
      <c r="AQ1495" s="62">
        <f>AE1495/'Festività&amp;Chiusure'!Q$2</f>
        <v>0</v>
      </c>
      <c r="AR1495" s="62">
        <f>AF1495/'Festività&amp;Chiusure'!R$2</f>
        <v>0</v>
      </c>
      <c r="AS1495" s="62">
        <f>AG1495/'Festività&amp;Chiusure'!S$2</f>
        <v>0</v>
      </c>
    </row>
    <row r="1496" spans="1:45" ht="15" customHeight="1">
      <c r="A1496" s="24" t="s">
        <v>45</v>
      </c>
      <c r="B1496" s="24" t="s">
        <v>46</v>
      </c>
      <c r="C1496" s="24" t="s">
        <v>195</v>
      </c>
      <c r="D1496" s="24">
        <v>2025</v>
      </c>
      <c r="E1496" s="61">
        <v>45383</v>
      </c>
      <c r="F1496" s="24" t="s">
        <v>796</v>
      </c>
      <c r="G1496" s="78" t="s">
        <v>62</v>
      </c>
      <c r="H1496" s="69" t="s">
        <v>905</v>
      </c>
      <c r="I1496" s="24" t="s">
        <v>379</v>
      </c>
      <c r="J1496" s="24" t="s">
        <v>802</v>
      </c>
      <c r="K1496" s="24" t="s">
        <v>52</v>
      </c>
      <c r="L1496" s="24" t="s">
        <v>451</v>
      </c>
      <c r="M1496" s="24" t="s">
        <v>58</v>
      </c>
      <c r="N1496" s="24" t="s">
        <v>59</v>
      </c>
      <c r="O1496" s="24" t="s">
        <v>906</v>
      </c>
      <c r="P1496" s="24"/>
      <c r="Q1496" s="24">
        <v>0</v>
      </c>
      <c r="R1496" s="24" t="s">
        <v>93</v>
      </c>
      <c r="S1496" s="62">
        <v>0</v>
      </c>
      <c r="T1496" s="24">
        <v>2025</v>
      </c>
      <c r="U1496" s="24">
        <f t="shared" ref="U1496" si="32">SUM(Z1496:AG1496)</f>
        <v>3</v>
      </c>
      <c r="V1496" s="24"/>
      <c r="W1496" s="24"/>
      <c r="X1496" s="24"/>
      <c r="Y1496" s="24"/>
      <c r="Z1496" s="24">
        <v>3</v>
      </c>
      <c r="AA1496" s="24"/>
      <c r="AB1496" s="24"/>
      <c r="AC1496" s="24"/>
      <c r="AD1496" s="24"/>
      <c r="AE1496" s="24"/>
      <c r="AF1496" s="24"/>
      <c r="AG1496" s="24"/>
      <c r="AH1496" s="62">
        <f>V1496/'Festività&amp;Chiusure'!H$2</f>
        <v>0</v>
      </c>
      <c r="AI1496" s="62">
        <f>W1496/'Festività&amp;Chiusure'!I$2</f>
        <v>0</v>
      </c>
      <c r="AJ1496" s="62">
        <f>X1496/'Festività&amp;Chiusure'!J$2</f>
        <v>0</v>
      </c>
      <c r="AK1496" s="62">
        <f>Y1496/'Festività&amp;Chiusure'!K$2</f>
        <v>0</v>
      </c>
      <c r="AL1496" s="62">
        <f>Z1496/'Festività&amp;Chiusure'!L$2</f>
        <v>0.15</v>
      </c>
      <c r="AM1496" s="62">
        <f>AA1496/'Festività&amp;Chiusure'!M$2</f>
        <v>0</v>
      </c>
      <c r="AN1496" s="62">
        <f>AB1496/'Festività&amp;Chiusure'!N$2</f>
        <v>0</v>
      </c>
      <c r="AO1496" s="62">
        <f>AC1496/'Festività&amp;Chiusure'!O$2</f>
        <v>0</v>
      </c>
      <c r="AP1496" s="62">
        <f>AD1496/'Festività&amp;Chiusure'!P$2</f>
        <v>0</v>
      </c>
      <c r="AQ1496" s="62">
        <f>AE1496/'Festività&amp;Chiusure'!Q$2</f>
        <v>0</v>
      </c>
      <c r="AR1496" s="62">
        <f>AF1496/'Festività&amp;Chiusure'!R$2</f>
        <v>0</v>
      </c>
      <c r="AS1496" s="62">
        <f>AG1496/'Festività&amp;Chiusure'!S$2</f>
        <v>0</v>
      </c>
    </row>
    <row r="1497" spans="1:45" ht="15" customHeight="1">
      <c r="A1497" s="24" t="s">
        <v>262</v>
      </c>
      <c r="B1497" s="24" t="s">
        <v>46</v>
      </c>
      <c r="C1497" s="24" t="s">
        <v>195</v>
      </c>
      <c r="D1497" s="24">
        <v>2025</v>
      </c>
      <c r="E1497" s="61">
        <v>45664</v>
      </c>
      <c r="F1497" s="61">
        <v>45808</v>
      </c>
      <c r="G1497" s="24" t="s">
        <v>62</v>
      </c>
      <c r="H1497" s="24" t="s">
        <v>263</v>
      </c>
      <c r="I1497" s="24" t="s">
        <v>379</v>
      </c>
      <c r="J1497" s="24" t="s">
        <v>505</v>
      </c>
      <c r="K1497" s="24" t="s">
        <v>66</v>
      </c>
      <c r="L1497" s="24" t="s">
        <v>451</v>
      </c>
      <c r="M1497" s="24" t="s">
        <v>466</v>
      </c>
      <c r="N1497" s="24" t="s">
        <v>55</v>
      </c>
      <c r="O1497" s="24" t="s">
        <v>178</v>
      </c>
      <c r="P1497" s="24">
        <v>0</v>
      </c>
      <c r="Q1497" s="24">
        <v>0</v>
      </c>
      <c r="R1497" s="24" t="s">
        <v>93</v>
      </c>
      <c r="S1497" s="62">
        <v>0</v>
      </c>
      <c r="T1497" s="24">
        <v>2025</v>
      </c>
      <c r="U1497" s="24"/>
      <c r="V1497" s="24"/>
      <c r="W1497" s="24"/>
      <c r="X1497" s="24"/>
      <c r="Y1497" s="24"/>
      <c r="Z1497" s="24">
        <v>2</v>
      </c>
      <c r="AA1497" s="24">
        <v>2</v>
      </c>
      <c r="AB1497" s="24">
        <v>2</v>
      </c>
      <c r="AC1497" s="24">
        <v>2</v>
      </c>
      <c r="AD1497" s="24">
        <v>2</v>
      </c>
      <c r="AE1497" s="24">
        <v>2</v>
      </c>
      <c r="AF1497" s="24">
        <v>2</v>
      </c>
      <c r="AG1497" s="24">
        <v>2</v>
      </c>
      <c r="AH1497" s="62">
        <f>V1497/'Festività&amp;Chiusure'!H$2</f>
        <v>0</v>
      </c>
      <c r="AI1497" s="62">
        <f>W1497/'Festività&amp;Chiusure'!I$2</f>
        <v>0</v>
      </c>
      <c r="AJ1497" s="62">
        <f>X1497/'Festività&amp;Chiusure'!J$2</f>
        <v>0</v>
      </c>
      <c r="AK1497" s="62">
        <f>Y1497/'Festività&amp;Chiusure'!K$2</f>
        <v>0</v>
      </c>
      <c r="AL1497" s="62">
        <f>Z1497/'Festività&amp;Chiusure'!L$2</f>
        <v>0.1</v>
      </c>
      <c r="AM1497" s="62">
        <f>AA1497/'Festività&amp;Chiusure'!M$2</f>
        <v>0.1</v>
      </c>
      <c r="AN1497" s="62">
        <f>AB1497/'Festività&amp;Chiusure'!N$2</f>
        <v>8.6956521739130432E-2</v>
      </c>
      <c r="AO1497" s="62">
        <f>AC1497/'Festività&amp;Chiusure'!O$2</f>
        <v>0.16666666666666666</v>
      </c>
      <c r="AP1497" s="62">
        <f>AD1497/'Festività&amp;Chiusure'!P$2</f>
        <v>9.5238095238095233E-2</v>
      </c>
      <c r="AQ1497" s="62">
        <f>AE1497/'Festività&amp;Chiusure'!Q$2</f>
        <v>8.6956521739130432E-2</v>
      </c>
      <c r="AR1497" s="62">
        <f>AF1497/'Festività&amp;Chiusure'!R$2</f>
        <v>9.5238095238095233E-2</v>
      </c>
      <c r="AS1497" s="62">
        <f>AG1497/'Festività&amp;Chiusure'!S$2</f>
        <v>9.0909090909090912E-2</v>
      </c>
    </row>
    <row r="1498" spans="1:45" ht="15" customHeight="1">
      <c r="A1498" s="24" t="s">
        <v>420</v>
      </c>
      <c r="B1498" s="24" t="s">
        <v>46</v>
      </c>
      <c r="C1498" s="24" t="s">
        <v>195</v>
      </c>
      <c r="D1498" s="24">
        <v>2025</v>
      </c>
      <c r="E1498" s="61">
        <v>45781</v>
      </c>
      <c r="F1498" s="61">
        <v>45869</v>
      </c>
      <c r="G1498" s="24" t="s">
        <v>62</v>
      </c>
      <c r="H1498" s="24" t="s">
        <v>792</v>
      </c>
      <c r="I1498" s="24" t="s">
        <v>379</v>
      </c>
      <c r="J1498" s="24" t="s">
        <v>793</v>
      </c>
      <c r="K1498" s="24" t="s">
        <v>52</v>
      </c>
      <c r="L1498" s="24" t="s">
        <v>451</v>
      </c>
      <c r="M1498" s="24" t="s">
        <v>451</v>
      </c>
      <c r="N1498" s="24" t="s">
        <v>59</v>
      </c>
      <c r="O1498" s="24" t="s">
        <v>92</v>
      </c>
      <c r="P1498" s="24">
        <v>0</v>
      </c>
      <c r="Q1498" s="24">
        <v>0</v>
      </c>
      <c r="R1498" s="24" t="s">
        <v>84</v>
      </c>
      <c r="S1498" s="62">
        <v>0</v>
      </c>
      <c r="T1498" s="24">
        <v>2025</v>
      </c>
      <c r="U1498" s="24">
        <f t="shared" ref="U1498:U1499" si="33">SUM(Z1498:AG1498)</f>
        <v>2</v>
      </c>
      <c r="V1498" s="24"/>
      <c r="W1498" s="24"/>
      <c r="X1498" s="24"/>
      <c r="Y1498" s="24"/>
      <c r="AA1498" s="24"/>
      <c r="AB1498" s="24">
        <v>1</v>
      </c>
      <c r="AC1498" s="24">
        <v>1</v>
      </c>
      <c r="AD1498" s="24"/>
      <c r="AE1498" s="24"/>
      <c r="AF1498" s="24"/>
      <c r="AG1498" s="24"/>
      <c r="AH1498" s="62">
        <f>V1498/'Festività&amp;Chiusure'!H$2</f>
        <v>0</v>
      </c>
      <c r="AI1498" s="62">
        <f>W1498/'Festività&amp;Chiusure'!I$2</f>
        <v>0</v>
      </c>
      <c r="AJ1498" s="62">
        <f>X1498/'Festività&amp;Chiusure'!J$2</f>
        <v>0</v>
      </c>
      <c r="AK1498" s="62">
        <f>Y1498/'Festività&amp;Chiusure'!K$2</f>
        <v>0</v>
      </c>
      <c r="AL1498" s="62">
        <f>Z1498/'Festività&amp;Chiusure'!L$2</f>
        <v>0</v>
      </c>
      <c r="AM1498" s="62">
        <f>AA1498/'Festività&amp;Chiusure'!M$2</f>
        <v>0</v>
      </c>
      <c r="AN1498" s="62">
        <f>AB1498/'Festività&amp;Chiusure'!N$2</f>
        <v>4.3478260869565216E-2</v>
      </c>
      <c r="AO1498" s="62">
        <f>AC1498/'Festività&amp;Chiusure'!O$2</f>
        <v>8.3333333333333329E-2</v>
      </c>
      <c r="AP1498" s="62">
        <f>AD1498/'Festività&amp;Chiusure'!P$2</f>
        <v>0</v>
      </c>
      <c r="AQ1498" s="62">
        <f>AE1498/'Festività&amp;Chiusure'!Q$2</f>
        <v>0</v>
      </c>
      <c r="AR1498" s="62">
        <f>AF1498/'Festività&amp;Chiusure'!R$2</f>
        <v>0</v>
      </c>
      <c r="AS1498" s="62">
        <f>AG1498/'Festività&amp;Chiusure'!S$2</f>
        <v>0</v>
      </c>
    </row>
    <row r="1499" spans="1:45" ht="15" customHeight="1">
      <c r="A1499" s="24" t="s">
        <v>45</v>
      </c>
      <c r="B1499" s="24" t="s">
        <v>46</v>
      </c>
      <c r="C1499" s="24" t="s">
        <v>472</v>
      </c>
      <c r="D1499" s="24">
        <v>2025</v>
      </c>
      <c r="E1499" s="61">
        <v>45706</v>
      </c>
      <c r="F1499" s="61">
        <v>45743</v>
      </c>
      <c r="G1499" s="24" t="s">
        <v>62</v>
      </c>
      <c r="H1499" s="24" t="s">
        <v>830</v>
      </c>
      <c r="I1499" s="24" t="s">
        <v>379</v>
      </c>
      <c r="J1499" s="24" t="s">
        <v>831</v>
      </c>
      <c r="K1499" s="24" t="s">
        <v>52</v>
      </c>
      <c r="L1499" s="24" t="s">
        <v>451</v>
      </c>
      <c r="M1499" s="24" t="s">
        <v>466</v>
      </c>
      <c r="N1499" s="24" t="s">
        <v>59</v>
      </c>
      <c r="O1499" s="24" t="s">
        <v>178</v>
      </c>
      <c r="P1499" s="24">
        <v>18</v>
      </c>
      <c r="Q1499" s="24">
        <v>0</v>
      </c>
      <c r="R1499" s="24" t="s">
        <v>93</v>
      </c>
      <c r="S1499" s="62">
        <v>0.95</v>
      </c>
      <c r="T1499" s="24">
        <v>2025</v>
      </c>
      <c r="U1499" s="24">
        <f t="shared" si="33"/>
        <v>3</v>
      </c>
      <c r="V1499" s="24"/>
      <c r="W1499" s="24"/>
      <c r="X1499" s="24"/>
      <c r="Y1499" s="24"/>
      <c r="Z1499" s="24">
        <v>1</v>
      </c>
      <c r="AA1499" s="24">
        <v>2</v>
      </c>
      <c r="AB1499" s="24"/>
      <c r="AC1499" s="24"/>
      <c r="AD1499" s="24"/>
      <c r="AE1499" s="24"/>
      <c r="AF1499" s="24"/>
      <c r="AG1499" s="24"/>
      <c r="AH1499" s="62">
        <f>V1499/'Festività&amp;Chiusure'!H$2</f>
        <v>0</v>
      </c>
      <c r="AI1499" s="62">
        <f>W1499/'Festività&amp;Chiusure'!I$2</f>
        <v>0</v>
      </c>
      <c r="AJ1499" s="62">
        <f>X1499/'Festività&amp;Chiusure'!J$2</f>
        <v>0</v>
      </c>
      <c r="AK1499" s="62">
        <f>Y1499/'Festività&amp;Chiusure'!K$2</f>
        <v>0</v>
      </c>
      <c r="AL1499" s="62">
        <f>Z1499/'Festività&amp;Chiusure'!L$2</f>
        <v>0.05</v>
      </c>
      <c r="AM1499" s="62">
        <f>AA1499/'Festività&amp;Chiusure'!M$2</f>
        <v>0.1</v>
      </c>
      <c r="AN1499" s="62">
        <f>AB1499/'Festività&amp;Chiusure'!N$2</f>
        <v>0</v>
      </c>
      <c r="AO1499" s="62">
        <f>AC1499/'Festività&amp;Chiusure'!O$2</f>
        <v>0</v>
      </c>
      <c r="AP1499" s="62">
        <f>AD1499/'Festività&amp;Chiusure'!P$2</f>
        <v>0</v>
      </c>
      <c r="AQ1499" s="62">
        <f>AE1499/'Festività&amp;Chiusure'!Q$2</f>
        <v>0</v>
      </c>
      <c r="AR1499" s="62">
        <f>AF1499/'Festività&amp;Chiusure'!R$2</f>
        <v>0</v>
      </c>
      <c r="AS1499" s="62">
        <f>AG1499/'Festività&amp;Chiusure'!S$2</f>
        <v>0</v>
      </c>
    </row>
    <row r="1500" spans="1:45" ht="15" customHeight="1">
      <c r="A1500" s="24" t="s">
        <v>45</v>
      </c>
      <c r="B1500" s="24" t="s">
        <v>46</v>
      </c>
      <c r="C1500" s="24" t="s">
        <v>472</v>
      </c>
      <c r="D1500" s="24">
        <v>2025</v>
      </c>
      <c r="E1500" s="61">
        <v>45706</v>
      </c>
      <c r="F1500" s="61">
        <v>45743</v>
      </c>
      <c r="G1500" s="24" t="s">
        <v>62</v>
      </c>
      <c r="H1500" s="24" t="s">
        <v>907</v>
      </c>
      <c r="I1500" s="24" t="s">
        <v>379</v>
      </c>
      <c r="J1500" s="24" t="s">
        <v>908</v>
      </c>
      <c r="K1500" s="24" t="s">
        <v>52</v>
      </c>
      <c r="L1500" s="24" t="s">
        <v>451</v>
      </c>
      <c r="M1500" s="24" t="s">
        <v>466</v>
      </c>
      <c r="N1500" s="24" t="s">
        <v>59</v>
      </c>
      <c r="O1500" s="24" t="s">
        <v>178</v>
      </c>
      <c r="P1500" s="24"/>
      <c r="Q1500" s="24">
        <v>0</v>
      </c>
      <c r="R1500" s="24" t="s">
        <v>93</v>
      </c>
      <c r="S1500" s="62">
        <v>0.9</v>
      </c>
      <c r="T1500" s="24">
        <v>2025</v>
      </c>
      <c r="U1500" s="24">
        <f t="shared" ref="U1500" si="34">SUM(Z1500:AG1500)</f>
        <v>3</v>
      </c>
      <c r="V1500" s="24"/>
      <c r="W1500" s="24"/>
      <c r="X1500" s="24"/>
      <c r="Y1500" s="24"/>
      <c r="Z1500" s="24">
        <v>1</v>
      </c>
      <c r="AA1500" s="24">
        <v>1</v>
      </c>
      <c r="AB1500" s="24">
        <v>1</v>
      </c>
      <c r="AC1500" s="24"/>
      <c r="AD1500" s="24"/>
      <c r="AE1500" s="24"/>
      <c r="AF1500" s="24"/>
      <c r="AG1500" s="24"/>
      <c r="AH1500" s="62">
        <f>V1500/'Festività&amp;Chiusure'!H$2</f>
        <v>0</v>
      </c>
      <c r="AI1500" s="62">
        <f>W1500/'Festività&amp;Chiusure'!I$2</f>
        <v>0</v>
      </c>
      <c r="AJ1500" s="62">
        <f>X1500/'Festività&amp;Chiusure'!J$2</f>
        <v>0</v>
      </c>
      <c r="AK1500" s="62">
        <f>Y1500/'Festività&amp;Chiusure'!K$2</f>
        <v>0</v>
      </c>
      <c r="AL1500" s="62">
        <f>Z1500/'Festività&amp;Chiusure'!L$2</f>
        <v>0.05</v>
      </c>
      <c r="AM1500" s="62">
        <f>AA1500/'Festività&amp;Chiusure'!M$2</f>
        <v>0.05</v>
      </c>
      <c r="AN1500" s="62">
        <f>AB1500/'Festività&amp;Chiusure'!N$2</f>
        <v>4.3478260869565216E-2</v>
      </c>
      <c r="AO1500" s="62">
        <f>AC1500/'Festività&amp;Chiusure'!O$2</f>
        <v>0</v>
      </c>
      <c r="AP1500" s="62">
        <f>AD1500/'Festività&amp;Chiusure'!P$2</f>
        <v>0</v>
      </c>
      <c r="AQ1500" s="62">
        <f>AE1500/'Festività&amp;Chiusure'!Q$2</f>
        <v>0</v>
      </c>
      <c r="AR1500" s="62">
        <f>AF1500/'Festività&amp;Chiusure'!R$2</f>
        <v>0</v>
      </c>
      <c r="AS1500" s="62">
        <f>AG1500/'Festività&amp;Chiusure'!S$2</f>
        <v>0</v>
      </c>
    </row>
    <row r="1501" spans="1:45" ht="15" customHeight="1">
      <c r="A1501" s="24" t="s">
        <v>45</v>
      </c>
      <c r="B1501" s="24" t="s">
        <v>46</v>
      </c>
      <c r="C1501" s="24" t="s">
        <v>472</v>
      </c>
      <c r="D1501" s="24">
        <v>2025</v>
      </c>
      <c r="E1501" s="61">
        <v>45706</v>
      </c>
      <c r="F1501" s="61">
        <v>45743</v>
      </c>
      <c r="G1501" s="24" t="s">
        <v>62</v>
      </c>
      <c r="H1501" s="24" t="s">
        <v>907</v>
      </c>
      <c r="I1501" s="24" t="s">
        <v>379</v>
      </c>
      <c r="J1501" s="24" t="s">
        <v>908</v>
      </c>
      <c r="K1501" s="24" t="s">
        <v>52</v>
      </c>
      <c r="L1501" s="24" t="s">
        <v>451</v>
      </c>
      <c r="M1501" s="24" t="s">
        <v>451</v>
      </c>
      <c r="N1501" s="24" t="s">
        <v>55</v>
      </c>
      <c r="O1501" s="24" t="s">
        <v>92</v>
      </c>
      <c r="P1501" s="24"/>
      <c r="Q1501" s="24">
        <v>0</v>
      </c>
      <c r="R1501" s="24" t="s">
        <v>93</v>
      </c>
      <c r="S1501" s="62">
        <v>0.9</v>
      </c>
      <c r="T1501" s="24">
        <v>2025</v>
      </c>
      <c r="U1501" s="24">
        <f t="shared" ref="U1501" si="35">SUM(Z1501:AG1501)</f>
        <v>3</v>
      </c>
      <c r="V1501" s="24"/>
      <c r="W1501" s="24"/>
      <c r="X1501" s="24"/>
      <c r="Y1501" s="24"/>
      <c r="Z1501" s="24">
        <v>1</v>
      </c>
      <c r="AA1501" s="24">
        <v>1</v>
      </c>
      <c r="AB1501" s="24">
        <v>1</v>
      </c>
      <c r="AC1501" s="24"/>
      <c r="AD1501" s="24"/>
      <c r="AE1501" s="24"/>
      <c r="AF1501" s="24"/>
      <c r="AG1501" s="24"/>
      <c r="AH1501" s="62">
        <f>V1501/'Festività&amp;Chiusure'!H$2</f>
        <v>0</v>
      </c>
      <c r="AI1501" s="62">
        <f>W1501/'Festività&amp;Chiusure'!I$2</f>
        <v>0</v>
      </c>
      <c r="AJ1501" s="62">
        <f>X1501/'Festività&amp;Chiusure'!J$2</f>
        <v>0</v>
      </c>
      <c r="AK1501" s="62">
        <f>Y1501/'Festività&amp;Chiusure'!K$2</f>
        <v>0</v>
      </c>
      <c r="AL1501" s="62">
        <f>Z1501/'Festività&amp;Chiusure'!L$2</f>
        <v>0.05</v>
      </c>
      <c r="AM1501" s="62">
        <f>AA1501/'Festività&amp;Chiusure'!M$2</f>
        <v>0.05</v>
      </c>
      <c r="AN1501" s="62">
        <f>AB1501/'Festività&amp;Chiusure'!N$2</f>
        <v>4.3478260869565216E-2</v>
      </c>
      <c r="AO1501" s="62">
        <f>AC1501/'Festività&amp;Chiusure'!O$2</f>
        <v>0</v>
      </c>
      <c r="AP1501" s="62">
        <f>AD1501/'Festività&amp;Chiusure'!P$2</f>
        <v>0</v>
      </c>
      <c r="AQ1501" s="62">
        <f>AE1501/'Festività&amp;Chiusure'!Q$2</f>
        <v>0</v>
      </c>
      <c r="AR1501" s="62">
        <f>AF1501/'Festività&amp;Chiusure'!R$2</f>
        <v>0</v>
      </c>
      <c r="AS1501" s="62">
        <f>AG1501/'Festività&amp;Chiusure'!S$2</f>
        <v>0</v>
      </c>
    </row>
    <row r="1502" spans="1:45" ht="15" customHeight="1">
      <c r="A1502" s="24" t="s">
        <v>45</v>
      </c>
      <c r="B1502" s="24" t="s">
        <v>46</v>
      </c>
      <c r="C1502" s="24" t="s">
        <v>472</v>
      </c>
      <c r="D1502" s="24">
        <v>2025</v>
      </c>
      <c r="E1502" s="61">
        <v>45706</v>
      </c>
      <c r="F1502" s="61">
        <v>45743</v>
      </c>
      <c r="G1502" s="24" t="s">
        <v>62</v>
      </c>
      <c r="H1502" s="24" t="s">
        <v>907</v>
      </c>
      <c r="I1502" s="24" t="s">
        <v>379</v>
      </c>
      <c r="J1502" s="24" t="s">
        <v>908</v>
      </c>
      <c r="K1502" s="24" t="s">
        <v>52</v>
      </c>
      <c r="L1502" s="24" t="s">
        <v>451</v>
      </c>
      <c r="M1502" s="24" t="s">
        <v>58</v>
      </c>
      <c r="N1502" s="24" t="s">
        <v>59</v>
      </c>
      <c r="O1502" s="24" t="s">
        <v>906</v>
      </c>
      <c r="P1502" s="24"/>
      <c r="Q1502" s="24">
        <v>0</v>
      </c>
      <c r="R1502" s="24" t="s">
        <v>93</v>
      </c>
      <c r="S1502" s="62">
        <v>0.9</v>
      </c>
      <c r="T1502" s="24">
        <v>2025</v>
      </c>
      <c r="U1502" s="24">
        <f t="shared" ref="U1502" si="36">SUM(Z1502:AG1502)</f>
        <v>9</v>
      </c>
      <c r="V1502" s="24"/>
      <c r="W1502" s="24"/>
      <c r="X1502" s="24"/>
      <c r="Y1502" s="24"/>
      <c r="Z1502" s="24">
        <v>3</v>
      </c>
      <c r="AA1502" s="24">
        <v>3</v>
      </c>
      <c r="AB1502" s="24">
        <v>3</v>
      </c>
      <c r="AC1502" s="24"/>
      <c r="AD1502" s="24"/>
      <c r="AE1502" s="24"/>
      <c r="AF1502" s="24"/>
      <c r="AG1502" s="24"/>
      <c r="AH1502" s="62">
        <f>V1502/'Festività&amp;Chiusure'!H$2</f>
        <v>0</v>
      </c>
      <c r="AI1502" s="62">
        <f>W1502/'Festività&amp;Chiusure'!I$2</f>
        <v>0</v>
      </c>
      <c r="AJ1502" s="62">
        <f>X1502/'Festività&amp;Chiusure'!J$2</f>
        <v>0</v>
      </c>
      <c r="AK1502" s="62">
        <f>Y1502/'Festività&amp;Chiusure'!K$2</f>
        <v>0</v>
      </c>
      <c r="AL1502" s="62">
        <f>Z1502/'Festività&amp;Chiusure'!L$2</f>
        <v>0.15</v>
      </c>
      <c r="AM1502" s="62">
        <f>AA1502/'Festività&amp;Chiusure'!M$2</f>
        <v>0.15</v>
      </c>
      <c r="AN1502" s="62">
        <f>AB1502/'Festività&amp;Chiusure'!N$2</f>
        <v>0.13043478260869565</v>
      </c>
      <c r="AO1502" s="62">
        <f>AC1502/'Festività&amp;Chiusure'!O$2</f>
        <v>0</v>
      </c>
      <c r="AP1502" s="62">
        <f>AD1502/'Festività&amp;Chiusure'!P$2</f>
        <v>0</v>
      </c>
      <c r="AQ1502" s="62">
        <f>AE1502/'Festività&amp;Chiusure'!Q$2</f>
        <v>0</v>
      </c>
      <c r="AR1502" s="62">
        <f>AF1502/'Festività&amp;Chiusure'!R$2</f>
        <v>0</v>
      </c>
      <c r="AS1502" s="62">
        <f>AG1502/'Festività&amp;Chiusure'!S$2</f>
        <v>0</v>
      </c>
    </row>
    <row r="1503" spans="1:45" ht="15" customHeight="1">
      <c r="A1503" s="24" t="s">
        <v>45</v>
      </c>
      <c r="B1503" s="24" t="s">
        <v>46</v>
      </c>
      <c r="C1503" s="24" t="s">
        <v>472</v>
      </c>
      <c r="D1503" s="24">
        <v>2025</v>
      </c>
      <c r="E1503" s="61">
        <v>45706</v>
      </c>
      <c r="F1503" s="61">
        <v>45743</v>
      </c>
      <c r="G1503" s="24" t="s">
        <v>62</v>
      </c>
      <c r="H1503" s="24" t="s">
        <v>907</v>
      </c>
      <c r="I1503" s="24" t="s">
        <v>379</v>
      </c>
      <c r="J1503" s="24" t="s">
        <v>908</v>
      </c>
      <c r="K1503" s="24" t="s">
        <v>52</v>
      </c>
      <c r="L1503" s="24" t="s">
        <v>451</v>
      </c>
      <c r="M1503" s="24" t="s">
        <v>133</v>
      </c>
      <c r="N1503" s="24" t="s">
        <v>55</v>
      </c>
      <c r="O1503" s="24" t="s">
        <v>674</v>
      </c>
      <c r="P1503" s="24"/>
      <c r="Q1503" s="24">
        <v>0</v>
      </c>
      <c r="R1503" s="24" t="s">
        <v>93</v>
      </c>
      <c r="S1503" s="62">
        <v>0.9</v>
      </c>
      <c r="T1503" s="24">
        <v>2025</v>
      </c>
      <c r="U1503" s="24">
        <f t="shared" ref="U1503" si="37">SUM(Z1503:AG1503)</f>
        <v>13</v>
      </c>
      <c r="V1503" s="24"/>
      <c r="W1503" s="24"/>
      <c r="X1503" s="24"/>
      <c r="Y1503" s="24"/>
      <c r="Z1503" s="24">
        <v>3</v>
      </c>
      <c r="AA1503" s="24">
        <v>5</v>
      </c>
      <c r="AB1503" s="24">
        <v>5</v>
      </c>
      <c r="AC1503" s="24"/>
      <c r="AD1503" s="24"/>
      <c r="AE1503" s="24"/>
      <c r="AF1503" s="24"/>
      <c r="AG1503" s="24"/>
      <c r="AH1503" s="62">
        <f>V1503/'Festività&amp;Chiusure'!H$2</f>
        <v>0</v>
      </c>
      <c r="AI1503" s="62">
        <f>W1503/'Festività&amp;Chiusure'!I$2</f>
        <v>0</v>
      </c>
      <c r="AJ1503" s="62">
        <f>X1503/'Festività&amp;Chiusure'!J$2</f>
        <v>0</v>
      </c>
      <c r="AK1503" s="62">
        <f>Y1503/'Festività&amp;Chiusure'!K$2</f>
        <v>0</v>
      </c>
      <c r="AL1503" s="62">
        <f>Z1503/'Festività&amp;Chiusure'!L$2</f>
        <v>0.15</v>
      </c>
      <c r="AM1503" s="62">
        <f>AA1503/'Festività&amp;Chiusure'!M$2</f>
        <v>0.25</v>
      </c>
      <c r="AN1503" s="62">
        <f>AB1503/'Festività&amp;Chiusure'!N$2</f>
        <v>0.21739130434782608</v>
      </c>
      <c r="AO1503" s="62">
        <f>AC1503/'Festività&amp;Chiusure'!O$2</f>
        <v>0</v>
      </c>
      <c r="AP1503" s="62">
        <f>AD1503/'Festività&amp;Chiusure'!P$2</f>
        <v>0</v>
      </c>
      <c r="AQ1503" s="62">
        <f>AE1503/'Festività&amp;Chiusure'!Q$2</f>
        <v>0</v>
      </c>
      <c r="AR1503" s="62">
        <f>AF1503/'Festività&amp;Chiusure'!R$2</f>
        <v>0</v>
      </c>
      <c r="AS1503" s="62">
        <f>AG1503/'Festività&amp;Chiusure'!S$2</f>
        <v>0</v>
      </c>
    </row>
    <row r="1504" spans="1:45" ht="15" customHeight="1">
      <c r="A1504" s="24" t="s">
        <v>45</v>
      </c>
      <c r="B1504" s="24" t="s">
        <v>46</v>
      </c>
      <c r="C1504" s="24" t="s">
        <v>472</v>
      </c>
      <c r="D1504" s="24">
        <v>2025</v>
      </c>
      <c r="E1504" s="61">
        <v>45706</v>
      </c>
      <c r="F1504" s="61">
        <v>45743</v>
      </c>
      <c r="G1504" s="24" t="s">
        <v>62</v>
      </c>
      <c r="H1504" s="24" t="s">
        <v>907</v>
      </c>
      <c r="I1504" s="24" t="s">
        <v>379</v>
      </c>
      <c r="J1504" s="24" t="s">
        <v>908</v>
      </c>
      <c r="K1504" s="24" t="s">
        <v>52</v>
      </c>
      <c r="L1504" s="24" t="s">
        <v>451</v>
      </c>
      <c r="M1504" s="24" t="s">
        <v>223</v>
      </c>
      <c r="N1504" s="24" t="s">
        <v>55</v>
      </c>
      <c r="O1504" s="24" t="s">
        <v>87</v>
      </c>
      <c r="P1504" s="24"/>
      <c r="Q1504" s="24">
        <v>0</v>
      </c>
      <c r="R1504" s="24" t="s">
        <v>93</v>
      </c>
      <c r="S1504" s="62">
        <v>0.9</v>
      </c>
      <c r="T1504" s="24">
        <v>2025</v>
      </c>
      <c r="U1504" s="24">
        <f t="shared" ref="U1504" si="38">SUM(Z1504:AG1504)</f>
        <v>3</v>
      </c>
      <c r="V1504" s="24"/>
      <c r="W1504" s="24"/>
      <c r="X1504" s="24"/>
      <c r="Y1504" s="24"/>
      <c r="Z1504" s="24">
        <v>1</v>
      </c>
      <c r="AA1504" s="24">
        <v>1</v>
      </c>
      <c r="AB1504" s="24">
        <v>1</v>
      </c>
      <c r="AC1504" s="24"/>
      <c r="AD1504" s="24"/>
      <c r="AE1504" s="24"/>
      <c r="AF1504" s="24"/>
      <c r="AG1504" s="24"/>
      <c r="AH1504" s="62">
        <f>V1504/'Festività&amp;Chiusure'!H$2</f>
        <v>0</v>
      </c>
      <c r="AI1504" s="62">
        <f>W1504/'Festività&amp;Chiusure'!I$2</f>
        <v>0</v>
      </c>
      <c r="AJ1504" s="62">
        <f>X1504/'Festività&amp;Chiusure'!J$2</f>
        <v>0</v>
      </c>
      <c r="AK1504" s="62">
        <f>Y1504/'Festività&amp;Chiusure'!K$2</f>
        <v>0</v>
      </c>
      <c r="AL1504" s="62">
        <f>Z1504/'Festività&amp;Chiusure'!L$2</f>
        <v>0.05</v>
      </c>
      <c r="AM1504" s="62">
        <f>AA1504/'Festività&amp;Chiusure'!M$2</f>
        <v>0.05</v>
      </c>
      <c r="AN1504" s="62">
        <f>AB1504/'Festività&amp;Chiusure'!N$2</f>
        <v>4.3478260869565216E-2</v>
      </c>
      <c r="AO1504" s="62">
        <f>AC1504/'Festività&amp;Chiusure'!O$2</f>
        <v>0</v>
      </c>
      <c r="AP1504" s="62">
        <f>AD1504/'Festività&amp;Chiusure'!P$2</f>
        <v>0</v>
      </c>
      <c r="AQ1504" s="62">
        <f>AE1504/'Festività&amp;Chiusure'!Q$2</f>
        <v>0</v>
      </c>
      <c r="AR1504" s="62">
        <f>AF1504/'Festività&amp;Chiusure'!R$2</f>
        <v>0</v>
      </c>
      <c r="AS1504" s="62">
        <f>AG1504/'Festività&amp;Chiusure'!S$2</f>
        <v>0</v>
      </c>
    </row>
    <row r="1505" spans="1:45" ht="15" customHeight="1">
      <c r="A1505" s="24" t="s">
        <v>45</v>
      </c>
      <c r="B1505" s="24" t="s">
        <v>46</v>
      </c>
      <c r="C1505" s="24" t="s">
        <v>472</v>
      </c>
      <c r="D1505" s="24">
        <v>2025</v>
      </c>
      <c r="E1505" s="61">
        <v>45706</v>
      </c>
      <c r="F1505" s="61">
        <v>45743</v>
      </c>
      <c r="G1505" s="24" t="s">
        <v>62</v>
      </c>
      <c r="H1505" s="24" t="s">
        <v>907</v>
      </c>
      <c r="I1505" s="24" t="s">
        <v>379</v>
      </c>
      <c r="J1505" s="24" t="s">
        <v>908</v>
      </c>
      <c r="K1505" s="24" t="s">
        <v>52</v>
      </c>
      <c r="L1505" s="24" t="s">
        <v>451</v>
      </c>
      <c r="M1505" s="24" t="s">
        <v>230</v>
      </c>
      <c r="N1505" s="24" t="s">
        <v>55</v>
      </c>
      <c r="O1505" s="24" t="s">
        <v>283</v>
      </c>
      <c r="P1505" s="24"/>
      <c r="Q1505" s="24">
        <v>0</v>
      </c>
      <c r="R1505" s="24" t="s">
        <v>93</v>
      </c>
      <c r="S1505" s="62">
        <v>0.9</v>
      </c>
      <c r="T1505" s="24">
        <v>2025</v>
      </c>
      <c r="U1505" s="24">
        <f t="shared" ref="U1505:U1506" si="39">SUM(Z1505:AG1505)</f>
        <v>4</v>
      </c>
      <c r="V1505" s="24"/>
      <c r="W1505" s="24"/>
      <c r="X1505" s="24"/>
      <c r="Y1505" s="24"/>
      <c r="Z1505" s="24">
        <v>2</v>
      </c>
      <c r="AA1505" s="24">
        <v>1</v>
      </c>
      <c r="AB1505" s="24">
        <v>1</v>
      </c>
      <c r="AC1505" s="24"/>
      <c r="AD1505" s="24"/>
      <c r="AE1505" s="24"/>
      <c r="AF1505" s="24"/>
      <c r="AG1505" s="24"/>
      <c r="AH1505" s="62">
        <f>V1505/'Festività&amp;Chiusure'!H$2</f>
        <v>0</v>
      </c>
      <c r="AI1505" s="62">
        <f>W1505/'Festività&amp;Chiusure'!I$2</f>
        <v>0</v>
      </c>
      <c r="AJ1505" s="62">
        <f>X1505/'Festività&amp;Chiusure'!J$2</f>
        <v>0</v>
      </c>
      <c r="AK1505" s="62">
        <f>Y1505/'Festività&amp;Chiusure'!K$2</f>
        <v>0</v>
      </c>
      <c r="AL1505" s="62">
        <f>Z1505/'Festività&amp;Chiusure'!L$2</f>
        <v>0.1</v>
      </c>
      <c r="AM1505" s="62">
        <f>AA1505/'Festività&amp;Chiusure'!M$2</f>
        <v>0.05</v>
      </c>
      <c r="AN1505" s="62">
        <f>AB1505/'Festività&amp;Chiusure'!N$2</f>
        <v>4.3478260869565216E-2</v>
      </c>
      <c r="AO1505" s="62">
        <f>AC1505/'Festività&amp;Chiusure'!O$2</f>
        <v>0</v>
      </c>
      <c r="AP1505" s="62">
        <f>AD1505/'Festività&amp;Chiusure'!P$2</f>
        <v>0</v>
      </c>
      <c r="AQ1505" s="62">
        <f>AE1505/'Festività&amp;Chiusure'!Q$2</f>
        <v>0</v>
      </c>
      <c r="AR1505" s="62">
        <f>AF1505/'Festività&amp;Chiusure'!R$2</f>
        <v>0</v>
      </c>
      <c r="AS1505" s="62">
        <f>AG1505/'Festività&amp;Chiusure'!S$2</f>
        <v>0</v>
      </c>
    </row>
    <row r="1506" spans="1:45" ht="15" customHeight="1">
      <c r="A1506" s="24" t="s">
        <v>45</v>
      </c>
      <c r="B1506" s="24" t="s">
        <v>46</v>
      </c>
      <c r="C1506" s="24" t="s">
        <v>195</v>
      </c>
      <c r="D1506" s="24">
        <v>2025</v>
      </c>
      <c r="E1506" s="61">
        <v>45383</v>
      </c>
      <c r="F1506" s="24" t="s">
        <v>796</v>
      </c>
      <c r="G1506" s="78" t="s">
        <v>464</v>
      </c>
      <c r="H1506" s="24" t="s">
        <v>811</v>
      </c>
      <c r="I1506" s="24" t="s">
        <v>379</v>
      </c>
      <c r="J1506" s="24" t="s">
        <v>812</v>
      </c>
      <c r="K1506" s="24" t="s">
        <v>52</v>
      </c>
      <c r="L1506" s="24" t="s">
        <v>451</v>
      </c>
      <c r="M1506" s="24" t="s">
        <v>160</v>
      </c>
      <c r="N1506" s="24" t="s">
        <v>55</v>
      </c>
      <c r="O1506" s="24" t="s">
        <v>142</v>
      </c>
      <c r="P1506" s="24">
        <v>570</v>
      </c>
      <c r="Q1506" s="24">
        <v>567</v>
      </c>
      <c r="R1506" s="24" t="s">
        <v>813</v>
      </c>
      <c r="S1506" s="62">
        <v>0.95</v>
      </c>
      <c r="T1506" s="24">
        <v>2025</v>
      </c>
      <c r="U1506" s="24">
        <f t="shared" si="39"/>
        <v>2</v>
      </c>
      <c r="V1506" s="24"/>
      <c r="W1506" s="24"/>
      <c r="X1506" s="24">
        <v>1</v>
      </c>
      <c r="Y1506" s="24">
        <v>1</v>
      </c>
      <c r="Z1506" s="24">
        <v>2</v>
      </c>
      <c r="AA1506" s="24"/>
      <c r="AB1506" s="24"/>
      <c r="AC1506" s="24"/>
      <c r="AD1506" s="24"/>
      <c r="AE1506" s="24"/>
      <c r="AF1506" s="24"/>
      <c r="AG1506" s="24"/>
      <c r="AH1506" s="62">
        <f>V1506/'Festività&amp;Chiusure'!H$2</f>
        <v>0</v>
      </c>
      <c r="AI1506" s="62">
        <f>W1506/'Festività&amp;Chiusure'!I$2</f>
        <v>0</v>
      </c>
      <c r="AJ1506" s="62">
        <f>X1506/'Festività&amp;Chiusure'!J$2</f>
        <v>4.7619047619047616E-2</v>
      </c>
      <c r="AK1506" s="62">
        <f>Y1506/'Festività&amp;Chiusure'!K$2</f>
        <v>4.5454545454545456E-2</v>
      </c>
      <c r="AL1506" s="62">
        <f>Z1506/'Festività&amp;Chiusure'!L$2</f>
        <v>0.1</v>
      </c>
      <c r="AM1506" s="62">
        <f>AA1506/'Festività&amp;Chiusure'!M$2</f>
        <v>0</v>
      </c>
      <c r="AN1506" s="62">
        <f>AB1506/'Festività&amp;Chiusure'!N$2</f>
        <v>0</v>
      </c>
      <c r="AO1506" s="62">
        <f>AC1506/'Festività&amp;Chiusure'!O$2</f>
        <v>0</v>
      </c>
      <c r="AP1506" s="62">
        <f>AD1506/'Festività&amp;Chiusure'!P$2</f>
        <v>0</v>
      </c>
      <c r="AQ1506" s="62">
        <f>AE1506/'Festività&amp;Chiusure'!Q$2</f>
        <v>0</v>
      </c>
      <c r="AR1506" s="62">
        <f>AF1506/'Festività&amp;Chiusure'!R$2</f>
        <v>0</v>
      </c>
      <c r="AS1506" s="62">
        <f>AG1506/'Festività&amp;Chiusure'!S$2</f>
        <v>0</v>
      </c>
    </row>
    <row r="1507" spans="1:45" ht="15" customHeight="1">
      <c r="A1507" s="24" t="s">
        <v>45</v>
      </c>
      <c r="B1507" s="24" t="s">
        <v>46</v>
      </c>
      <c r="C1507" s="24" t="s">
        <v>195</v>
      </c>
      <c r="D1507" s="24">
        <v>2025</v>
      </c>
      <c r="E1507" s="61">
        <v>45784</v>
      </c>
      <c r="F1507" s="61">
        <v>45836</v>
      </c>
      <c r="G1507" s="24"/>
      <c r="H1507" s="24" t="s">
        <v>909</v>
      </c>
      <c r="I1507" s="24" t="s">
        <v>379</v>
      </c>
      <c r="J1507" s="24" t="s">
        <v>910</v>
      </c>
      <c r="K1507" s="24" t="s">
        <v>52</v>
      </c>
      <c r="L1507" s="24" t="s">
        <v>451</v>
      </c>
      <c r="M1507" s="24" t="s">
        <v>160</v>
      </c>
      <c r="N1507" s="24" t="s">
        <v>55</v>
      </c>
      <c r="O1507" s="24" t="s">
        <v>142</v>
      </c>
      <c r="P1507" s="24"/>
      <c r="Q1507" s="24"/>
      <c r="R1507" s="24" t="s">
        <v>93</v>
      </c>
      <c r="S1507" s="62">
        <v>0</v>
      </c>
      <c r="T1507" s="24">
        <v>2025</v>
      </c>
      <c r="U1507" s="24"/>
      <c r="V1507" s="24"/>
      <c r="W1507" s="24"/>
      <c r="X1507" s="24"/>
      <c r="Y1507" s="24"/>
      <c r="Z1507" s="24">
        <v>1</v>
      </c>
      <c r="AA1507" s="24">
        <v>1</v>
      </c>
      <c r="AB1507" s="24"/>
      <c r="AC1507" s="24"/>
      <c r="AD1507" s="24"/>
      <c r="AE1507" s="24"/>
      <c r="AF1507" s="24"/>
      <c r="AG1507" s="24"/>
      <c r="AH1507" s="62">
        <f>V1507/'Festività&amp;Chiusure'!H$2</f>
        <v>0</v>
      </c>
      <c r="AI1507" s="62">
        <f>W1507/'Festività&amp;Chiusure'!I$2</f>
        <v>0</v>
      </c>
      <c r="AJ1507" s="62">
        <f>X1507/'Festività&amp;Chiusure'!J$2</f>
        <v>0</v>
      </c>
      <c r="AK1507" s="62">
        <f>Y1507/'Festività&amp;Chiusure'!K$2</f>
        <v>0</v>
      </c>
      <c r="AL1507" s="62">
        <f>Z1507/'Festività&amp;Chiusure'!L$2</f>
        <v>0.05</v>
      </c>
      <c r="AM1507" s="62">
        <f>AA1507/'Festività&amp;Chiusure'!M$2</f>
        <v>0.05</v>
      </c>
      <c r="AN1507" s="62">
        <f>AB1507/'Festività&amp;Chiusure'!N$2</f>
        <v>0</v>
      </c>
      <c r="AO1507" s="62">
        <f>AC1507/'Festività&amp;Chiusure'!O$2</f>
        <v>0</v>
      </c>
      <c r="AP1507" s="62">
        <f>AD1507/'Festività&amp;Chiusure'!P$2</f>
        <v>0</v>
      </c>
      <c r="AQ1507" s="62">
        <f>AE1507/'Festività&amp;Chiusure'!Q$2</f>
        <v>0</v>
      </c>
      <c r="AR1507" s="62">
        <f>AF1507/'Festività&amp;Chiusure'!R$2</f>
        <v>0</v>
      </c>
      <c r="AS1507" s="62">
        <f>AG1507/'Festività&amp;Chiusure'!S$2</f>
        <v>0</v>
      </c>
    </row>
    <row r="1508" spans="1:45" ht="15" customHeight="1">
      <c r="A1508" s="24" t="s">
        <v>45</v>
      </c>
      <c r="B1508" s="24" t="s">
        <v>46</v>
      </c>
      <c r="C1508" s="24" t="s">
        <v>195</v>
      </c>
      <c r="D1508" s="24">
        <v>2025</v>
      </c>
      <c r="E1508" s="61">
        <v>45784</v>
      </c>
      <c r="F1508" s="61">
        <v>45836</v>
      </c>
      <c r="G1508" s="24"/>
      <c r="H1508" s="24" t="s">
        <v>909</v>
      </c>
      <c r="I1508" s="24" t="s">
        <v>379</v>
      </c>
      <c r="J1508" s="24" t="s">
        <v>910</v>
      </c>
      <c r="K1508" s="24" t="s">
        <v>52</v>
      </c>
      <c r="L1508" s="24" t="s">
        <v>451</v>
      </c>
      <c r="M1508" s="24" t="s">
        <v>133</v>
      </c>
      <c r="N1508" s="24" t="s">
        <v>55</v>
      </c>
      <c r="O1508" s="24" t="s">
        <v>674</v>
      </c>
      <c r="P1508" s="24"/>
      <c r="Q1508" s="24"/>
      <c r="R1508" s="24" t="s">
        <v>93</v>
      </c>
      <c r="S1508" s="62">
        <v>0</v>
      </c>
      <c r="T1508" s="24">
        <v>2025</v>
      </c>
      <c r="U1508" s="24"/>
      <c r="V1508" s="24"/>
      <c r="W1508" s="24"/>
      <c r="X1508" s="24"/>
      <c r="Y1508" s="24"/>
      <c r="Z1508" s="24">
        <v>1</v>
      </c>
      <c r="AA1508" s="24">
        <v>1</v>
      </c>
      <c r="AB1508" s="24"/>
      <c r="AC1508" s="24"/>
      <c r="AD1508" s="24"/>
      <c r="AE1508" s="24"/>
      <c r="AF1508" s="24"/>
      <c r="AG1508" s="24"/>
      <c r="AH1508" s="62">
        <f>V1508/'Festività&amp;Chiusure'!H$2</f>
        <v>0</v>
      </c>
      <c r="AI1508" s="62">
        <f>W1508/'Festività&amp;Chiusure'!I$2</f>
        <v>0</v>
      </c>
      <c r="AJ1508" s="62">
        <f>X1508/'Festività&amp;Chiusure'!J$2</f>
        <v>0</v>
      </c>
      <c r="AK1508" s="62">
        <f>Y1508/'Festività&amp;Chiusure'!K$2</f>
        <v>0</v>
      </c>
      <c r="AL1508" s="62">
        <f>Z1508/'Festività&amp;Chiusure'!L$2</f>
        <v>0.05</v>
      </c>
      <c r="AM1508" s="62">
        <f>AA1508/'Festività&amp;Chiusure'!M$2</f>
        <v>0.05</v>
      </c>
      <c r="AN1508" s="62">
        <f>AB1508/'Festività&amp;Chiusure'!N$2</f>
        <v>0</v>
      </c>
      <c r="AO1508" s="62">
        <f>AC1508/'Festività&amp;Chiusure'!O$2</f>
        <v>0</v>
      </c>
      <c r="AP1508" s="62">
        <f>AD1508/'Festività&amp;Chiusure'!P$2</f>
        <v>0</v>
      </c>
      <c r="AQ1508" s="62">
        <f>AE1508/'Festività&amp;Chiusure'!Q$2</f>
        <v>0</v>
      </c>
      <c r="AR1508" s="62">
        <f>AF1508/'Festività&amp;Chiusure'!R$2</f>
        <v>0</v>
      </c>
      <c r="AS1508" s="62">
        <f>AG1508/'Festività&amp;Chiusure'!S$2</f>
        <v>0</v>
      </c>
    </row>
    <row r="1509" spans="1:45" ht="15" customHeight="1">
      <c r="A1509" s="24" t="s">
        <v>45</v>
      </c>
      <c r="B1509" s="24" t="s">
        <v>46</v>
      </c>
      <c r="C1509" s="24" t="s">
        <v>195</v>
      </c>
      <c r="D1509" s="24">
        <v>2025</v>
      </c>
      <c r="E1509" s="61">
        <v>45784</v>
      </c>
      <c r="F1509" s="61">
        <v>45836</v>
      </c>
      <c r="G1509" s="24"/>
      <c r="H1509" s="24" t="s">
        <v>909</v>
      </c>
      <c r="I1509" s="24" t="s">
        <v>379</v>
      </c>
      <c r="J1509" s="24" t="s">
        <v>910</v>
      </c>
      <c r="K1509" s="24" t="s">
        <v>52</v>
      </c>
      <c r="L1509" s="24" t="s">
        <v>451</v>
      </c>
      <c r="M1509" s="24" t="s">
        <v>311</v>
      </c>
      <c r="N1509" s="24" t="s">
        <v>55</v>
      </c>
      <c r="O1509" s="24" t="s">
        <v>674</v>
      </c>
      <c r="P1509" s="24"/>
      <c r="Q1509" s="24"/>
      <c r="R1509" s="24" t="s">
        <v>93</v>
      </c>
      <c r="S1509" s="62">
        <v>0</v>
      </c>
      <c r="T1509" s="24">
        <v>2025</v>
      </c>
      <c r="U1509" s="24"/>
      <c r="V1509" s="24"/>
      <c r="W1509" s="24"/>
      <c r="X1509" s="24"/>
      <c r="Y1509" s="24"/>
      <c r="Z1509" s="24">
        <v>1</v>
      </c>
      <c r="AA1509" s="24"/>
      <c r="AB1509" s="24"/>
      <c r="AC1509" s="24"/>
      <c r="AD1509" s="24"/>
      <c r="AE1509" s="24"/>
      <c r="AF1509" s="24"/>
      <c r="AG1509" s="24"/>
      <c r="AH1509" s="62">
        <f>V1509/'Festività&amp;Chiusure'!H$2</f>
        <v>0</v>
      </c>
      <c r="AI1509" s="62">
        <f>W1509/'Festività&amp;Chiusure'!I$2</f>
        <v>0</v>
      </c>
      <c r="AJ1509" s="62">
        <f>X1509/'Festività&amp;Chiusure'!J$2</f>
        <v>0</v>
      </c>
      <c r="AK1509" s="62">
        <f>Y1509/'Festività&amp;Chiusure'!K$2</f>
        <v>0</v>
      </c>
      <c r="AL1509" s="62">
        <f>Z1509/'Festività&amp;Chiusure'!L$2</f>
        <v>0.05</v>
      </c>
      <c r="AM1509" s="62">
        <f>AA1509/'Festività&amp;Chiusure'!M$2</f>
        <v>0</v>
      </c>
      <c r="AN1509" s="62">
        <f>AB1509/'Festività&amp;Chiusure'!N$2</f>
        <v>0</v>
      </c>
      <c r="AO1509" s="62">
        <f>AC1509/'Festività&amp;Chiusure'!O$2</f>
        <v>0</v>
      </c>
      <c r="AP1509" s="62">
        <f>AD1509/'Festività&amp;Chiusure'!P$2</f>
        <v>0</v>
      </c>
      <c r="AQ1509" s="62">
        <f>AE1509/'Festività&amp;Chiusure'!Q$2</f>
        <v>0</v>
      </c>
      <c r="AR1509" s="62">
        <f>AF1509/'Festività&amp;Chiusure'!R$2</f>
        <v>0</v>
      </c>
      <c r="AS1509" s="62">
        <f>AG1509/'Festività&amp;Chiusure'!S$2</f>
        <v>0</v>
      </c>
    </row>
    <row r="1510" spans="1:45" ht="15" customHeight="1">
      <c r="A1510" s="24" t="s">
        <v>45</v>
      </c>
      <c r="B1510" s="24" t="s">
        <v>46</v>
      </c>
      <c r="C1510" s="24" t="s">
        <v>195</v>
      </c>
      <c r="D1510" s="24">
        <v>2025</v>
      </c>
      <c r="E1510" s="61">
        <v>45784</v>
      </c>
      <c r="F1510" s="61">
        <v>45836</v>
      </c>
      <c r="G1510" s="24"/>
      <c r="H1510" s="24" t="s">
        <v>909</v>
      </c>
      <c r="I1510" s="24" t="s">
        <v>379</v>
      </c>
      <c r="J1510" s="24" t="s">
        <v>910</v>
      </c>
      <c r="K1510" s="24" t="s">
        <v>52</v>
      </c>
      <c r="L1510" s="24" t="s">
        <v>451</v>
      </c>
      <c r="M1510" s="24" t="s">
        <v>911</v>
      </c>
      <c r="N1510" s="24" t="s">
        <v>55</v>
      </c>
      <c r="O1510" s="24" t="s">
        <v>696</v>
      </c>
      <c r="P1510" s="24"/>
      <c r="Q1510" s="24"/>
      <c r="R1510" s="24" t="s">
        <v>93</v>
      </c>
      <c r="S1510" s="62">
        <v>0</v>
      </c>
      <c r="T1510" s="24">
        <v>2025</v>
      </c>
      <c r="U1510" s="24"/>
      <c r="V1510" s="24"/>
      <c r="W1510" s="24"/>
      <c r="X1510" s="24"/>
      <c r="Y1510" s="24"/>
      <c r="Z1510" s="24">
        <v>1</v>
      </c>
      <c r="AA1510" s="24"/>
      <c r="AB1510" s="24"/>
      <c r="AC1510" s="24"/>
      <c r="AD1510" s="24"/>
      <c r="AE1510" s="24"/>
      <c r="AF1510" s="24"/>
      <c r="AG1510" s="24"/>
      <c r="AH1510" s="62">
        <f>V1510/'Festività&amp;Chiusure'!H$2</f>
        <v>0</v>
      </c>
      <c r="AI1510" s="62">
        <f>W1510/'Festività&amp;Chiusure'!I$2</f>
        <v>0</v>
      </c>
      <c r="AJ1510" s="62">
        <f>X1510/'Festività&amp;Chiusure'!J$2</f>
        <v>0</v>
      </c>
      <c r="AK1510" s="62">
        <f>Y1510/'Festività&amp;Chiusure'!K$2</f>
        <v>0</v>
      </c>
      <c r="AL1510" s="62">
        <f>Z1510/'Festività&amp;Chiusure'!L$2</f>
        <v>0.05</v>
      </c>
      <c r="AM1510" s="62">
        <f>AA1510/'Festività&amp;Chiusure'!M$2</f>
        <v>0</v>
      </c>
      <c r="AN1510" s="62">
        <f>AB1510/'Festività&amp;Chiusure'!N$2</f>
        <v>0</v>
      </c>
      <c r="AO1510" s="62">
        <f>AC1510/'Festività&amp;Chiusure'!O$2</f>
        <v>0</v>
      </c>
      <c r="AP1510" s="62">
        <f>AD1510/'Festività&amp;Chiusure'!P$2</f>
        <v>0</v>
      </c>
      <c r="AQ1510" s="62">
        <f>AE1510/'Festività&amp;Chiusure'!Q$2</f>
        <v>0</v>
      </c>
      <c r="AR1510" s="62">
        <f>AF1510/'Festività&amp;Chiusure'!R$2</f>
        <v>0</v>
      </c>
      <c r="AS1510" s="62">
        <f>AG1510/'Festività&amp;Chiusure'!S$2</f>
        <v>0</v>
      </c>
    </row>
    <row r="1511" spans="1:45" ht="15" customHeight="1">
      <c r="A1511" s="24" t="s">
        <v>45</v>
      </c>
      <c r="B1511" s="24" t="s">
        <v>46</v>
      </c>
      <c r="C1511" s="24" t="s">
        <v>195</v>
      </c>
      <c r="D1511" s="24">
        <v>2025</v>
      </c>
      <c r="E1511" s="61">
        <v>45784</v>
      </c>
      <c r="F1511" s="61">
        <v>45836</v>
      </c>
      <c r="G1511" s="24"/>
      <c r="H1511" s="24" t="s">
        <v>909</v>
      </c>
      <c r="I1511" s="24" t="s">
        <v>379</v>
      </c>
      <c r="J1511" s="24" t="s">
        <v>910</v>
      </c>
      <c r="K1511" s="24" t="s">
        <v>52</v>
      </c>
      <c r="L1511" s="24" t="s">
        <v>451</v>
      </c>
      <c r="M1511" s="24" t="s">
        <v>596</v>
      </c>
      <c r="N1511" s="24" t="s">
        <v>55</v>
      </c>
      <c r="O1511" s="24" t="s">
        <v>696</v>
      </c>
      <c r="P1511" s="24"/>
      <c r="Q1511" s="24"/>
      <c r="R1511" s="24" t="s">
        <v>93</v>
      </c>
      <c r="S1511" s="62">
        <v>0</v>
      </c>
      <c r="T1511" s="24">
        <v>2025</v>
      </c>
      <c r="U1511" s="24"/>
      <c r="V1511" s="24"/>
      <c r="W1511" s="24"/>
      <c r="X1511" s="24"/>
      <c r="Y1511" s="24"/>
      <c r="Z1511" s="24">
        <v>1</v>
      </c>
      <c r="AA1511" s="24"/>
      <c r="AB1511" s="24"/>
      <c r="AC1511" s="24"/>
      <c r="AD1511" s="24"/>
      <c r="AE1511" s="24"/>
      <c r="AF1511" s="24"/>
      <c r="AG1511" s="24"/>
      <c r="AH1511" s="62">
        <f>V1511/'Festività&amp;Chiusure'!H$2</f>
        <v>0</v>
      </c>
      <c r="AI1511" s="62">
        <f>W1511/'Festività&amp;Chiusure'!I$2</f>
        <v>0</v>
      </c>
      <c r="AJ1511" s="62">
        <f>X1511/'Festività&amp;Chiusure'!J$2</f>
        <v>0</v>
      </c>
      <c r="AK1511" s="62">
        <f>Y1511/'Festività&amp;Chiusure'!K$2</f>
        <v>0</v>
      </c>
      <c r="AL1511" s="62">
        <f>Z1511/'Festività&amp;Chiusure'!L$2</f>
        <v>0.05</v>
      </c>
      <c r="AM1511" s="62">
        <f>AA1511/'Festività&amp;Chiusure'!M$2</f>
        <v>0</v>
      </c>
      <c r="AN1511" s="62">
        <f>AB1511/'Festività&amp;Chiusure'!N$2</f>
        <v>0</v>
      </c>
      <c r="AO1511" s="62">
        <f>AC1511/'Festività&amp;Chiusure'!O$2</f>
        <v>0</v>
      </c>
      <c r="AP1511" s="62">
        <f>AD1511/'Festività&amp;Chiusure'!P$2</f>
        <v>0</v>
      </c>
      <c r="AQ1511" s="62">
        <f>AE1511/'Festività&amp;Chiusure'!Q$2</f>
        <v>0</v>
      </c>
      <c r="AR1511" s="62">
        <f>AF1511/'Festività&amp;Chiusure'!R$2</f>
        <v>0</v>
      </c>
      <c r="AS1511" s="62">
        <f>AG1511/'Festività&amp;Chiusure'!S$2</f>
        <v>0</v>
      </c>
    </row>
    <row r="1512" spans="1:45" ht="15" customHeight="1">
      <c r="A1512" s="24" t="s">
        <v>45</v>
      </c>
      <c r="B1512" s="24" t="s">
        <v>46</v>
      </c>
      <c r="C1512" s="24" t="s">
        <v>195</v>
      </c>
      <c r="D1512" s="24">
        <v>2025</v>
      </c>
      <c r="E1512" s="61">
        <v>45784</v>
      </c>
      <c r="F1512" s="61">
        <v>45836</v>
      </c>
      <c r="G1512" s="24"/>
      <c r="H1512" s="24" t="s">
        <v>909</v>
      </c>
      <c r="I1512" s="24" t="s">
        <v>379</v>
      </c>
      <c r="J1512" s="24" t="s">
        <v>910</v>
      </c>
      <c r="K1512" s="24" t="s">
        <v>52</v>
      </c>
      <c r="L1512" s="24" t="s">
        <v>451</v>
      </c>
      <c r="M1512" s="24" t="s">
        <v>466</v>
      </c>
      <c r="N1512" s="24" t="s">
        <v>59</v>
      </c>
      <c r="O1512" s="24" t="s">
        <v>178</v>
      </c>
      <c r="P1512" s="24"/>
      <c r="Q1512" s="24"/>
      <c r="R1512" s="24" t="s">
        <v>93</v>
      </c>
      <c r="S1512" s="62">
        <v>0</v>
      </c>
      <c r="T1512" s="24">
        <v>2025</v>
      </c>
      <c r="U1512" s="24"/>
      <c r="V1512" s="24"/>
      <c r="W1512" s="24"/>
      <c r="X1512" s="24"/>
      <c r="Y1512" s="24"/>
      <c r="Z1512" s="24">
        <v>1</v>
      </c>
      <c r="AA1512" s="24"/>
      <c r="AB1512" s="24"/>
      <c r="AC1512" s="24"/>
      <c r="AD1512" s="24"/>
      <c r="AE1512" s="24"/>
      <c r="AF1512" s="24"/>
      <c r="AG1512" s="24"/>
      <c r="AH1512" s="62">
        <f>V1512/'Festività&amp;Chiusure'!H$2</f>
        <v>0</v>
      </c>
      <c r="AI1512" s="62">
        <f>W1512/'Festività&amp;Chiusure'!I$2</f>
        <v>0</v>
      </c>
      <c r="AJ1512" s="62">
        <f>X1512/'Festività&amp;Chiusure'!J$2</f>
        <v>0</v>
      </c>
      <c r="AK1512" s="62">
        <f>Y1512/'Festività&amp;Chiusure'!K$2</f>
        <v>0</v>
      </c>
      <c r="AL1512" s="62">
        <f>Z1512/'Festività&amp;Chiusure'!L$2</f>
        <v>0.05</v>
      </c>
      <c r="AM1512" s="62">
        <f>AA1512/'Festività&amp;Chiusure'!M$2</f>
        <v>0</v>
      </c>
      <c r="AN1512" s="62">
        <f>AB1512/'Festività&amp;Chiusure'!N$2</f>
        <v>0</v>
      </c>
      <c r="AO1512" s="62">
        <f>AC1512/'Festività&amp;Chiusure'!O$2</f>
        <v>0</v>
      </c>
      <c r="AP1512" s="62">
        <f>AD1512/'Festività&amp;Chiusure'!P$2</f>
        <v>0</v>
      </c>
      <c r="AQ1512" s="62">
        <f>AE1512/'Festività&amp;Chiusure'!Q$2</f>
        <v>0</v>
      </c>
      <c r="AR1512" s="62">
        <f>AF1512/'Festività&amp;Chiusure'!R$2</f>
        <v>0</v>
      </c>
      <c r="AS1512" s="62">
        <f>AG1512/'Festività&amp;Chiusure'!S$2</f>
        <v>0</v>
      </c>
    </row>
    <row r="1513" spans="1:45" ht="15" customHeight="1">
      <c r="A1513" s="24" t="s">
        <v>45</v>
      </c>
      <c r="B1513" s="24" t="s">
        <v>46</v>
      </c>
      <c r="C1513" s="24" t="s">
        <v>195</v>
      </c>
      <c r="D1513" s="24">
        <v>2025</v>
      </c>
      <c r="E1513" s="61">
        <v>45784</v>
      </c>
      <c r="F1513" s="61">
        <v>45836</v>
      </c>
      <c r="G1513" s="24"/>
      <c r="H1513" s="24" t="s">
        <v>912</v>
      </c>
      <c r="I1513" s="24" t="s">
        <v>379</v>
      </c>
      <c r="J1513" s="24" t="s">
        <v>913</v>
      </c>
      <c r="K1513" s="24" t="s">
        <v>52</v>
      </c>
      <c r="L1513" s="24" t="s">
        <v>451</v>
      </c>
      <c r="M1513" s="24" t="s">
        <v>466</v>
      </c>
      <c r="N1513" s="24" t="s">
        <v>59</v>
      </c>
      <c r="O1513" s="24" t="s">
        <v>178</v>
      </c>
      <c r="P1513" s="24"/>
      <c r="Q1513" s="24"/>
      <c r="R1513" s="24" t="s">
        <v>93</v>
      </c>
      <c r="S1513" s="62">
        <v>0</v>
      </c>
      <c r="T1513" s="24">
        <v>2025</v>
      </c>
      <c r="U1513" s="24"/>
      <c r="V1513" s="24"/>
      <c r="W1513" s="24"/>
      <c r="X1513" s="24"/>
      <c r="Y1513" s="24"/>
      <c r="Z1513" s="24">
        <v>1</v>
      </c>
      <c r="AA1513" s="24">
        <v>1</v>
      </c>
      <c r="AB1513" s="24"/>
      <c r="AC1513" s="24"/>
      <c r="AD1513" s="24"/>
      <c r="AE1513" s="24"/>
      <c r="AF1513" s="24"/>
      <c r="AG1513" s="24"/>
      <c r="AH1513" s="62">
        <f>V1513/'Festività&amp;Chiusure'!H$2</f>
        <v>0</v>
      </c>
      <c r="AI1513" s="62">
        <f>W1513/'Festività&amp;Chiusure'!I$2</f>
        <v>0</v>
      </c>
      <c r="AJ1513" s="62">
        <f>X1513/'Festività&amp;Chiusure'!J$2</f>
        <v>0</v>
      </c>
      <c r="AK1513" s="62">
        <f>Y1513/'Festività&amp;Chiusure'!K$2</f>
        <v>0</v>
      </c>
      <c r="AL1513" s="62">
        <f>Z1513/'Festività&amp;Chiusure'!L$2</f>
        <v>0.05</v>
      </c>
      <c r="AM1513" s="62">
        <f>AA1513/'Festività&amp;Chiusure'!M$2</f>
        <v>0.05</v>
      </c>
      <c r="AN1513" s="62">
        <f>AB1513/'Festività&amp;Chiusure'!N$2</f>
        <v>0</v>
      </c>
      <c r="AO1513" s="62">
        <f>AC1513/'Festività&amp;Chiusure'!O$2</f>
        <v>0</v>
      </c>
      <c r="AP1513" s="62">
        <f>AD1513/'Festività&amp;Chiusure'!P$2</f>
        <v>0</v>
      </c>
      <c r="AQ1513" s="62">
        <f>AE1513/'Festività&amp;Chiusure'!Q$2</f>
        <v>0</v>
      </c>
      <c r="AR1513" s="62">
        <f>AF1513/'Festività&amp;Chiusure'!R$2</f>
        <v>0</v>
      </c>
      <c r="AS1513" s="62">
        <f>AG1513/'Festività&amp;Chiusure'!S$2</f>
        <v>0</v>
      </c>
    </row>
    <row r="1514" spans="1:45" ht="15" customHeight="1">
      <c r="A1514" s="24" t="s">
        <v>45</v>
      </c>
      <c r="B1514" s="24" t="s">
        <v>46</v>
      </c>
      <c r="C1514" s="24" t="s">
        <v>195</v>
      </c>
      <c r="D1514" s="24">
        <v>2025</v>
      </c>
      <c r="E1514" s="61">
        <v>45784</v>
      </c>
      <c r="F1514" s="61">
        <v>45836</v>
      </c>
      <c r="G1514" s="24"/>
      <c r="H1514" s="24" t="s">
        <v>912</v>
      </c>
      <c r="I1514" s="24" t="s">
        <v>379</v>
      </c>
      <c r="J1514" s="24" t="s">
        <v>913</v>
      </c>
      <c r="K1514" s="24" t="s">
        <v>52</v>
      </c>
      <c r="L1514" s="24" t="s">
        <v>451</v>
      </c>
      <c r="M1514" s="24" t="s">
        <v>160</v>
      </c>
      <c r="N1514" s="24" t="s">
        <v>55</v>
      </c>
      <c r="O1514" s="24" t="s">
        <v>142</v>
      </c>
      <c r="P1514" s="24"/>
      <c r="Q1514" s="24"/>
      <c r="R1514" s="24" t="s">
        <v>93</v>
      </c>
      <c r="S1514" s="62">
        <v>0</v>
      </c>
      <c r="T1514" s="24">
        <v>2025</v>
      </c>
      <c r="U1514" s="24"/>
      <c r="V1514" s="24"/>
      <c r="W1514" s="24"/>
      <c r="X1514" s="24"/>
      <c r="Y1514" s="24"/>
      <c r="Z1514" s="24">
        <v>1</v>
      </c>
      <c r="AA1514" s="24">
        <v>8</v>
      </c>
      <c r="AB1514" s="24"/>
      <c r="AC1514" s="24"/>
      <c r="AD1514" s="24"/>
      <c r="AE1514" s="24"/>
      <c r="AF1514" s="24"/>
      <c r="AG1514" s="24"/>
      <c r="AH1514" s="62">
        <f>V1514/'Festività&amp;Chiusure'!H$2</f>
        <v>0</v>
      </c>
      <c r="AI1514" s="62">
        <f>W1514/'Festività&amp;Chiusure'!I$2</f>
        <v>0</v>
      </c>
      <c r="AJ1514" s="62">
        <f>X1514/'Festività&amp;Chiusure'!J$2</f>
        <v>0</v>
      </c>
      <c r="AK1514" s="62">
        <f>Y1514/'Festività&amp;Chiusure'!K$2</f>
        <v>0</v>
      </c>
      <c r="AL1514" s="62">
        <f>Z1514/'Festività&amp;Chiusure'!L$2</f>
        <v>0.05</v>
      </c>
      <c r="AM1514" s="62">
        <f>AA1514/'Festività&amp;Chiusure'!M$2</f>
        <v>0.4</v>
      </c>
      <c r="AN1514" s="62">
        <f>AB1514/'Festività&amp;Chiusure'!N$2</f>
        <v>0</v>
      </c>
      <c r="AO1514" s="62">
        <f>AC1514/'Festività&amp;Chiusure'!O$2</f>
        <v>0</v>
      </c>
      <c r="AP1514" s="62">
        <f>AD1514/'Festività&amp;Chiusure'!P$2</f>
        <v>0</v>
      </c>
      <c r="AQ1514" s="62">
        <f>AE1514/'Festività&amp;Chiusure'!Q$2</f>
        <v>0</v>
      </c>
      <c r="AR1514" s="62">
        <f>AF1514/'Festività&amp;Chiusure'!R$2</f>
        <v>0</v>
      </c>
      <c r="AS1514" s="62">
        <f>AG1514/'Festività&amp;Chiusure'!S$2</f>
        <v>0</v>
      </c>
    </row>
    <row r="1515" spans="1:45" ht="15" customHeight="1">
      <c r="A1515" s="24" t="s">
        <v>45</v>
      </c>
      <c r="B1515" s="24" t="s">
        <v>46</v>
      </c>
      <c r="C1515" s="24" t="s">
        <v>195</v>
      </c>
      <c r="D1515" s="24">
        <v>2025</v>
      </c>
      <c r="E1515" s="61">
        <v>45784</v>
      </c>
      <c r="F1515" s="61">
        <v>45836</v>
      </c>
      <c r="G1515" s="24"/>
      <c r="H1515" s="24" t="s">
        <v>914</v>
      </c>
      <c r="I1515" s="24" t="s">
        <v>379</v>
      </c>
      <c r="J1515" s="24" t="s">
        <v>915</v>
      </c>
      <c r="K1515" s="24" t="s">
        <v>52</v>
      </c>
      <c r="L1515" s="24" t="s">
        <v>451</v>
      </c>
      <c r="M1515" s="24" t="s">
        <v>160</v>
      </c>
      <c r="N1515" s="24" t="s">
        <v>55</v>
      </c>
      <c r="O1515" s="24" t="s">
        <v>142</v>
      </c>
      <c r="P1515" s="24"/>
      <c r="Q1515" s="24"/>
      <c r="R1515" s="24" t="s">
        <v>93</v>
      </c>
      <c r="S1515" s="62">
        <v>0</v>
      </c>
      <c r="T1515" s="24">
        <v>2025</v>
      </c>
      <c r="U1515" s="24"/>
      <c r="V1515" s="24"/>
      <c r="W1515" s="24"/>
      <c r="X1515" s="24"/>
      <c r="Y1515" s="24"/>
      <c r="Z1515" s="24">
        <v>2</v>
      </c>
      <c r="AA1515" s="24">
        <v>3</v>
      </c>
      <c r="AB1515" s="24"/>
      <c r="AC1515" s="24"/>
      <c r="AD1515" s="24"/>
      <c r="AE1515" s="24"/>
      <c r="AF1515" s="24"/>
      <c r="AG1515" s="24"/>
      <c r="AH1515" s="62">
        <f>V1515/'Festività&amp;Chiusure'!H$2</f>
        <v>0</v>
      </c>
      <c r="AI1515" s="62">
        <f>W1515/'Festività&amp;Chiusure'!I$2</f>
        <v>0</v>
      </c>
      <c r="AJ1515" s="62">
        <f>X1515/'Festività&amp;Chiusure'!J$2</f>
        <v>0</v>
      </c>
      <c r="AK1515" s="62">
        <f>Y1515/'Festività&amp;Chiusure'!K$2</f>
        <v>0</v>
      </c>
      <c r="AL1515" s="62">
        <f>Z1515/'Festività&amp;Chiusure'!L$2</f>
        <v>0.1</v>
      </c>
      <c r="AM1515" s="62">
        <f>AA1515/'Festività&amp;Chiusure'!M$2</f>
        <v>0.15</v>
      </c>
      <c r="AN1515" s="62">
        <f>AB1515/'Festività&amp;Chiusure'!N$2</f>
        <v>0</v>
      </c>
      <c r="AO1515" s="62">
        <f>AC1515/'Festività&amp;Chiusure'!O$2</f>
        <v>0</v>
      </c>
      <c r="AP1515" s="62">
        <f>AD1515/'Festività&amp;Chiusure'!P$2</f>
        <v>0</v>
      </c>
      <c r="AQ1515" s="62">
        <f>AE1515/'Festività&amp;Chiusure'!Q$2</f>
        <v>0</v>
      </c>
      <c r="AR1515" s="62">
        <f>AF1515/'Festività&amp;Chiusure'!R$2</f>
        <v>0</v>
      </c>
      <c r="AS1515" s="62">
        <f>AG1515/'Festività&amp;Chiusure'!S$2</f>
        <v>0</v>
      </c>
    </row>
    <row r="1516" spans="1:45" ht="15" customHeight="1">
      <c r="A1516" s="24" t="s">
        <v>45</v>
      </c>
      <c r="B1516" s="24" t="s">
        <v>46</v>
      </c>
      <c r="C1516" s="24" t="s">
        <v>195</v>
      </c>
      <c r="D1516" s="24">
        <v>2025</v>
      </c>
      <c r="E1516" s="61">
        <v>45784</v>
      </c>
      <c r="F1516" s="61">
        <v>45836</v>
      </c>
      <c r="G1516" s="24"/>
      <c r="H1516" s="24" t="s">
        <v>914</v>
      </c>
      <c r="I1516" s="24" t="s">
        <v>379</v>
      </c>
      <c r="J1516" s="24" t="s">
        <v>915</v>
      </c>
      <c r="K1516" s="24" t="s">
        <v>52</v>
      </c>
      <c r="L1516" s="24" t="s">
        <v>451</v>
      </c>
      <c r="M1516" s="24" t="s">
        <v>336</v>
      </c>
      <c r="N1516" s="24" t="s">
        <v>59</v>
      </c>
      <c r="O1516" s="24" t="s">
        <v>906</v>
      </c>
      <c r="P1516" s="24"/>
      <c r="Q1516" s="24"/>
      <c r="R1516" s="24" t="s">
        <v>93</v>
      </c>
      <c r="S1516" s="62">
        <v>0</v>
      </c>
      <c r="T1516" s="24">
        <v>2025</v>
      </c>
      <c r="U1516" s="24">
        <f t="shared" ref="U1516" si="40">SUM(Z1516:AG1516)</f>
        <v>6</v>
      </c>
      <c r="V1516" s="24"/>
      <c r="W1516" s="24"/>
      <c r="X1516" s="24"/>
      <c r="Y1516" s="24"/>
      <c r="Z1516" s="24">
        <v>2</v>
      </c>
      <c r="AA1516" s="24">
        <v>3</v>
      </c>
      <c r="AB1516" s="24">
        <v>1</v>
      </c>
      <c r="AC1516" s="24"/>
      <c r="AD1516" s="24"/>
      <c r="AE1516" s="24"/>
      <c r="AF1516" s="24"/>
      <c r="AG1516" s="24"/>
      <c r="AH1516" s="62">
        <f>V1516/'Festività&amp;Chiusure'!H$2</f>
        <v>0</v>
      </c>
      <c r="AI1516" s="62">
        <f>W1516/'Festività&amp;Chiusure'!I$2</f>
        <v>0</v>
      </c>
      <c r="AJ1516" s="62">
        <f>X1516/'Festività&amp;Chiusure'!J$2</f>
        <v>0</v>
      </c>
      <c r="AK1516" s="62">
        <f>Y1516/'Festività&amp;Chiusure'!K$2</f>
        <v>0</v>
      </c>
      <c r="AL1516" s="62">
        <f>Z1516/'Festività&amp;Chiusure'!L$2</f>
        <v>0.1</v>
      </c>
      <c r="AM1516" s="62">
        <f>AA1516/'Festività&amp;Chiusure'!M$2</f>
        <v>0.15</v>
      </c>
      <c r="AN1516" s="62">
        <f>AB1516/'Festività&amp;Chiusure'!N$2</f>
        <v>4.3478260869565216E-2</v>
      </c>
      <c r="AO1516" s="62">
        <f>AC1516/'Festività&amp;Chiusure'!O$2</f>
        <v>0</v>
      </c>
      <c r="AP1516" s="62">
        <f>AD1516/'Festività&amp;Chiusure'!P$2</f>
        <v>0</v>
      </c>
      <c r="AQ1516" s="62">
        <f>AE1516/'Festività&amp;Chiusure'!Q$2</f>
        <v>0</v>
      </c>
      <c r="AR1516" s="62">
        <f>AF1516/'Festività&amp;Chiusure'!R$2</f>
        <v>0</v>
      </c>
      <c r="AS1516" s="62">
        <f>AG1516/'Festività&amp;Chiusure'!S$2</f>
        <v>0</v>
      </c>
    </row>
    <row r="1517" spans="1:45" ht="15" customHeight="1">
      <c r="A1517" s="24" t="s">
        <v>45</v>
      </c>
      <c r="B1517" s="24" t="s">
        <v>46</v>
      </c>
      <c r="C1517" s="24" t="s">
        <v>195</v>
      </c>
      <c r="D1517" s="24">
        <v>2025</v>
      </c>
      <c r="E1517" s="61">
        <v>45784</v>
      </c>
      <c r="F1517" s="61">
        <v>45836</v>
      </c>
      <c r="G1517" s="24"/>
      <c r="H1517" s="24" t="s">
        <v>914</v>
      </c>
      <c r="I1517" s="24" t="s">
        <v>379</v>
      </c>
      <c r="J1517" s="24" t="s">
        <v>915</v>
      </c>
      <c r="K1517" s="24" t="s">
        <v>52</v>
      </c>
      <c r="L1517" s="24" t="s">
        <v>451</v>
      </c>
      <c r="M1517" s="24" t="s">
        <v>451</v>
      </c>
      <c r="N1517" s="24" t="s">
        <v>55</v>
      </c>
      <c r="O1517" s="24" t="s">
        <v>92</v>
      </c>
      <c r="P1517" s="24"/>
      <c r="Q1517" s="24"/>
      <c r="R1517" s="24" t="s">
        <v>93</v>
      </c>
      <c r="S1517" s="62">
        <v>0</v>
      </c>
      <c r="T1517" s="24">
        <v>2025</v>
      </c>
      <c r="U1517" s="24"/>
      <c r="V1517" s="24"/>
      <c r="W1517" s="24"/>
      <c r="X1517" s="24"/>
      <c r="Y1517" s="24"/>
      <c r="Z1517" s="24">
        <v>1</v>
      </c>
      <c r="AA1517" s="24">
        <v>1</v>
      </c>
      <c r="AB1517" s="24"/>
      <c r="AC1517" s="24"/>
      <c r="AD1517" s="24"/>
      <c r="AE1517" s="24"/>
      <c r="AF1517" s="24"/>
      <c r="AG1517" s="24"/>
      <c r="AH1517" s="62">
        <f>V1517/'Festività&amp;Chiusure'!H$2</f>
        <v>0</v>
      </c>
      <c r="AI1517" s="62">
        <f>W1517/'Festività&amp;Chiusure'!I$2</f>
        <v>0</v>
      </c>
      <c r="AJ1517" s="62">
        <f>X1517/'Festività&amp;Chiusure'!J$2</f>
        <v>0</v>
      </c>
      <c r="AK1517" s="62">
        <f>Y1517/'Festività&amp;Chiusure'!K$2</f>
        <v>0</v>
      </c>
      <c r="AL1517" s="62">
        <f>Z1517/'Festività&amp;Chiusure'!L$2</f>
        <v>0.05</v>
      </c>
      <c r="AM1517" s="62">
        <f>AA1517/'Festività&amp;Chiusure'!M$2</f>
        <v>0.05</v>
      </c>
      <c r="AN1517" s="62">
        <f>AB1517/'Festività&amp;Chiusure'!N$2</f>
        <v>0</v>
      </c>
      <c r="AO1517" s="62">
        <f>AC1517/'Festività&amp;Chiusure'!O$2</f>
        <v>0</v>
      </c>
      <c r="AP1517" s="62">
        <f>AD1517/'Festività&amp;Chiusure'!P$2</f>
        <v>0</v>
      </c>
      <c r="AQ1517" s="62">
        <f>AE1517/'Festività&amp;Chiusure'!Q$2</f>
        <v>0</v>
      </c>
      <c r="AR1517" s="62">
        <f>AF1517/'Festività&amp;Chiusure'!R$2</f>
        <v>0</v>
      </c>
      <c r="AS1517" s="62">
        <f>AG1517/'Festività&amp;Chiusure'!S$2</f>
        <v>0</v>
      </c>
    </row>
    <row r="1518" spans="1:45" ht="15" customHeight="1">
      <c r="A1518" s="24" t="s">
        <v>45</v>
      </c>
      <c r="B1518" s="24" t="s">
        <v>46</v>
      </c>
      <c r="C1518" s="24" t="s">
        <v>195</v>
      </c>
      <c r="D1518" s="24">
        <v>2025</v>
      </c>
      <c r="E1518" s="61">
        <v>45784</v>
      </c>
      <c r="F1518" s="61">
        <v>45836</v>
      </c>
      <c r="G1518" s="24"/>
      <c r="H1518" s="24" t="s">
        <v>914</v>
      </c>
      <c r="I1518" s="24" t="s">
        <v>379</v>
      </c>
      <c r="J1518" s="24" t="s">
        <v>915</v>
      </c>
      <c r="K1518" s="24" t="s">
        <v>52</v>
      </c>
      <c r="L1518" s="24" t="s">
        <v>451</v>
      </c>
      <c r="M1518" s="24" t="s">
        <v>133</v>
      </c>
      <c r="N1518" s="24" t="s">
        <v>55</v>
      </c>
      <c r="O1518" s="24" t="s">
        <v>916</v>
      </c>
      <c r="P1518" s="24"/>
      <c r="Q1518" s="24"/>
      <c r="R1518" s="24" t="s">
        <v>93</v>
      </c>
      <c r="S1518" s="62">
        <v>0</v>
      </c>
      <c r="T1518" s="24">
        <v>2025</v>
      </c>
      <c r="U1518" s="24"/>
      <c r="V1518" s="24"/>
      <c r="W1518" s="24"/>
      <c r="X1518" s="24"/>
      <c r="Y1518" s="24"/>
      <c r="Z1518" s="24"/>
      <c r="AA1518" s="24">
        <v>2</v>
      </c>
      <c r="AB1518" s="24">
        <v>1</v>
      </c>
      <c r="AC1518" s="24"/>
      <c r="AD1518" s="24"/>
      <c r="AE1518" s="24"/>
      <c r="AF1518" s="24"/>
      <c r="AG1518" s="24"/>
      <c r="AH1518" s="62">
        <f>V1518/'Festività&amp;Chiusure'!H$2</f>
        <v>0</v>
      </c>
      <c r="AI1518" s="62">
        <f>W1518/'Festività&amp;Chiusure'!I$2</f>
        <v>0</v>
      </c>
      <c r="AJ1518" s="62">
        <f>X1518/'Festività&amp;Chiusure'!J$2</f>
        <v>0</v>
      </c>
      <c r="AK1518" s="62">
        <f>Y1518/'Festività&amp;Chiusure'!K$2</f>
        <v>0</v>
      </c>
      <c r="AL1518" s="62">
        <f>Z1518/'Festività&amp;Chiusure'!L$2</f>
        <v>0</v>
      </c>
      <c r="AM1518" s="62">
        <f>AA1518/'Festività&amp;Chiusure'!M$2</f>
        <v>0.1</v>
      </c>
      <c r="AN1518" s="62">
        <f>AB1518/'Festività&amp;Chiusure'!N$2</f>
        <v>4.3478260869565216E-2</v>
      </c>
      <c r="AO1518" s="62">
        <f>AC1518/'Festività&amp;Chiusure'!O$2</f>
        <v>0</v>
      </c>
      <c r="AP1518" s="62">
        <f>AD1518/'Festività&amp;Chiusure'!P$2</f>
        <v>0</v>
      </c>
      <c r="AQ1518" s="62">
        <f>AE1518/'Festività&amp;Chiusure'!Q$2</f>
        <v>0</v>
      </c>
      <c r="AR1518" s="62">
        <f>AF1518/'Festività&amp;Chiusure'!R$2</f>
        <v>0</v>
      </c>
      <c r="AS1518" s="62">
        <f>AG1518/'Festività&amp;Chiusure'!S$2</f>
        <v>0</v>
      </c>
    </row>
    <row r="1519" spans="1:45" ht="15" customHeight="1">
      <c r="A1519" s="24" t="s">
        <v>45</v>
      </c>
      <c r="B1519" s="24" t="s">
        <v>46</v>
      </c>
      <c r="C1519" s="24" t="s">
        <v>195</v>
      </c>
      <c r="D1519" s="24">
        <v>2025</v>
      </c>
      <c r="E1519" s="61">
        <v>45784</v>
      </c>
      <c r="F1519" s="61">
        <v>45836</v>
      </c>
      <c r="G1519" s="24"/>
      <c r="H1519" s="24" t="s">
        <v>914</v>
      </c>
      <c r="I1519" s="24" t="s">
        <v>379</v>
      </c>
      <c r="J1519" s="24" t="s">
        <v>915</v>
      </c>
      <c r="K1519" s="24" t="s">
        <v>52</v>
      </c>
      <c r="L1519" s="24" t="s">
        <v>451</v>
      </c>
      <c r="M1519" s="24" t="s">
        <v>230</v>
      </c>
      <c r="N1519" s="24" t="s">
        <v>55</v>
      </c>
      <c r="O1519" s="24" t="s">
        <v>917</v>
      </c>
      <c r="P1519" s="24"/>
      <c r="Q1519" s="24"/>
      <c r="R1519" s="24" t="s">
        <v>93</v>
      </c>
      <c r="S1519" s="62">
        <v>0</v>
      </c>
      <c r="T1519" s="24">
        <v>2025</v>
      </c>
      <c r="U1519" s="24"/>
      <c r="V1519" s="24"/>
      <c r="W1519" s="24"/>
      <c r="X1519" s="24"/>
      <c r="Y1519" s="24"/>
      <c r="Z1519" s="24"/>
      <c r="AA1519" s="24">
        <v>1</v>
      </c>
      <c r="AB1519" s="24"/>
      <c r="AC1519" s="24"/>
      <c r="AD1519" s="24"/>
      <c r="AE1519" s="24"/>
      <c r="AF1519" s="24"/>
      <c r="AG1519" s="24"/>
      <c r="AH1519" s="62">
        <f>V1519/'Festività&amp;Chiusure'!H$2</f>
        <v>0</v>
      </c>
      <c r="AI1519" s="62">
        <f>W1519/'Festività&amp;Chiusure'!I$2</f>
        <v>0</v>
      </c>
      <c r="AJ1519" s="62">
        <f>X1519/'Festività&amp;Chiusure'!J$2</f>
        <v>0</v>
      </c>
      <c r="AK1519" s="62">
        <f>Y1519/'Festività&amp;Chiusure'!K$2</f>
        <v>0</v>
      </c>
      <c r="AL1519" s="62">
        <f>Z1519/'Festività&amp;Chiusure'!L$2</f>
        <v>0</v>
      </c>
      <c r="AM1519" s="62">
        <f>AA1519/'Festività&amp;Chiusure'!M$2</f>
        <v>0.05</v>
      </c>
      <c r="AN1519" s="62">
        <f>AB1519/'Festività&amp;Chiusure'!N$2</f>
        <v>0</v>
      </c>
      <c r="AO1519" s="62">
        <f>AC1519/'Festività&amp;Chiusure'!O$2</f>
        <v>0</v>
      </c>
      <c r="AP1519" s="62">
        <f>AD1519/'Festività&amp;Chiusure'!P$2</f>
        <v>0</v>
      </c>
      <c r="AQ1519" s="62">
        <f>AE1519/'Festività&amp;Chiusure'!Q$2</f>
        <v>0</v>
      </c>
      <c r="AR1519" s="62">
        <f>AF1519/'Festività&amp;Chiusure'!R$2</f>
        <v>0</v>
      </c>
      <c r="AS1519" s="62">
        <f>AG1519/'Festività&amp;Chiusure'!S$2</f>
        <v>0</v>
      </c>
    </row>
    <row r="1520" spans="1:45" ht="15" customHeight="1">
      <c r="A1520" s="24" t="s">
        <v>45</v>
      </c>
      <c r="B1520" s="24" t="s">
        <v>46</v>
      </c>
      <c r="C1520" s="24" t="s">
        <v>195</v>
      </c>
      <c r="D1520" s="24">
        <v>2025</v>
      </c>
      <c r="E1520" s="61">
        <v>45784</v>
      </c>
      <c r="F1520" s="61">
        <v>45836</v>
      </c>
      <c r="G1520" s="24"/>
      <c r="H1520" s="24" t="s">
        <v>914</v>
      </c>
      <c r="I1520" s="24" t="s">
        <v>379</v>
      </c>
      <c r="J1520" s="24" t="s">
        <v>915</v>
      </c>
      <c r="K1520" s="24" t="s">
        <v>52</v>
      </c>
      <c r="L1520" s="24" t="s">
        <v>451</v>
      </c>
      <c r="M1520" s="24" t="s">
        <v>223</v>
      </c>
      <c r="N1520" s="24" t="s">
        <v>55</v>
      </c>
      <c r="O1520" s="24" t="s">
        <v>87</v>
      </c>
      <c r="P1520" s="24"/>
      <c r="Q1520" s="24"/>
      <c r="R1520" s="24" t="s">
        <v>93</v>
      </c>
      <c r="S1520" s="62">
        <v>0</v>
      </c>
      <c r="T1520" s="24">
        <v>2025</v>
      </c>
      <c r="U1520" s="24"/>
      <c r="V1520" s="24"/>
      <c r="W1520" s="24"/>
      <c r="X1520" s="24"/>
      <c r="Y1520" s="24"/>
      <c r="Z1520" s="24"/>
      <c r="AA1520" s="24">
        <v>1</v>
      </c>
      <c r="AB1520" s="24"/>
      <c r="AC1520" s="24"/>
      <c r="AD1520" s="24"/>
      <c r="AE1520" s="24"/>
      <c r="AF1520" s="24"/>
      <c r="AG1520" s="24"/>
      <c r="AH1520" s="62">
        <f>V1520/'Festività&amp;Chiusure'!H$2</f>
        <v>0</v>
      </c>
      <c r="AI1520" s="62">
        <f>W1520/'Festività&amp;Chiusure'!I$2</f>
        <v>0</v>
      </c>
      <c r="AJ1520" s="62">
        <f>X1520/'Festività&amp;Chiusure'!J$2</f>
        <v>0</v>
      </c>
      <c r="AK1520" s="62">
        <f>Y1520/'Festività&amp;Chiusure'!K$2</f>
        <v>0</v>
      </c>
      <c r="AL1520" s="62">
        <f>Z1520/'Festività&amp;Chiusure'!L$2</f>
        <v>0</v>
      </c>
      <c r="AM1520" s="62">
        <f>AA1520/'Festività&amp;Chiusure'!M$2</f>
        <v>0.05</v>
      </c>
      <c r="AN1520" s="62">
        <f>AB1520/'Festività&amp;Chiusure'!N$2</f>
        <v>0</v>
      </c>
      <c r="AO1520" s="62">
        <f>AC1520/'Festività&amp;Chiusure'!O$2</f>
        <v>0</v>
      </c>
      <c r="AP1520" s="62">
        <f>AD1520/'Festività&amp;Chiusure'!P$2</f>
        <v>0</v>
      </c>
      <c r="AQ1520" s="62">
        <f>AE1520/'Festività&amp;Chiusure'!Q$2</f>
        <v>0</v>
      </c>
      <c r="AR1520" s="62">
        <f>AF1520/'Festività&amp;Chiusure'!R$2</f>
        <v>0</v>
      </c>
      <c r="AS1520" s="62">
        <f>AG1520/'Festività&amp;Chiusure'!S$2</f>
        <v>0</v>
      </c>
    </row>
    <row r="1521" spans="1:45" ht="15" customHeight="1">
      <c r="A1521" s="24" t="s">
        <v>45</v>
      </c>
      <c r="B1521" s="24" t="s">
        <v>46</v>
      </c>
      <c r="C1521" s="24" t="s">
        <v>195</v>
      </c>
      <c r="D1521" s="24">
        <v>2025</v>
      </c>
      <c r="E1521" s="61">
        <v>45784</v>
      </c>
      <c r="F1521" s="61">
        <v>45836</v>
      </c>
      <c r="G1521" s="24"/>
      <c r="H1521" s="24" t="s">
        <v>909</v>
      </c>
      <c r="I1521" s="24" t="s">
        <v>379</v>
      </c>
      <c r="J1521" s="24" t="s">
        <v>910</v>
      </c>
      <c r="K1521" s="24" t="s">
        <v>52</v>
      </c>
      <c r="L1521" s="24" t="s">
        <v>451</v>
      </c>
      <c r="M1521" s="24" t="s">
        <v>336</v>
      </c>
      <c r="N1521" s="24" t="s">
        <v>59</v>
      </c>
      <c r="O1521" s="24" t="s">
        <v>906</v>
      </c>
      <c r="P1521" s="24"/>
      <c r="Q1521" s="24"/>
      <c r="R1521" s="24" t="s">
        <v>93</v>
      </c>
      <c r="S1521" s="62">
        <v>0</v>
      </c>
      <c r="T1521" s="24">
        <v>2025</v>
      </c>
      <c r="U1521" s="24">
        <f t="shared" ref="U1521:U1523" si="41">SUM(Z1521:AG1521)</f>
        <v>4</v>
      </c>
      <c r="V1521" s="24"/>
      <c r="W1521" s="24"/>
      <c r="X1521" s="24"/>
      <c r="Y1521" s="24"/>
      <c r="Z1521" s="24">
        <v>1</v>
      </c>
      <c r="AA1521" s="24">
        <v>2</v>
      </c>
      <c r="AB1521" s="24">
        <v>1</v>
      </c>
      <c r="AC1521" s="24"/>
      <c r="AD1521" s="24"/>
      <c r="AE1521" s="24"/>
      <c r="AF1521" s="24"/>
      <c r="AG1521" s="24"/>
      <c r="AH1521" s="62">
        <f>V1521/'Festività&amp;Chiusure'!H$2</f>
        <v>0</v>
      </c>
      <c r="AI1521" s="62">
        <f>W1521/'Festività&amp;Chiusure'!I$2</f>
        <v>0</v>
      </c>
      <c r="AJ1521" s="62">
        <f>X1521/'Festività&amp;Chiusure'!J$2</f>
        <v>0</v>
      </c>
      <c r="AK1521" s="62">
        <f>Y1521/'Festività&amp;Chiusure'!K$2</f>
        <v>0</v>
      </c>
      <c r="AL1521" s="62">
        <f>Z1521/'Festività&amp;Chiusure'!L$2</f>
        <v>0.05</v>
      </c>
      <c r="AM1521" s="62">
        <f>AA1521/'Festività&amp;Chiusure'!M$2</f>
        <v>0.1</v>
      </c>
      <c r="AN1521" s="62">
        <f>AB1521/'Festività&amp;Chiusure'!N$2</f>
        <v>4.3478260869565216E-2</v>
      </c>
      <c r="AO1521" s="62">
        <f>AC1521/'Festività&amp;Chiusure'!O$2</f>
        <v>0</v>
      </c>
      <c r="AP1521" s="62">
        <f>AD1521/'Festività&amp;Chiusure'!P$2</f>
        <v>0</v>
      </c>
      <c r="AQ1521" s="62">
        <f>AE1521/'Festività&amp;Chiusure'!Q$2</f>
        <v>0</v>
      </c>
      <c r="AR1521" s="62">
        <f>AF1521/'Festività&amp;Chiusure'!R$2</f>
        <v>0</v>
      </c>
      <c r="AS1521" s="62">
        <f>AG1521/'Festività&amp;Chiusure'!S$2</f>
        <v>0</v>
      </c>
    </row>
    <row r="1522" spans="1:45" ht="15" customHeight="1">
      <c r="A1522" s="24" t="s">
        <v>45</v>
      </c>
      <c r="B1522" s="24" t="s">
        <v>46</v>
      </c>
      <c r="C1522" s="24" t="s">
        <v>195</v>
      </c>
      <c r="D1522" s="24">
        <v>2025</v>
      </c>
      <c r="E1522" s="61">
        <v>45383</v>
      </c>
      <c r="F1522" s="24" t="s">
        <v>796</v>
      </c>
      <c r="G1522" s="78" t="s">
        <v>62</v>
      </c>
      <c r="H1522" s="69" t="s">
        <v>905</v>
      </c>
      <c r="I1522" s="24" t="s">
        <v>379</v>
      </c>
      <c r="J1522" s="24" t="s">
        <v>802</v>
      </c>
      <c r="K1522" s="24" t="s">
        <v>52</v>
      </c>
      <c r="L1522" s="24" t="s">
        <v>451</v>
      </c>
      <c r="M1522" s="24" t="s">
        <v>336</v>
      </c>
      <c r="N1522" s="24" t="s">
        <v>59</v>
      </c>
      <c r="O1522" s="24" t="s">
        <v>906</v>
      </c>
      <c r="P1522" s="24"/>
      <c r="Q1522" s="24">
        <v>0</v>
      </c>
      <c r="R1522" s="24" t="s">
        <v>93</v>
      </c>
      <c r="S1522" s="62">
        <v>0</v>
      </c>
      <c r="T1522" s="24">
        <v>2025</v>
      </c>
      <c r="U1522" s="24">
        <f t="shared" si="41"/>
        <v>3</v>
      </c>
      <c r="V1522" s="24"/>
      <c r="W1522" s="24"/>
      <c r="X1522" s="24"/>
      <c r="Y1522" s="24"/>
      <c r="Z1522" s="24">
        <v>3</v>
      </c>
      <c r="AA1522" s="24"/>
      <c r="AB1522" s="24"/>
      <c r="AC1522" s="24"/>
      <c r="AD1522" s="24"/>
      <c r="AE1522" s="24"/>
      <c r="AF1522" s="24"/>
      <c r="AG1522" s="24"/>
      <c r="AH1522" s="62">
        <f>V1522/'Festività&amp;Chiusure'!H$2</f>
        <v>0</v>
      </c>
      <c r="AI1522" s="62">
        <f>W1522/'Festività&amp;Chiusure'!I$2</f>
        <v>0</v>
      </c>
      <c r="AJ1522" s="62">
        <f>X1522/'Festività&amp;Chiusure'!J$2</f>
        <v>0</v>
      </c>
      <c r="AK1522" s="62">
        <f>Y1522/'Festività&amp;Chiusure'!K$2</f>
        <v>0</v>
      </c>
      <c r="AL1522" s="62">
        <f>Z1522/'Festività&amp;Chiusure'!L$2</f>
        <v>0.15</v>
      </c>
      <c r="AM1522" s="62">
        <f>AA1522/'Festività&amp;Chiusure'!M$2</f>
        <v>0</v>
      </c>
      <c r="AN1522" s="62">
        <f>AB1522/'Festività&amp;Chiusure'!N$2</f>
        <v>0</v>
      </c>
      <c r="AO1522" s="62">
        <f>AC1522/'Festività&amp;Chiusure'!O$2</f>
        <v>0</v>
      </c>
      <c r="AP1522" s="62">
        <f>AD1522/'Festività&amp;Chiusure'!P$2</f>
        <v>0</v>
      </c>
      <c r="AQ1522" s="62">
        <f>AE1522/'Festività&amp;Chiusure'!Q$2</f>
        <v>0</v>
      </c>
      <c r="AR1522" s="62">
        <f>AF1522/'Festività&amp;Chiusure'!R$2</f>
        <v>0</v>
      </c>
      <c r="AS1522" s="62">
        <f>AG1522/'Festività&amp;Chiusure'!S$2</f>
        <v>0</v>
      </c>
    </row>
    <row r="1523" spans="1:45" ht="15" customHeight="1">
      <c r="A1523" s="24" t="s">
        <v>45</v>
      </c>
      <c r="B1523" s="24" t="s">
        <v>46</v>
      </c>
      <c r="C1523" s="24" t="s">
        <v>195</v>
      </c>
      <c r="D1523" s="24">
        <v>2025</v>
      </c>
      <c r="E1523" s="61">
        <v>45784</v>
      </c>
      <c r="F1523" s="61">
        <v>45836</v>
      </c>
      <c r="G1523" s="24"/>
      <c r="H1523" s="24" t="s">
        <v>912</v>
      </c>
      <c r="I1523" s="24" t="s">
        <v>379</v>
      </c>
      <c r="J1523" s="24" t="s">
        <v>913</v>
      </c>
      <c r="K1523" s="24" t="s">
        <v>52</v>
      </c>
      <c r="L1523" s="24" t="s">
        <v>451</v>
      </c>
      <c r="M1523" s="24" t="s">
        <v>336</v>
      </c>
      <c r="N1523" s="24" t="s">
        <v>55</v>
      </c>
      <c r="O1523" s="24" t="s">
        <v>906</v>
      </c>
      <c r="P1523" s="24"/>
      <c r="Q1523" s="24"/>
      <c r="R1523" s="24" t="s">
        <v>93</v>
      </c>
      <c r="S1523" s="62">
        <v>0</v>
      </c>
      <c r="T1523" s="24">
        <v>2025</v>
      </c>
      <c r="U1523" s="24">
        <f t="shared" si="41"/>
        <v>4</v>
      </c>
      <c r="V1523" s="24"/>
      <c r="W1523" s="24"/>
      <c r="X1523" s="24"/>
      <c r="Y1523" s="24"/>
      <c r="Z1523" s="24">
        <v>1</v>
      </c>
      <c r="AA1523" s="24">
        <v>2</v>
      </c>
      <c r="AB1523" s="24">
        <v>1</v>
      </c>
      <c r="AC1523" s="24"/>
      <c r="AD1523" s="24"/>
      <c r="AE1523" s="24"/>
      <c r="AF1523" s="24"/>
      <c r="AG1523" s="24"/>
      <c r="AH1523" s="62">
        <f>V1523/'Festività&amp;Chiusure'!H$2</f>
        <v>0</v>
      </c>
      <c r="AI1523" s="62">
        <f>W1523/'Festività&amp;Chiusure'!I$2</f>
        <v>0</v>
      </c>
      <c r="AJ1523" s="62">
        <f>X1523/'Festività&amp;Chiusure'!J$2</f>
        <v>0</v>
      </c>
      <c r="AK1523" s="62">
        <f>Y1523/'Festività&amp;Chiusure'!K$2</f>
        <v>0</v>
      </c>
      <c r="AL1523" s="62">
        <f>Z1523/'Festività&amp;Chiusure'!L$2</f>
        <v>0.05</v>
      </c>
      <c r="AM1523" s="62">
        <f>AA1523/'Festività&amp;Chiusure'!M$2</f>
        <v>0.1</v>
      </c>
      <c r="AN1523" s="62">
        <f>AB1523/'Festività&amp;Chiusure'!N$2</f>
        <v>4.3478260869565216E-2</v>
      </c>
      <c r="AO1523" s="62">
        <f>AC1523/'Festività&amp;Chiusure'!O$2</f>
        <v>0</v>
      </c>
      <c r="AP1523" s="62">
        <f>AD1523/'Festività&amp;Chiusure'!P$2</f>
        <v>0</v>
      </c>
      <c r="AQ1523" s="62">
        <f>AE1523/'Festività&amp;Chiusure'!Q$2</f>
        <v>0</v>
      </c>
      <c r="AR1523" s="62">
        <f>AF1523/'Festività&amp;Chiusure'!R$2</f>
        <v>0</v>
      </c>
      <c r="AS1523" s="62">
        <f>AG1523/'Festività&amp;Chiusure'!S$2</f>
        <v>0</v>
      </c>
    </row>
    <row r="1524" spans="1:45" ht="15" customHeight="1">
      <c r="A1524" s="24" t="s">
        <v>262</v>
      </c>
      <c r="B1524" s="24" t="s">
        <v>46</v>
      </c>
      <c r="C1524" s="24"/>
      <c r="D1524" s="24">
        <v>2025</v>
      </c>
      <c r="E1524" s="61">
        <v>45664</v>
      </c>
      <c r="F1524" s="61">
        <v>45443</v>
      </c>
      <c r="G1524" s="24" t="s">
        <v>62</v>
      </c>
      <c r="H1524" s="24" t="s">
        <v>263</v>
      </c>
      <c r="I1524" s="24" t="s">
        <v>379</v>
      </c>
      <c r="J1524" s="24" t="s">
        <v>502</v>
      </c>
      <c r="K1524" s="24" t="s">
        <v>66</v>
      </c>
      <c r="L1524" s="24" t="s">
        <v>451</v>
      </c>
      <c r="M1524" s="24" t="s">
        <v>315</v>
      </c>
      <c r="N1524" s="24" t="s">
        <v>55</v>
      </c>
      <c r="O1524" s="24" t="s">
        <v>917</v>
      </c>
      <c r="P1524" s="24">
        <v>450</v>
      </c>
      <c r="Q1524" s="24">
        <v>244</v>
      </c>
      <c r="R1524" s="24" t="s">
        <v>93</v>
      </c>
      <c r="S1524" s="62">
        <v>0.45</v>
      </c>
      <c r="T1524" s="24">
        <v>2025</v>
      </c>
      <c r="U1524" s="24"/>
      <c r="V1524" s="24"/>
      <c r="W1524" s="24"/>
      <c r="X1524" s="24"/>
      <c r="Y1524" s="24"/>
      <c r="Z1524" s="24">
        <v>3</v>
      </c>
      <c r="AA1524" s="24">
        <v>10</v>
      </c>
      <c r="AB1524" s="24">
        <v>12</v>
      </c>
      <c r="AC1524" s="24"/>
      <c r="AD1524" s="24"/>
      <c r="AE1524" s="24"/>
      <c r="AF1524" s="24"/>
      <c r="AG1524" s="24"/>
      <c r="AH1524" s="62">
        <f>V1524/'Festività&amp;Chiusure'!H$2</f>
        <v>0</v>
      </c>
      <c r="AI1524" s="62">
        <f>W1524/'Festività&amp;Chiusure'!I$2</f>
        <v>0</v>
      </c>
      <c r="AJ1524" s="62">
        <f>X1524/'Festività&amp;Chiusure'!J$2</f>
        <v>0</v>
      </c>
      <c r="AK1524" s="62">
        <f>Y1524/'Festività&amp;Chiusure'!K$2</f>
        <v>0</v>
      </c>
      <c r="AL1524" s="62">
        <f>Z1524/'Festività&amp;Chiusure'!L$2</f>
        <v>0.15</v>
      </c>
      <c r="AM1524" s="62">
        <f>AA1524/'Festività&amp;Chiusure'!M$2</f>
        <v>0.5</v>
      </c>
      <c r="AN1524" s="62">
        <f>AB1524/'Festività&amp;Chiusure'!N$2</f>
        <v>0.52173913043478259</v>
      </c>
      <c r="AO1524" s="62">
        <f>AC1524/'Festività&amp;Chiusure'!O$2</f>
        <v>0</v>
      </c>
      <c r="AP1524" s="62">
        <f>AD1524/'Festività&amp;Chiusure'!P$2</f>
        <v>0</v>
      </c>
      <c r="AQ1524" s="62">
        <f>AE1524/'Festività&amp;Chiusure'!Q$2</f>
        <v>0</v>
      </c>
      <c r="AR1524" s="62">
        <f>AF1524/'Festività&amp;Chiusure'!R$2</f>
        <v>0</v>
      </c>
      <c r="AS1524" s="62">
        <f>AG1524/'Festività&amp;Chiusure'!S$2</f>
        <v>0</v>
      </c>
    </row>
    <row r="1525" spans="1:45" ht="15" customHeight="1">
      <c r="A1525" s="24" t="s">
        <v>45</v>
      </c>
      <c r="B1525" s="24" t="s">
        <v>194</v>
      </c>
      <c r="C1525" s="24" t="s">
        <v>195</v>
      </c>
      <c r="D1525" s="24">
        <v>2025</v>
      </c>
      <c r="E1525" s="61">
        <v>45658</v>
      </c>
      <c r="F1525" s="61">
        <v>46022</v>
      </c>
      <c r="G1525" s="24" t="s">
        <v>918</v>
      </c>
      <c r="H1525" s="24" t="s">
        <v>918</v>
      </c>
      <c r="I1525" s="24" t="s">
        <v>198</v>
      </c>
      <c r="J1525" s="24" t="s">
        <v>919</v>
      </c>
      <c r="K1525" s="24" t="s">
        <v>52</v>
      </c>
      <c r="L1525" s="24" t="s">
        <v>200</v>
      </c>
      <c r="M1525" s="24" t="s">
        <v>201</v>
      </c>
      <c r="N1525" s="24" t="s">
        <v>55</v>
      </c>
      <c r="R1525" s="8" t="s">
        <v>920</v>
      </c>
      <c r="T1525" s="8">
        <v>2025</v>
      </c>
      <c r="U1525" s="24">
        <f>SUM(Z1525:AG1525)</f>
        <v>24</v>
      </c>
      <c r="V1525" s="24">
        <v>1</v>
      </c>
      <c r="W1525" s="24">
        <v>1</v>
      </c>
      <c r="X1525" s="24">
        <v>1</v>
      </c>
      <c r="Y1525" s="24">
        <v>1</v>
      </c>
      <c r="Z1525" s="24">
        <v>3</v>
      </c>
      <c r="AA1525" s="24">
        <v>3</v>
      </c>
      <c r="AB1525" s="24">
        <v>3</v>
      </c>
      <c r="AC1525" s="24">
        <v>3</v>
      </c>
      <c r="AD1525" s="24">
        <v>3</v>
      </c>
      <c r="AE1525" s="24">
        <v>3</v>
      </c>
      <c r="AF1525" s="24">
        <v>3</v>
      </c>
      <c r="AG1525" s="24">
        <v>3</v>
      </c>
      <c r="AH1525" s="62">
        <f>V1525/'Festività&amp;Chiusure'!H$2</f>
        <v>5.5555555555555552E-2</v>
      </c>
      <c r="AI1525" s="62">
        <f>W1525/'Festività&amp;Chiusure'!I$2</f>
        <v>0.05</v>
      </c>
      <c r="AJ1525" s="62">
        <f>X1525/'Festività&amp;Chiusure'!J$2</f>
        <v>4.7619047619047616E-2</v>
      </c>
      <c r="AK1525" s="62">
        <f>Y1525/'Festività&amp;Chiusure'!K$2</f>
        <v>4.5454545454545456E-2</v>
      </c>
      <c r="AL1525" s="62">
        <f>Z1525/'Festività&amp;Chiusure'!L$2</f>
        <v>0.15</v>
      </c>
      <c r="AM1525" s="62">
        <f>AA1525/'Festività&amp;Chiusure'!M$2</f>
        <v>0.15</v>
      </c>
      <c r="AN1525" s="62">
        <f>AB1525/'Festività&amp;Chiusure'!N$2</f>
        <v>0.13043478260869565</v>
      </c>
      <c r="AO1525" s="62">
        <f>AC1525/'Festività&amp;Chiusure'!O$2</f>
        <v>0.25</v>
      </c>
      <c r="AP1525" s="62">
        <f>AD1525/'Festività&amp;Chiusure'!P$2</f>
        <v>0.14285714285714285</v>
      </c>
      <c r="AQ1525" s="62">
        <f>AE1525/'Festività&amp;Chiusure'!Q$2</f>
        <v>0.13043478260869565</v>
      </c>
      <c r="AR1525" s="62">
        <f>AF1525/'Festività&amp;Chiusure'!R$2</f>
        <v>0.14285714285714285</v>
      </c>
      <c r="AS1525" s="62">
        <f>AG1525/'Festività&amp;Chiusure'!S$2</f>
        <v>0.13636363636363635</v>
      </c>
    </row>
    <row r="1526" spans="1:45" ht="15" customHeight="1">
      <c r="A1526" s="24" t="s">
        <v>45</v>
      </c>
      <c r="B1526" s="24" t="s">
        <v>194</v>
      </c>
      <c r="C1526" s="24" t="s">
        <v>195</v>
      </c>
      <c r="D1526" s="24">
        <v>2025</v>
      </c>
      <c r="E1526" s="61">
        <v>45658</v>
      </c>
      <c r="F1526" s="61">
        <v>46022</v>
      </c>
      <c r="G1526" s="24" t="s">
        <v>918</v>
      </c>
      <c r="H1526" s="24" t="s">
        <v>918</v>
      </c>
      <c r="I1526" s="24" t="s">
        <v>198</v>
      </c>
      <c r="J1526" s="24" t="s">
        <v>919</v>
      </c>
      <c r="K1526" s="24" t="s">
        <v>52</v>
      </c>
      <c r="L1526" s="24" t="s">
        <v>200</v>
      </c>
      <c r="M1526" s="24" t="s">
        <v>214</v>
      </c>
      <c r="N1526" s="24" t="s">
        <v>55</v>
      </c>
      <c r="R1526" s="8" t="s">
        <v>920</v>
      </c>
      <c r="T1526" s="8">
        <v>2025</v>
      </c>
      <c r="U1526" s="24">
        <f>SUM(Z1526:AG1526)</f>
        <v>1</v>
      </c>
      <c r="V1526" s="24">
        <v>1</v>
      </c>
      <c r="W1526" s="24">
        <v>1</v>
      </c>
      <c r="X1526" s="24">
        <v>1</v>
      </c>
      <c r="Y1526" s="24">
        <v>1</v>
      </c>
      <c r="Z1526" s="24">
        <v>1</v>
      </c>
      <c r="AA1526" s="24">
        <v>0</v>
      </c>
      <c r="AB1526" s="24">
        <v>0</v>
      </c>
      <c r="AC1526" s="24">
        <v>0</v>
      </c>
      <c r="AD1526" s="24">
        <v>0</v>
      </c>
      <c r="AE1526" s="24">
        <v>0</v>
      </c>
      <c r="AF1526" s="24">
        <v>0</v>
      </c>
      <c r="AG1526" s="24">
        <v>0</v>
      </c>
      <c r="AH1526" s="62">
        <f>V1526/'Festività&amp;Chiusure'!H$2</f>
        <v>5.5555555555555552E-2</v>
      </c>
      <c r="AI1526" s="62">
        <f>W1526/'Festività&amp;Chiusure'!I$2</f>
        <v>0.05</v>
      </c>
      <c r="AJ1526" s="62">
        <f>X1526/'Festività&amp;Chiusure'!J$2</f>
        <v>4.7619047619047616E-2</v>
      </c>
      <c r="AK1526" s="62">
        <f>Y1526/'Festività&amp;Chiusure'!K$2</f>
        <v>4.5454545454545456E-2</v>
      </c>
      <c r="AL1526" s="62">
        <f>Z1526/'Festività&amp;Chiusure'!L$2</f>
        <v>0.05</v>
      </c>
      <c r="AM1526" s="62">
        <f>AA1526/'Festività&amp;Chiusure'!M$2</f>
        <v>0</v>
      </c>
      <c r="AN1526" s="62">
        <f>AB1526/'Festività&amp;Chiusure'!N$2</f>
        <v>0</v>
      </c>
      <c r="AO1526" s="62">
        <f>AC1526/'Festività&amp;Chiusure'!O$2</f>
        <v>0</v>
      </c>
      <c r="AP1526" s="62">
        <f>AD1526/'Festività&amp;Chiusure'!P$2</f>
        <v>0</v>
      </c>
      <c r="AQ1526" s="62">
        <f>AE1526/'Festività&amp;Chiusure'!Q$2</f>
        <v>0</v>
      </c>
      <c r="AR1526" s="62">
        <f>AF1526/'Festività&amp;Chiusure'!R$2</f>
        <v>0</v>
      </c>
      <c r="AS1526" s="62">
        <f>AG1526/'Festività&amp;Chiusure'!S$2</f>
        <v>0</v>
      </c>
    </row>
    <row r="1527" spans="1:45" ht="15" customHeight="1">
      <c r="A1527" s="24" t="s">
        <v>45</v>
      </c>
      <c r="B1527" s="24" t="s">
        <v>194</v>
      </c>
      <c r="C1527" s="24" t="s">
        <v>195</v>
      </c>
      <c r="D1527" s="24">
        <v>2025</v>
      </c>
      <c r="E1527" s="61">
        <v>45658</v>
      </c>
      <c r="F1527" s="61">
        <v>46022</v>
      </c>
      <c r="G1527" s="24" t="s">
        <v>918</v>
      </c>
      <c r="H1527" s="24" t="s">
        <v>918</v>
      </c>
      <c r="I1527" s="24" t="s">
        <v>198</v>
      </c>
      <c r="J1527" s="24" t="s">
        <v>919</v>
      </c>
      <c r="K1527" s="24" t="s">
        <v>52</v>
      </c>
      <c r="L1527" s="24" t="s">
        <v>200</v>
      </c>
      <c r="M1527" s="24" t="s">
        <v>204</v>
      </c>
      <c r="N1527" s="24" t="s">
        <v>176</v>
      </c>
      <c r="R1527" s="8" t="s">
        <v>920</v>
      </c>
      <c r="T1527" s="8">
        <v>2025</v>
      </c>
      <c r="U1527" s="24">
        <f>SUM(Z1527:AG1527)</f>
        <v>8</v>
      </c>
      <c r="V1527" s="24">
        <v>1</v>
      </c>
      <c r="W1527" s="24">
        <v>1</v>
      </c>
      <c r="X1527" s="24">
        <v>1</v>
      </c>
      <c r="Y1527" s="24">
        <v>1</v>
      </c>
      <c r="Z1527" s="24">
        <v>1</v>
      </c>
      <c r="AA1527" s="24">
        <v>1</v>
      </c>
      <c r="AB1527" s="24">
        <v>1</v>
      </c>
      <c r="AC1527" s="24">
        <v>1</v>
      </c>
      <c r="AD1527" s="24">
        <v>1</v>
      </c>
      <c r="AE1527" s="24">
        <v>1</v>
      </c>
      <c r="AF1527" s="24">
        <v>1</v>
      </c>
      <c r="AG1527" s="24">
        <v>1</v>
      </c>
      <c r="AH1527" s="62">
        <f>V1527/'Festività&amp;Chiusure'!H$2</f>
        <v>5.5555555555555552E-2</v>
      </c>
      <c r="AI1527" s="62">
        <f>W1527/'Festività&amp;Chiusure'!I$2</f>
        <v>0.05</v>
      </c>
      <c r="AJ1527" s="62">
        <f>X1527/'Festività&amp;Chiusure'!J$2</f>
        <v>4.7619047619047616E-2</v>
      </c>
      <c r="AK1527" s="62">
        <f>Y1527/'Festività&amp;Chiusure'!K$2</f>
        <v>4.5454545454545456E-2</v>
      </c>
      <c r="AL1527" s="62">
        <f>Z1527/'Festività&amp;Chiusure'!L$2</f>
        <v>0.05</v>
      </c>
      <c r="AM1527" s="62">
        <f>AA1527/'Festività&amp;Chiusure'!M$2</f>
        <v>0.05</v>
      </c>
      <c r="AN1527" s="62">
        <f>AB1527/'Festività&amp;Chiusure'!N$2</f>
        <v>4.3478260869565216E-2</v>
      </c>
      <c r="AO1527" s="62">
        <f>AC1527/'Festività&amp;Chiusure'!O$2</f>
        <v>8.3333333333333329E-2</v>
      </c>
      <c r="AP1527" s="62">
        <f>AD1527/'Festività&amp;Chiusure'!P$2</f>
        <v>4.7619047619047616E-2</v>
      </c>
      <c r="AQ1527" s="62">
        <f>AE1527/'Festività&amp;Chiusure'!Q$2</f>
        <v>4.3478260869565216E-2</v>
      </c>
      <c r="AR1527" s="62">
        <f>AF1527/'Festività&amp;Chiusure'!R$2</f>
        <v>4.7619047619047616E-2</v>
      </c>
      <c r="AS1527" s="62">
        <f>AG1527/'Festività&amp;Chiusure'!S$2</f>
        <v>4.5454545454545456E-2</v>
      </c>
    </row>
    <row r="1528" spans="1:45" ht="15" customHeight="1">
      <c r="A1528" s="24" t="s">
        <v>45</v>
      </c>
      <c r="B1528" s="24" t="s">
        <v>194</v>
      </c>
      <c r="C1528" s="24" t="s">
        <v>195</v>
      </c>
      <c r="D1528" s="24">
        <v>2025</v>
      </c>
      <c r="E1528" s="61">
        <v>45658</v>
      </c>
      <c r="F1528" s="61">
        <v>46022</v>
      </c>
      <c r="G1528" s="24" t="s">
        <v>918</v>
      </c>
      <c r="H1528" s="24" t="s">
        <v>918</v>
      </c>
      <c r="I1528" s="24" t="s">
        <v>198</v>
      </c>
      <c r="J1528" s="24" t="s">
        <v>919</v>
      </c>
      <c r="K1528" s="24" t="s">
        <v>52</v>
      </c>
      <c r="L1528" s="24" t="s">
        <v>200</v>
      </c>
      <c r="M1528" s="24" t="s">
        <v>205</v>
      </c>
      <c r="N1528" s="24" t="s">
        <v>55</v>
      </c>
      <c r="R1528" s="8" t="s">
        <v>920</v>
      </c>
      <c r="T1528" s="8">
        <v>2025</v>
      </c>
      <c r="U1528" s="24">
        <f>SUM(Z1528:AG1528)</f>
        <v>4</v>
      </c>
      <c r="V1528" s="24">
        <v>0.5</v>
      </c>
      <c r="W1528" s="24">
        <v>0.5</v>
      </c>
      <c r="X1528" s="24">
        <v>0.5</v>
      </c>
      <c r="Y1528" s="24">
        <v>0.5</v>
      </c>
      <c r="Z1528" s="24">
        <v>0.5</v>
      </c>
      <c r="AA1528" s="24">
        <v>0.5</v>
      </c>
      <c r="AB1528" s="24">
        <v>0.5</v>
      </c>
      <c r="AC1528" s="24">
        <v>0.5</v>
      </c>
      <c r="AD1528" s="24">
        <v>0.5</v>
      </c>
      <c r="AE1528" s="24">
        <v>0.5</v>
      </c>
      <c r="AF1528" s="24">
        <v>0.5</v>
      </c>
      <c r="AG1528" s="24">
        <v>0.5</v>
      </c>
      <c r="AH1528" s="62">
        <f>V1528/'Festività&amp;Chiusure'!H$2</f>
        <v>2.7777777777777776E-2</v>
      </c>
      <c r="AI1528" s="62">
        <f>W1528/'Festività&amp;Chiusure'!I$2</f>
        <v>2.5000000000000001E-2</v>
      </c>
      <c r="AJ1528" s="62">
        <f>X1528/'Festività&amp;Chiusure'!J$2</f>
        <v>2.3809523809523808E-2</v>
      </c>
      <c r="AK1528" s="62">
        <f>Y1528/'Festività&amp;Chiusure'!K$2</f>
        <v>2.2727272727272728E-2</v>
      </c>
      <c r="AL1528" s="62">
        <f>Z1528/'Festività&amp;Chiusure'!L$2</f>
        <v>2.5000000000000001E-2</v>
      </c>
      <c r="AM1528" s="62">
        <f>AA1528/'Festività&amp;Chiusure'!M$2</f>
        <v>2.5000000000000001E-2</v>
      </c>
      <c r="AN1528" s="62">
        <f>AB1528/'Festività&amp;Chiusure'!N$2</f>
        <v>2.1739130434782608E-2</v>
      </c>
      <c r="AO1528" s="62">
        <f>AC1528/'Festività&amp;Chiusure'!O$2</f>
        <v>4.1666666666666664E-2</v>
      </c>
      <c r="AP1528" s="62">
        <f>AD1528/'Festività&amp;Chiusure'!P$2</f>
        <v>2.3809523809523808E-2</v>
      </c>
      <c r="AQ1528" s="62">
        <f>AE1528/'Festività&amp;Chiusure'!Q$2</f>
        <v>2.1739130434782608E-2</v>
      </c>
      <c r="AR1528" s="62">
        <f>AF1528/'Festività&amp;Chiusure'!R$2</f>
        <v>2.3809523809523808E-2</v>
      </c>
      <c r="AS1528" s="62">
        <f>AG1528/'Festività&amp;Chiusure'!S$2</f>
        <v>2.2727272727272728E-2</v>
      </c>
    </row>
    <row r="1529" spans="1:45" ht="15" customHeight="1">
      <c r="A1529" s="24" t="s">
        <v>262</v>
      </c>
      <c r="B1529" s="24" t="s">
        <v>46</v>
      </c>
      <c r="C1529" s="24" t="s">
        <v>195</v>
      </c>
      <c r="D1529" s="24">
        <v>2025</v>
      </c>
      <c r="E1529" s="61">
        <v>45664</v>
      </c>
      <c r="F1529" s="61">
        <v>45808</v>
      </c>
      <c r="G1529" s="24" t="s">
        <v>62</v>
      </c>
      <c r="H1529" s="24" t="s">
        <v>263</v>
      </c>
      <c r="I1529" s="24" t="s">
        <v>379</v>
      </c>
      <c r="J1529" s="24" t="s">
        <v>505</v>
      </c>
      <c r="K1529" s="24" t="s">
        <v>66</v>
      </c>
      <c r="L1529" s="24" t="s">
        <v>451</v>
      </c>
      <c r="M1529" s="24" t="s">
        <v>433</v>
      </c>
      <c r="N1529" s="24" t="s">
        <v>55</v>
      </c>
      <c r="O1529" s="24" t="s">
        <v>283</v>
      </c>
      <c r="P1529" s="24">
        <v>0</v>
      </c>
      <c r="Q1529" s="24">
        <v>0</v>
      </c>
      <c r="R1529" s="24" t="s">
        <v>93</v>
      </c>
      <c r="S1529" s="62">
        <v>0</v>
      </c>
      <c r="T1529" s="24">
        <v>2025</v>
      </c>
      <c r="U1529" s="24"/>
      <c r="V1529" s="24"/>
      <c r="W1529" s="24"/>
      <c r="X1529" s="24"/>
      <c r="Y1529" s="24"/>
      <c r="Z1529" s="24">
        <v>4</v>
      </c>
      <c r="AA1529" s="24">
        <v>4</v>
      </c>
      <c r="AB1529" s="24">
        <v>1</v>
      </c>
      <c r="AC1529" s="24">
        <v>1</v>
      </c>
      <c r="AD1529" s="24">
        <v>1</v>
      </c>
      <c r="AE1529" s="53">
        <v>1</v>
      </c>
      <c r="AF1529" s="24">
        <v>1</v>
      </c>
      <c r="AG1529" s="24">
        <v>1</v>
      </c>
      <c r="AH1529" s="62">
        <f>V1529/'Festività&amp;Chiusure'!H$2</f>
        <v>0</v>
      </c>
      <c r="AI1529" s="62">
        <f>W1529/'Festività&amp;Chiusure'!I$2</f>
        <v>0</v>
      </c>
      <c r="AJ1529" s="62">
        <f>X1529/'Festività&amp;Chiusure'!J$2</f>
        <v>0</v>
      </c>
      <c r="AK1529" s="62">
        <f>Y1529/'Festività&amp;Chiusure'!K$2</f>
        <v>0</v>
      </c>
      <c r="AL1529" s="62">
        <f>Z1529/'Festività&amp;Chiusure'!L$2</f>
        <v>0.2</v>
      </c>
      <c r="AM1529" s="62">
        <f>AA1529/'Festività&amp;Chiusure'!M$2</f>
        <v>0.2</v>
      </c>
      <c r="AN1529" s="62">
        <f>AB1529/'Festività&amp;Chiusure'!N$2</f>
        <v>4.3478260869565216E-2</v>
      </c>
      <c r="AO1529" s="62">
        <f>AC1529/'Festività&amp;Chiusure'!O$2</f>
        <v>8.3333333333333329E-2</v>
      </c>
      <c r="AP1529" s="62">
        <f>AD1529/'Festività&amp;Chiusure'!P$2</f>
        <v>4.7619047619047616E-2</v>
      </c>
      <c r="AQ1529" s="62">
        <f>AE1529/'Festività&amp;Chiusure'!Q$2</f>
        <v>4.3478260869565216E-2</v>
      </c>
      <c r="AR1529" s="62">
        <f>AF1529/'Festività&amp;Chiusure'!R$2</f>
        <v>4.7619047619047616E-2</v>
      </c>
      <c r="AS1529" s="62">
        <f>AG1529/'Festività&amp;Chiusure'!S$2</f>
        <v>4.5454545454545456E-2</v>
      </c>
    </row>
    <row r="1530" spans="1:45" ht="15" customHeight="1">
      <c r="A1530" s="24" t="s">
        <v>45</v>
      </c>
      <c r="B1530" s="24" t="s">
        <v>46</v>
      </c>
      <c r="C1530" s="24" t="s">
        <v>195</v>
      </c>
      <c r="D1530" s="24">
        <v>2025</v>
      </c>
      <c r="E1530" s="61">
        <v>45664</v>
      </c>
      <c r="F1530" s="61">
        <v>45716</v>
      </c>
      <c r="G1530" s="24" t="s">
        <v>807</v>
      </c>
      <c r="H1530" s="24" t="s">
        <v>489</v>
      </c>
      <c r="I1530" s="24" t="s">
        <v>379</v>
      </c>
      <c r="J1530" s="24" t="s">
        <v>808</v>
      </c>
      <c r="K1530" s="24" t="s">
        <v>52</v>
      </c>
      <c r="L1530" s="24" t="s">
        <v>451</v>
      </c>
      <c r="M1530" s="24" t="s">
        <v>433</v>
      </c>
      <c r="N1530" s="24" t="s">
        <v>55</v>
      </c>
      <c r="O1530" s="75" t="s">
        <v>142</v>
      </c>
      <c r="P1530" s="24">
        <v>100</v>
      </c>
      <c r="Q1530" s="24">
        <v>7</v>
      </c>
      <c r="R1530" s="24" t="s">
        <v>93</v>
      </c>
      <c r="S1530" s="62">
        <v>0.4</v>
      </c>
      <c r="T1530" s="24">
        <v>2025</v>
      </c>
      <c r="U1530" s="24"/>
      <c r="V1530" s="24"/>
      <c r="W1530" s="24"/>
      <c r="X1530" s="24"/>
      <c r="Y1530" s="24"/>
      <c r="Z1530" s="24">
        <v>2</v>
      </c>
      <c r="AA1530" s="24">
        <v>5</v>
      </c>
      <c r="AB1530" s="24"/>
      <c r="AC1530" s="24"/>
      <c r="AD1530" s="24"/>
      <c r="AE1530" s="24"/>
      <c r="AF1530" s="24"/>
      <c r="AG1530" s="24"/>
      <c r="AH1530" s="62">
        <f>V1530/'Festività&amp;Chiusure'!H$2</f>
        <v>0</v>
      </c>
      <c r="AI1530" s="62">
        <f>W1530/'Festività&amp;Chiusure'!I$2</f>
        <v>0</v>
      </c>
      <c r="AJ1530" s="62">
        <f>X1530/'Festività&amp;Chiusure'!J$2</f>
        <v>0</v>
      </c>
      <c r="AK1530" s="62">
        <f>Y1530/'Festività&amp;Chiusure'!K$2</f>
        <v>0</v>
      </c>
      <c r="AL1530" s="62">
        <f>Z1530/'Festività&amp;Chiusure'!L$2</f>
        <v>0.1</v>
      </c>
      <c r="AM1530" s="62">
        <f>AA1530/'Festività&amp;Chiusure'!M$2</f>
        <v>0.25</v>
      </c>
      <c r="AN1530" s="62">
        <f>AB1530/'Festività&amp;Chiusure'!N$2</f>
        <v>0</v>
      </c>
      <c r="AO1530" s="62">
        <f>AC1530/'Festività&amp;Chiusure'!O$2</f>
        <v>0</v>
      </c>
      <c r="AP1530" s="62">
        <f>AD1530/'Festività&amp;Chiusure'!P$2</f>
        <v>0</v>
      </c>
      <c r="AQ1530" s="62">
        <f>AE1530/'Festività&amp;Chiusure'!Q$2</f>
        <v>0</v>
      </c>
      <c r="AR1530" s="62">
        <f>AF1530/'Festività&amp;Chiusure'!R$2</f>
        <v>0</v>
      </c>
      <c r="AS1530" s="62">
        <f>AG1530/'Festività&amp;Chiusure'!S$2</f>
        <v>0</v>
      </c>
    </row>
    <row r="1531" spans="1:45" ht="15" customHeight="1">
      <c r="A1531" s="24" t="s">
        <v>45</v>
      </c>
      <c r="B1531" s="24" t="s">
        <v>46</v>
      </c>
      <c r="C1531" s="24" t="s">
        <v>195</v>
      </c>
      <c r="D1531" s="24">
        <v>2025</v>
      </c>
      <c r="E1531" s="61">
        <v>45664</v>
      </c>
      <c r="F1531" s="61">
        <v>45716</v>
      </c>
      <c r="G1531" s="24" t="s">
        <v>807</v>
      </c>
      <c r="H1531" s="24" t="s">
        <v>489</v>
      </c>
      <c r="I1531" s="24" t="s">
        <v>379</v>
      </c>
      <c r="J1531" s="24" t="s">
        <v>808</v>
      </c>
      <c r="K1531" s="24" t="s">
        <v>52</v>
      </c>
      <c r="L1531" s="24" t="s">
        <v>451</v>
      </c>
      <c r="M1531" s="24" t="s">
        <v>223</v>
      </c>
      <c r="N1531" s="24" t="s">
        <v>55</v>
      </c>
      <c r="O1531" s="24" t="s">
        <v>87</v>
      </c>
      <c r="P1531" s="24">
        <v>100</v>
      </c>
      <c r="Q1531" s="24">
        <v>7</v>
      </c>
      <c r="R1531" s="24" t="s">
        <v>93</v>
      </c>
      <c r="S1531" s="62">
        <v>0.4</v>
      </c>
      <c r="T1531" s="24">
        <v>2025</v>
      </c>
      <c r="U1531" s="24"/>
      <c r="V1531" s="24"/>
      <c r="W1531" s="24"/>
      <c r="X1531" s="24"/>
      <c r="Y1531" s="24"/>
      <c r="Z1531" s="24">
        <v>1</v>
      </c>
      <c r="AA1531" s="24">
        <v>1</v>
      </c>
      <c r="AB1531" s="24"/>
      <c r="AC1531" s="24"/>
      <c r="AD1531" s="24"/>
      <c r="AE1531" s="24"/>
      <c r="AF1531" s="24"/>
      <c r="AG1531" s="24"/>
      <c r="AH1531" s="62">
        <f>V1531/'Festività&amp;Chiusure'!H$2</f>
        <v>0</v>
      </c>
      <c r="AI1531" s="62">
        <f>W1531/'Festività&amp;Chiusure'!I$2</f>
        <v>0</v>
      </c>
      <c r="AJ1531" s="62">
        <f>X1531/'Festività&amp;Chiusure'!J$2</f>
        <v>0</v>
      </c>
      <c r="AK1531" s="62">
        <f>Y1531/'Festività&amp;Chiusure'!K$2</f>
        <v>0</v>
      </c>
      <c r="AL1531" s="62">
        <f>Z1531/'Festività&amp;Chiusure'!L$2</f>
        <v>0.05</v>
      </c>
      <c r="AM1531" s="62">
        <f>AA1531/'Festività&amp;Chiusure'!M$2</f>
        <v>0.05</v>
      </c>
      <c r="AN1531" s="62">
        <f>AB1531/'Festività&amp;Chiusure'!N$2</f>
        <v>0</v>
      </c>
      <c r="AO1531" s="62">
        <f>AC1531/'Festività&amp;Chiusure'!O$2</f>
        <v>0</v>
      </c>
      <c r="AP1531" s="62">
        <f>AD1531/'Festività&amp;Chiusure'!P$2</f>
        <v>0</v>
      </c>
      <c r="AQ1531" s="62">
        <f>AE1531/'Festività&amp;Chiusure'!Q$2</f>
        <v>0</v>
      </c>
      <c r="AR1531" s="62">
        <f>AF1531/'Festività&amp;Chiusure'!R$2</f>
        <v>0</v>
      </c>
      <c r="AS1531" s="62">
        <f>AG1531/'Festività&amp;Chiusure'!S$2</f>
        <v>0</v>
      </c>
    </row>
    <row r="1532" spans="1:45" ht="15" customHeight="1">
      <c r="A1532" s="24" t="s">
        <v>45</v>
      </c>
      <c r="B1532" s="24" t="s">
        <v>46</v>
      </c>
      <c r="C1532" s="24" t="s">
        <v>195</v>
      </c>
      <c r="D1532" s="24">
        <v>2025</v>
      </c>
      <c r="E1532" s="61">
        <v>45664</v>
      </c>
      <c r="F1532" s="61">
        <v>45716</v>
      </c>
      <c r="G1532" s="24" t="s">
        <v>807</v>
      </c>
      <c r="H1532" s="24" t="s">
        <v>489</v>
      </c>
      <c r="I1532" s="24" t="s">
        <v>379</v>
      </c>
      <c r="J1532" s="24" t="s">
        <v>808</v>
      </c>
      <c r="K1532" s="24" t="s">
        <v>52</v>
      </c>
      <c r="L1532" s="24" t="s">
        <v>451</v>
      </c>
      <c r="M1532" s="24" t="s">
        <v>230</v>
      </c>
      <c r="N1532" s="24" t="s">
        <v>55</v>
      </c>
      <c r="O1532" s="24" t="s">
        <v>283</v>
      </c>
      <c r="P1532" s="24">
        <v>100</v>
      </c>
      <c r="Q1532" s="24">
        <v>7</v>
      </c>
      <c r="R1532" s="24" t="s">
        <v>93</v>
      </c>
      <c r="S1532" s="62">
        <v>0.4</v>
      </c>
      <c r="T1532" s="24">
        <v>2025</v>
      </c>
      <c r="U1532" s="24"/>
      <c r="V1532" s="24"/>
      <c r="W1532" s="24"/>
      <c r="X1532" s="24"/>
      <c r="Y1532" s="24"/>
      <c r="Z1532" s="24">
        <v>2</v>
      </c>
      <c r="AA1532" s="24"/>
      <c r="AB1532" s="24"/>
      <c r="AC1532" s="24"/>
      <c r="AD1532" s="24"/>
      <c r="AE1532" s="24"/>
      <c r="AF1532" s="24"/>
      <c r="AG1532" s="24"/>
      <c r="AH1532" s="62">
        <f>V1532/'Festività&amp;Chiusure'!H$2</f>
        <v>0</v>
      </c>
      <c r="AI1532" s="62">
        <f>W1532/'Festività&amp;Chiusure'!I$2</f>
        <v>0</v>
      </c>
      <c r="AJ1532" s="62">
        <f>X1532/'Festività&amp;Chiusure'!J$2</f>
        <v>0</v>
      </c>
      <c r="AK1532" s="62">
        <f>Y1532/'Festività&amp;Chiusure'!K$2</f>
        <v>0</v>
      </c>
      <c r="AL1532" s="62">
        <f>Z1532/'Festività&amp;Chiusure'!L$2</f>
        <v>0.1</v>
      </c>
      <c r="AM1532" s="62">
        <f>AA1532/'Festività&amp;Chiusure'!M$2</f>
        <v>0</v>
      </c>
      <c r="AN1532" s="62">
        <f>AB1532/'Festività&amp;Chiusure'!N$2</f>
        <v>0</v>
      </c>
      <c r="AO1532" s="62">
        <f>AC1532/'Festività&amp;Chiusure'!O$2</f>
        <v>0</v>
      </c>
      <c r="AP1532" s="62">
        <f>AD1532/'Festività&amp;Chiusure'!P$2</f>
        <v>0</v>
      </c>
      <c r="AQ1532" s="62">
        <f>AE1532/'Festività&amp;Chiusure'!Q$2</f>
        <v>0</v>
      </c>
      <c r="AR1532" s="62">
        <f>AF1532/'Festività&amp;Chiusure'!R$2</f>
        <v>0</v>
      </c>
      <c r="AS1532" s="62">
        <f>AG1532/'Festività&amp;Chiusure'!S$2</f>
        <v>0</v>
      </c>
    </row>
    <row r="1533" spans="1:45" ht="15" customHeight="1">
      <c r="A1533" s="24" t="s">
        <v>420</v>
      </c>
      <c r="B1533" s="24" t="s">
        <v>46</v>
      </c>
      <c r="C1533" s="24" t="s">
        <v>195</v>
      </c>
      <c r="D1533" s="24">
        <v>2025</v>
      </c>
      <c r="E1533" s="61">
        <v>45781</v>
      </c>
      <c r="F1533" s="61">
        <v>45869</v>
      </c>
      <c r="G1533" s="24" t="s">
        <v>62</v>
      </c>
      <c r="H1533" s="24" t="s">
        <v>62</v>
      </c>
      <c r="I1533" s="24" t="s">
        <v>379</v>
      </c>
      <c r="J1533" s="24" t="s">
        <v>795</v>
      </c>
      <c r="K1533" s="24" t="s">
        <v>52</v>
      </c>
      <c r="L1533" s="24" t="s">
        <v>451</v>
      </c>
      <c r="M1533" s="24" t="s">
        <v>133</v>
      </c>
      <c r="N1533" s="24" t="s">
        <v>55</v>
      </c>
      <c r="O1533" s="24" t="s">
        <v>674</v>
      </c>
      <c r="P1533" s="24">
        <v>0</v>
      </c>
      <c r="Q1533" s="24">
        <v>0</v>
      </c>
      <c r="R1533" s="24" t="s">
        <v>84</v>
      </c>
      <c r="S1533" s="62">
        <v>0</v>
      </c>
      <c r="T1533" s="24">
        <v>2025</v>
      </c>
      <c r="U1533" s="24">
        <f t="shared" ref="U1533:U1546" si="42">SUM(Z1533:AG1533)</f>
        <v>3</v>
      </c>
      <c r="V1533" s="24"/>
      <c r="W1533" s="24"/>
      <c r="X1533" s="24"/>
      <c r="Y1533" s="24"/>
      <c r="Z1533" s="24"/>
      <c r="AA1533" s="24">
        <v>1</v>
      </c>
      <c r="AB1533" s="24">
        <v>1</v>
      </c>
      <c r="AC1533" s="24">
        <v>1</v>
      </c>
      <c r="AD1533" s="24"/>
      <c r="AE1533" s="24"/>
      <c r="AF1533" s="24"/>
      <c r="AG1533" s="24"/>
      <c r="AH1533" s="62">
        <f>V1533/'Festività&amp;Chiusure'!H$2</f>
        <v>0</v>
      </c>
      <c r="AI1533" s="62">
        <f>W1533/'Festività&amp;Chiusure'!I$2</f>
        <v>0</v>
      </c>
      <c r="AJ1533" s="62">
        <f>X1533/'Festività&amp;Chiusure'!J$2</f>
        <v>0</v>
      </c>
      <c r="AK1533" s="62">
        <f>Y1533/'Festività&amp;Chiusure'!K$2</f>
        <v>0</v>
      </c>
      <c r="AL1533" s="62">
        <f>Z1533/'Festività&amp;Chiusure'!L$2</f>
        <v>0</v>
      </c>
      <c r="AM1533" s="62">
        <f>AA1533/'Festività&amp;Chiusure'!M$2</f>
        <v>0.05</v>
      </c>
      <c r="AN1533" s="62">
        <f>AB1533/'Festività&amp;Chiusure'!N$2</f>
        <v>4.3478260869565216E-2</v>
      </c>
      <c r="AO1533" s="62">
        <f>AC1533/'Festività&amp;Chiusure'!O$2</f>
        <v>8.3333333333333329E-2</v>
      </c>
      <c r="AP1533" s="62">
        <f>AD1533/'Festività&amp;Chiusure'!P$2</f>
        <v>0</v>
      </c>
      <c r="AQ1533" s="62">
        <f>AE1533/'Festività&amp;Chiusure'!Q$2</f>
        <v>0</v>
      </c>
      <c r="AR1533" s="62">
        <f>AF1533/'Festività&amp;Chiusure'!R$2</f>
        <v>0</v>
      </c>
      <c r="AS1533" s="62">
        <f>AG1533/'Festività&amp;Chiusure'!S$2</f>
        <v>0</v>
      </c>
    </row>
    <row r="1534" spans="1:45" ht="15" customHeight="1">
      <c r="A1534" s="8" t="s">
        <v>209</v>
      </c>
      <c r="B1534" s="8" t="s">
        <v>46</v>
      </c>
      <c r="C1534" s="24" t="s">
        <v>195</v>
      </c>
      <c r="D1534" s="8">
        <v>2025</v>
      </c>
      <c r="E1534" s="61">
        <v>45792</v>
      </c>
      <c r="H1534" s="102" t="s">
        <v>921</v>
      </c>
      <c r="I1534" s="8" t="s">
        <v>379</v>
      </c>
      <c r="J1534" s="8" t="s">
        <v>922</v>
      </c>
      <c r="K1534" s="24" t="s">
        <v>52</v>
      </c>
      <c r="L1534" s="8" t="s">
        <v>451</v>
      </c>
      <c r="M1534" s="24" t="s">
        <v>336</v>
      </c>
      <c r="N1534" s="24" t="s">
        <v>59</v>
      </c>
      <c r="O1534" s="24" t="s">
        <v>697</v>
      </c>
      <c r="R1534" s="8" t="s">
        <v>84</v>
      </c>
      <c r="S1534" s="62">
        <v>0</v>
      </c>
      <c r="T1534" s="24">
        <v>2025</v>
      </c>
      <c r="U1534" s="24">
        <f t="shared" si="42"/>
        <v>4</v>
      </c>
      <c r="AA1534" s="8">
        <v>2</v>
      </c>
      <c r="AB1534" s="8">
        <v>2</v>
      </c>
      <c r="AH1534" s="62">
        <f>V1534/'Festività&amp;Chiusure'!H$2</f>
        <v>0</v>
      </c>
      <c r="AI1534" s="62">
        <f>W1534/'Festività&amp;Chiusure'!I$2</f>
        <v>0</v>
      </c>
      <c r="AJ1534" s="62">
        <f>X1534/'Festività&amp;Chiusure'!J$2</f>
        <v>0</v>
      </c>
      <c r="AK1534" s="62">
        <f>Y1534/'Festività&amp;Chiusure'!K$2</f>
        <v>0</v>
      </c>
      <c r="AL1534" s="62">
        <f>Z1534/'Festività&amp;Chiusure'!L$2</f>
        <v>0</v>
      </c>
      <c r="AM1534" s="62">
        <f>AA1534/'Festività&amp;Chiusure'!M$2</f>
        <v>0.1</v>
      </c>
      <c r="AN1534" s="62">
        <f>AB1534/'Festività&amp;Chiusure'!N$2</f>
        <v>8.6956521739130432E-2</v>
      </c>
      <c r="AO1534" s="62">
        <f>AC1534/'Festività&amp;Chiusure'!O$2</f>
        <v>0</v>
      </c>
      <c r="AP1534" s="62">
        <f>AD1534/'Festività&amp;Chiusure'!P$2</f>
        <v>0</v>
      </c>
      <c r="AQ1534" s="62">
        <f>AE1534/'Festività&amp;Chiusure'!Q$2</f>
        <v>0</v>
      </c>
      <c r="AR1534" s="62">
        <f>AF1534/'Festività&amp;Chiusure'!R$2</f>
        <v>0</v>
      </c>
      <c r="AS1534" s="62">
        <f>AG1534/'Festività&amp;Chiusure'!S$2</f>
        <v>0</v>
      </c>
    </row>
    <row r="1535" spans="1:45" ht="15" customHeight="1">
      <c r="A1535" s="8" t="s">
        <v>209</v>
      </c>
      <c r="B1535" s="8" t="s">
        <v>46</v>
      </c>
      <c r="C1535" s="24" t="s">
        <v>195</v>
      </c>
      <c r="D1535" s="8">
        <v>2025</v>
      </c>
      <c r="E1535" s="61">
        <v>45792</v>
      </c>
      <c r="H1535" s="102" t="s">
        <v>921</v>
      </c>
      <c r="I1535" s="8" t="s">
        <v>379</v>
      </c>
      <c r="J1535" s="8" t="s">
        <v>922</v>
      </c>
      <c r="K1535" s="24" t="s">
        <v>52</v>
      </c>
      <c r="L1535" s="8" t="s">
        <v>451</v>
      </c>
      <c r="M1535" s="8" t="s">
        <v>466</v>
      </c>
      <c r="N1535" s="24" t="s">
        <v>59</v>
      </c>
      <c r="O1535" s="8" t="s">
        <v>178</v>
      </c>
      <c r="R1535" s="8" t="s">
        <v>84</v>
      </c>
      <c r="S1535" s="62">
        <v>0</v>
      </c>
      <c r="T1535" s="24">
        <v>2025</v>
      </c>
      <c r="U1535" s="24">
        <f t="shared" si="42"/>
        <v>4</v>
      </c>
      <c r="AA1535" s="8">
        <v>2</v>
      </c>
      <c r="AB1535" s="8">
        <v>1</v>
      </c>
      <c r="AC1535" s="8">
        <v>1</v>
      </c>
      <c r="AH1535" s="62">
        <f>V1535/'Festività&amp;Chiusure'!H$2</f>
        <v>0</v>
      </c>
      <c r="AI1535" s="62">
        <f>W1535/'Festività&amp;Chiusure'!I$2</f>
        <v>0</v>
      </c>
      <c r="AJ1535" s="62">
        <f>X1535/'Festività&amp;Chiusure'!J$2</f>
        <v>0</v>
      </c>
      <c r="AK1535" s="62">
        <f>Y1535/'Festività&amp;Chiusure'!K$2</f>
        <v>0</v>
      </c>
      <c r="AL1535" s="62">
        <f>Z1535/'Festività&amp;Chiusure'!L$2</f>
        <v>0</v>
      </c>
      <c r="AM1535" s="62">
        <f>AA1535/'Festività&amp;Chiusure'!M$2</f>
        <v>0.1</v>
      </c>
      <c r="AN1535" s="62">
        <f>AB1535/'Festività&amp;Chiusure'!N$2</f>
        <v>4.3478260869565216E-2</v>
      </c>
      <c r="AO1535" s="62">
        <f>AC1535/'Festività&amp;Chiusure'!O$2</f>
        <v>8.3333333333333329E-2</v>
      </c>
      <c r="AP1535" s="62">
        <f>AD1535/'Festività&amp;Chiusure'!P$2</f>
        <v>0</v>
      </c>
      <c r="AQ1535" s="62">
        <f>AE1535/'Festività&amp;Chiusure'!Q$2</f>
        <v>0</v>
      </c>
      <c r="AR1535" s="62">
        <f>AF1535/'Festività&amp;Chiusure'!R$2</f>
        <v>0</v>
      </c>
      <c r="AS1535" s="62">
        <f>AG1535/'Festività&amp;Chiusure'!S$2</f>
        <v>0</v>
      </c>
    </row>
    <row r="1536" spans="1:45" ht="15" customHeight="1">
      <c r="A1536" s="8" t="s">
        <v>209</v>
      </c>
      <c r="B1536" s="8" t="s">
        <v>46</v>
      </c>
      <c r="C1536" s="24" t="s">
        <v>195</v>
      </c>
      <c r="D1536" s="8">
        <v>2025</v>
      </c>
      <c r="E1536" s="61">
        <v>45792</v>
      </c>
      <c r="H1536" s="102" t="s">
        <v>921</v>
      </c>
      <c r="I1536" s="8" t="s">
        <v>379</v>
      </c>
      <c r="J1536" s="8" t="s">
        <v>922</v>
      </c>
      <c r="K1536" s="24" t="s">
        <v>52</v>
      </c>
      <c r="L1536" s="8" t="s">
        <v>451</v>
      </c>
      <c r="M1536" s="8" t="s">
        <v>923</v>
      </c>
      <c r="N1536" t="s">
        <v>176</v>
      </c>
      <c r="O1536" s="8" t="s">
        <v>92</v>
      </c>
      <c r="R1536" s="8" t="s">
        <v>84</v>
      </c>
      <c r="S1536" s="62">
        <v>0</v>
      </c>
      <c r="T1536" s="24">
        <v>2025</v>
      </c>
      <c r="U1536" s="24">
        <f t="shared" si="42"/>
        <v>2</v>
      </c>
      <c r="AA1536" s="8">
        <v>2</v>
      </c>
      <c r="AH1536" s="62">
        <f>V1536/'Festività&amp;Chiusure'!H$2</f>
        <v>0</v>
      </c>
      <c r="AI1536" s="62">
        <f>W1536/'Festività&amp;Chiusure'!I$2</f>
        <v>0</v>
      </c>
      <c r="AJ1536" s="62">
        <f>X1536/'Festività&amp;Chiusure'!J$2</f>
        <v>0</v>
      </c>
      <c r="AK1536" s="62">
        <f>Y1536/'Festività&amp;Chiusure'!K$2</f>
        <v>0</v>
      </c>
      <c r="AL1536" s="62">
        <f>Z1536/'Festività&amp;Chiusure'!L$2</f>
        <v>0</v>
      </c>
      <c r="AM1536" s="62">
        <f>AA1536/'Festività&amp;Chiusure'!M$2</f>
        <v>0.1</v>
      </c>
      <c r="AN1536" s="62">
        <f>AB1536/'Festività&amp;Chiusure'!N$2</f>
        <v>0</v>
      </c>
      <c r="AO1536" s="62">
        <f>AC1536/'Festività&amp;Chiusure'!O$2</f>
        <v>0</v>
      </c>
      <c r="AP1536" s="62">
        <f>AD1536/'Festività&amp;Chiusure'!P$2</f>
        <v>0</v>
      </c>
      <c r="AQ1536" s="62">
        <f>AE1536/'Festività&amp;Chiusure'!Q$2</f>
        <v>0</v>
      </c>
      <c r="AR1536" s="62">
        <f>AF1536/'Festività&amp;Chiusure'!R$2</f>
        <v>0</v>
      </c>
      <c r="AS1536" s="62">
        <f>AG1536/'Festività&amp;Chiusure'!S$2</f>
        <v>0</v>
      </c>
    </row>
    <row r="1537" spans="1:45" ht="15" customHeight="1">
      <c r="A1537" s="8" t="s">
        <v>209</v>
      </c>
      <c r="B1537" s="8" t="s">
        <v>46</v>
      </c>
      <c r="C1537" s="24" t="s">
        <v>195</v>
      </c>
      <c r="D1537" s="8">
        <v>2025</v>
      </c>
      <c r="E1537" s="61">
        <v>45792</v>
      </c>
      <c r="H1537" s="102" t="s">
        <v>921</v>
      </c>
      <c r="I1537" s="8" t="s">
        <v>379</v>
      </c>
      <c r="J1537" s="8" t="s">
        <v>922</v>
      </c>
      <c r="K1537" s="24" t="s">
        <v>52</v>
      </c>
      <c r="L1537" s="8" t="s">
        <v>451</v>
      </c>
      <c r="M1537" s="8" t="s">
        <v>359</v>
      </c>
      <c r="N1537" s="8" t="s">
        <v>55</v>
      </c>
      <c r="O1537" s="8" t="s">
        <v>153</v>
      </c>
      <c r="R1537" s="8" t="s">
        <v>84</v>
      </c>
      <c r="S1537" s="62">
        <v>0</v>
      </c>
      <c r="T1537" s="24">
        <v>2025</v>
      </c>
      <c r="U1537" s="24">
        <v>10</v>
      </c>
      <c r="AA1537" s="8">
        <v>5</v>
      </c>
      <c r="AB1537" s="8">
        <v>5</v>
      </c>
      <c r="AH1537" s="62">
        <f>V1537/'Festività&amp;Chiusure'!H$2</f>
        <v>0</v>
      </c>
      <c r="AI1537" s="62">
        <f>W1537/'Festività&amp;Chiusure'!I$2</f>
        <v>0</v>
      </c>
      <c r="AJ1537" s="62">
        <f>X1537/'Festività&amp;Chiusure'!J$2</f>
        <v>0</v>
      </c>
      <c r="AK1537" s="62">
        <f>Y1537/'Festività&amp;Chiusure'!K$2</f>
        <v>0</v>
      </c>
      <c r="AL1537" s="62">
        <f>Z1537/'Festività&amp;Chiusure'!L$2</f>
        <v>0</v>
      </c>
      <c r="AM1537" s="62">
        <f>AA1537/'Festività&amp;Chiusure'!M$2</f>
        <v>0.25</v>
      </c>
      <c r="AN1537" s="62">
        <f>AB1537/'Festività&amp;Chiusure'!N$2</f>
        <v>0.21739130434782608</v>
      </c>
      <c r="AO1537" s="62">
        <f>AC1537/'Festività&amp;Chiusure'!O$2</f>
        <v>0</v>
      </c>
      <c r="AP1537" s="62">
        <f>AD1537/'Festività&amp;Chiusure'!P$2</f>
        <v>0</v>
      </c>
      <c r="AQ1537" s="62">
        <f>AE1537/'Festività&amp;Chiusure'!Q$2</f>
        <v>0</v>
      </c>
      <c r="AR1537" s="62">
        <f>AF1537/'Festività&amp;Chiusure'!R$2</f>
        <v>0</v>
      </c>
      <c r="AS1537" s="62">
        <f>AG1537/'Festività&amp;Chiusure'!S$2</f>
        <v>0</v>
      </c>
    </row>
    <row r="1538" spans="1:45" ht="15" customHeight="1">
      <c r="A1538" s="8" t="s">
        <v>209</v>
      </c>
      <c r="B1538" s="8" t="s">
        <v>46</v>
      </c>
      <c r="C1538" s="24" t="s">
        <v>195</v>
      </c>
      <c r="D1538" s="8">
        <v>2025</v>
      </c>
      <c r="E1538" s="61">
        <v>45792</v>
      </c>
      <c r="H1538" s="102" t="s">
        <v>921</v>
      </c>
      <c r="I1538" s="8" t="s">
        <v>379</v>
      </c>
      <c r="J1538" s="8" t="s">
        <v>922</v>
      </c>
      <c r="K1538" s="24" t="s">
        <v>52</v>
      </c>
      <c r="L1538" s="8" t="s">
        <v>451</v>
      </c>
      <c r="M1538" s="101" t="s">
        <v>335</v>
      </c>
      <c r="O1538" s="8" t="s">
        <v>153</v>
      </c>
      <c r="R1538" s="8" t="s">
        <v>84</v>
      </c>
      <c r="S1538" s="62">
        <v>0</v>
      </c>
      <c r="T1538" s="24">
        <v>2025</v>
      </c>
      <c r="U1538" s="24">
        <v>10</v>
      </c>
      <c r="AA1538" s="8">
        <v>6</v>
      </c>
      <c r="AB1538" s="8">
        <v>5</v>
      </c>
      <c r="AH1538" s="62">
        <f>V1538/'Festività&amp;Chiusure'!H$2</f>
        <v>0</v>
      </c>
      <c r="AI1538" s="62">
        <f>W1538/'Festività&amp;Chiusure'!I$2</f>
        <v>0</v>
      </c>
      <c r="AJ1538" s="62">
        <f>X1538/'Festività&amp;Chiusure'!J$2</f>
        <v>0</v>
      </c>
      <c r="AK1538" s="62">
        <f>Y1538/'Festività&amp;Chiusure'!K$2</f>
        <v>0</v>
      </c>
      <c r="AL1538" s="62">
        <f>Z1538/'Festività&amp;Chiusure'!L$2</f>
        <v>0</v>
      </c>
      <c r="AM1538" s="62">
        <f>AA1538/'Festività&amp;Chiusure'!M$2</f>
        <v>0.3</v>
      </c>
      <c r="AN1538" s="62">
        <f>AB1538/'Festività&amp;Chiusure'!N$2</f>
        <v>0.21739130434782608</v>
      </c>
      <c r="AO1538" s="62">
        <f>AC1538/'Festività&amp;Chiusure'!O$2</f>
        <v>0</v>
      </c>
      <c r="AP1538" s="62">
        <f>AD1538/'Festività&amp;Chiusure'!P$2</f>
        <v>0</v>
      </c>
      <c r="AQ1538" s="62">
        <f>AE1538/'Festività&amp;Chiusure'!Q$2</f>
        <v>0</v>
      </c>
      <c r="AR1538" s="62">
        <f>AF1538/'Festività&amp;Chiusure'!R$2</f>
        <v>0</v>
      </c>
      <c r="AS1538" s="62">
        <f>AG1538/'Festività&amp;Chiusure'!S$2</f>
        <v>0</v>
      </c>
    </row>
    <row r="1539" spans="1:45" ht="15" customHeight="1">
      <c r="A1539" s="8" t="s">
        <v>209</v>
      </c>
      <c r="B1539" s="8" t="s">
        <v>46</v>
      </c>
      <c r="C1539" s="24" t="s">
        <v>195</v>
      </c>
      <c r="D1539" s="8">
        <v>2025</v>
      </c>
      <c r="E1539" s="61">
        <v>45792</v>
      </c>
      <c r="H1539" s="102" t="s">
        <v>921</v>
      </c>
      <c r="I1539" s="8" t="s">
        <v>379</v>
      </c>
      <c r="J1539" s="8" t="s">
        <v>922</v>
      </c>
      <c r="K1539" s="24" t="s">
        <v>52</v>
      </c>
      <c r="L1539" s="8" t="s">
        <v>451</v>
      </c>
      <c r="M1539" s="8" t="s">
        <v>451</v>
      </c>
      <c r="N1539" s="24" t="s">
        <v>59</v>
      </c>
      <c r="O1539" s="8" t="s">
        <v>92</v>
      </c>
      <c r="R1539" s="8" t="s">
        <v>84</v>
      </c>
      <c r="S1539" s="62">
        <v>0</v>
      </c>
      <c r="T1539" s="24">
        <v>2025</v>
      </c>
      <c r="U1539" s="24">
        <f t="shared" si="42"/>
        <v>1</v>
      </c>
      <c r="AA1539" s="8">
        <v>1</v>
      </c>
      <c r="AH1539" s="62">
        <f>V1539/'Festività&amp;Chiusure'!H$2</f>
        <v>0</v>
      </c>
      <c r="AI1539" s="62">
        <f>W1539/'Festività&amp;Chiusure'!I$2</f>
        <v>0</v>
      </c>
      <c r="AJ1539" s="62">
        <f>X1539/'Festività&amp;Chiusure'!J$2</f>
        <v>0</v>
      </c>
      <c r="AK1539" s="62">
        <f>Y1539/'Festività&amp;Chiusure'!K$2</f>
        <v>0</v>
      </c>
      <c r="AL1539" s="62">
        <f>Z1539/'Festività&amp;Chiusure'!L$2</f>
        <v>0</v>
      </c>
      <c r="AM1539" s="62">
        <f>AA1539/'Festività&amp;Chiusure'!M$2</f>
        <v>0.05</v>
      </c>
      <c r="AN1539" s="62">
        <f>AB1539/'Festività&amp;Chiusure'!N$2</f>
        <v>0</v>
      </c>
      <c r="AO1539" s="62">
        <f>AC1539/'Festività&amp;Chiusure'!O$2</f>
        <v>0</v>
      </c>
      <c r="AP1539" s="62">
        <f>AD1539/'Festività&amp;Chiusure'!P$2</f>
        <v>0</v>
      </c>
      <c r="AQ1539" s="62">
        <f>AE1539/'Festività&amp;Chiusure'!Q$2</f>
        <v>0</v>
      </c>
      <c r="AR1539" s="62">
        <f>AF1539/'Festività&amp;Chiusure'!R$2</f>
        <v>0</v>
      </c>
      <c r="AS1539" s="62">
        <f>AG1539/'Festività&amp;Chiusure'!S$2</f>
        <v>0</v>
      </c>
    </row>
    <row r="1540" spans="1:45" ht="15" customHeight="1">
      <c r="A1540" s="8" t="s">
        <v>209</v>
      </c>
      <c r="B1540" s="8" t="s">
        <v>46</v>
      </c>
      <c r="C1540" s="24" t="s">
        <v>195</v>
      </c>
      <c r="D1540" s="8">
        <v>2025</v>
      </c>
      <c r="E1540" s="61">
        <v>45792</v>
      </c>
      <c r="H1540" s="102" t="s">
        <v>921</v>
      </c>
      <c r="I1540" s="8" t="s">
        <v>379</v>
      </c>
      <c r="J1540" s="8" t="s">
        <v>922</v>
      </c>
      <c r="K1540" s="24" t="s">
        <v>52</v>
      </c>
      <c r="L1540" s="8" t="s">
        <v>451</v>
      </c>
      <c r="M1540" s="101" t="s">
        <v>160</v>
      </c>
      <c r="N1540" s="8" t="s">
        <v>55</v>
      </c>
      <c r="O1540" s="8" t="s">
        <v>153</v>
      </c>
      <c r="R1540" s="8" t="s">
        <v>84</v>
      </c>
      <c r="S1540" s="62">
        <v>0</v>
      </c>
      <c r="T1540" s="24">
        <v>2025</v>
      </c>
      <c r="U1540" s="24">
        <v>10</v>
      </c>
      <c r="AA1540" s="8">
        <v>4</v>
      </c>
      <c r="AB1540" s="8">
        <v>5</v>
      </c>
      <c r="AH1540" s="62">
        <f>V1540/'Festività&amp;Chiusure'!H$2</f>
        <v>0</v>
      </c>
      <c r="AI1540" s="62">
        <f>W1540/'Festività&amp;Chiusure'!I$2</f>
        <v>0</v>
      </c>
      <c r="AJ1540" s="62">
        <f>X1540/'Festività&amp;Chiusure'!J$2</f>
        <v>0</v>
      </c>
      <c r="AK1540" s="62">
        <f>Y1540/'Festività&amp;Chiusure'!K$2</f>
        <v>0</v>
      </c>
      <c r="AL1540" s="62">
        <f>Z1540/'Festività&amp;Chiusure'!L$2</f>
        <v>0</v>
      </c>
      <c r="AM1540" s="62">
        <f>AA1540/'Festività&amp;Chiusure'!M$2</f>
        <v>0.2</v>
      </c>
      <c r="AN1540" s="62">
        <f>AB1540/'Festività&amp;Chiusure'!N$2</f>
        <v>0.21739130434782608</v>
      </c>
      <c r="AO1540" s="62">
        <f>AC1540/'Festività&amp;Chiusure'!O$2</f>
        <v>0</v>
      </c>
      <c r="AP1540" s="62">
        <f>AD1540/'Festività&amp;Chiusure'!P$2</f>
        <v>0</v>
      </c>
      <c r="AQ1540" s="62">
        <f>AE1540/'Festività&amp;Chiusure'!Q$2</f>
        <v>0</v>
      </c>
      <c r="AR1540" s="62">
        <f>AF1540/'Festività&amp;Chiusure'!R$2</f>
        <v>0</v>
      </c>
      <c r="AS1540" s="62">
        <f>AG1540/'Festività&amp;Chiusure'!S$2</f>
        <v>0</v>
      </c>
    </row>
    <row r="1541" spans="1:45" ht="15" customHeight="1">
      <c r="A1541" s="8" t="s">
        <v>209</v>
      </c>
      <c r="B1541" s="8" t="s">
        <v>46</v>
      </c>
      <c r="C1541" s="24" t="s">
        <v>195</v>
      </c>
      <c r="D1541" s="8">
        <v>2025</v>
      </c>
      <c r="E1541" s="61">
        <v>45792</v>
      </c>
      <c r="H1541" s="102" t="s">
        <v>921</v>
      </c>
      <c r="I1541" s="8" t="s">
        <v>379</v>
      </c>
      <c r="J1541" s="8" t="s">
        <v>922</v>
      </c>
      <c r="K1541" s="24" t="s">
        <v>52</v>
      </c>
      <c r="L1541" s="8" t="s">
        <v>451</v>
      </c>
      <c r="M1541" s="101" t="s">
        <v>876</v>
      </c>
      <c r="N1541" s="8" t="s">
        <v>342</v>
      </c>
      <c r="O1541" s="8" t="s">
        <v>424</v>
      </c>
      <c r="R1541" s="8" t="s">
        <v>84</v>
      </c>
      <c r="S1541" s="62">
        <v>0</v>
      </c>
      <c r="T1541" s="24">
        <v>2025</v>
      </c>
      <c r="U1541" s="24">
        <v>2</v>
      </c>
      <c r="AB1541" s="8">
        <v>2</v>
      </c>
      <c r="AH1541" s="62">
        <f>V1541/'Festività&amp;Chiusure'!H$2</f>
        <v>0</v>
      </c>
      <c r="AI1541" s="62">
        <f>W1541/'Festività&amp;Chiusure'!I$2</f>
        <v>0</v>
      </c>
      <c r="AJ1541" s="62">
        <f>X1541/'Festività&amp;Chiusure'!J$2</f>
        <v>0</v>
      </c>
      <c r="AK1541" s="62">
        <f>Y1541/'Festività&amp;Chiusure'!K$2</f>
        <v>0</v>
      </c>
      <c r="AL1541" s="62">
        <f>Z1541/'Festività&amp;Chiusure'!L$2</f>
        <v>0</v>
      </c>
      <c r="AM1541" s="62">
        <f>AA1541/'Festività&amp;Chiusure'!M$2</f>
        <v>0</v>
      </c>
      <c r="AN1541" s="62">
        <f>AB1541/'Festività&amp;Chiusure'!N$2</f>
        <v>8.6956521739130432E-2</v>
      </c>
      <c r="AO1541" s="62">
        <f>AC1541/'Festività&amp;Chiusure'!O$2</f>
        <v>0</v>
      </c>
      <c r="AP1541" s="62">
        <f>AD1541/'Festività&amp;Chiusure'!P$2</f>
        <v>0</v>
      </c>
      <c r="AQ1541" s="62">
        <f>AE1541/'Festività&amp;Chiusure'!Q$2</f>
        <v>0</v>
      </c>
      <c r="AR1541" s="62">
        <f>AF1541/'Festività&amp;Chiusure'!R$2</f>
        <v>0</v>
      </c>
      <c r="AS1541" s="62">
        <f>AG1541/'Festività&amp;Chiusure'!S$2</f>
        <v>0</v>
      </c>
    </row>
    <row r="1542" spans="1:45" ht="15" customHeight="1">
      <c r="A1542" s="8" t="s">
        <v>209</v>
      </c>
      <c r="B1542" s="8" t="s">
        <v>46</v>
      </c>
      <c r="C1542" s="24" t="s">
        <v>195</v>
      </c>
      <c r="D1542" s="8">
        <v>2025</v>
      </c>
      <c r="E1542" s="61">
        <v>45792</v>
      </c>
      <c r="H1542" s="102" t="s">
        <v>921</v>
      </c>
      <c r="I1542" s="8" t="s">
        <v>379</v>
      </c>
      <c r="J1542" s="8" t="s">
        <v>922</v>
      </c>
      <c r="K1542" s="24" t="s">
        <v>52</v>
      </c>
      <c r="L1542" s="8" t="s">
        <v>451</v>
      </c>
      <c r="M1542" s="101" t="s">
        <v>216</v>
      </c>
      <c r="N1542" s="8" t="s">
        <v>55</v>
      </c>
      <c r="O1542" s="8" t="s">
        <v>153</v>
      </c>
      <c r="R1542" s="8" t="s">
        <v>84</v>
      </c>
      <c r="S1542" s="62">
        <v>0</v>
      </c>
      <c r="T1542" s="24">
        <v>2025</v>
      </c>
      <c r="U1542" s="24">
        <v>8</v>
      </c>
      <c r="AB1542" s="8">
        <v>8</v>
      </c>
      <c r="AH1542" s="62">
        <f>V1542/'Festività&amp;Chiusure'!H$2</f>
        <v>0</v>
      </c>
      <c r="AI1542" s="62">
        <f>W1542/'Festività&amp;Chiusure'!I$2</f>
        <v>0</v>
      </c>
      <c r="AJ1542" s="62">
        <f>X1542/'Festività&amp;Chiusure'!J$2</f>
        <v>0</v>
      </c>
      <c r="AK1542" s="62">
        <f>Y1542/'Festività&amp;Chiusure'!K$2</f>
        <v>0</v>
      </c>
      <c r="AL1542" s="62">
        <f>Z1542/'Festività&amp;Chiusure'!L$2</f>
        <v>0</v>
      </c>
      <c r="AM1542" s="62">
        <f>AA1542/'Festività&amp;Chiusure'!M$2</f>
        <v>0</v>
      </c>
      <c r="AN1542" s="62">
        <f>AB1542/'Festività&amp;Chiusure'!N$2</f>
        <v>0.34782608695652173</v>
      </c>
      <c r="AO1542" s="62">
        <f>AC1542/'Festività&amp;Chiusure'!O$2</f>
        <v>0</v>
      </c>
      <c r="AP1542" s="62">
        <f>AD1542/'Festività&amp;Chiusure'!P$2</f>
        <v>0</v>
      </c>
      <c r="AQ1542" s="62">
        <f>AE1542/'Festività&amp;Chiusure'!Q$2</f>
        <v>0</v>
      </c>
      <c r="AR1542" s="62">
        <f>AF1542/'Festività&amp;Chiusure'!R$2</f>
        <v>0</v>
      </c>
      <c r="AS1542" s="62">
        <f>AG1542/'Festività&amp;Chiusure'!S$2</f>
        <v>0</v>
      </c>
    </row>
    <row r="1543" spans="1:45" ht="15" customHeight="1">
      <c r="A1543" s="8" t="s">
        <v>209</v>
      </c>
      <c r="B1543" s="8" t="s">
        <v>46</v>
      </c>
      <c r="C1543" s="24" t="s">
        <v>195</v>
      </c>
      <c r="D1543" s="8">
        <v>2025</v>
      </c>
      <c r="E1543" s="61">
        <v>45792</v>
      </c>
      <c r="H1543" s="102" t="s">
        <v>921</v>
      </c>
      <c r="I1543" s="8" t="s">
        <v>379</v>
      </c>
      <c r="J1543" s="8" t="s">
        <v>924</v>
      </c>
      <c r="K1543" s="24" t="s">
        <v>52</v>
      </c>
      <c r="L1543" s="8" t="s">
        <v>451</v>
      </c>
      <c r="M1543" s="8" t="s">
        <v>189</v>
      </c>
      <c r="N1543" t="s">
        <v>55</v>
      </c>
      <c r="R1543" s="8" t="s">
        <v>84</v>
      </c>
      <c r="S1543" s="62">
        <v>0</v>
      </c>
      <c r="T1543" s="24">
        <v>2025</v>
      </c>
      <c r="U1543" s="24">
        <f t="shared" si="42"/>
        <v>5</v>
      </c>
      <c r="AA1543" s="8">
        <v>5</v>
      </c>
      <c r="AH1543" s="62">
        <f>V1543/'Festività&amp;Chiusure'!H$2</f>
        <v>0</v>
      </c>
      <c r="AI1543" s="62">
        <f>W1543/'Festività&amp;Chiusure'!I$2</f>
        <v>0</v>
      </c>
      <c r="AJ1543" s="62">
        <f>X1543/'Festività&amp;Chiusure'!J$2</f>
        <v>0</v>
      </c>
      <c r="AK1543" s="62">
        <f>Y1543/'Festività&amp;Chiusure'!K$2</f>
        <v>0</v>
      </c>
      <c r="AL1543" s="62">
        <f>Z1543/'Festività&amp;Chiusure'!L$2</f>
        <v>0</v>
      </c>
      <c r="AM1543" s="62">
        <f>AA1543/'Festività&amp;Chiusure'!M$2</f>
        <v>0.25</v>
      </c>
      <c r="AN1543" s="62">
        <f>AB1543/'Festività&amp;Chiusure'!N$2</f>
        <v>0</v>
      </c>
      <c r="AO1543" s="62">
        <f>AC1543/'Festività&amp;Chiusure'!O$2</f>
        <v>0</v>
      </c>
      <c r="AP1543" s="62">
        <f>AD1543/'Festività&amp;Chiusure'!P$2</f>
        <v>0</v>
      </c>
      <c r="AQ1543" s="62">
        <f>AE1543/'Festività&amp;Chiusure'!Q$2</f>
        <v>0</v>
      </c>
      <c r="AR1543" s="62">
        <f>AF1543/'Festività&amp;Chiusure'!R$2</f>
        <v>0</v>
      </c>
      <c r="AS1543" s="62">
        <f>AG1543/'Festività&amp;Chiusure'!S$2</f>
        <v>0</v>
      </c>
    </row>
    <row r="1544" spans="1:45" ht="15" customHeight="1">
      <c r="A1544" s="8" t="s">
        <v>209</v>
      </c>
      <c r="B1544" s="8" t="s">
        <v>46</v>
      </c>
      <c r="C1544" s="24" t="s">
        <v>195</v>
      </c>
      <c r="D1544" s="8">
        <v>2025</v>
      </c>
      <c r="E1544" s="61">
        <v>45792</v>
      </c>
      <c r="H1544" s="102" t="s">
        <v>921</v>
      </c>
      <c r="I1544" s="8" t="s">
        <v>379</v>
      </c>
      <c r="J1544" s="8" t="s">
        <v>924</v>
      </c>
      <c r="K1544" s="24" t="s">
        <v>52</v>
      </c>
      <c r="L1544" s="8" t="s">
        <v>451</v>
      </c>
      <c r="M1544" s="8" t="s">
        <v>191</v>
      </c>
      <c r="N1544" t="s">
        <v>55</v>
      </c>
      <c r="R1544" s="8" t="s">
        <v>84</v>
      </c>
      <c r="S1544" s="62">
        <v>0</v>
      </c>
      <c r="T1544" s="24">
        <v>2025</v>
      </c>
      <c r="U1544" s="24">
        <f t="shared" si="42"/>
        <v>5</v>
      </c>
      <c r="AA1544" s="8">
        <v>5</v>
      </c>
      <c r="AH1544" s="62">
        <f>V1544/'Festività&amp;Chiusure'!H$2</f>
        <v>0</v>
      </c>
      <c r="AI1544" s="62">
        <f>W1544/'Festività&amp;Chiusure'!I$2</f>
        <v>0</v>
      </c>
      <c r="AJ1544" s="62">
        <f>X1544/'Festività&amp;Chiusure'!J$2</f>
        <v>0</v>
      </c>
      <c r="AK1544" s="62">
        <f>Y1544/'Festività&amp;Chiusure'!K$2</f>
        <v>0</v>
      </c>
      <c r="AL1544" s="62">
        <f>Z1544/'Festività&amp;Chiusure'!L$2</f>
        <v>0</v>
      </c>
      <c r="AM1544" s="62">
        <f>AA1544/'Festività&amp;Chiusure'!M$2</f>
        <v>0.25</v>
      </c>
      <c r="AN1544" s="62">
        <f>AB1544/'Festività&amp;Chiusure'!N$2</f>
        <v>0</v>
      </c>
      <c r="AO1544" s="62">
        <f>AC1544/'Festività&amp;Chiusure'!O$2</f>
        <v>0</v>
      </c>
      <c r="AP1544" s="62">
        <f>AD1544/'Festività&amp;Chiusure'!P$2</f>
        <v>0</v>
      </c>
      <c r="AQ1544" s="62">
        <f>AE1544/'Festività&amp;Chiusure'!Q$2</f>
        <v>0</v>
      </c>
      <c r="AR1544" s="62">
        <f>AF1544/'Festività&amp;Chiusure'!R$2</f>
        <v>0</v>
      </c>
      <c r="AS1544" s="62">
        <f>AG1544/'Festività&amp;Chiusure'!S$2</f>
        <v>0</v>
      </c>
    </row>
    <row r="1545" spans="1:45" ht="15" customHeight="1">
      <c r="A1545" s="8" t="s">
        <v>209</v>
      </c>
      <c r="B1545" s="8" t="s">
        <v>46</v>
      </c>
      <c r="C1545" s="24" t="s">
        <v>195</v>
      </c>
      <c r="D1545" s="8">
        <v>2025</v>
      </c>
      <c r="E1545" s="61">
        <v>45792</v>
      </c>
      <c r="H1545" s="102" t="s">
        <v>921</v>
      </c>
      <c r="I1545" s="8" t="s">
        <v>379</v>
      </c>
      <c r="J1545" s="8" t="s">
        <v>924</v>
      </c>
      <c r="K1545" s="24" t="s">
        <v>52</v>
      </c>
      <c r="L1545" s="8" t="s">
        <v>451</v>
      </c>
      <c r="M1545" s="101" t="s">
        <v>160</v>
      </c>
      <c r="N1545" t="s">
        <v>55</v>
      </c>
      <c r="O1545" s="8" t="s">
        <v>153</v>
      </c>
      <c r="R1545" s="8" t="s">
        <v>84</v>
      </c>
      <c r="S1545" s="62">
        <v>0</v>
      </c>
      <c r="T1545" s="24">
        <v>2025</v>
      </c>
      <c r="U1545" s="24">
        <f t="shared" si="42"/>
        <v>3</v>
      </c>
      <c r="AA1545" s="8">
        <v>3</v>
      </c>
      <c r="AH1545" s="62">
        <f>V1545/'Festività&amp;Chiusure'!H$2</f>
        <v>0</v>
      </c>
      <c r="AI1545" s="62">
        <f>W1545/'Festività&amp;Chiusure'!I$2</f>
        <v>0</v>
      </c>
      <c r="AJ1545" s="62">
        <f>X1545/'Festività&amp;Chiusure'!J$2</f>
        <v>0</v>
      </c>
      <c r="AK1545" s="62">
        <f>Y1545/'Festività&amp;Chiusure'!K$2</f>
        <v>0</v>
      </c>
      <c r="AL1545" s="62">
        <f>Z1545/'Festività&amp;Chiusure'!L$2</f>
        <v>0</v>
      </c>
      <c r="AM1545" s="62">
        <f>AA1545/'Festività&amp;Chiusure'!M$2</f>
        <v>0.15</v>
      </c>
      <c r="AN1545" s="62">
        <f>AB1545/'Festività&amp;Chiusure'!N$2</f>
        <v>0</v>
      </c>
      <c r="AO1545" s="62">
        <f>AC1545/'Festività&amp;Chiusure'!O$2</f>
        <v>0</v>
      </c>
      <c r="AP1545" s="62">
        <f>AD1545/'Festività&amp;Chiusure'!P$2</f>
        <v>0</v>
      </c>
      <c r="AQ1545" s="62">
        <f>AE1545/'Festività&amp;Chiusure'!Q$2</f>
        <v>0</v>
      </c>
      <c r="AR1545" s="62">
        <f>AF1545/'Festività&amp;Chiusure'!R$2</f>
        <v>0</v>
      </c>
      <c r="AS1545" s="62">
        <f>AG1545/'Festività&amp;Chiusure'!S$2</f>
        <v>0</v>
      </c>
    </row>
    <row r="1546" spans="1:45" ht="15" customHeight="1">
      <c r="A1546" s="8" t="s">
        <v>209</v>
      </c>
      <c r="B1546" s="8" t="s">
        <v>46</v>
      </c>
      <c r="C1546" s="24" t="s">
        <v>195</v>
      </c>
      <c r="D1546" s="8">
        <v>2025</v>
      </c>
      <c r="E1546" s="61">
        <v>45792</v>
      </c>
      <c r="H1546" s="102" t="s">
        <v>921</v>
      </c>
      <c r="I1546" s="8" t="s">
        <v>379</v>
      </c>
      <c r="J1546" s="8" t="s">
        <v>924</v>
      </c>
      <c r="K1546" s="24" t="s">
        <v>52</v>
      </c>
      <c r="L1546" s="8" t="s">
        <v>451</v>
      </c>
      <c r="M1546" s="24" t="s">
        <v>336</v>
      </c>
      <c r="N1546" s="24" t="s">
        <v>59</v>
      </c>
      <c r="O1546" s="24" t="s">
        <v>697</v>
      </c>
      <c r="R1546" s="8" t="s">
        <v>84</v>
      </c>
      <c r="S1546" s="62">
        <v>0</v>
      </c>
      <c r="T1546" s="24">
        <v>2025</v>
      </c>
      <c r="U1546" s="24">
        <f t="shared" si="42"/>
        <v>5</v>
      </c>
      <c r="AA1546" s="8">
        <v>3</v>
      </c>
      <c r="AB1546" s="8">
        <v>2</v>
      </c>
      <c r="AH1546" s="62">
        <f>V1546/'Festività&amp;Chiusure'!H$2</f>
        <v>0</v>
      </c>
      <c r="AI1546" s="62">
        <f>W1546/'Festività&amp;Chiusure'!I$2</f>
        <v>0</v>
      </c>
      <c r="AJ1546" s="62">
        <f>X1546/'Festività&amp;Chiusure'!J$2</f>
        <v>0</v>
      </c>
      <c r="AK1546" s="62">
        <f>Y1546/'Festività&amp;Chiusure'!K$2</f>
        <v>0</v>
      </c>
      <c r="AL1546" s="62">
        <f>Z1546/'Festività&amp;Chiusure'!L$2</f>
        <v>0</v>
      </c>
      <c r="AM1546" s="62">
        <f>AA1546/'Festività&amp;Chiusure'!M$2</f>
        <v>0.15</v>
      </c>
      <c r="AN1546" s="62">
        <f>AB1546/'Festività&amp;Chiusure'!N$2</f>
        <v>8.6956521739130432E-2</v>
      </c>
      <c r="AO1546" s="62">
        <f>AC1546/'Festività&amp;Chiusure'!O$2</f>
        <v>0</v>
      </c>
      <c r="AP1546" s="62">
        <f>AD1546/'Festività&amp;Chiusure'!P$2</f>
        <v>0</v>
      </c>
      <c r="AQ1546" s="62">
        <f>AE1546/'Festività&amp;Chiusure'!Q$2</f>
        <v>0</v>
      </c>
      <c r="AR1546" s="62">
        <f>AF1546/'Festività&amp;Chiusure'!R$2</f>
        <v>0</v>
      </c>
      <c r="AS1546" s="62">
        <f>AG1546/'Festività&amp;Chiusure'!S$2</f>
        <v>0</v>
      </c>
    </row>
    <row r="1547" spans="1:45" ht="15" customHeight="1">
      <c r="A1547" s="8" t="s">
        <v>209</v>
      </c>
      <c r="B1547" s="8" t="s">
        <v>46</v>
      </c>
      <c r="C1547" s="24" t="s">
        <v>195</v>
      </c>
      <c r="D1547" s="8">
        <v>2025</v>
      </c>
      <c r="E1547" s="61">
        <v>45792</v>
      </c>
      <c r="H1547" s="102" t="s">
        <v>921</v>
      </c>
      <c r="I1547" s="8" t="s">
        <v>379</v>
      </c>
      <c r="J1547" s="8" t="s">
        <v>924</v>
      </c>
      <c r="K1547" s="24" t="s">
        <v>52</v>
      </c>
      <c r="L1547" s="8" t="s">
        <v>451</v>
      </c>
      <c r="M1547" s="8" t="s">
        <v>451</v>
      </c>
      <c r="N1547" s="24" t="s">
        <v>59</v>
      </c>
      <c r="O1547" s="8" t="s">
        <v>92</v>
      </c>
      <c r="R1547" s="8" t="s">
        <v>84</v>
      </c>
      <c r="S1547" s="62">
        <v>0</v>
      </c>
      <c r="T1547" s="24">
        <v>2025</v>
      </c>
      <c r="U1547" s="24">
        <f t="shared" ref="U1547" si="43">SUM(Z1547:AG1547)</f>
        <v>1</v>
      </c>
      <c r="AA1547" s="8">
        <v>1</v>
      </c>
      <c r="AH1547" s="62">
        <f>V1547/'Festività&amp;Chiusure'!H$2</f>
        <v>0</v>
      </c>
      <c r="AI1547" s="62">
        <f>W1547/'Festività&amp;Chiusure'!I$2</f>
        <v>0</v>
      </c>
      <c r="AJ1547" s="62">
        <f>X1547/'Festività&amp;Chiusure'!J$2</f>
        <v>0</v>
      </c>
      <c r="AK1547" s="62">
        <f>Y1547/'Festività&amp;Chiusure'!K$2</f>
        <v>0</v>
      </c>
      <c r="AL1547" s="62">
        <f>Z1547/'Festività&amp;Chiusure'!L$2</f>
        <v>0</v>
      </c>
      <c r="AM1547" s="62">
        <f>AA1547/'Festività&amp;Chiusure'!M$2</f>
        <v>0.05</v>
      </c>
      <c r="AN1547" s="62">
        <f>AB1547/'Festività&amp;Chiusure'!N$2</f>
        <v>0</v>
      </c>
      <c r="AO1547" s="62">
        <f>AC1547/'Festività&amp;Chiusure'!O$2</f>
        <v>0</v>
      </c>
      <c r="AP1547" s="62">
        <f>AD1547/'Festività&amp;Chiusure'!P$2</f>
        <v>0</v>
      </c>
      <c r="AQ1547" s="62">
        <f>AE1547/'Festività&amp;Chiusure'!Q$2</f>
        <v>0</v>
      </c>
      <c r="AR1547" s="62">
        <f>AF1547/'Festività&amp;Chiusure'!R$2</f>
        <v>0</v>
      </c>
      <c r="AS1547" s="62">
        <f>AG1547/'Festività&amp;Chiusure'!S$2</f>
        <v>0</v>
      </c>
    </row>
    <row r="1548" spans="1:45" ht="15" customHeight="1">
      <c r="A1548" s="24" t="s">
        <v>45</v>
      </c>
      <c r="B1548" s="24" t="s">
        <v>46</v>
      </c>
      <c r="C1548" s="24" t="s">
        <v>195</v>
      </c>
      <c r="D1548" s="24">
        <v>2025</v>
      </c>
      <c r="E1548" s="61">
        <v>45664</v>
      </c>
      <c r="F1548" s="61">
        <v>45716</v>
      </c>
      <c r="G1548" s="24" t="s">
        <v>807</v>
      </c>
      <c r="H1548" s="24" t="s">
        <v>489</v>
      </c>
      <c r="I1548" s="24" t="s">
        <v>379</v>
      </c>
      <c r="J1548" s="24" t="s">
        <v>808</v>
      </c>
      <c r="K1548" s="24" t="s">
        <v>52</v>
      </c>
      <c r="L1548" s="24" t="s">
        <v>451</v>
      </c>
      <c r="M1548" s="24" t="s">
        <v>133</v>
      </c>
      <c r="N1548" s="24" t="s">
        <v>55</v>
      </c>
      <c r="O1548" s="24" t="s">
        <v>134</v>
      </c>
      <c r="P1548" s="24">
        <v>100</v>
      </c>
      <c r="Q1548" s="24">
        <v>7</v>
      </c>
      <c r="R1548" s="24" t="s">
        <v>93</v>
      </c>
      <c r="S1548" s="62">
        <v>0.4</v>
      </c>
      <c r="T1548" s="24">
        <v>2025</v>
      </c>
      <c r="U1548" s="24"/>
      <c r="V1548" s="24"/>
      <c r="W1548" s="24"/>
      <c r="X1548" s="24"/>
      <c r="Y1548" s="24"/>
      <c r="Z1548" s="24">
        <v>2</v>
      </c>
      <c r="AA1548" s="24"/>
      <c r="AB1548" s="24"/>
      <c r="AC1548" s="24"/>
      <c r="AD1548" s="24"/>
      <c r="AE1548" s="24"/>
      <c r="AF1548" s="24"/>
      <c r="AG1548" s="24"/>
      <c r="AH1548" s="62">
        <f>V1548/'Festività&amp;Chiusure'!H$2</f>
        <v>0</v>
      </c>
      <c r="AI1548" s="62">
        <f>W1548/'Festività&amp;Chiusure'!I$2</f>
        <v>0</v>
      </c>
      <c r="AJ1548" s="62">
        <f>X1548/'Festività&amp;Chiusure'!J$2</f>
        <v>0</v>
      </c>
      <c r="AK1548" s="62">
        <f>Y1548/'Festività&amp;Chiusure'!K$2</f>
        <v>0</v>
      </c>
      <c r="AL1548" s="62">
        <f>Z1548/'Festività&amp;Chiusure'!L$2</f>
        <v>0.1</v>
      </c>
      <c r="AM1548" s="62">
        <f>AA1548/'Festività&amp;Chiusure'!M$2</f>
        <v>0</v>
      </c>
      <c r="AN1548" s="62">
        <f>AB1548/'Festività&amp;Chiusure'!N$2</f>
        <v>0</v>
      </c>
      <c r="AO1548" s="62">
        <f>AC1548/'Festività&amp;Chiusure'!O$2</f>
        <v>0</v>
      </c>
      <c r="AP1548" s="62">
        <f>AD1548/'Festività&amp;Chiusure'!P$2</f>
        <v>0</v>
      </c>
      <c r="AQ1548" s="62">
        <f>AE1548/'Festività&amp;Chiusure'!Q$2</f>
        <v>0</v>
      </c>
      <c r="AR1548" s="62">
        <f>AF1548/'Festività&amp;Chiusure'!R$2</f>
        <v>0</v>
      </c>
      <c r="AS1548" s="62">
        <f>AG1548/'Festività&amp;Chiusure'!S$2</f>
        <v>0</v>
      </c>
    </row>
    <row r="1549" spans="1:45" ht="15" customHeight="1">
      <c r="A1549" s="103" t="s">
        <v>45</v>
      </c>
      <c r="B1549" s="103" t="s">
        <v>46</v>
      </c>
      <c r="C1549" s="103" t="s">
        <v>195</v>
      </c>
      <c r="D1549" s="103">
        <v>2025</v>
      </c>
      <c r="E1549" s="104">
        <v>45383</v>
      </c>
      <c r="F1549" s="103" t="s">
        <v>796</v>
      </c>
      <c r="G1549" s="105" t="s">
        <v>62</v>
      </c>
      <c r="H1549" s="107" t="s">
        <v>925</v>
      </c>
      <c r="I1549" s="103" t="s">
        <v>379</v>
      </c>
      <c r="J1549" s="103" t="s">
        <v>926</v>
      </c>
      <c r="K1549" s="103" t="s">
        <v>52</v>
      </c>
      <c r="L1549" s="103" t="s">
        <v>451</v>
      </c>
      <c r="M1549" s="103" t="s">
        <v>927</v>
      </c>
      <c r="N1549" s="103" t="s">
        <v>55</v>
      </c>
      <c r="O1549" s="103" t="s">
        <v>142</v>
      </c>
      <c r="P1549" s="103">
        <v>6.5</v>
      </c>
      <c r="Q1549" s="103">
        <v>0</v>
      </c>
      <c r="R1549" s="103" t="s">
        <v>93</v>
      </c>
      <c r="S1549" s="106">
        <v>0.8</v>
      </c>
      <c r="T1549" s="103">
        <v>2025</v>
      </c>
      <c r="U1549" s="103">
        <f>SUM(Z1549:AG1549)</f>
        <v>1</v>
      </c>
      <c r="V1549" s="103"/>
      <c r="W1549" s="103"/>
      <c r="X1549" s="103"/>
      <c r="Y1549" s="103">
        <v>1</v>
      </c>
      <c r="Z1549" s="103">
        <v>1</v>
      </c>
      <c r="AA1549" s="103"/>
      <c r="AB1549" s="103"/>
      <c r="AC1549" s="103"/>
      <c r="AD1549" s="103"/>
      <c r="AE1549" s="103"/>
      <c r="AF1549" s="103"/>
      <c r="AG1549" s="103"/>
      <c r="AH1549" s="106">
        <f>V1549/'Festività&amp;Chiusure'!H$2</f>
        <v>0</v>
      </c>
      <c r="AI1549" s="106">
        <f>W1549/'Festività&amp;Chiusure'!I$2</f>
        <v>0</v>
      </c>
      <c r="AJ1549" s="106">
        <f>X1549/'Festività&amp;Chiusure'!J$2</f>
        <v>0</v>
      </c>
      <c r="AK1549" s="106">
        <f>Y1549/'Festività&amp;Chiusure'!K$2</f>
        <v>4.5454545454545456E-2</v>
      </c>
      <c r="AL1549" s="106">
        <f>Z1549/'Festività&amp;Chiusure'!L$2</f>
        <v>0.05</v>
      </c>
      <c r="AM1549" s="106">
        <f>AA1549/'Festività&amp;Chiusure'!M$2</f>
        <v>0</v>
      </c>
      <c r="AN1549" s="106">
        <f>AB1549/'Festività&amp;Chiusure'!N$2</f>
        <v>0</v>
      </c>
      <c r="AO1549" s="106">
        <f>AC1549/'Festività&amp;Chiusure'!O$2</f>
        <v>0</v>
      </c>
      <c r="AP1549" s="106">
        <f>AD1549/'Festività&amp;Chiusure'!P$2</f>
        <v>0</v>
      </c>
      <c r="AQ1549" s="106">
        <f>AE1549/'Festività&amp;Chiusure'!Q$2</f>
        <v>0</v>
      </c>
      <c r="AR1549" s="106">
        <f>AF1549/'Festività&amp;Chiusure'!R$2</f>
        <v>0</v>
      </c>
      <c r="AS1549" s="106">
        <f>AG1549/'Festività&amp;Chiusure'!S$2</f>
        <v>0</v>
      </c>
    </row>
    <row r="1550" spans="1:45" ht="15" customHeight="1">
      <c r="A1550" s="103" t="s">
        <v>45</v>
      </c>
      <c r="B1550" s="103" t="s">
        <v>46</v>
      </c>
      <c r="C1550" s="103"/>
      <c r="D1550" s="103">
        <v>2025</v>
      </c>
      <c r="E1550" s="104">
        <v>45831</v>
      </c>
      <c r="F1550" s="104">
        <v>45915</v>
      </c>
      <c r="G1550" s="103" t="s">
        <v>832</v>
      </c>
      <c r="H1550" s="103" t="s">
        <v>832</v>
      </c>
      <c r="I1550" s="103" t="s">
        <v>171</v>
      </c>
      <c r="J1550" s="103" t="s">
        <v>928</v>
      </c>
      <c r="K1550" s="103" t="s">
        <v>52</v>
      </c>
      <c r="L1550" s="103" t="s">
        <v>451</v>
      </c>
      <c r="M1550" s="103" t="s">
        <v>503</v>
      </c>
      <c r="N1550" s="103" t="s">
        <v>59</v>
      </c>
      <c r="O1550" s="103" t="s">
        <v>72</v>
      </c>
      <c r="P1550" s="103">
        <v>65</v>
      </c>
      <c r="Q1550" s="103"/>
      <c r="R1550" s="103" t="s">
        <v>929</v>
      </c>
      <c r="S1550" s="106">
        <v>0</v>
      </c>
      <c r="T1550" s="103">
        <v>2025</v>
      </c>
      <c r="U1550" s="103">
        <f>SUM(AD1550:AG1550)</f>
        <v>3</v>
      </c>
      <c r="V1550" s="103"/>
      <c r="AA1550" s="103">
        <v>4</v>
      </c>
      <c r="AB1550" s="103">
        <v>3</v>
      </c>
      <c r="AC1550" s="103">
        <v>3</v>
      </c>
      <c r="AD1550" s="103">
        <v>3</v>
      </c>
      <c r="AE1550" s="103"/>
      <c r="AF1550" s="103"/>
      <c r="AG1550" s="103"/>
      <c r="AH1550" s="106">
        <f>V1550/'Festività&amp;Chiusure'!H$2</f>
        <v>0</v>
      </c>
      <c r="AI1550" s="106">
        <f>W1550/'Festività&amp;Chiusure'!I$2</f>
        <v>0</v>
      </c>
      <c r="AJ1550" s="106">
        <f>X1550/'Festività&amp;Chiusure'!J$2</f>
        <v>0</v>
      </c>
      <c r="AK1550" s="106">
        <f>Y1550/'Festività&amp;Chiusure'!K$2</f>
        <v>0</v>
      </c>
      <c r="AL1550" s="106">
        <f>Z1550/'Festività&amp;Chiusure'!L$2</f>
        <v>0</v>
      </c>
      <c r="AM1550" s="106">
        <f>AA1550/'Festività&amp;Chiusure'!M$2</f>
        <v>0.2</v>
      </c>
      <c r="AN1550" s="106">
        <f>AB1550/'Festività&amp;Chiusure'!N$2</f>
        <v>0.13043478260869565</v>
      </c>
      <c r="AO1550" s="106">
        <f>AC1550/'Festività&amp;Chiusure'!O$2</f>
        <v>0.25</v>
      </c>
      <c r="AP1550" s="106">
        <f>AD1550/'Festività&amp;Chiusure'!P$2</f>
        <v>0.14285714285714285</v>
      </c>
      <c r="AQ1550" s="106">
        <f>AE1550/'Festività&amp;Chiusure'!Q$2</f>
        <v>0</v>
      </c>
      <c r="AR1550" s="106">
        <f>AF1550/'Festività&amp;Chiusure'!R$2</f>
        <v>0</v>
      </c>
      <c r="AS1550" s="106">
        <f>AG1550/'Festività&amp;Chiusure'!S$2</f>
        <v>0</v>
      </c>
    </row>
    <row r="1551" spans="1:45" ht="15" customHeight="1">
      <c r="A1551" s="103" t="s">
        <v>45</v>
      </c>
      <c r="B1551" s="103" t="s">
        <v>46</v>
      </c>
      <c r="C1551" s="103"/>
      <c r="D1551" s="103">
        <v>2025</v>
      </c>
      <c r="E1551" s="104">
        <v>45831</v>
      </c>
      <c r="F1551" s="104">
        <v>45915</v>
      </c>
      <c r="G1551" s="103" t="s">
        <v>832</v>
      </c>
      <c r="H1551" s="103" t="s">
        <v>832</v>
      </c>
      <c r="I1551" s="103" t="s">
        <v>171</v>
      </c>
      <c r="J1551" s="103" t="s">
        <v>928</v>
      </c>
      <c r="K1551" s="103" t="s">
        <v>52</v>
      </c>
      <c r="L1551" s="103" t="s">
        <v>451</v>
      </c>
      <c r="M1551" s="103" t="s">
        <v>433</v>
      </c>
      <c r="N1551" s="103" t="s">
        <v>55</v>
      </c>
      <c r="O1551" s="103" t="s">
        <v>56</v>
      </c>
      <c r="P1551" s="103">
        <v>65</v>
      </c>
      <c r="Q1551" s="103"/>
      <c r="R1551" s="103" t="s">
        <v>929</v>
      </c>
      <c r="S1551" s="106">
        <v>0</v>
      </c>
      <c r="T1551" s="103">
        <v>2025</v>
      </c>
      <c r="U1551" s="103">
        <f>SUM(AD1551:AG1551)</f>
        <v>3</v>
      </c>
      <c r="V1551" s="103"/>
      <c r="AA1551" s="103">
        <v>5</v>
      </c>
      <c r="AB1551" s="103">
        <v>4</v>
      </c>
      <c r="AC1551" s="103">
        <v>3</v>
      </c>
      <c r="AD1551" s="103">
        <v>3</v>
      </c>
      <c r="AE1551" s="103"/>
      <c r="AF1551" s="103"/>
      <c r="AG1551" s="103"/>
      <c r="AH1551" s="106">
        <f>V1551/'Festività&amp;Chiusure'!H$2</f>
        <v>0</v>
      </c>
      <c r="AI1551" s="106">
        <f>W1551/'Festività&amp;Chiusure'!I$2</f>
        <v>0</v>
      </c>
      <c r="AJ1551" s="106">
        <f>X1551/'Festività&amp;Chiusure'!J$2</f>
        <v>0</v>
      </c>
      <c r="AK1551" s="106">
        <f>Y1551/'Festività&amp;Chiusure'!K$2</f>
        <v>0</v>
      </c>
      <c r="AL1551" s="106">
        <f>Z1551/'Festività&amp;Chiusure'!L$2</f>
        <v>0</v>
      </c>
      <c r="AM1551" s="106">
        <f>AA1551/'Festività&amp;Chiusure'!M$2</f>
        <v>0.25</v>
      </c>
      <c r="AN1551" s="106">
        <f>AB1551/'Festività&amp;Chiusure'!N$2</f>
        <v>0.17391304347826086</v>
      </c>
      <c r="AO1551" s="106">
        <f>AC1551/'Festività&amp;Chiusure'!O$2</f>
        <v>0.25</v>
      </c>
      <c r="AP1551" s="106">
        <f>AD1551/'Festività&amp;Chiusure'!P$2</f>
        <v>0.14285714285714285</v>
      </c>
      <c r="AQ1551" s="106">
        <f>AE1551/'Festività&amp;Chiusure'!Q$2</f>
        <v>0</v>
      </c>
      <c r="AR1551" s="106">
        <f>AF1551/'Festività&amp;Chiusure'!R$2</f>
        <v>0</v>
      </c>
      <c r="AS1551" s="106">
        <f>AG1551/'Festività&amp;Chiusure'!S$2</f>
        <v>0</v>
      </c>
    </row>
    <row r="1552" spans="1:45" ht="15" customHeight="1">
      <c r="A1552" s="103" t="s">
        <v>45</v>
      </c>
      <c r="B1552" s="103" t="s">
        <v>46</v>
      </c>
      <c r="C1552" s="103"/>
      <c r="D1552" s="103">
        <v>2025</v>
      </c>
      <c r="E1552" s="104">
        <v>45831</v>
      </c>
      <c r="F1552" s="104">
        <v>45915</v>
      </c>
      <c r="G1552" s="103" t="s">
        <v>832</v>
      </c>
      <c r="H1552" s="103" t="s">
        <v>832</v>
      </c>
      <c r="I1552" s="103" t="s">
        <v>171</v>
      </c>
      <c r="J1552" s="103" t="s">
        <v>928</v>
      </c>
      <c r="K1552" s="103" t="s">
        <v>52</v>
      </c>
      <c r="L1552" s="103" t="s">
        <v>451</v>
      </c>
      <c r="M1552" s="108" t="s">
        <v>451</v>
      </c>
      <c r="N1552" s="103" t="s">
        <v>55</v>
      </c>
      <c r="O1552" s="103" t="s">
        <v>92</v>
      </c>
      <c r="P1552" s="103">
        <v>65</v>
      </c>
      <c r="Q1552" s="103"/>
      <c r="R1552" s="103" t="s">
        <v>929</v>
      </c>
      <c r="S1552" s="106">
        <v>0</v>
      </c>
      <c r="T1552" s="103">
        <v>2025</v>
      </c>
      <c r="U1552" s="103">
        <f>SUM(AD1552:AG1552)</f>
        <v>1</v>
      </c>
      <c r="V1552" s="103"/>
      <c r="AA1552" s="103">
        <v>3</v>
      </c>
      <c r="AB1552" s="103">
        <v>3</v>
      </c>
      <c r="AC1552" s="103">
        <v>2</v>
      </c>
      <c r="AD1552" s="103">
        <v>1</v>
      </c>
      <c r="AE1552" s="103"/>
      <c r="AF1552" s="103"/>
      <c r="AG1552" s="103"/>
      <c r="AH1552" s="106">
        <f>V1552/'Festività&amp;Chiusure'!H$2</f>
        <v>0</v>
      </c>
      <c r="AI1552" s="106">
        <f>W1552/'Festività&amp;Chiusure'!I$2</f>
        <v>0</v>
      </c>
      <c r="AJ1552" s="106">
        <f>X1552/'Festività&amp;Chiusure'!J$2</f>
        <v>0</v>
      </c>
      <c r="AK1552" s="106">
        <f>Y1552/'Festività&amp;Chiusure'!K$2</f>
        <v>0</v>
      </c>
      <c r="AL1552" s="106">
        <f>Z1552/'Festività&amp;Chiusure'!L$2</f>
        <v>0</v>
      </c>
      <c r="AM1552" s="106">
        <f>AA1552/'Festività&amp;Chiusure'!M$2</f>
        <v>0.15</v>
      </c>
      <c r="AN1552" s="106">
        <f>AB1552/'Festività&amp;Chiusure'!N$2</f>
        <v>0.13043478260869565</v>
      </c>
      <c r="AO1552" s="106">
        <f>AC1552/'Festività&amp;Chiusure'!O$2</f>
        <v>0.16666666666666666</v>
      </c>
      <c r="AP1552" s="106">
        <f>AD1552/'Festività&amp;Chiusure'!P$2</f>
        <v>4.7619047619047616E-2</v>
      </c>
      <c r="AQ1552" s="106">
        <f>AE1552/'Festività&amp;Chiusure'!Q$2</f>
        <v>0</v>
      </c>
      <c r="AR1552" s="106">
        <f>AF1552/'Festività&amp;Chiusure'!R$2</f>
        <v>0</v>
      </c>
      <c r="AS1552" s="106">
        <f>AG1552/'Festività&amp;Chiusure'!S$2</f>
        <v>0</v>
      </c>
    </row>
    <row r="1553" spans="1:45" ht="15" customHeight="1">
      <c r="A1553" s="103" t="s">
        <v>45</v>
      </c>
      <c r="B1553" s="103" t="s">
        <v>46</v>
      </c>
      <c r="C1553" s="103"/>
      <c r="D1553" s="103">
        <v>2025</v>
      </c>
      <c r="E1553" s="104">
        <v>45831</v>
      </c>
      <c r="F1553" s="104">
        <v>45915</v>
      </c>
      <c r="G1553" s="103" t="s">
        <v>832</v>
      </c>
      <c r="H1553" s="103" t="s">
        <v>832</v>
      </c>
      <c r="I1553" s="103" t="s">
        <v>171</v>
      </c>
      <c r="J1553" s="103" t="s">
        <v>928</v>
      </c>
      <c r="K1553" s="103" t="s">
        <v>52</v>
      </c>
      <c r="L1553" s="103" t="s">
        <v>451</v>
      </c>
      <c r="M1553" s="103" t="s">
        <v>311</v>
      </c>
      <c r="N1553" s="103" t="s">
        <v>55</v>
      </c>
      <c r="O1553" s="103" t="s">
        <v>134</v>
      </c>
      <c r="P1553" s="103">
        <v>65</v>
      </c>
      <c r="Q1553" s="103"/>
      <c r="R1553" s="103" t="s">
        <v>929</v>
      </c>
      <c r="S1553" s="106">
        <v>0</v>
      </c>
      <c r="T1553" s="103">
        <v>2025</v>
      </c>
      <c r="U1553" s="103">
        <f>SUM(AD1553:AG1553)</f>
        <v>3</v>
      </c>
      <c r="V1553" s="103"/>
      <c r="AA1553" s="103">
        <v>5</v>
      </c>
      <c r="AB1553" s="103">
        <v>9</v>
      </c>
      <c r="AC1553" s="103">
        <v>9</v>
      </c>
      <c r="AD1553" s="103">
        <v>3</v>
      </c>
      <c r="AE1553" s="103"/>
      <c r="AF1553" s="103"/>
      <c r="AG1553" s="103"/>
      <c r="AH1553" s="106">
        <f>V1553/'Festività&amp;Chiusure'!H$2</f>
        <v>0</v>
      </c>
      <c r="AI1553" s="106">
        <f>W1553/'Festività&amp;Chiusure'!I$2</f>
        <v>0</v>
      </c>
      <c r="AJ1553" s="106">
        <f>X1553/'Festività&amp;Chiusure'!J$2</f>
        <v>0</v>
      </c>
      <c r="AK1553" s="106">
        <f>Y1553/'Festività&amp;Chiusure'!K$2</f>
        <v>0</v>
      </c>
      <c r="AL1553" s="106">
        <f>Z1553/'Festività&amp;Chiusure'!L$2</f>
        <v>0</v>
      </c>
      <c r="AM1553" s="106">
        <f>AA1553/'Festività&amp;Chiusure'!M$2</f>
        <v>0.25</v>
      </c>
      <c r="AN1553" s="106">
        <f>AB1553/'Festività&amp;Chiusure'!N$2</f>
        <v>0.39130434782608697</v>
      </c>
      <c r="AO1553" s="106">
        <f>AC1553/'Festività&amp;Chiusure'!O$2</f>
        <v>0.75</v>
      </c>
      <c r="AP1553" s="106">
        <f>AD1553/'Festività&amp;Chiusure'!P$2</f>
        <v>0.14285714285714285</v>
      </c>
      <c r="AQ1553" s="106">
        <f>AE1553/'Festività&amp;Chiusure'!Q$2</f>
        <v>0</v>
      </c>
      <c r="AR1553" s="106">
        <f>AF1553/'Festività&amp;Chiusure'!R$2</f>
        <v>0</v>
      </c>
      <c r="AS1553" s="106">
        <f>AG1553/'Festività&amp;Chiusure'!S$2</f>
        <v>0</v>
      </c>
    </row>
    <row r="1554" spans="1:45" ht="15" customHeight="1">
      <c r="A1554" s="103" t="s">
        <v>45</v>
      </c>
      <c r="B1554" s="103" t="s">
        <v>46</v>
      </c>
      <c r="C1554" s="103"/>
      <c r="D1554" s="103">
        <v>2025</v>
      </c>
      <c r="E1554" s="104">
        <v>45831</v>
      </c>
      <c r="F1554" s="104">
        <v>45915</v>
      </c>
      <c r="G1554" s="103" t="s">
        <v>832</v>
      </c>
      <c r="H1554" s="103" t="s">
        <v>832</v>
      </c>
      <c r="I1554" s="103" t="s">
        <v>171</v>
      </c>
      <c r="J1554" s="103" t="s">
        <v>928</v>
      </c>
      <c r="K1554" s="103" t="s">
        <v>52</v>
      </c>
      <c r="L1554" s="103" t="s">
        <v>451</v>
      </c>
      <c r="M1554" s="103" t="s">
        <v>317</v>
      </c>
      <c r="N1554" s="103" t="s">
        <v>55</v>
      </c>
      <c r="O1554" s="103" t="s">
        <v>134</v>
      </c>
      <c r="P1554" s="103">
        <v>65</v>
      </c>
      <c r="Q1554" s="103"/>
      <c r="R1554" s="103" t="s">
        <v>929</v>
      </c>
      <c r="S1554" s="106">
        <v>0</v>
      </c>
      <c r="T1554" s="103">
        <v>2025</v>
      </c>
      <c r="U1554" s="103">
        <f>SUM(AD1554:AG1554)</f>
        <v>0</v>
      </c>
      <c r="V1554" s="103"/>
      <c r="AA1554" s="103">
        <v>1</v>
      </c>
      <c r="AB1554" s="103">
        <v>1</v>
      </c>
      <c r="AC1554" s="103"/>
      <c r="AD1554" s="103"/>
      <c r="AE1554" s="103"/>
      <c r="AF1554" s="103"/>
      <c r="AG1554" s="103"/>
      <c r="AH1554" s="106">
        <f>V1554/'Festività&amp;Chiusure'!H$2</f>
        <v>0</v>
      </c>
      <c r="AI1554" s="106">
        <f>W1554/'Festività&amp;Chiusure'!I$2</f>
        <v>0</v>
      </c>
      <c r="AJ1554" s="106">
        <f>X1554/'Festività&amp;Chiusure'!J$2</f>
        <v>0</v>
      </c>
      <c r="AK1554" s="106">
        <f>Y1554/'Festività&amp;Chiusure'!K$2</f>
        <v>0</v>
      </c>
      <c r="AL1554" s="106">
        <f>Z1554/'Festività&amp;Chiusure'!L$2</f>
        <v>0</v>
      </c>
      <c r="AM1554" s="106">
        <f>AA1554/'Festività&amp;Chiusure'!M$2</f>
        <v>0.05</v>
      </c>
      <c r="AN1554" s="106">
        <f>AB1554/'Festività&amp;Chiusure'!N$2</f>
        <v>4.3478260869565216E-2</v>
      </c>
      <c r="AO1554" s="106">
        <f>AC1554/'Festività&amp;Chiusure'!O$2</f>
        <v>0</v>
      </c>
      <c r="AP1554" s="106">
        <f>AD1554/'Festività&amp;Chiusure'!P$2</f>
        <v>0</v>
      </c>
      <c r="AQ1554" s="106">
        <f>AE1554/'Festività&amp;Chiusure'!Q$2</f>
        <v>0</v>
      </c>
      <c r="AR1554" s="106">
        <f>AF1554/'Festività&amp;Chiusure'!R$2</f>
        <v>0</v>
      </c>
      <c r="AS1554" s="106">
        <f>AG1554/'Festività&amp;Chiusure'!S$2</f>
        <v>0</v>
      </c>
    </row>
    <row r="1555" spans="1:45" ht="15" customHeight="1">
      <c r="A1555" s="8" t="s">
        <v>209</v>
      </c>
      <c r="B1555" s="8" t="s">
        <v>46</v>
      </c>
      <c r="C1555" s="24" t="s">
        <v>195</v>
      </c>
      <c r="D1555" s="8">
        <v>2025</v>
      </c>
      <c r="E1555" s="61">
        <v>45792</v>
      </c>
      <c r="H1555" s="102" t="s">
        <v>921</v>
      </c>
      <c r="I1555" s="8" t="s">
        <v>379</v>
      </c>
      <c r="J1555" s="8" t="s">
        <v>924</v>
      </c>
      <c r="K1555" s="103" t="s">
        <v>52</v>
      </c>
      <c r="L1555" s="8" t="s">
        <v>451</v>
      </c>
      <c r="M1555" s="8" t="s">
        <v>466</v>
      </c>
      <c r="N1555" s="103" t="s">
        <v>59</v>
      </c>
      <c r="O1555" s="8" t="s">
        <v>178</v>
      </c>
      <c r="R1555" s="8" t="s">
        <v>84</v>
      </c>
      <c r="S1555" s="106">
        <v>0</v>
      </c>
      <c r="T1555" s="103">
        <v>2025</v>
      </c>
      <c r="U1555" s="103">
        <f>SUM(Z1555:AG1555)</f>
        <v>11</v>
      </c>
      <c r="AA1555" s="8">
        <v>1</v>
      </c>
      <c r="AB1555" s="8">
        <v>1</v>
      </c>
      <c r="AC1555" s="8">
        <v>1</v>
      </c>
      <c r="AD1555" s="8">
        <v>2</v>
      </c>
      <c r="AE1555" s="8">
        <v>2</v>
      </c>
      <c r="AF1555" s="8">
        <v>2</v>
      </c>
      <c r="AG1555" s="8">
        <v>2</v>
      </c>
      <c r="AH1555" s="106">
        <f>V1555/'Festività&amp;Chiusure'!H$2</f>
        <v>0</v>
      </c>
      <c r="AI1555" s="106">
        <f>W1555/'Festività&amp;Chiusure'!I$2</f>
        <v>0</v>
      </c>
      <c r="AJ1555" s="106">
        <f>X1555/'Festività&amp;Chiusure'!J$2</f>
        <v>0</v>
      </c>
      <c r="AK1555" s="106">
        <f>Y1555/'Festività&amp;Chiusure'!K$2</f>
        <v>0</v>
      </c>
      <c r="AL1555" s="106">
        <f>Z1555/'Festività&amp;Chiusure'!L$2</f>
        <v>0</v>
      </c>
      <c r="AM1555" s="106">
        <f>AA1555/'Festività&amp;Chiusure'!M$2</f>
        <v>0.05</v>
      </c>
      <c r="AN1555" s="106">
        <f>AB1555/'Festività&amp;Chiusure'!N$2</f>
        <v>4.3478260869565216E-2</v>
      </c>
      <c r="AO1555" s="106">
        <f>AC1555/'Festività&amp;Chiusure'!O$2</f>
        <v>8.3333333333333329E-2</v>
      </c>
      <c r="AP1555" s="106">
        <f>AD1555/'Festività&amp;Chiusure'!P$2</f>
        <v>9.5238095238095233E-2</v>
      </c>
      <c r="AQ1555" s="106">
        <f>AE1555/'Festività&amp;Chiusure'!Q$2</f>
        <v>8.6956521739130432E-2</v>
      </c>
      <c r="AR1555" s="106">
        <f>AF1555/'Festività&amp;Chiusure'!R$2</f>
        <v>9.5238095238095233E-2</v>
      </c>
      <c r="AS1555" s="106">
        <f>AG1555/'Festività&amp;Chiusure'!S$2</f>
        <v>9.0909090909090912E-2</v>
      </c>
    </row>
    <row r="1556" spans="1:45" ht="15" customHeight="1">
      <c r="A1556" s="8" t="s">
        <v>45</v>
      </c>
      <c r="B1556" s="8" t="s">
        <v>46</v>
      </c>
      <c r="C1556" s="103" t="s">
        <v>195</v>
      </c>
      <c r="D1556" s="8">
        <v>2025</v>
      </c>
      <c r="E1556" s="104">
        <v>45831</v>
      </c>
      <c r="F1556" s="47">
        <v>45829</v>
      </c>
      <c r="G1556" s="8" t="s">
        <v>62</v>
      </c>
      <c r="H1556" s="102"/>
      <c r="I1556" s="8" t="s">
        <v>379</v>
      </c>
      <c r="J1556" s="8" t="s">
        <v>930</v>
      </c>
      <c r="K1556" s="103" t="s">
        <v>52</v>
      </c>
      <c r="L1556" s="8" t="s">
        <v>451</v>
      </c>
      <c r="M1556" s="8" t="s">
        <v>466</v>
      </c>
      <c r="N1556" s="103" t="s">
        <v>59</v>
      </c>
      <c r="O1556" s="8" t="s">
        <v>178</v>
      </c>
      <c r="P1556" s="8">
        <v>7</v>
      </c>
      <c r="R1556" s="8" t="s">
        <v>84</v>
      </c>
      <c r="S1556" s="106">
        <v>0</v>
      </c>
      <c r="T1556" s="103">
        <v>2025</v>
      </c>
      <c r="U1556" s="103">
        <f>SUM(Z1556:AG1556)</f>
        <v>1</v>
      </c>
      <c r="AA1556" s="8">
        <v>0.5</v>
      </c>
      <c r="AB1556" s="8">
        <v>0.5</v>
      </c>
      <c r="AH1556" s="106">
        <f>V1556/'Festività&amp;Chiusure'!H$2</f>
        <v>0</v>
      </c>
      <c r="AI1556" s="106">
        <f>W1556/'Festività&amp;Chiusure'!I$2</f>
        <v>0</v>
      </c>
      <c r="AJ1556" s="106">
        <f>X1556/'Festività&amp;Chiusure'!J$2</f>
        <v>0</v>
      </c>
      <c r="AK1556" s="106">
        <f>Y1556/'Festività&amp;Chiusure'!K$2</f>
        <v>0</v>
      </c>
      <c r="AL1556" s="106">
        <f>Z1556/'Festività&amp;Chiusure'!L$2</f>
        <v>0</v>
      </c>
      <c r="AM1556" s="106">
        <f>AA1556/'Festività&amp;Chiusure'!M$2</f>
        <v>2.5000000000000001E-2</v>
      </c>
      <c r="AN1556" s="106">
        <f>AB1556/'Festività&amp;Chiusure'!N$2</f>
        <v>2.1739130434782608E-2</v>
      </c>
      <c r="AO1556" s="106">
        <f>AC1556/'Festività&amp;Chiusure'!O$2</f>
        <v>0</v>
      </c>
      <c r="AP1556" s="106">
        <f>AD1556/'Festività&amp;Chiusure'!P$2</f>
        <v>0</v>
      </c>
      <c r="AQ1556" s="106">
        <f>AE1556/'Festività&amp;Chiusure'!Q$2</f>
        <v>0</v>
      </c>
      <c r="AR1556" s="106">
        <f>AF1556/'Festività&amp;Chiusure'!R$2</f>
        <v>0</v>
      </c>
      <c r="AS1556" s="106">
        <f>AG1556/'Festività&amp;Chiusure'!S$2</f>
        <v>0</v>
      </c>
    </row>
    <row r="1557" spans="1:45" ht="15" customHeight="1">
      <c r="A1557" s="8" t="s">
        <v>209</v>
      </c>
      <c r="B1557" s="8" t="s">
        <v>46</v>
      </c>
      <c r="C1557" s="103" t="s">
        <v>195</v>
      </c>
      <c r="D1557" s="8">
        <v>2025</v>
      </c>
      <c r="E1557" s="104"/>
      <c r="G1557" s="8" t="s">
        <v>62</v>
      </c>
      <c r="H1557" s="102"/>
      <c r="I1557" s="8" t="s">
        <v>379</v>
      </c>
      <c r="J1557" s="8" t="s">
        <v>931</v>
      </c>
      <c r="K1557" s="103" t="s">
        <v>52</v>
      </c>
      <c r="L1557" s="8" t="s">
        <v>451</v>
      </c>
      <c r="M1557" s="8" t="s">
        <v>466</v>
      </c>
      <c r="N1557" s="103" t="s">
        <v>59</v>
      </c>
      <c r="O1557" s="8" t="s">
        <v>178</v>
      </c>
      <c r="R1557" s="8" t="s">
        <v>84</v>
      </c>
      <c r="S1557" s="106">
        <v>0</v>
      </c>
      <c r="T1557" s="103">
        <v>2025</v>
      </c>
      <c r="U1557" s="103"/>
      <c r="AA1557" s="8">
        <v>1</v>
      </c>
      <c r="AB1557" s="8">
        <v>1</v>
      </c>
      <c r="AH1557" s="106">
        <f>V1557/'Festività&amp;Chiusure'!H$2</f>
        <v>0</v>
      </c>
      <c r="AI1557" s="106">
        <f>W1557/'Festività&amp;Chiusure'!I$2</f>
        <v>0</v>
      </c>
      <c r="AJ1557" s="106">
        <f>X1557/'Festività&amp;Chiusure'!J$2</f>
        <v>0</v>
      </c>
      <c r="AK1557" s="106">
        <f>Y1557/'Festività&amp;Chiusure'!K$2</f>
        <v>0</v>
      </c>
      <c r="AL1557" s="106">
        <f>Z1557/'Festività&amp;Chiusure'!L$2</f>
        <v>0</v>
      </c>
      <c r="AM1557" s="106">
        <f>AA1557/'Festività&amp;Chiusure'!M$2</f>
        <v>0.05</v>
      </c>
      <c r="AN1557" s="106">
        <f>AB1557/'Festività&amp;Chiusure'!N$2</f>
        <v>4.3478260869565216E-2</v>
      </c>
      <c r="AO1557" s="106">
        <f>AC1557/'Festività&amp;Chiusure'!O$2</f>
        <v>0</v>
      </c>
      <c r="AP1557" s="106">
        <f>AD1557/'Festività&amp;Chiusure'!P$2</f>
        <v>0</v>
      </c>
      <c r="AQ1557" s="106">
        <f>AE1557/'Festività&amp;Chiusure'!Q$2</f>
        <v>0</v>
      </c>
      <c r="AR1557" s="106">
        <f>AF1557/'Festività&amp;Chiusure'!R$2</f>
        <v>0</v>
      </c>
      <c r="AS1557" s="106">
        <f>AG1557/'Festività&amp;Chiusure'!S$2</f>
        <v>0</v>
      </c>
    </row>
    <row r="1558" spans="1:45" ht="15" customHeight="1">
      <c r="A1558" s="8" t="s">
        <v>209</v>
      </c>
      <c r="B1558" s="8" t="s">
        <v>46</v>
      </c>
      <c r="C1558" s="103" t="s">
        <v>195</v>
      </c>
      <c r="D1558" s="8">
        <v>2025</v>
      </c>
      <c r="E1558" s="104"/>
      <c r="G1558" s="8" t="s">
        <v>62</v>
      </c>
      <c r="H1558" s="102" t="s">
        <v>932</v>
      </c>
      <c r="I1558" s="8" t="s">
        <v>379</v>
      </c>
      <c r="J1558" s="8" t="s">
        <v>933</v>
      </c>
      <c r="K1558" s="103" t="s">
        <v>52</v>
      </c>
      <c r="L1558" s="8" t="s">
        <v>451</v>
      </c>
      <c r="M1558" s="8" t="s">
        <v>466</v>
      </c>
      <c r="N1558" s="103" t="s">
        <v>59</v>
      </c>
      <c r="O1558" s="8" t="s">
        <v>178</v>
      </c>
      <c r="R1558" s="8" t="s">
        <v>84</v>
      </c>
      <c r="S1558" s="106">
        <v>0</v>
      </c>
      <c r="T1558" s="103">
        <v>2025</v>
      </c>
      <c r="U1558" s="103"/>
      <c r="AA1558" s="8">
        <v>0.5</v>
      </c>
      <c r="AD1558" s="8">
        <v>2</v>
      </c>
      <c r="AH1558" s="106">
        <f>V1558/'Festività&amp;Chiusure'!H$2</f>
        <v>0</v>
      </c>
      <c r="AI1558" s="106">
        <f>W1558/'Festività&amp;Chiusure'!I$2</f>
        <v>0</v>
      </c>
      <c r="AJ1558" s="106">
        <f>X1558/'Festività&amp;Chiusure'!J$2</f>
        <v>0</v>
      </c>
      <c r="AK1558" s="106">
        <f>Y1558/'Festività&amp;Chiusure'!K$2</f>
        <v>0</v>
      </c>
      <c r="AL1558" s="106">
        <f>Z1558/'Festività&amp;Chiusure'!L$2</f>
        <v>0</v>
      </c>
      <c r="AM1558" s="106">
        <f>AA1558/'Festività&amp;Chiusure'!M$2</f>
        <v>2.5000000000000001E-2</v>
      </c>
      <c r="AN1558" s="106">
        <f>AB1558/'Festività&amp;Chiusure'!N$2</f>
        <v>0</v>
      </c>
      <c r="AO1558" s="106">
        <f>AC1558/'Festività&amp;Chiusure'!O$2</f>
        <v>0</v>
      </c>
      <c r="AP1558" s="106">
        <f>AD1558/'Festività&amp;Chiusure'!P$2</f>
        <v>9.5238095238095233E-2</v>
      </c>
      <c r="AQ1558" s="106">
        <f>AE1558/'Festività&amp;Chiusure'!Q$2</f>
        <v>0</v>
      </c>
      <c r="AR1558" s="106">
        <f>AF1558/'Festività&amp;Chiusure'!R$2</f>
        <v>0</v>
      </c>
      <c r="AS1558" s="106">
        <f>AG1558/'Festività&amp;Chiusure'!S$2</f>
        <v>0</v>
      </c>
    </row>
    <row r="1559" spans="1:45" ht="15" customHeight="1">
      <c r="A1559" s="8" t="s">
        <v>45</v>
      </c>
      <c r="B1559" s="8" t="s">
        <v>46</v>
      </c>
      <c r="D1559" s="8">
        <v>2025</v>
      </c>
      <c r="E1559" s="104">
        <v>45811</v>
      </c>
      <c r="F1559" s="47">
        <v>46003</v>
      </c>
      <c r="H1559" s="8" t="s">
        <v>934</v>
      </c>
      <c r="I1559" s="24" t="s">
        <v>50</v>
      </c>
      <c r="J1559" t="s">
        <v>935</v>
      </c>
      <c r="K1559" s="24" t="s">
        <v>52</v>
      </c>
      <c r="L1559" s="8" t="s">
        <v>550</v>
      </c>
      <c r="M1559" s="8" t="s">
        <v>550</v>
      </c>
      <c r="N1559" t="s">
        <v>70</v>
      </c>
      <c r="O1559" s="8" t="s">
        <v>92</v>
      </c>
      <c r="P1559" s="110">
        <v>510</v>
      </c>
      <c r="Q1559"/>
      <c r="R1559" t="s">
        <v>920</v>
      </c>
      <c r="S1559"/>
      <c r="T1559" s="24">
        <v>2025</v>
      </c>
      <c r="U1559"/>
      <c r="V1559"/>
      <c r="W1559"/>
      <c r="X1559"/>
      <c r="Y1559"/>
      <c r="Z1559"/>
      <c r="AA1559">
        <v>4</v>
      </c>
      <c r="AB1559">
        <v>2.625</v>
      </c>
      <c r="AC1559">
        <v>1.375</v>
      </c>
      <c r="AD1559">
        <v>4</v>
      </c>
      <c r="AE1559">
        <v>4.5</v>
      </c>
      <c r="AF1559">
        <v>2.75</v>
      </c>
      <c r="AG1559">
        <v>0.75</v>
      </c>
      <c r="AH1559" s="62">
        <f>V1559/'Festività&amp;Chiusure'!H$2</f>
        <v>0</v>
      </c>
      <c r="AI1559" s="62">
        <f>W1559/'Festività&amp;Chiusure'!I$2</f>
        <v>0</v>
      </c>
      <c r="AJ1559" s="62">
        <f>X1559/'Festività&amp;Chiusure'!J$2</f>
        <v>0</v>
      </c>
      <c r="AK1559" s="62">
        <f>Y1559/'Festività&amp;Chiusure'!K$2</f>
        <v>0</v>
      </c>
      <c r="AL1559" s="62">
        <f>Z1559/'Festività&amp;Chiusure'!L$2</f>
        <v>0</v>
      </c>
      <c r="AM1559" s="62">
        <f>AA1559/'Festività&amp;Chiusure'!M$2</f>
        <v>0.2</v>
      </c>
      <c r="AN1559" s="62">
        <f>AB1559/'Festività&amp;Chiusure'!N$2</f>
        <v>0.11413043478260869</v>
      </c>
      <c r="AO1559" s="62">
        <f>AC1559/'Festività&amp;Chiusure'!O$2</f>
        <v>0.11458333333333333</v>
      </c>
      <c r="AP1559" s="62">
        <f>AD1559/'Festività&amp;Chiusure'!P$2</f>
        <v>0.19047619047619047</v>
      </c>
      <c r="AQ1559" s="62">
        <f>AE1559/'Festività&amp;Chiusure'!Q$2</f>
        <v>0.19565217391304349</v>
      </c>
      <c r="AR1559" s="62">
        <f>AF1559/'Festività&amp;Chiusure'!R$2</f>
        <v>0.13095238095238096</v>
      </c>
      <c r="AS1559" s="62">
        <f>AG1559/'Festività&amp;Chiusure'!S$2</f>
        <v>3.4090909090909088E-2</v>
      </c>
    </row>
    <row r="1560" spans="1:45" ht="15" customHeight="1">
      <c r="A1560" s="8" t="s">
        <v>45</v>
      </c>
      <c r="B1560" s="8" t="s">
        <v>46</v>
      </c>
      <c r="D1560" s="8">
        <v>2025</v>
      </c>
      <c r="E1560" s="104">
        <v>45811</v>
      </c>
      <c r="F1560" s="47">
        <v>46003</v>
      </c>
      <c r="H1560" s="8" t="s">
        <v>934</v>
      </c>
      <c r="I1560" s="24" t="s">
        <v>50</v>
      </c>
      <c r="J1560" t="s">
        <v>935</v>
      </c>
      <c r="K1560" s="24" t="s">
        <v>52</v>
      </c>
      <c r="L1560" s="8" t="s">
        <v>550</v>
      </c>
      <c r="M1560" s="8" t="s">
        <v>936</v>
      </c>
      <c r="N1560" s="24" t="s">
        <v>55</v>
      </c>
      <c r="O1560" s="8" t="s">
        <v>92</v>
      </c>
      <c r="P1560" s="110">
        <v>510</v>
      </c>
      <c r="Q1560"/>
      <c r="R1560" t="s">
        <v>920</v>
      </c>
      <c r="S1560"/>
      <c r="T1560" s="24">
        <v>2025</v>
      </c>
      <c r="U1560"/>
      <c r="V1560"/>
      <c r="W1560"/>
      <c r="X1560"/>
      <c r="Y1560"/>
      <c r="Z1560"/>
      <c r="AA1560">
        <v>2.25</v>
      </c>
      <c r="AB1560">
        <v>3.875</v>
      </c>
      <c r="AC1560">
        <v>1.75</v>
      </c>
      <c r="AD1560">
        <v>4.75</v>
      </c>
      <c r="AE1560">
        <v>4.375</v>
      </c>
      <c r="AF1560">
        <v>2.25</v>
      </c>
      <c r="AG1560">
        <v>0.75</v>
      </c>
      <c r="AH1560" s="62">
        <f>V1560/'Festività&amp;Chiusure'!H$2</f>
        <v>0</v>
      </c>
      <c r="AI1560" s="62">
        <f>W1560/'Festività&amp;Chiusure'!I$2</f>
        <v>0</v>
      </c>
      <c r="AJ1560" s="62">
        <f>X1560/'Festività&amp;Chiusure'!J$2</f>
        <v>0</v>
      </c>
      <c r="AK1560" s="62">
        <f>Y1560/'Festività&amp;Chiusure'!K$2</f>
        <v>0</v>
      </c>
      <c r="AL1560" s="62">
        <f>Z1560/'Festività&amp;Chiusure'!L$2</f>
        <v>0</v>
      </c>
      <c r="AM1560" s="62">
        <f>AA1560/'Festività&amp;Chiusure'!M$2</f>
        <v>0.1125</v>
      </c>
      <c r="AN1560" s="62">
        <f>AB1560/'Festività&amp;Chiusure'!N$2</f>
        <v>0.16847826086956522</v>
      </c>
      <c r="AO1560" s="62">
        <f>AC1560/'Festività&amp;Chiusure'!O$2</f>
        <v>0.14583333333333334</v>
      </c>
      <c r="AP1560" s="62">
        <f>AD1560/'Festività&amp;Chiusure'!P$2</f>
        <v>0.22619047619047619</v>
      </c>
      <c r="AQ1560" s="62">
        <f>AE1560/'Festività&amp;Chiusure'!Q$2</f>
        <v>0.19021739130434784</v>
      </c>
      <c r="AR1560" s="62">
        <f>AF1560/'Festività&amp;Chiusure'!R$2</f>
        <v>0.10714285714285714</v>
      </c>
      <c r="AS1560" s="62">
        <f>AG1560/'Festività&amp;Chiusure'!S$2</f>
        <v>3.4090909090909088E-2</v>
      </c>
    </row>
    <row r="1561" spans="1:45" ht="15" customHeight="1">
      <c r="A1561" s="8" t="s">
        <v>45</v>
      </c>
      <c r="B1561" s="8" t="s">
        <v>46</v>
      </c>
      <c r="D1561" s="8">
        <v>2025</v>
      </c>
      <c r="E1561" s="104">
        <v>45811</v>
      </c>
      <c r="F1561" s="47">
        <v>46003</v>
      </c>
      <c r="H1561" s="8" t="s">
        <v>934</v>
      </c>
      <c r="I1561" s="24" t="s">
        <v>50</v>
      </c>
      <c r="J1561" t="s">
        <v>935</v>
      </c>
      <c r="K1561" s="24" t="s">
        <v>52</v>
      </c>
      <c r="L1561" s="8" t="s">
        <v>550</v>
      </c>
      <c r="M1561" s="8" t="s">
        <v>785</v>
      </c>
      <c r="N1561" s="24" t="s">
        <v>55</v>
      </c>
      <c r="O1561" s="8" t="s">
        <v>92</v>
      </c>
      <c r="P1561" s="110">
        <v>510</v>
      </c>
      <c r="Q1561"/>
      <c r="R1561" t="s">
        <v>920</v>
      </c>
      <c r="S1561"/>
      <c r="T1561" s="24">
        <v>2025</v>
      </c>
      <c r="U1561"/>
      <c r="V1561"/>
      <c r="W1561"/>
      <c r="X1561"/>
      <c r="Y1561"/>
      <c r="Z1561"/>
      <c r="AA1561">
        <v>2.75</v>
      </c>
      <c r="AB1561">
        <v>5.75</v>
      </c>
      <c r="AC1561">
        <v>2.25</v>
      </c>
      <c r="AD1561">
        <v>7.25</v>
      </c>
      <c r="AE1561">
        <v>6.25</v>
      </c>
      <c r="AF1561">
        <v>3.75</v>
      </c>
      <c r="AG1561">
        <v>2</v>
      </c>
      <c r="AH1561" s="62">
        <f>V1561/'Festività&amp;Chiusure'!H$2</f>
        <v>0</v>
      </c>
      <c r="AI1561" s="62">
        <f>W1561/'Festività&amp;Chiusure'!I$2</f>
        <v>0</v>
      </c>
      <c r="AJ1561" s="62">
        <f>X1561/'Festività&amp;Chiusure'!J$2</f>
        <v>0</v>
      </c>
      <c r="AK1561" s="62">
        <f>Y1561/'Festività&amp;Chiusure'!K$2</f>
        <v>0</v>
      </c>
      <c r="AL1561" s="62">
        <f>Z1561/'Festività&amp;Chiusure'!L$2</f>
        <v>0</v>
      </c>
      <c r="AM1561" s="62">
        <f>AA1561/'Festività&amp;Chiusure'!M$2</f>
        <v>0.13750000000000001</v>
      </c>
      <c r="AN1561" s="62">
        <f>AB1561/'Festività&amp;Chiusure'!N$2</f>
        <v>0.25</v>
      </c>
      <c r="AO1561" s="62">
        <f>AC1561/'Festività&amp;Chiusure'!O$2</f>
        <v>0.1875</v>
      </c>
      <c r="AP1561" s="62">
        <f>AD1561/'Festività&amp;Chiusure'!P$2</f>
        <v>0.34523809523809523</v>
      </c>
      <c r="AQ1561" s="62">
        <f>AE1561/'Festività&amp;Chiusure'!Q$2</f>
        <v>0.27173913043478259</v>
      </c>
      <c r="AR1561" s="62">
        <f>AF1561/'Festività&amp;Chiusure'!R$2</f>
        <v>0.17857142857142858</v>
      </c>
      <c r="AS1561" s="62">
        <f>AG1561/'Festività&amp;Chiusure'!S$2</f>
        <v>9.0909090909090912E-2</v>
      </c>
    </row>
    <row r="1562" spans="1:45" ht="15" customHeight="1">
      <c r="A1562" s="8" t="s">
        <v>45</v>
      </c>
      <c r="B1562" s="8" t="s">
        <v>46</v>
      </c>
      <c r="D1562" s="8">
        <v>2025</v>
      </c>
      <c r="E1562" s="104">
        <v>45811</v>
      </c>
      <c r="F1562" s="47">
        <v>46003</v>
      </c>
      <c r="H1562" s="8" t="s">
        <v>934</v>
      </c>
      <c r="I1562" s="24" t="s">
        <v>50</v>
      </c>
      <c r="J1562" t="s">
        <v>935</v>
      </c>
      <c r="K1562" s="24" t="s">
        <v>52</v>
      </c>
      <c r="L1562" s="8" t="s">
        <v>550</v>
      </c>
      <c r="M1562" s="8" t="s">
        <v>98</v>
      </c>
      <c r="N1562" t="s">
        <v>70</v>
      </c>
      <c r="O1562" s="8" t="s">
        <v>424</v>
      </c>
      <c r="P1562" s="110">
        <v>510</v>
      </c>
      <c r="Q1562"/>
      <c r="R1562" t="s">
        <v>920</v>
      </c>
      <c r="S1562"/>
      <c r="T1562" s="24">
        <v>2025</v>
      </c>
      <c r="U1562"/>
      <c r="V1562"/>
      <c r="W1562"/>
      <c r="X1562"/>
      <c r="Y1562"/>
      <c r="Z1562"/>
      <c r="AA1562">
        <v>19.5</v>
      </c>
      <c r="AB1562">
        <v>11.125</v>
      </c>
      <c r="AC1562">
        <v>5.5</v>
      </c>
      <c r="AD1562">
        <v>14.5</v>
      </c>
      <c r="AE1562">
        <v>13</v>
      </c>
      <c r="AF1562">
        <v>4.375</v>
      </c>
      <c r="AG1562">
        <v>2</v>
      </c>
      <c r="AH1562" s="62">
        <f>V1562/'Festività&amp;Chiusure'!H$2</f>
        <v>0</v>
      </c>
      <c r="AI1562" s="62">
        <f>W1562/'Festività&amp;Chiusure'!I$2</f>
        <v>0</v>
      </c>
      <c r="AJ1562" s="62">
        <f>X1562/'Festività&amp;Chiusure'!J$2</f>
        <v>0</v>
      </c>
      <c r="AK1562" s="62">
        <f>Y1562/'Festività&amp;Chiusure'!K$2</f>
        <v>0</v>
      </c>
      <c r="AL1562" s="62">
        <f>Z1562/'Festività&amp;Chiusure'!L$2</f>
        <v>0</v>
      </c>
      <c r="AM1562" s="62">
        <f>AA1562/'Festività&amp;Chiusure'!M$2</f>
        <v>0.97499999999999998</v>
      </c>
      <c r="AN1562" s="62">
        <f>AB1562/'Festività&amp;Chiusure'!N$2</f>
        <v>0.48369565217391303</v>
      </c>
      <c r="AO1562" s="62">
        <f>AC1562/'Festività&amp;Chiusure'!O$2</f>
        <v>0.45833333333333331</v>
      </c>
      <c r="AP1562" s="62">
        <f>AD1562/'Festività&amp;Chiusure'!P$2</f>
        <v>0.69047619047619047</v>
      </c>
      <c r="AQ1562" s="62">
        <f>AE1562/'Festività&amp;Chiusure'!Q$2</f>
        <v>0.56521739130434778</v>
      </c>
      <c r="AR1562" s="62">
        <f>AF1562/'Festività&amp;Chiusure'!R$2</f>
        <v>0.20833333333333334</v>
      </c>
      <c r="AS1562" s="62">
        <f>AG1562/'Festività&amp;Chiusure'!S$2</f>
        <v>9.0909090909090912E-2</v>
      </c>
    </row>
    <row r="1563" spans="1:45" ht="15" customHeight="1">
      <c r="A1563" s="8" t="s">
        <v>45</v>
      </c>
      <c r="B1563" s="8" t="s">
        <v>46</v>
      </c>
      <c r="D1563" s="8">
        <v>2025</v>
      </c>
      <c r="E1563" s="104">
        <v>45811</v>
      </c>
      <c r="F1563" s="47">
        <v>46003</v>
      </c>
      <c r="H1563" s="8" t="s">
        <v>934</v>
      </c>
      <c r="I1563" s="24" t="s">
        <v>50</v>
      </c>
      <c r="J1563" t="s">
        <v>935</v>
      </c>
      <c r="K1563" s="24" t="s">
        <v>52</v>
      </c>
      <c r="L1563" s="8" t="s">
        <v>550</v>
      </c>
      <c r="M1563" s="8" t="s">
        <v>937</v>
      </c>
      <c r="N1563" s="24" t="s">
        <v>55</v>
      </c>
      <c r="O1563" s="109" t="s">
        <v>938</v>
      </c>
      <c r="P1563" s="110">
        <v>510</v>
      </c>
      <c r="Q1563"/>
      <c r="R1563" t="s">
        <v>920</v>
      </c>
      <c r="S1563"/>
      <c r="T1563" s="24">
        <v>2025</v>
      </c>
      <c r="U1563"/>
      <c r="V1563"/>
      <c r="W1563"/>
      <c r="X1563"/>
      <c r="Y1563"/>
      <c r="Z1563"/>
      <c r="AA1563">
        <v>9</v>
      </c>
      <c r="AB1563">
        <v>11.5</v>
      </c>
      <c r="AC1563">
        <v>4.5</v>
      </c>
      <c r="AD1563">
        <v>11</v>
      </c>
      <c r="AE1563">
        <v>4</v>
      </c>
      <c r="AF1563">
        <v>0</v>
      </c>
      <c r="AG1563">
        <v>0</v>
      </c>
      <c r="AH1563" s="62">
        <f>V1563/'Festività&amp;Chiusure'!H$2</f>
        <v>0</v>
      </c>
      <c r="AI1563" s="62">
        <f>W1563/'Festività&amp;Chiusure'!I$2</f>
        <v>0</v>
      </c>
      <c r="AJ1563" s="62">
        <f>X1563/'Festività&amp;Chiusure'!J$2</f>
        <v>0</v>
      </c>
      <c r="AK1563" s="62">
        <f>Y1563/'Festività&amp;Chiusure'!K$2</f>
        <v>0</v>
      </c>
      <c r="AL1563" s="62">
        <f>Z1563/'Festività&amp;Chiusure'!L$2</f>
        <v>0</v>
      </c>
      <c r="AM1563" s="62">
        <f>AA1563/'Festività&amp;Chiusure'!M$2</f>
        <v>0.45</v>
      </c>
      <c r="AN1563" s="62">
        <f>AB1563/'Festività&amp;Chiusure'!N$2</f>
        <v>0.5</v>
      </c>
      <c r="AO1563" s="62">
        <f>AC1563/'Festività&amp;Chiusure'!O$2</f>
        <v>0.375</v>
      </c>
      <c r="AP1563" s="62">
        <f>AD1563/'Festività&amp;Chiusure'!P$2</f>
        <v>0.52380952380952384</v>
      </c>
      <c r="AQ1563" s="62">
        <f>AE1563/'Festività&amp;Chiusure'!Q$2</f>
        <v>0.17391304347826086</v>
      </c>
      <c r="AR1563" s="62">
        <f>AF1563/'Festività&amp;Chiusure'!R$2</f>
        <v>0</v>
      </c>
      <c r="AS1563" s="62">
        <f>AG1563/'Festività&amp;Chiusure'!S$2</f>
        <v>0</v>
      </c>
    </row>
    <row r="1564" spans="1:45" ht="15" customHeight="1">
      <c r="A1564" s="8" t="s">
        <v>45</v>
      </c>
      <c r="B1564" s="8" t="s">
        <v>46</v>
      </c>
      <c r="D1564" s="8">
        <v>2025</v>
      </c>
      <c r="E1564" s="104">
        <v>45811</v>
      </c>
      <c r="F1564" s="47">
        <v>46003</v>
      </c>
      <c r="H1564" s="8" t="s">
        <v>934</v>
      </c>
      <c r="I1564" s="24" t="s">
        <v>50</v>
      </c>
      <c r="J1564" t="s">
        <v>935</v>
      </c>
      <c r="K1564" s="24" t="s">
        <v>52</v>
      </c>
      <c r="L1564" s="8" t="s">
        <v>550</v>
      </c>
      <c r="M1564" s="8" t="s">
        <v>785</v>
      </c>
      <c r="N1564" s="24" t="s">
        <v>55</v>
      </c>
      <c r="O1564" s="109" t="s">
        <v>843</v>
      </c>
      <c r="P1564" s="110">
        <v>510</v>
      </c>
      <c r="Q1564"/>
      <c r="R1564" t="s">
        <v>920</v>
      </c>
      <c r="S1564"/>
      <c r="T1564" s="24">
        <v>2025</v>
      </c>
      <c r="U1564"/>
      <c r="V1564"/>
      <c r="W1564"/>
      <c r="X1564"/>
      <c r="Y1564"/>
      <c r="Z1564"/>
      <c r="AA1564">
        <v>11</v>
      </c>
      <c r="AB1564">
        <v>23</v>
      </c>
      <c r="AC1564">
        <v>7</v>
      </c>
      <c r="AD1564">
        <v>22</v>
      </c>
      <c r="AE1564">
        <v>17</v>
      </c>
      <c r="AF1564">
        <v>0</v>
      </c>
      <c r="AG1564">
        <v>0</v>
      </c>
      <c r="AH1564" s="62">
        <f>V1564/'Festività&amp;Chiusure'!H$2</f>
        <v>0</v>
      </c>
      <c r="AI1564" s="62">
        <f>W1564/'Festività&amp;Chiusure'!I$2</f>
        <v>0</v>
      </c>
      <c r="AJ1564" s="62">
        <f>X1564/'Festività&amp;Chiusure'!J$2</f>
        <v>0</v>
      </c>
      <c r="AK1564" s="62">
        <f>Y1564/'Festività&amp;Chiusure'!K$2</f>
        <v>0</v>
      </c>
      <c r="AL1564" s="62">
        <f>Z1564/'Festività&amp;Chiusure'!L$2</f>
        <v>0</v>
      </c>
      <c r="AM1564" s="62">
        <f>AA1564/'Festività&amp;Chiusure'!M$2</f>
        <v>0.55000000000000004</v>
      </c>
      <c r="AN1564" s="62">
        <f>AB1564/'Festività&amp;Chiusure'!N$2</f>
        <v>1</v>
      </c>
      <c r="AO1564" s="62">
        <f>AC1564/'Festività&amp;Chiusure'!O$2</f>
        <v>0.58333333333333337</v>
      </c>
      <c r="AP1564" s="62">
        <f>AD1564/'Festività&amp;Chiusure'!P$2</f>
        <v>1.0476190476190477</v>
      </c>
      <c r="AQ1564" s="62">
        <f>AE1564/'Festività&amp;Chiusure'!Q$2</f>
        <v>0.73913043478260865</v>
      </c>
      <c r="AR1564" s="62">
        <f>AF1564/'Festività&amp;Chiusure'!R$2</f>
        <v>0</v>
      </c>
      <c r="AS1564" s="62">
        <f>AG1564/'Festività&amp;Chiusure'!S$2</f>
        <v>0</v>
      </c>
    </row>
    <row r="1565" spans="1:45" ht="15" customHeight="1">
      <c r="A1565" s="8" t="s">
        <v>45</v>
      </c>
      <c r="B1565" s="8" t="s">
        <v>46</v>
      </c>
      <c r="D1565" s="8">
        <v>2025</v>
      </c>
      <c r="E1565" s="104">
        <v>45811</v>
      </c>
      <c r="F1565" s="47">
        <v>46003</v>
      </c>
      <c r="H1565" s="8" t="s">
        <v>934</v>
      </c>
      <c r="I1565" s="24" t="s">
        <v>50</v>
      </c>
      <c r="J1565" t="s">
        <v>935</v>
      </c>
      <c r="K1565" s="24" t="s">
        <v>52</v>
      </c>
      <c r="L1565" s="8" t="s">
        <v>550</v>
      </c>
      <c r="M1565" s="8" t="s">
        <v>785</v>
      </c>
      <c r="N1565" s="24" t="s">
        <v>55</v>
      </c>
      <c r="O1565" s="109" t="s">
        <v>850</v>
      </c>
      <c r="P1565" s="110">
        <v>510</v>
      </c>
      <c r="Q1565"/>
      <c r="R1565" t="s">
        <v>920</v>
      </c>
      <c r="S1565"/>
      <c r="T1565" s="24">
        <v>2025</v>
      </c>
      <c r="U1565"/>
      <c r="V1565"/>
      <c r="W1565"/>
      <c r="X1565"/>
      <c r="Y1565"/>
      <c r="Z1565"/>
      <c r="AA1565">
        <v>11</v>
      </c>
      <c r="AB1565">
        <v>23</v>
      </c>
      <c r="AC1565">
        <v>8</v>
      </c>
      <c r="AD1565">
        <v>22</v>
      </c>
      <c r="AE1565">
        <v>16</v>
      </c>
      <c r="AF1565">
        <v>0</v>
      </c>
      <c r="AG1565">
        <v>0</v>
      </c>
      <c r="AH1565" s="62">
        <f>V1565/'Festività&amp;Chiusure'!H$2</f>
        <v>0</v>
      </c>
      <c r="AI1565" s="62">
        <f>W1565/'Festività&amp;Chiusure'!I$2</f>
        <v>0</v>
      </c>
      <c r="AJ1565" s="62">
        <f>X1565/'Festività&amp;Chiusure'!J$2</f>
        <v>0</v>
      </c>
      <c r="AK1565" s="62">
        <f>Y1565/'Festività&amp;Chiusure'!K$2</f>
        <v>0</v>
      </c>
      <c r="AL1565" s="62">
        <f>Z1565/'Festività&amp;Chiusure'!L$2</f>
        <v>0</v>
      </c>
      <c r="AM1565" s="62">
        <f>AA1565/'Festività&amp;Chiusure'!M$2</f>
        <v>0.55000000000000004</v>
      </c>
      <c r="AN1565" s="62">
        <f>AB1565/'Festività&amp;Chiusure'!N$2</f>
        <v>1</v>
      </c>
      <c r="AO1565" s="62">
        <f>AC1565/'Festività&amp;Chiusure'!O$2</f>
        <v>0.66666666666666663</v>
      </c>
      <c r="AP1565" s="62">
        <f>AD1565/'Festività&amp;Chiusure'!P$2</f>
        <v>1.0476190476190477</v>
      </c>
      <c r="AQ1565" s="62">
        <f>AE1565/'Festività&amp;Chiusure'!Q$2</f>
        <v>0.69565217391304346</v>
      </c>
      <c r="AR1565" s="62">
        <f>AF1565/'Festività&amp;Chiusure'!R$2</f>
        <v>0</v>
      </c>
      <c r="AS1565" s="62">
        <f>AG1565/'Festività&amp;Chiusure'!S$2</f>
        <v>0</v>
      </c>
    </row>
    <row r="1566" spans="1:45" ht="15" customHeight="1">
      <c r="A1566" s="8" t="s">
        <v>45</v>
      </c>
      <c r="B1566" s="8" t="s">
        <v>46</v>
      </c>
      <c r="D1566" s="8">
        <v>2025</v>
      </c>
      <c r="E1566" s="104">
        <v>45811</v>
      </c>
      <c r="F1566" s="47">
        <v>46003</v>
      </c>
      <c r="H1566" s="8" t="s">
        <v>934</v>
      </c>
      <c r="I1566" s="24" t="s">
        <v>50</v>
      </c>
      <c r="J1566" t="s">
        <v>935</v>
      </c>
      <c r="K1566" s="24" t="s">
        <v>52</v>
      </c>
      <c r="L1566" s="8" t="s">
        <v>550</v>
      </c>
      <c r="M1566" s="8" t="s">
        <v>939</v>
      </c>
      <c r="N1566" s="24" t="s">
        <v>55</v>
      </c>
      <c r="O1566" s="109" t="s">
        <v>850</v>
      </c>
      <c r="P1566" s="110">
        <v>510</v>
      </c>
      <c r="Q1566"/>
      <c r="R1566" t="s">
        <v>920</v>
      </c>
      <c r="S1566"/>
      <c r="T1566" s="24">
        <v>2025</v>
      </c>
      <c r="U1566"/>
      <c r="V1566"/>
      <c r="W1566"/>
      <c r="X1566"/>
      <c r="Y1566"/>
      <c r="Z1566"/>
      <c r="AA1566">
        <v>0</v>
      </c>
      <c r="AB1566">
        <v>19</v>
      </c>
      <c r="AC1566">
        <v>16</v>
      </c>
      <c r="AD1566">
        <v>22</v>
      </c>
      <c r="AE1566">
        <v>23</v>
      </c>
      <c r="AF1566">
        <v>5</v>
      </c>
      <c r="AG1566">
        <v>5</v>
      </c>
      <c r="AH1566" s="62">
        <f>V1566/'Festività&amp;Chiusure'!H$2</f>
        <v>0</v>
      </c>
      <c r="AI1566" s="62">
        <f>W1566/'Festività&amp;Chiusure'!I$2</f>
        <v>0</v>
      </c>
      <c r="AJ1566" s="62">
        <f>X1566/'Festività&amp;Chiusure'!J$2</f>
        <v>0</v>
      </c>
      <c r="AK1566" s="62">
        <f>Y1566/'Festività&amp;Chiusure'!K$2</f>
        <v>0</v>
      </c>
      <c r="AL1566" s="62">
        <f>Z1566/'Festività&amp;Chiusure'!L$2</f>
        <v>0</v>
      </c>
      <c r="AM1566" s="62">
        <f>AA1566/'Festività&amp;Chiusure'!M$2</f>
        <v>0</v>
      </c>
      <c r="AN1566" s="62">
        <f>AB1566/'Festività&amp;Chiusure'!N$2</f>
        <v>0.82608695652173914</v>
      </c>
      <c r="AO1566" s="62">
        <f>AC1566/'Festività&amp;Chiusure'!O$2</f>
        <v>1.3333333333333333</v>
      </c>
      <c r="AP1566" s="62">
        <f>AD1566/'Festività&amp;Chiusure'!P$2</f>
        <v>1.0476190476190477</v>
      </c>
      <c r="AQ1566" s="62">
        <f>AE1566/'Festività&amp;Chiusure'!Q$2</f>
        <v>1</v>
      </c>
      <c r="AR1566" s="62">
        <f>AF1566/'Festività&amp;Chiusure'!R$2</f>
        <v>0.23809523809523808</v>
      </c>
      <c r="AS1566" s="62">
        <f>AG1566/'Festività&amp;Chiusure'!S$2</f>
        <v>0.22727272727272727</v>
      </c>
    </row>
    <row r="1567" spans="1:45" ht="15" customHeight="1">
      <c r="A1567" s="8" t="s">
        <v>45</v>
      </c>
      <c r="B1567" s="8" t="s">
        <v>46</v>
      </c>
      <c r="D1567" s="8">
        <v>2025</v>
      </c>
      <c r="E1567" s="104">
        <v>45811</v>
      </c>
      <c r="F1567" s="47">
        <v>46003</v>
      </c>
      <c r="H1567" s="8" t="s">
        <v>934</v>
      </c>
      <c r="I1567" s="24" t="s">
        <v>50</v>
      </c>
      <c r="J1567" t="s">
        <v>935</v>
      </c>
      <c r="K1567" s="24" t="s">
        <v>52</v>
      </c>
      <c r="L1567" s="8" t="s">
        <v>550</v>
      </c>
      <c r="M1567" s="8" t="s">
        <v>940</v>
      </c>
      <c r="N1567" s="24" t="s">
        <v>55</v>
      </c>
      <c r="O1567" s="109" t="s">
        <v>850</v>
      </c>
      <c r="P1567" s="110">
        <v>510</v>
      </c>
      <c r="Q1567"/>
      <c r="R1567" t="s">
        <v>920</v>
      </c>
      <c r="S1567"/>
      <c r="T1567" s="24">
        <v>2025</v>
      </c>
      <c r="U1567"/>
      <c r="V1567"/>
      <c r="W1567"/>
      <c r="X1567"/>
      <c r="Y1567"/>
      <c r="Z1567"/>
      <c r="AA1567">
        <v>16</v>
      </c>
      <c r="AB1567">
        <v>23</v>
      </c>
      <c r="AC1567">
        <v>11</v>
      </c>
      <c r="AD1567">
        <v>22</v>
      </c>
      <c r="AE1567">
        <v>3</v>
      </c>
      <c r="AF1567">
        <v>0</v>
      </c>
      <c r="AG1567">
        <v>5</v>
      </c>
      <c r="AH1567" s="62">
        <f>V1567/'Festività&amp;Chiusure'!H$2</f>
        <v>0</v>
      </c>
      <c r="AI1567" s="62">
        <f>W1567/'Festività&amp;Chiusure'!I$2</f>
        <v>0</v>
      </c>
      <c r="AJ1567" s="62">
        <f>X1567/'Festività&amp;Chiusure'!J$2</f>
        <v>0</v>
      </c>
      <c r="AK1567" s="62">
        <f>Y1567/'Festività&amp;Chiusure'!K$2</f>
        <v>0</v>
      </c>
      <c r="AL1567" s="62">
        <f>Z1567/'Festività&amp;Chiusure'!L$2</f>
        <v>0</v>
      </c>
      <c r="AM1567" s="62">
        <f>AA1567/'Festività&amp;Chiusure'!M$2</f>
        <v>0.8</v>
      </c>
      <c r="AN1567" s="62">
        <f>AB1567/'Festività&amp;Chiusure'!N$2</f>
        <v>1</v>
      </c>
      <c r="AO1567" s="62">
        <f>AC1567/'Festività&amp;Chiusure'!O$2</f>
        <v>0.91666666666666663</v>
      </c>
      <c r="AP1567" s="62">
        <f>AD1567/'Festività&amp;Chiusure'!P$2</f>
        <v>1.0476190476190477</v>
      </c>
      <c r="AQ1567" s="62">
        <f>AE1567/'Festività&amp;Chiusure'!Q$2</f>
        <v>0.13043478260869565</v>
      </c>
      <c r="AR1567" s="62">
        <f>AF1567/'Festività&amp;Chiusure'!R$2</f>
        <v>0</v>
      </c>
      <c r="AS1567" s="62">
        <f>AG1567/'Festività&amp;Chiusure'!S$2</f>
        <v>0.22727272727272727</v>
      </c>
    </row>
    <row r="1568" spans="1:45" ht="15" customHeight="1">
      <c r="A1568" s="8" t="s">
        <v>45</v>
      </c>
      <c r="B1568" s="8" t="s">
        <v>46</v>
      </c>
      <c r="D1568" s="8">
        <v>2025</v>
      </c>
      <c r="E1568" s="104">
        <v>45811</v>
      </c>
      <c r="F1568" s="47">
        <v>46003</v>
      </c>
      <c r="H1568" s="8" t="s">
        <v>934</v>
      </c>
      <c r="I1568" s="24" t="s">
        <v>50</v>
      </c>
      <c r="J1568" t="s">
        <v>941</v>
      </c>
      <c r="K1568" s="24" t="s">
        <v>52</v>
      </c>
      <c r="L1568" s="8" t="s">
        <v>550</v>
      </c>
      <c r="M1568" s="8" t="s">
        <v>550</v>
      </c>
      <c r="N1568" t="s">
        <v>70</v>
      </c>
      <c r="O1568" s="8" t="s">
        <v>92</v>
      </c>
      <c r="P1568" s="110">
        <v>277</v>
      </c>
      <c r="Q1568"/>
      <c r="R1568" t="s">
        <v>920</v>
      </c>
      <c r="S1568"/>
      <c r="T1568" s="24">
        <v>2025</v>
      </c>
      <c r="U1568"/>
      <c r="V1568"/>
      <c r="W1568"/>
      <c r="X1568"/>
      <c r="Y1568"/>
      <c r="Z1568"/>
      <c r="AA1568">
        <v>2.25</v>
      </c>
      <c r="AB1568">
        <v>1.625</v>
      </c>
      <c r="AC1568">
        <v>0.75</v>
      </c>
      <c r="AD1568">
        <v>1.75</v>
      </c>
      <c r="AE1568">
        <v>1.75</v>
      </c>
      <c r="AF1568">
        <v>1.5</v>
      </c>
      <c r="AG1568">
        <v>0.375</v>
      </c>
      <c r="AH1568" s="62">
        <f>V1568/'Festività&amp;Chiusure'!H$2</f>
        <v>0</v>
      </c>
      <c r="AI1568" s="62">
        <f>W1568/'Festività&amp;Chiusure'!I$2</f>
        <v>0</v>
      </c>
      <c r="AJ1568" s="62">
        <f>X1568/'Festività&amp;Chiusure'!J$2</f>
        <v>0</v>
      </c>
      <c r="AK1568" s="62">
        <f>Y1568/'Festività&amp;Chiusure'!K$2</f>
        <v>0</v>
      </c>
      <c r="AL1568" s="62">
        <f>Z1568/'Festività&amp;Chiusure'!L$2</f>
        <v>0</v>
      </c>
      <c r="AM1568" s="62">
        <f>AA1568/'Festività&amp;Chiusure'!M$2</f>
        <v>0.1125</v>
      </c>
      <c r="AN1568" s="62">
        <f>AB1568/'Festività&amp;Chiusure'!N$2</f>
        <v>7.0652173913043473E-2</v>
      </c>
      <c r="AO1568" s="62">
        <f>AC1568/'Festività&amp;Chiusure'!O$2</f>
        <v>6.25E-2</v>
      </c>
      <c r="AP1568" s="62">
        <f>AD1568/'Festività&amp;Chiusure'!P$2</f>
        <v>8.3333333333333329E-2</v>
      </c>
      <c r="AQ1568" s="62">
        <f>AE1568/'Festività&amp;Chiusure'!Q$2</f>
        <v>7.6086956521739135E-2</v>
      </c>
      <c r="AR1568" s="62">
        <f>AF1568/'Festività&amp;Chiusure'!R$2</f>
        <v>7.1428571428571425E-2</v>
      </c>
      <c r="AS1568" s="62">
        <f>AG1568/'Festività&amp;Chiusure'!S$2</f>
        <v>1.7045454545454544E-2</v>
      </c>
    </row>
    <row r="1569" spans="1:45" ht="15" customHeight="1">
      <c r="A1569" s="8" t="s">
        <v>45</v>
      </c>
      <c r="B1569" s="8" t="s">
        <v>46</v>
      </c>
      <c r="D1569" s="8">
        <v>2025</v>
      </c>
      <c r="E1569" s="104">
        <v>45811</v>
      </c>
      <c r="F1569" s="47">
        <v>46003</v>
      </c>
      <c r="H1569" s="8" t="s">
        <v>934</v>
      </c>
      <c r="I1569" s="24" t="s">
        <v>50</v>
      </c>
      <c r="J1569" t="s">
        <v>941</v>
      </c>
      <c r="K1569" s="24" t="s">
        <v>52</v>
      </c>
      <c r="L1569" s="8" t="s">
        <v>550</v>
      </c>
      <c r="M1569" s="8" t="s">
        <v>936</v>
      </c>
      <c r="N1569" s="24" t="s">
        <v>55</v>
      </c>
      <c r="O1569" s="8" t="s">
        <v>92</v>
      </c>
      <c r="P1569" s="110">
        <v>277</v>
      </c>
      <c r="Q1569"/>
      <c r="R1569" t="s">
        <v>920</v>
      </c>
      <c r="S1569"/>
      <c r="T1569" s="24">
        <v>2025</v>
      </c>
      <c r="U1569"/>
      <c r="V1569"/>
      <c r="W1569"/>
      <c r="X1569"/>
      <c r="Y1569"/>
      <c r="Z1569"/>
      <c r="AA1569">
        <v>1.625</v>
      </c>
      <c r="AB1569">
        <v>2.875</v>
      </c>
      <c r="AC1569">
        <v>1</v>
      </c>
      <c r="AD1569">
        <v>3</v>
      </c>
      <c r="AE1569">
        <v>3.5</v>
      </c>
      <c r="AF1569">
        <v>2.25</v>
      </c>
      <c r="AG1569">
        <v>0.75</v>
      </c>
      <c r="AH1569" s="62">
        <f>V1569/'Festività&amp;Chiusure'!H$2</f>
        <v>0</v>
      </c>
      <c r="AI1569" s="62">
        <f>W1569/'Festività&amp;Chiusure'!I$2</f>
        <v>0</v>
      </c>
      <c r="AJ1569" s="62">
        <f>X1569/'Festività&amp;Chiusure'!J$2</f>
        <v>0</v>
      </c>
      <c r="AK1569" s="62">
        <f>Y1569/'Festività&amp;Chiusure'!K$2</f>
        <v>0</v>
      </c>
      <c r="AL1569" s="62">
        <f>Z1569/'Festività&amp;Chiusure'!L$2</f>
        <v>0</v>
      </c>
      <c r="AM1569" s="62">
        <f>AA1569/'Festività&amp;Chiusure'!M$2</f>
        <v>8.1250000000000003E-2</v>
      </c>
      <c r="AN1569" s="62">
        <f>AB1569/'Festività&amp;Chiusure'!N$2</f>
        <v>0.125</v>
      </c>
      <c r="AO1569" s="62">
        <f>AC1569/'Festività&amp;Chiusure'!O$2</f>
        <v>8.3333333333333329E-2</v>
      </c>
      <c r="AP1569" s="62">
        <f>AD1569/'Festività&amp;Chiusure'!P$2</f>
        <v>0.14285714285714285</v>
      </c>
      <c r="AQ1569" s="62">
        <f>AE1569/'Festività&amp;Chiusure'!Q$2</f>
        <v>0.15217391304347827</v>
      </c>
      <c r="AR1569" s="62">
        <f>AF1569/'Festività&amp;Chiusure'!R$2</f>
        <v>0.10714285714285714</v>
      </c>
      <c r="AS1569" s="62">
        <f>AG1569/'Festività&amp;Chiusure'!S$2</f>
        <v>3.4090909090909088E-2</v>
      </c>
    </row>
    <row r="1570" spans="1:45" ht="15" customHeight="1">
      <c r="A1570" s="8" t="s">
        <v>45</v>
      </c>
      <c r="B1570" s="8" t="s">
        <v>46</v>
      </c>
      <c r="D1570" s="8">
        <v>2025</v>
      </c>
      <c r="E1570" s="104">
        <v>45811</v>
      </c>
      <c r="F1570" s="47">
        <v>46003</v>
      </c>
      <c r="H1570" s="8" t="s">
        <v>934</v>
      </c>
      <c r="I1570" s="24" t="s">
        <v>50</v>
      </c>
      <c r="J1570" t="s">
        <v>941</v>
      </c>
      <c r="K1570" s="24" t="s">
        <v>52</v>
      </c>
      <c r="L1570" s="8" t="s">
        <v>550</v>
      </c>
      <c r="M1570" s="8" t="s">
        <v>103</v>
      </c>
      <c r="N1570" t="s">
        <v>70</v>
      </c>
      <c r="O1570" s="109" t="s">
        <v>942</v>
      </c>
      <c r="P1570" s="110">
        <v>277</v>
      </c>
      <c r="Q1570"/>
      <c r="R1570" t="s">
        <v>920</v>
      </c>
      <c r="S1570"/>
      <c r="T1570" s="24">
        <v>2025</v>
      </c>
      <c r="U1570"/>
      <c r="V1570"/>
      <c r="W1570"/>
      <c r="X1570"/>
      <c r="Y1570"/>
      <c r="Z1570"/>
      <c r="AA1570">
        <v>10</v>
      </c>
      <c r="AB1570">
        <v>10</v>
      </c>
      <c r="AC1570">
        <v>4</v>
      </c>
      <c r="AD1570">
        <v>9</v>
      </c>
      <c r="AE1570">
        <v>9</v>
      </c>
      <c r="AF1570">
        <v>7</v>
      </c>
      <c r="AG1570">
        <v>2</v>
      </c>
      <c r="AH1570" s="62">
        <f>V1570/'Festività&amp;Chiusure'!H$2</f>
        <v>0</v>
      </c>
      <c r="AI1570" s="62">
        <f>W1570/'Festività&amp;Chiusure'!I$2</f>
        <v>0</v>
      </c>
      <c r="AJ1570" s="62">
        <f>X1570/'Festività&amp;Chiusure'!J$2</f>
        <v>0</v>
      </c>
      <c r="AK1570" s="62">
        <f>Y1570/'Festività&amp;Chiusure'!K$2</f>
        <v>0</v>
      </c>
      <c r="AL1570" s="62">
        <f>Z1570/'Festività&amp;Chiusure'!L$2</f>
        <v>0</v>
      </c>
      <c r="AM1570" s="62">
        <f>AA1570/'Festività&amp;Chiusure'!M$2</f>
        <v>0.5</v>
      </c>
      <c r="AN1570" s="62">
        <f>AB1570/'Festività&amp;Chiusure'!N$2</f>
        <v>0.43478260869565216</v>
      </c>
      <c r="AO1570" s="62">
        <f>AC1570/'Festività&amp;Chiusure'!O$2</f>
        <v>0.33333333333333331</v>
      </c>
      <c r="AP1570" s="62">
        <f>AD1570/'Festività&amp;Chiusure'!P$2</f>
        <v>0.42857142857142855</v>
      </c>
      <c r="AQ1570" s="62">
        <f>AE1570/'Festività&amp;Chiusure'!Q$2</f>
        <v>0.39130434782608697</v>
      </c>
      <c r="AR1570" s="62">
        <f>AF1570/'Festività&amp;Chiusure'!R$2</f>
        <v>0.33333333333333331</v>
      </c>
      <c r="AS1570" s="62">
        <f>AG1570/'Festività&amp;Chiusure'!S$2</f>
        <v>9.0909090909090912E-2</v>
      </c>
    </row>
    <row r="1571" spans="1:45" ht="15" customHeight="1">
      <c r="A1571" s="8" t="s">
        <v>45</v>
      </c>
      <c r="B1571" s="8" t="s">
        <v>46</v>
      </c>
      <c r="D1571" s="8">
        <v>2025</v>
      </c>
      <c r="E1571" s="104">
        <v>45811</v>
      </c>
      <c r="F1571" s="47">
        <v>46003</v>
      </c>
      <c r="H1571" s="8" t="s">
        <v>934</v>
      </c>
      <c r="I1571" s="24" t="s">
        <v>50</v>
      </c>
      <c r="J1571" t="s">
        <v>941</v>
      </c>
      <c r="K1571" s="24" t="s">
        <v>52</v>
      </c>
      <c r="L1571" s="8" t="s">
        <v>550</v>
      </c>
      <c r="M1571" s="8" t="s">
        <v>119</v>
      </c>
      <c r="N1571" s="24" t="s">
        <v>55</v>
      </c>
      <c r="O1571" s="109" t="s">
        <v>120</v>
      </c>
      <c r="P1571" s="110">
        <v>277</v>
      </c>
      <c r="Q1571"/>
      <c r="R1571" t="s">
        <v>920</v>
      </c>
      <c r="S1571"/>
      <c r="T1571" s="24">
        <v>2025</v>
      </c>
      <c r="U1571"/>
      <c r="V1571"/>
      <c r="W1571"/>
      <c r="X1571"/>
      <c r="Y1571"/>
      <c r="Z1571"/>
      <c r="AA1571">
        <v>10</v>
      </c>
      <c r="AB1571">
        <v>9.5</v>
      </c>
      <c r="AC1571">
        <v>4.5</v>
      </c>
      <c r="AD1571">
        <v>8.5</v>
      </c>
      <c r="AE1571">
        <v>9</v>
      </c>
      <c r="AF1571">
        <v>7.5</v>
      </c>
      <c r="AG1571">
        <v>2</v>
      </c>
      <c r="AH1571" s="62">
        <f>V1571/'Festività&amp;Chiusure'!H$2</f>
        <v>0</v>
      </c>
      <c r="AI1571" s="62">
        <f>W1571/'Festività&amp;Chiusure'!I$2</f>
        <v>0</v>
      </c>
      <c r="AJ1571" s="62">
        <f>X1571/'Festività&amp;Chiusure'!J$2</f>
        <v>0</v>
      </c>
      <c r="AK1571" s="62">
        <f>Y1571/'Festività&amp;Chiusure'!K$2</f>
        <v>0</v>
      </c>
      <c r="AL1571" s="62">
        <f>Z1571/'Festività&amp;Chiusure'!L$2</f>
        <v>0</v>
      </c>
      <c r="AM1571" s="62">
        <f>AA1571/'Festività&amp;Chiusure'!M$2</f>
        <v>0.5</v>
      </c>
      <c r="AN1571" s="62">
        <f>AB1571/'Festività&amp;Chiusure'!N$2</f>
        <v>0.41304347826086957</v>
      </c>
      <c r="AO1571" s="62">
        <f>AC1571/'Festività&amp;Chiusure'!O$2</f>
        <v>0.375</v>
      </c>
      <c r="AP1571" s="62">
        <f>AD1571/'Festività&amp;Chiusure'!P$2</f>
        <v>0.40476190476190477</v>
      </c>
      <c r="AQ1571" s="62">
        <f>AE1571/'Festività&amp;Chiusure'!Q$2</f>
        <v>0.39130434782608697</v>
      </c>
      <c r="AR1571" s="62">
        <f>AF1571/'Festività&amp;Chiusure'!R$2</f>
        <v>0.35714285714285715</v>
      </c>
      <c r="AS1571" s="62">
        <f>AG1571/'Festività&amp;Chiusure'!S$2</f>
        <v>9.0909090909090912E-2</v>
      </c>
    </row>
    <row r="1572" spans="1:45" ht="15" customHeight="1">
      <c r="A1572" s="8" t="s">
        <v>45</v>
      </c>
      <c r="B1572" s="8" t="s">
        <v>46</v>
      </c>
      <c r="D1572" s="8">
        <v>2025</v>
      </c>
      <c r="E1572" s="104">
        <v>45811</v>
      </c>
      <c r="F1572" s="47">
        <v>46003</v>
      </c>
      <c r="H1572" s="8" t="s">
        <v>934</v>
      </c>
      <c r="I1572" s="24" t="s">
        <v>50</v>
      </c>
      <c r="J1572" t="s">
        <v>941</v>
      </c>
      <c r="K1572" s="24" t="s">
        <v>52</v>
      </c>
      <c r="L1572" s="8" t="s">
        <v>550</v>
      </c>
      <c r="M1572" s="8" t="s">
        <v>785</v>
      </c>
      <c r="N1572" s="24" t="s">
        <v>55</v>
      </c>
      <c r="O1572" s="111" t="s">
        <v>843</v>
      </c>
      <c r="P1572" s="110">
        <v>277</v>
      </c>
      <c r="Q1572"/>
      <c r="R1572" t="s">
        <v>920</v>
      </c>
      <c r="S1572"/>
      <c r="T1572" s="24">
        <v>2025</v>
      </c>
      <c r="U1572"/>
      <c r="V1572"/>
      <c r="W1572"/>
      <c r="X1572"/>
      <c r="Y1572"/>
      <c r="Z1572"/>
      <c r="AA1572">
        <v>3</v>
      </c>
      <c r="AB1572">
        <v>11.5</v>
      </c>
      <c r="AC1572">
        <v>5.5</v>
      </c>
      <c r="AD1572">
        <v>11.5</v>
      </c>
      <c r="AE1572">
        <v>9</v>
      </c>
      <c r="AF1572">
        <v>9.5</v>
      </c>
      <c r="AG1572">
        <v>0</v>
      </c>
      <c r="AH1572" s="62">
        <f>V1572/'Festività&amp;Chiusure'!H$2</f>
        <v>0</v>
      </c>
      <c r="AI1572" s="62">
        <f>W1572/'Festività&amp;Chiusure'!I$2</f>
        <v>0</v>
      </c>
      <c r="AJ1572" s="62">
        <f>X1572/'Festività&amp;Chiusure'!J$2</f>
        <v>0</v>
      </c>
      <c r="AK1572" s="62">
        <f>Y1572/'Festività&amp;Chiusure'!K$2</f>
        <v>0</v>
      </c>
      <c r="AL1572" s="62">
        <f>Z1572/'Festività&amp;Chiusure'!L$2</f>
        <v>0</v>
      </c>
      <c r="AM1572" s="62">
        <f>AA1572/'Festività&amp;Chiusure'!M$2</f>
        <v>0.15</v>
      </c>
      <c r="AN1572" s="62">
        <f>AB1572/'Festività&amp;Chiusure'!N$2</f>
        <v>0.5</v>
      </c>
      <c r="AO1572" s="62">
        <f>AC1572/'Festività&amp;Chiusure'!O$2</f>
        <v>0.45833333333333331</v>
      </c>
      <c r="AP1572" s="62">
        <f>AD1572/'Festività&amp;Chiusure'!P$2</f>
        <v>0.54761904761904767</v>
      </c>
      <c r="AQ1572" s="62">
        <f>AE1572/'Festività&amp;Chiusure'!Q$2</f>
        <v>0.39130434782608697</v>
      </c>
      <c r="AR1572" s="62">
        <f>AF1572/'Festività&amp;Chiusure'!R$2</f>
        <v>0.45238095238095238</v>
      </c>
      <c r="AS1572" s="62">
        <f>AG1572/'Festività&amp;Chiusure'!S$2</f>
        <v>0</v>
      </c>
    </row>
    <row r="1573" spans="1:45" ht="15" customHeight="1">
      <c r="A1573" s="8" t="s">
        <v>45</v>
      </c>
      <c r="B1573" s="8" t="s">
        <v>46</v>
      </c>
      <c r="D1573" s="8">
        <v>2025</v>
      </c>
      <c r="E1573" s="104">
        <v>45811</v>
      </c>
      <c r="F1573" s="47">
        <v>46003</v>
      </c>
      <c r="H1573" s="8" t="s">
        <v>934</v>
      </c>
      <c r="I1573" s="24" t="s">
        <v>50</v>
      </c>
      <c r="J1573" t="s">
        <v>941</v>
      </c>
      <c r="K1573" s="24" t="s">
        <v>52</v>
      </c>
      <c r="L1573" s="8" t="s">
        <v>550</v>
      </c>
      <c r="M1573" s="8" t="s">
        <v>943</v>
      </c>
      <c r="N1573" s="24" t="s">
        <v>55</v>
      </c>
      <c r="O1573" s="109" t="s">
        <v>850</v>
      </c>
      <c r="P1573" s="110">
        <v>277</v>
      </c>
      <c r="Q1573"/>
      <c r="R1573" t="s">
        <v>920</v>
      </c>
      <c r="S1573"/>
      <c r="T1573" s="24">
        <v>2025</v>
      </c>
      <c r="U1573"/>
      <c r="V1573"/>
      <c r="W1573"/>
      <c r="X1573"/>
      <c r="Y1573"/>
      <c r="Z1573"/>
      <c r="AA1573">
        <v>11</v>
      </c>
      <c r="AB1573">
        <v>23</v>
      </c>
      <c r="AC1573">
        <v>11</v>
      </c>
      <c r="AD1573">
        <v>22</v>
      </c>
      <c r="AE1573">
        <v>23</v>
      </c>
      <c r="AF1573">
        <v>10</v>
      </c>
      <c r="AG1573">
        <v>0</v>
      </c>
      <c r="AH1573" s="62">
        <f>V1573/'Festività&amp;Chiusure'!H$2</f>
        <v>0</v>
      </c>
      <c r="AI1573" s="62">
        <f>W1573/'Festività&amp;Chiusure'!I$2</f>
        <v>0</v>
      </c>
      <c r="AJ1573" s="62">
        <f>X1573/'Festività&amp;Chiusure'!J$2</f>
        <v>0</v>
      </c>
      <c r="AK1573" s="62">
        <f>Y1573/'Festività&amp;Chiusure'!K$2</f>
        <v>0</v>
      </c>
      <c r="AL1573" s="62">
        <f>Z1573/'Festività&amp;Chiusure'!L$2</f>
        <v>0</v>
      </c>
      <c r="AM1573" s="62">
        <f>AA1573/'Festività&amp;Chiusure'!M$2</f>
        <v>0.55000000000000004</v>
      </c>
      <c r="AN1573" s="62">
        <f>AB1573/'Festività&amp;Chiusure'!N$2</f>
        <v>1</v>
      </c>
      <c r="AO1573" s="62">
        <f>AC1573/'Festività&amp;Chiusure'!O$2</f>
        <v>0.91666666666666663</v>
      </c>
      <c r="AP1573" s="62">
        <f>AD1573/'Festività&amp;Chiusure'!P$2</f>
        <v>1.0476190476190477</v>
      </c>
      <c r="AQ1573" s="62">
        <f>AE1573/'Festività&amp;Chiusure'!Q$2</f>
        <v>1</v>
      </c>
      <c r="AR1573" s="62">
        <f>AF1573/'Festività&amp;Chiusure'!R$2</f>
        <v>0.47619047619047616</v>
      </c>
      <c r="AS1573" s="62">
        <f>AG1573/'Festività&amp;Chiusure'!S$2</f>
        <v>0</v>
      </c>
    </row>
    <row r="1574" spans="1:45" ht="15" customHeight="1">
      <c r="A1574" s="8" t="s">
        <v>45</v>
      </c>
      <c r="B1574" s="8" t="s">
        <v>46</v>
      </c>
      <c r="D1574" s="8">
        <v>2025</v>
      </c>
      <c r="E1574" s="104">
        <v>45811</v>
      </c>
      <c r="F1574" s="47">
        <v>46003</v>
      </c>
      <c r="H1574" s="8" t="s">
        <v>934</v>
      </c>
      <c r="I1574" s="24" t="s">
        <v>50</v>
      </c>
      <c r="J1574" t="s">
        <v>944</v>
      </c>
      <c r="K1574" s="24" t="s">
        <v>52</v>
      </c>
      <c r="L1574" s="8" t="s">
        <v>550</v>
      </c>
      <c r="M1574" s="8" t="s">
        <v>86</v>
      </c>
      <c r="N1574" s="24" t="s">
        <v>55</v>
      </c>
      <c r="O1574" s="109" t="s">
        <v>945</v>
      </c>
      <c r="P1574" s="110">
        <v>90</v>
      </c>
      <c r="Q1574"/>
      <c r="R1574" t="s">
        <v>920</v>
      </c>
      <c r="S1574"/>
      <c r="T1574" s="24">
        <v>2025</v>
      </c>
      <c r="U1574"/>
      <c r="V1574"/>
      <c r="W1574"/>
      <c r="X1574"/>
      <c r="Y1574"/>
      <c r="Z1574"/>
      <c r="AA1574">
        <v>7</v>
      </c>
      <c r="AB1574">
        <v>6</v>
      </c>
      <c r="AC1574">
        <v>5</v>
      </c>
      <c r="AD1574">
        <v>11</v>
      </c>
      <c r="AE1574">
        <v>6</v>
      </c>
      <c r="AF1574">
        <v>0</v>
      </c>
      <c r="AG1574">
        <v>0</v>
      </c>
      <c r="AH1574" s="62">
        <f>V1574/'Festività&amp;Chiusure'!H$2</f>
        <v>0</v>
      </c>
      <c r="AI1574" s="62">
        <f>W1574/'Festività&amp;Chiusure'!I$2</f>
        <v>0</v>
      </c>
      <c r="AJ1574" s="62">
        <f>X1574/'Festività&amp;Chiusure'!J$2</f>
        <v>0</v>
      </c>
      <c r="AK1574" s="62">
        <f>Y1574/'Festività&amp;Chiusure'!K$2</f>
        <v>0</v>
      </c>
      <c r="AL1574" s="62">
        <f>Z1574/'Festività&amp;Chiusure'!L$2</f>
        <v>0</v>
      </c>
      <c r="AM1574" s="62">
        <f>AA1574/'Festività&amp;Chiusure'!M$2</f>
        <v>0.35</v>
      </c>
      <c r="AN1574" s="62">
        <f>AB1574/'Festività&amp;Chiusure'!N$2</f>
        <v>0.2608695652173913</v>
      </c>
      <c r="AO1574" s="62">
        <f>AC1574/'Festività&amp;Chiusure'!O$2</f>
        <v>0.41666666666666669</v>
      </c>
      <c r="AP1574" s="62">
        <f>AD1574/'Festività&amp;Chiusure'!P$2</f>
        <v>0.52380952380952384</v>
      </c>
      <c r="AQ1574" s="62">
        <f>AE1574/'Festività&amp;Chiusure'!Q$2</f>
        <v>0.2608695652173913</v>
      </c>
      <c r="AR1574" s="62">
        <f>AF1574/'Festività&amp;Chiusure'!R$2</f>
        <v>0</v>
      </c>
      <c r="AS1574" s="62">
        <f>AG1574/'Festività&amp;Chiusure'!S$2</f>
        <v>0</v>
      </c>
    </row>
    <row r="1575" spans="1:45" ht="15" customHeight="1">
      <c r="A1575" s="8" t="s">
        <v>45</v>
      </c>
      <c r="B1575" s="8" t="s">
        <v>46</v>
      </c>
      <c r="D1575" s="8">
        <v>2025</v>
      </c>
      <c r="E1575" s="104">
        <v>45811</v>
      </c>
      <c r="F1575" s="47">
        <v>46003</v>
      </c>
      <c r="H1575" s="8" t="s">
        <v>934</v>
      </c>
      <c r="I1575" s="24" t="s">
        <v>50</v>
      </c>
      <c r="J1575" t="s">
        <v>944</v>
      </c>
      <c r="K1575" s="24" t="s">
        <v>52</v>
      </c>
      <c r="L1575" s="8" t="s">
        <v>550</v>
      </c>
      <c r="M1575" s="8" t="s">
        <v>58</v>
      </c>
      <c r="N1575" s="24" t="s">
        <v>55</v>
      </c>
      <c r="O1575" s="109" t="s">
        <v>843</v>
      </c>
      <c r="P1575" s="110">
        <v>90</v>
      </c>
      <c r="Q1575"/>
      <c r="R1575" t="s">
        <v>920</v>
      </c>
      <c r="S1575"/>
      <c r="T1575" s="24">
        <v>2025</v>
      </c>
      <c r="U1575"/>
      <c r="V1575"/>
      <c r="W1575"/>
      <c r="X1575"/>
      <c r="Y1575"/>
      <c r="Z1575"/>
      <c r="AA1575">
        <v>4</v>
      </c>
      <c r="AB1575">
        <v>6</v>
      </c>
      <c r="AC1575">
        <v>0</v>
      </c>
      <c r="AD1575">
        <v>5</v>
      </c>
      <c r="AE1575">
        <v>0</v>
      </c>
      <c r="AF1575">
        <v>0</v>
      </c>
      <c r="AG1575">
        <v>0</v>
      </c>
      <c r="AH1575" s="62">
        <f>V1575/'Festività&amp;Chiusure'!H$2</f>
        <v>0</v>
      </c>
      <c r="AI1575" s="62">
        <f>W1575/'Festività&amp;Chiusure'!I$2</f>
        <v>0</v>
      </c>
      <c r="AJ1575" s="62">
        <f>X1575/'Festività&amp;Chiusure'!J$2</f>
        <v>0</v>
      </c>
      <c r="AK1575" s="62">
        <f>Y1575/'Festività&amp;Chiusure'!K$2</f>
        <v>0</v>
      </c>
      <c r="AL1575" s="62">
        <f>Z1575/'Festività&amp;Chiusure'!L$2</f>
        <v>0</v>
      </c>
      <c r="AM1575" s="62">
        <f>AA1575/'Festività&amp;Chiusure'!M$2</f>
        <v>0.2</v>
      </c>
      <c r="AN1575" s="62">
        <f>AB1575/'Festività&amp;Chiusure'!N$2</f>
        <v>0.2608695652173913</v>
      </c>
      <c r="AO1575" s="62">
        <f>AC1575/'Festività&amp;Chiusure'!O$2</f>
        <v>0</v>
      </c>
      <c r="AP1575" s="62">
        <f>AD1575/'Festività&amp;Chiusure'!P$2</f>
        <v>0.23809523809523808</v>
      </c>
      <c r="AQ1575" s="62">
        <f>AE1575/'Festività&amp;Chiusure'!Q$2</f>
        <v>0</v>
      </c>
      <c r="AR1575" s="62">
        <f>AF1575/'Festività&amp;Chiusure'!R$2</f>
        <v>0</v>
      </c>
      <c r="AS1575" s="62">
        <f>AG1575/'Festività&amp;Chiusure'!S$2</f>
        <v>0</v>
      </c>
    </row>
    <row r="1576" spans="1:45" ht="15" customHeight="1">
      <c r="A1576" s="8" t="s">
        <v>45</v>
      </c>
      <c r="B1576" s="8" t="s">
        <v>46</v>
      </c>
      <c r="D1576" s="8">
        <v>2025</v>
      </c>
      <c r="E1576" s="104">
        <v>45811</v>
      </c>
      <c r="F1576" s="47">
        <v>46003</v>
      </c>
      <c r="H1576" s="8" t="s">
        <v>934</v>
      </c>
      <c r="I1576" s="24" t="s">
        <v>50</v>
      </c>
      <c r="J1576" t="s">
        <v>944</v>
      </c>
      <c r="K1576" s="24" t="s">
        <v>52</v>
      </c>
      <c r="L1576" s="8" t="s">
        <v>550</v>
      </c>
      <c r="M1576" s="8" t="s">
        <v>83</v>
      </c>
      <c r="N1576" s="24" t="s">
        <v>55</v>
      </c>
      <c r="O1576" s="109" t="s">
        <v>843</v>
      </c>
      <c r="P1576" s="110">
        <v>90</v>
      </c>
      <c r="Q1576"/>
      <c r="R1576" t="s">
        <v>920</v>
      </c>
      <c r="S1576"/>
      <c r="T1576" s="24">
        <v>2025</v>
      </c>
      <c r="U1576"/>
      <c r="V1576"/>
      <c r="W1576"/>
      <c r="X1576"/>
      <c r="Y1576"/>
      <c r="Z1576"/>
      <c r="AA1576">
        <v>6</v>
      </c>
      <c r="AB1576">
        <v>18.5</v>
      </c>
      <c r="AC1576">
        <v>3</v>
      </c>
      <c r="AD1576">
        <v>11</v>
      </c>
      <c r="AE1576">
        <v>1.5</v>
      </c>
      <c r="AF1576">
        <v>0</v>
      </c>
      <c r="AG1576">
        <v>0</v>
      </c>
      <c r="AH1576" s="62">
        <f>V1576/'Festività&amp;Chiusure'!H$2</f>
        <v>0</v>
      </c>
      <c r="AI1576" s="62">
        <f>W1576/'Festività&amp;Chiusure'!I$2</f>
        <v>0</v>
      </c>
      <c r="AJ1576" s="62">
        <f>X1576/'Festività&amp;Chiusure'!J$2</f>
        <v>0</v>
      </c>
      <c r="AK1576" s="62">
        <f>Y1576/'Festività&amp;Chiusure'!K$2</f>
        <v>0</v>
      </c>
      <c r="AL1576" s="62">
        <f>Z1576/'Festività&amp;Chiusure'!L$2</f>
        <v>0</v>
      </c>
      <c r="AM1576" s="62">
        <f>AA1576/'Festività&amp;Chiusure'!M$2</f>
        <v>0.3</v>
      </c>
      <c r="AN1576" s="62">
        <f>AB1576/'Festività&amp;Chiusure'!N$2</f>
        <v>0.80434782608695654</v>
      </c>
      <c r="AO1576" s="62">
        <f>AC1576/'Festività&amp;Chiusure'!O$2</f>
        <v>0.25</v>
      </c>
      <c r="AP1576" s="62">
        <f>AD1576/'Festività&amp;Chiusure'!P$2</f>
        <v>0.52380952380952384</v>
      </c>
      <c r="AQ1576" s="62">
        <f>AE1576/'Festività&amp;Chiusure'!Q$2</f>
        <v>6.5217391304347824E-2</v>
      </c>
      <c r="AR1576" s="62">
        <f>AF1576/'Festività&amp;Chiusure'!R$2</f>
        <v>0</v>
      </c>
      <c r="AS1576" s="62">
        <f>AG1576/'Festività&amp;Chiusure'!S$2</f>
        <v>0</v>
      </c>
    </row>
    <row r="1577" spans="1:45" ht="15" customHeight="1">
      <c r="A1577" s="8" t="s">
        <v>45</v>
      </c>
      <c r="B1577" s="8" t="s">
        <v>46</v>
      </c>
      <c r="D1577" s="8">
        <v>2025</v>
      </c>
      <c r="E1577" s="104">
        <v>45811</v>
      </c>
      <c r="F1577" s="47">
        <v>46003</v>
      </c>
      <c r="H1577" s="8" t="s">
        <v>934</v>
      </c>
      <c r="I1577" s="24" t="s">
        <v>50</v>
      </c>
      <c r="J1577" t="s">
        <v>946</v>
      </c>
      <c r="K1577" s="24" t="s">
        <v>52</v>
      </c>
      <c r="L1577" s="8" t="s">
        <v>550</v>
      </c>
      <c r="M1577" s="8" t="s">
        <v>96</v>
      </c>
      <c r="N1577" s="24" t="s">
        <v>55</v>
      </c>
      <c r="O1577" s="109" t="s">
        <v>945</v>
      </c>
      <c r="P1577" s="110">
        <v>90</v>
      </c>
      <c r="Q1577"/>
      <c r="R1577" t="s">
        <v>920</v>
      </c>
      <c r="S1577"/>
      <c r="T1577" s="24">
        <v>2025</v>
      </c>
      <c r="U1577"/>
      <c r="V1577"/>
      <c r="W1577"/>
      <c r="X1577"/>
      <c r="Y1577"/>
      <c r="Z1577"/>
      <c r="AA1577">
        <v>5.5</v>
      </c>
      <c r="AB1577">
        <v>10.5</v>
      </c>
      <c r="AC1577">
        <v>4</v>
      </c>
      <c r="AD1577">
        <v>11</v>
      </c>
      <c r="AE1577">
        <v>4</v>
      </c>
      <c r="AF1577">
        <v>0</v>
      </c>
      <c r="AG1577">
        <v>0</v>
      </c>
      <c r="AH1577" s="62">
        <f>V1577/'Festività&amp;Chiusure'!H$2</f>
        <v>0</v>
      </c>
      <c r="AI1577" s="62">
        <f>W1577/'Festività&amp;Chiusure'!I$2</f>
        <v>0</v>
      </c>
      <c r="AJ1577" s="62">
        <f>X1577/'Festività&amp;Chiusure'!J$2</f>
        <v>0</v>
      </c>
      <c r="AK1577" s="62">
        <f>Y1577/'Festività&amp;Chiusure'!K$2</f>
        <v>0</v>
      </c>
      <c r="AL1577" s="62">
        <f>Z1577/'Festività&amp;Chiusure'!L$2</f>
        <v>0</v>
      </c>
      <c r="AM1577" s="62">
        <f>AA1577/'Festività&amp;Chiusure'!M$2</f>
        <v>0.27500000000000002</v>
      </c>
      <c r="AN1577" s="62">
        <f>AB1577/'Festività&amp;Chiusure'!N$2</f>
        <v>0.45652173913043476</v>
      </c>
      <c r="AO1577" s="62">
        <f>AC1577/'Festività&amp;Chiusure'!O$2</f>
        <v>0.33333333333333331</v>
      </c>
      <c r="AP1577" s="62">
        <f>AD1577/'Festività&amp;Chiusure'!P$2</f>
        <v>0.52380952380952384</v>
      </c>
      <c r="AQ1577" s="62">
        <f>AE1577/'Festività&amp;Chiusure'!Q$2</f>
        <v>0.17391304347826086</v>
      </c>
      <c r="AR1577" s="62">
        <f>AF1577/'Festività&amp;Chiusure'!R$2</f>
        <v>0</v>
      </c>
      <c r="AS1577" s="62">
        <f>AG1577/'Festività&amp;Chiusure'!S$2</f>
        <v>0</v>
      </c>
    </row>
    <row r="1578" spans="1:45" ht="15" customHeight="1">
      <c r="A1578" s="8" t="s">
        <v>45</v>
      </c>
      <c r="B1578" s="8" t="s">
        <v>46</v>
      </c>
      <c r="D1578" s="8">
        <v>2025</v>
      </c>
      <c r="E1578" s="104">
        <v>45811</v>
      </c>
      <c r="F1578" s="47">
        <v>46003</v>
      </c>
      <c r="H1578" s="8" t="s">
        <v>934</v>
      </c>
      <c r="I1578" s="24" t="s">
        <v>50</v>
      </c>
      <c r="J1578" t="s">
        <v>946</v>
      </c>
      <c r="K1578" s="24" t="s">
        <v>52</v>
      </c>
      <c r="L1578" s="8" t="s">
        <v>550</v>
      </c>
      <c r="M1578" s="8" t="s">
        <v>85</v>
      </c>
      <c r="N1578" t="s">
        <v>70</v>
      </c>
      <c r="O1578" s="109" t="s">
        <v>843</v>
      </c>
      <c r="P1578" s="110">
        <v>90</v>
      </c>
      <c r="Q1578"/>
      <c r="R1578" t="s">
        <v>920</v>
      </c>
      <c r="S1578"/>
      <c r="T1578" s="24">
        <v>2025</v>
      </c>
      <c r="U1578"/>
      <c r="V1578"/>
      <c r="W1578"/>
      <c r="X1578"/>
      <c r="Y1578"/>
      <c r="Z1578"/>
      <c r="AA1578">
        <v>0</v>
      </c>
      <c r="AB1578">
        <v>0</v>
      </c>
      <c r="AC1578">
        <v>0</v>
      </c>
      <c r="AD1578">
        <v>5</v>
      </c>
      <c r="AE1578">
        <v>0</v>
      </c>
      <c r="AF1578">
        <v>0</v>
      </c>
      <c r="AG1578">
        <v>0</v>
      </c>
      <c r="AH1578" s="62">
        <f>V1578/'Festività&amp;Chiusure'!H$2</f>
        <v>0</v>
      </c>
      <c r="AI1578" s="62">
        <f>W1578/'Festività&amp;Chiusure'!I$2</f>
        <v>0</v>
      </c>
      <c r="AJ1578" s="62">
        <f>X1578/'Festività&amp;Chiusure'!J$2</f>
        <v>0</v>
      </c>
      <c r="AK1578" s="62">
        <f>Y1578/'Festività&amp;Chiusure'!K$2</f>
        <v>0</v>
      </c>
      <c r="AL1578" s="62">
        <f>Z1578/'Festività&amp;Chiusure'!L$2</f>
        <v>0</v>
      </c>
      <c r="AM1578" s="62">
        <f>AA1578/'Festività&amp;Chiusure'!M$2</f>
        <v>0</v>
      </c>
      <c r="AN1578" s="62">
        <f>AB1578/'Festività&amp;Chiusure'!N$2</f>
        <v>0</v>
      </c>
      <c r="AO1578" s="62">
        <f>AC1578/'Festività&amp;Chiusure'!O$2</f>
        <v>0</v>
      </c>
      <c r="AP1578" s="62">
        <f>AD1578/'Festività&amp;Chiusure'!P$2</f>
        <v>0.23809523809523808</v>
      </c>
      <c r="AQ1578" s="62">
        <f>AE1578/'Festività&amp;Chiusure'!Q$2</f>
        <v>0</v>
      </c>
      <c r="AR1578" s="62">
        <f>AF1578/'Festività&amp;Chiusure'!R$2</f>
        <v>0</v>
      </c>
      <c r="AS1578" s="62">
        <f>AG1578/'Festività&amp;Chiusure'!S$2</f>
        <v>0</v>
      </c>
    </row>
    <row r="1579" spans="1:45" ht="15" customHeight="1">
      <c r="A1579" s="8" t="s">
        <v>45</v>
      </c>
      <c r="B1579" s="8" t="s">
        <v>46</v>
      </c>
      <c r="D1579" s="8">
        <v>2025</v>
      </c>
      <c r="E1579" s="104">
        <v>45811</v>
      </c>
      <c r="F1579" s="47">
        <v>46003</v>
      </c>
      <c r="H1579" s="8" t="s">
        <v>934</v>
      </c>
      <c r="I1579" s="24" t="s">
        <v>50</v>
      </c>
      <c r="J1579" t="s">
        <v>946</v>
      </c>
      <c r="K1579" s="24" t="s">
        <v>52</v>
      </c>
      <c r="L1579" s="8" t="s">
        <v>550</v>
      </c>
      <c r="M1579" s="8" t="s">
        <v>785</v>
      </c>
      <c r="N1579" s="24" t="s">
        <v>55</v>
      </c>
      <c r="O1579" s="109" t="s">
        <v>850</v>
      </c>
      <c r="P1579" s="110">
        <v>90</v>
      </c>
      <c r="Q1579"/>
      <c r="R1579" t="s">
        <v>920</v>
      </c>
      <c r="S1579"/>
      <c r="T1579" s="24">
        <v>2025</v>
      </c>
      <c r="U1579"/>
      <c r="V1579"/>
      <c r="W1579"/>
      <c r="X1579"/>
      <c r="Y1579"/>
      <c r="Z1579"/>
      <c r="AA1579">
        <v>1</v>
      </c>
      <c r="AB1579">
        <v>23</v>
      </c>
      <c r="AC1579">
        <v>6</v>
      </c>
      <c r="AD1579">
        <v>20</v>
      </c>
      <c r="AE1579">
        <v>0</v>
      </c>
      <c r="AF1579">
        <v>0</v>
      </c>
      <c r="AG1579">
        <v>0</v>
      </c>
      <c r="AH1579" s="62">
        <f>V1579/'Festività&amp;Chiusure'!H$2</f>
        <v>0</v>
      </c>
      <c r="AI1579" s="62">
        <f>W1579/'Festività&amp;Chiusure'!I$2</f>
        <v>0</v>
      </c>
      <c r="AJ1579" s="62">
        <f>X1579/'Festività&amp;Chiusure'!J$2</f>
        <v>0</v>
      </c>
      <c r="AK1579" s="62">
        <f>Y1579/'Festività&amp;Chiusure'!K$2</f>
        <v>0</v>
      </c>
      <c r="AL1579" s="62">
        <f>Z1579/'Festività&amp;Chiusure'!L$2</f>
        <v>0</v>
      </c>
      <c r="AM1579" s="62">
        <f>AA1579/'Festività&amp;Chiusure'!M$2</f>
        <v>0.05</v>
      </c>
      <c r="AN1579" s="62">
        <f>AB1579/'Festività&amp;Chiusure'!N$2</f>
        <v>1</v>
      </c>
      <c r="AO1579" s="62">
        <f>AC1579/'Festività&amp;Chiusure'!O$2</f>
        <v>0.5</v>
      </c>
      <c r="AP1579" s="62">
        <f>AD1579/'Festività&amp;Chiusure'!P$2</f>
        <v>0.95238095238095233</v>
      </c>
      <c r="AQ1579" s="62">
        <f>AE1579/'Festività&amp;Chiusure'!Q$2</f>
        <v>0</v>
      </c>
      <c r="AR1579" s="62">
        <f>AF1579/'Festività&amp;Chiusure'!R$2</f>
        <v>0</v>
      </c>
      <c r="AS1579" s="62">
        <f>AG1579/'Festività&amp;Chiusure'!S$2</f>
        <v>0</v>
      </c>
    </row>
    <row r="1580" spans="1:45" ht="15" customHeight="1">
      <c r="A1580" s="8" t="s">
        <v>45</v>
      </c>
      <c r="B1580" s="8" t="s">
        <v>46</v>
      </c>
      <c r="D1580" s="8">
        <v>2025</v>
      </c>
      <c r="E1580" s="104">
        <v>45811</v>
      </c>
      <c r="F1580" s="47">
        <v>46003</v>
      </c>
      <c r="H1580" s="8" t="s">
        <v>934</v>
      </c>
      <c r="I1580" s="24" t="s">
        <v>50</v>
      </c>
      <c r="J1580" t="s">
        <v>947</v>
      </c>
      <c r="K1580" s="24" t="s">
        <v>52</v>
      </c>
      <c r="L1580" s="8" t="s">
        <v>550</v>
      </c>
      <c r="M1580" s="8" t="s">
        <v>96</v>
      </c>
      <c r="N1580" s="24" t="s">
        <v>55</v>
      </c>
      <c r="O1580" s="109" t="s">
        <v>942</v>
      </c>
      <c r="P1580" s="110">
        <v>90</v>
      </c>
      <c r="Q1580"/>
      <c r="R1580" t="s">
        <v>920</v>
      </c>
      <c r="S1580"/>
      <c r="T1580" s="24">
        <v>2025</v>
      </c>
      <c r="U1580"/>
      <c r="V1580"/>
      <c r="W1580"/>
      <c r="X1580"/>
      <c r="Y1580"/>
      <c r="Z1580"/>
      <c r="AA1580">
        <v>5</v>
      </c>
      <c r="AB1580">
        <v>11</v>
      </c>
      <c r="AC1580">
        <v>4</v>
      </c>
      <c r="AD1580">
        <v>11</v>
      </c>
      <c r="AE1580">
        <v>4</v>
      </c>
      <c r="AF1580">
        <v>0</v>
      </c>
      <c r="AG1580">
        <v>0</v>
      </c>
      <c r="AH1580" s="62">
        <f>V1580/'Festività&amp;Chiusure'!H$2</f>
        <v>0</v>
      </c>
      <c r="AI1580" s="62">
        <f>W1580/'Festività&amp;Chiusure'!I$2</f>
        <v>0</v>
      </c>
      <c r="AJ1580" s="62">
        <f>X1580/'Festività&amp;Chiusure'!J$2</f>
        <v>0</v>
      </c>
      <c r="AK1580" s="62">
        <f>Y1580/'Festività&amp;Chiusure'!K$2</f>
        <v>0</v>
      </c>
      <c r="AL1580" s="62">
        <f>Z1580/'Festività&amp;Chiusure'!L$2</f>
        <v>0</v>
      </c>
      <c r="AM1580" s="62">
        <f>AA1580/'Festività&amp;Chiusure'!M$2</f>
        <v>0.25</v>
      </c>
      <c r="AN1580" s="62">
        <f>AB1580/'Festività&amp;Chiusure'!N$2</f>
        <v>0.47826086956521741</v>
      </c>
      <c r="AO1580" s="62">
        <f>AC1580/'Festività&amp;Chiusure'!O$2</f>
        <v>0.33333333333333331</v>
      </c>
      <c r="AP1580" s="62">
        <f>AD1580/'Festività&amp;Chiusure'!P$2</f>
        <v>0.52380952380952384</v>
      </c>
      <c r="AQ1580" s="62">
        <f>AE1580/'Festività&amp;Chiusure'!Q$2</f>
        <v>0.17391304347826086</v>
      </c>
      <c r="AR1580" s="62">
        <f>AF1580/'Festività&amp;Chiusure'!R$2</f>
        <v>0</v>
      </c>
      <c r="AS1580" s="62">
        <f>AG1580/'Festività&amp;Chiusure'!S$2</f>
        <v>0</v>
      </c>
    </row>
    <row r="1581" spans="1:45" ht="15" customHeight="1">
      <c r="A1581" s="8" t="s">
        <v>45</v>
      </c>
      <c r="B1581" s="8" t="s">
        <v>46</v>
      </c>
      <c r="D1581" s="8">
        <v>2025</v>
      </c>
      <c r="E1581" s="104">
        <v>45811</v>
      </c>
      <c r="F1581" s="47">
        <v>46003</v>
      </c>
      <c r="H1581" s="8" t="s">
        <v>934</v>
      </c>
      <c r="I1581" s="24" t="s">
        <v>50</v>
      </c>
      <c r="J1581" t="s">
        <v>947</v>
      </c>
      <c r="K1581" s="24" t="s">
        <v>52</v>
      </c>
      <c r="L1581" s="8" t="s">
        <v>550</v>
      </c>
      <c r="M1581" s="8" t="s">
        <v>85</v>
      </c>
      <c r="N1581" t="s">
        <v>70</v>
      </c>
      <c r="O1581" s="109" t="s">
        <v>843</v>
      </c>
      <c r="P1581" s="110">
        <v>90</v>
      </c>
      <c r="Q1581"/>
      <c r="R1581" t="s">
        <v>920</v>
      </c>
      <c r="S1581"/>
      <c r="T1581" s="24">
        <v>2025</v>
      </c>
      <c r="U1581"/>
      <c r="V1581"/>
      <c r="W1581"/>
      <c r="X1581"/>
      <c r="Y1581"/>
      <c r="Z1581"/>
      <c r="AA1581">
        <v>0</v>
      </c>
      <c r="AB1581">
        <v>0</v>
      </c>
      <c r="AC1581">
        <v>0</v>
      </c>
      <c r="AD1581">
        <v>5</v>
      </c>
      <c r="AE1581">
        <v>0</v>
      </c>
      <c r="AF1581">
        <v>0</v>
      </c>
      <c r="AG1581">
        <v>0</v>
      </c>
      <c r="AH1581" s="62">
        <f>V1581/'Festività&amp;Chiusure'!H$2</f>
        <v>0</v>
      </c>
      <c r="AI1581" s="62">
        <f>W1581/'Festività&amp;Chiusure'!I$2</f>
        <v>0</v>
      </c>
      <c r="AJ1581" s="62">
        <f>X1581/'Festività&amp;Chiusure'!J$2</f>
        <v>0</v>
      </c>
      <c r="AK1581" s="62">
        <f>Y1581/'Festività&amp;Chiusure'!K$2</f>
        <v>0</v>
      </c>
      <c r="AL1581" s="62">
        <f>Z1581/'Festività&amp;Chiusure'!L$2</f>
        <v>0</v>
      </c>
      <c r="AM1581" s="62">
        <f>AA1581/'Festività&amp;Chiusure'!M$2</f>
        <v>0</v>
      </c>
      <c r="AN1581" s="62">
        <f>AB1581/'Festività&amp;Chiusure'!N$2</f>
        <v>0</v>
      </c>
      <c r="AO1581" s="62">
        <f>AC1581/'Festività&amp;Chiusure'!O$2</f>
        <v>0</v>
      </c>
      <c r="AP1581" s="62">
        <f>AD1581/'Festività&amp;Chiusure'!P$2</f>
        <v>0.23809523809523808</v>
      </c>
      <c r="AQ1581" s="62">
        <f>AE1581/'Festività&amp;Chiusure'!Q$2</f>
        <v>0</v>
      </c>
      <c r="AR1581" s="62">
        <f>AF1581/'Festività&amp;Chiusure'!R$2</f>
        <v>0</v>
      </c>
      <c r="AS1581" s="62">
        <f>AG1581/'Festività&amp;Chiusure'!S$2</f>
        <v>0</v>
      </c>
    </row>
    <row r="1582" spans="1:45" ht="15" customHeight="1">
      <c r="A1582" s="8" t="s">
        <v>45</v>
      </c>
      <c r="B1582" s="8" t="s">
        <v>46</v>
      </c>
      <c r="D1582" s="8">
        <v>2025</v>
      </c>
      <c r="E1582" s="104">
        <v>45811</v>
      </c>
      <c r="F1582" s="47">
        <v>46003</v>
      </c>
      <c r="H1582" s="8" t="s">
        <v>934</v>
      </c>
      <c r="I1582" s="24" t="s">
        <v>50</v>
      </c>
      <c r="J1582" t="s">
        <v>947</v>
      </c>
      <c r="K1582" s="24" t="s">
        <v>52</v>
      </c>
      <c r="L1582" s="8" t="s">
        <v>550</v>
      </c>
      <c r="M1582" s="8" t="s">
        <v>785</v>
      </c>
      <c r="N1582" s="24" t="s">
        <v>55</v>
      </c>
      <c r="O1582" s="109" t="s">
        <v>850</v>
      </c>
      <c r="P1582" s="110">
        <v>90</v>
      </c>
      <c r="Q1582"/>
      <c r="R1582" t="s">
        <v>920</v>
      </c>
      <c r="S1582"/>
      <c r="T1582" s="24">
        <v>2025</v>
      </c>
      <c r="U1582"/>
      <c r="V1582"/>
      <c r="W1582"/>
      <c r="X1582"/>
      <c r="Y1582"/>
      <c r="Z1582"/>
      <c r="AA1582">
        <v>0</v>
      </c>
      <c r="AB1582">
        <v>0</v>
      </c>
      <c r="AC1582">
        <v>0</v>
      </c>
      <c r="AD1582">
        <v>8.5</v>
      </c>
      <c r="AE1582">
        <v>1.5</v>
      </c>
      <c r="AF1582">
        <v>0</v>
      </c>
      <c r="AG1582">
        <v>0</v>
      </c>
      <c r="AH1582" s="62">
        <f>V1582/'Festività&amp;Chiusure'!H$2</f>
        <v>0</v>
      </c>
      <c r="AI1582" s="62">
        <f>W1582/'Festività&amp;Chiusure'!I$2</f>
        <v>0</v>
      </c>
      <c r="AJ1582" s="62">
        <f>X1582/'Festività&amp;Chiusure'!J$2</f>
        <v>0</v>
      </c>
      <c r="AK1582" s="62">
        <f>Y1582/'Festività&amp;Chiusure'!K$2</f>
        <v>0</v>
      </c>
      <c r="AL1582" s="62">
        <f>Z1582/'Festività&amp;Chiusure'!L$2</f>
        <v>0</v>
      </c>
      <c r="AM1582" s="62">
        <f>AA1582/'Festività&amp;Chiusure'!M$2</f>
        <v>0</v>
      </c>
      <c r="AN1582" s="62">
        <f>AB1582/'Festività&amp;Chiusure'!N$2</f>
        <v>0</v>
      </c>
      <c r="AO1582" s="62">
        <f>AC1582/'Festività&amp;Chiusure'!O$2</f>
        <v>0</v>
      </c>
      <c r="AP1582" s="62">
        <f>AD1582/'Festività&amp;Chiusure'!P$2</f>
        <v>0.40476190476190477</v>
      </c>
      <c r="AQ1582" s="62">
        <f>AE1582/'Festività&amp;Chiusure'!Q$2</f>
        <v>6.5217391304347824E-2</v>
      </c>
      <c r="AR1582" s="62">
        <f>AF1582/'Festività&amp;Chiusure'!R$2</f>
        <v>0</v>
      </c>
      <c r="AS1582" s="62">
        <f>AG1582/'Festività&amp;Chiusure'!S$2</f>
        <v>0</v>
      </c>
    </row>
    <row r="1583" spans="1:45" ht="15" customHeight="1">
      <c r="A1583" s="8" t="s">
        <v>45</v>
      </c>
      <c r="B1583" s="8" t="s">
        <v>46</v>
      </c>
      <c r="D1583" s="8">
        <v>2025</v>
      </c>
      <c r="E1583" s="104">
        <v>45811</v>
      </c>
      <c r="F1583" s="47">
        <v>46003</v>
      </c>
      <c r="H1583" s="8" t="s">
        <v>934</v>
      </c>
      <c r="I1583" s="24" t="s">
        <v>50</v>
      </c>
      <c r="J1583" t="s">
        <v>947</v>
      </c>
      <c r="K1583" s="24" t="s">
        <v>52</v>
      </c>
      <c r="L1583" s="8" t="s">
        <v>550</v>
      </c>
      <c r="M1583" s="8" t="s">
        <v>86</v>
      </c>
      <c r="N1583" s="24" t="s">
        <v>55</v>
      </c>
      <c r="O1583" s="109" t="s">
        <v>120</v>
      </c>
      <c r="P1583" s="110">
        <v>90</v>
      </c>
      <c r="Q1583"/>
      <c r="R1583" t="s">
        <v>920</v>
      </c>
      <c r="S1583"/>
      <c r="T1583" s="24">
        <v>2025</v>
      </c>
      <c r="U1583"/>
      <c r="V1583"/>
      <c r="W1583"/>
      <c r="X1583"/>
      <c r="Y1583"/>
      <c r="Z1583"/>
      <c r="AA1583">
        <v>3</v>
      </c>
      <c r="AB1583">
        <v>9.5</v>
      </c>
      <c r="AC1583">
        <v>5</v>
      </c>
      <c r="AD1583">
        <v>11</v>
      </c>
      <c r="AE1583">
        <v>11.5</v>
      </c>
      <c r="AF1583">
        <v>0</v>
      </c>
      <c r="AG1583">
        <v>0</v>
      </c>
      <c r="AH1583" s="62">
        <f>V1583/'Festività&amp;Chiusure'!H$2</f>
        <v>0</v>
      </c>
      <c r="AI1583" s="62">
        <f>W1583/'Festività&amp;Chiusure'!I$2</f>
        <v>0</v>
      </c>
      <c r="AJ1583" s="62">
        <f>X1583/'Festività&amp;Chiusure'!J$2</f>
        <v>0</v>
      </c>
      <c r="AK1583" s="62">
        <f>Y1583/'Festività&amp;Chiusure'!K$2</f>
        <v>0</v>
      </c>
      <c r="AL1583" s="62">
        <f>Z1583/'Festività&amp;Chiusure'!L$2</f>
        <v>0</v>
      </c>
      <c r="AM1583" s="62">
        <f>AA1583/'Festività&amp;Chiusure'!M$2</f>
        <v>0.15</v>
      </c>
      <c r="AN1583" s="62">
        <f>AB1583/'Festività&amp;Chiusure'!N$2</f>
        <v>0.41304347826086957</v>
      </c>
      <c r="AO1583" s="62">
        <f>AC1583/'Festività&amp;Chiusure'!O$2</f>
        <v>0.41666666666666669</v>
      </c>
      <c r="AP1583" s="62">
        <f>AD1583/'Festività&amp;Chiusure'!P$2</f>
        <v>0.52380952380952384</v>
      </c>
      <c r="AQ1583" s="62">
        <f>AE1583/'Festività&amp;Chiusure'!Q$2</f>
        <v>0.5</v>
      </c>
      <c r="AR1583" s="62">
        <f>AF1583/'Festività&amp;Chiusure'!R$2</f>
        <v>0</v>
      </c>
      <c r="AS1583" s="62">
        <f>AG1583/'Festività&amp;Chiusure'!S$2</f>
        <v>0</v>
      </c>
    </row>
    <row r="1584" spans="1:45" ht="15" customHeight="1">
      <c r="A1584" s="8" t="s">
        <v>45</v>
      </c>
      <c r="B1584" s="8" t="s">
        <v>46</v>
      </c>
      <c r="D1584" s="8">
        <v>2025</v>
      </c>
      <c r="E1584" s="104">
        <v>45811</v>
      </c>
      <c r="F1584" s="47">
        <v>46003</v>
      </c>
      <c r="H1584" s="8" t="s">
        <v>934</v>
      </c>
      <c r="I1584" s="8" t="s">
        <v>50</v>
      </c>
      <c r="J1584" s="8" t="s">
        <v>948</v>
      </c>
      <c r="K1584" s="24" t="s">
        <v>52</v>
      </c>
      <c r="L1584" s="8" t="s">
        <v>550</v>
      </c>
      <c r="M1584" s="8" t="s">
        <v>177</v>
      </c>
      <c r="N1584" s="8" t="s">
        <v>59</v>
      </c>
      <c r="O1584" s="8" t="s">
        <v>178</v>
      </c>
      <c r="R1584" t="s">
        <v>920</v>
      </c>
      <c r="S1584"/>
      <c r="T1584" s="24">
        <v>2025</v>
      </c>
      <c r="AA1584"/>
      <c r="AB1584"/>
      <c r="AC1584"/>
      <c r="AD1584"/>
      <c r="AE1584"/>
      <c r="AF1584">
        <v>0</v>
      </c>
      <c r="AG1584">
        <v>0</v>
      </c>
      <c r="AH1584" s="62">
        <f>V1584/'Festività&amp;Chiusure'!H$2</f>
        <v>0</v>
      </c>
      <c r="AI1584" s="62">
        <f>W1584/'Festività&amp;Chiusure'!I$2</f>
        <v>0</v>
      </c>
      <c r="AJ1584" s="62">
        <f>X1584/'Festività&amp;Chiusure'!J$2</f>
        <v>0</v>
      </c>
      <c r="AK1584" s="62">
        <f>Y1584/'Festività&amp;Chiusure'!K$2</f>
        <v>0</v>
      </c>
      <c r="AL1584" s="62">
        <f>Z1584/'Festività&amp;Chiusure'!L$2</f>
        <v>0</v>
      </c>
      <c r="AM1584" s="62">
        <f>AA1584/'Festività&amp;Chiusure'!M$2</f>
        <v>0</v>
      </c>
      <c r="AN1584" s="62">
        <f>AB1584/'Festività&amp;Chiusure'!N$2</f>
        <v>0</v>
      </c>
      <c r="AO1584" s="62">
        <f>AC1584/'Festività&amp;Chiusure'!O$2</f>
        <v>0</v>
      </c>
      <c r="AP1584" s="62">
        <f>AD1584/'Festività&amp;Chiusure'!P$2</f>
        <v>0</v>
      </c>
      <c r="AQ1584" s="62">
        <f>AE1584/'Festività&amp;Chiusure'!Q$2</f>
        <v>0</v>
      </c>
      <c r="AR1584" s="62">
        <f>AF1584/'Festività&amp;Chiusure'!R$2</f>
        <v>0</v>
      </c>
      <c r="AS1584" s="62">
        <f>AG1584/'Festività&amp;Chiusure'!S$2</f>
        <v>0</v>
      </c>
    </row>
    <row r="1585" spans="1:45" ht="15" customHeight="1">
      <c r="A1585" s="8" t="s">
        <v>45</v>
      </c>
      <c r="B1585" s="8" t="s">
        <v>46</v>
      </c>
      <c r="D1585" s="8">
        <v>2025</v>
      </c>
      <c r="E1585" s="104">
        <v>45811</v>
      </c>
      <c r="F1585" s="47">
        <v>46003</v>
      </c>
      <c r="H1585" s="8" t="s">
        <v>934</v>
      </c>
      <c r="I1585" s="8" t="s">
        <v>50</v>
      </c>
      <c r="J1585" s="8" t="s">
        <v>948</v>
      </c>
      <c r="K1585" s="24" t="s">
        <v>52</v>
      </c>
      <c r="L1585" s="8" t="s">
        <v>550</v>
      </c>
      <c r="M1585" s="8" t="s">
        <v>270</v>
      </c>
      <c r="N1585" s="8" t="s">
        <v>59</v>
      </c>
      <c r="O1585" s="8" t="s">
        <v>178</v>
      </c>
      <c r="R1585" t="s">
        <v>920</v>
      </c>
      <c r="S1585"/>
      <c r="T1585" s="24">
        <v>2025</v>
      </c>
      <c r="AA1585"/>
      <c r="AB1585"/>
      <c r="AC1585"/>
      <c r="AD1585"/>
      <c r="AE1585"/>
      <c r="AF1585">
        <v>0</v>
      </c>
      <c r="AG1585">
        <v>0</v>
      </c>
      <c r="AH1585" s="62">
        <f>V1585/'Festività&amp;Chiusure'!H$2</f>
        <v>0</v>
      </c>
      <c r="AI1585" s="62">
        <f>W1585/'Festività&amp;Chiusure'!I$2</f>
        <v>0</v>
      </c>
      <c r="AJ1585" s="62">
        <f>X1585/'Festività&amp;Chiusure'!J$2</f>
        <v>0</v>
      </c>
      <c r="AK1585" s="62">
        <f>Y1585/'Festività&amp;Chiusure'!K$2</f>
        <v>0</v>
      </c>
      <c r="AL1585" s="62">
        <f>Z1585/'Festività&amp;Chiusure'!L$2</f>
        <v>0</v>
      </c>
      <c r="AM1585" s="62">
        <f>AA1585/'Festività&amp;Chiusure'!M$2</f>
        <v>0</v>
      </c>
      <c r="AN1585" s="62">
        <f>AB1585/'Festività&amp;Chiusure'!N$2</f>
        <v>0</v>
      </c>
      <c r="AO1585" s="62">
        <f>AC1585/'Festività&amp;Chiusure'!O$2</f>
        <v>0</v>
      </c>
      <c r="AP1585" s="62">
        <f>AD1585/'Festività&amp;Chiusure'!P$2</f>
        <v>0</v>
      </c>
      <c r="AQ1585" s="62">
        <f>AE1585/'Festività&amp;Chiusure'!Q$2</f>
        <v>0</v>
      </c>
      <c r="AR1585" s="62">
        <f>AF1585/'Festività&amp;Chiusure'!R$2</f>
        <v>0</v>
      </c>
      <c r="AS1585" s="62">
        <f>AG1585/'Festività&amp;Chiusure'!S$2</f>
        <v>0</v>
      </c>
    </row>
    <row r="1586" spans="1:45" ht="15" customHeight="1">
      <c r="A1586" s="8" t="s">
        <v>45</v>
      </c>
      <c r="B1586" s="8" t="s">
        <v>46</v>
      </c>
      <c r="C1586" s="103" t="s">
        <v>195</v>
      </c>
      <c r="D1586" s="8">
        <v>2025</v>
      </c>
      <c r="E1586" s="104">
        <v>45831</v>
      </c>
      <c r="F1586" s="47">
        <v>45829</v>
      </c>
      <c r="G1586" s="8" t="s">
        <v>62</v>
      </c>
      <c r="H1586" s="102"/>
      <c r="I1586" s="8" t="s">
        <v>379</v>
      </c>
      <c r="J1586" s="8" t="s">
        <v>930</v>
      </c>
      <c r="K1586" s="103" t="s">
        <v>52</v>
      </c>
      <c r="L1586" s="8" t="s">
        <v>451</v>
      </c>
      <c r="M1586" s="24" t="s">
        <v>160</v>
      </c>
      <c r="N1586" s="24" t="s">
        <v>55</v>
      </c>
      <c r="O1586" s="24" t="s">
        <v>142</v>
      </c>
      <c r="P1586" s="8">
        <v>7</v>
      </c>
      <c r="R1586" s="8" t="s">
        <v>84</v>
      </c>
      <c r="S1586" s="106">
        <v>0</v>
      </c>
      <c r="T1586" s="103">
        <v>2025</v>
      </c>
      <c r="U1586" s="103">
        <f>SUM(Z1586:AG1586)</f>
        <v>2</v>
      </c>
      <c r="AA1586" s="8">
        <v>1</v>
      </c>
      <c r="AB1586" s="8">
        <v>1</v>
      </c>
      <c r="AH1586" s="106">
        <f>V1586/'Festività&amp;Chiusure'!H$2</f>
        <v>0</v>
      </c>
      <c r="AI1586" s="106">
        <f>W1586/'Festività&amp;Chiusure'!I$2</f>
        <v>0</v>
      </c>
      <c r="AJ1586" s="106">
        <f>X1586/'Festività&amp;Chiusure'!J$2</f>
        <v>0</v>
      </c>
      <c r="AK1586" s="106">
        <f>Y1586/'Festività&amp;Chiusure'!K$2</f>
        <v>0</v>
      </c>
      <c r="AL1586" s="106">
        <f>Z1586/'Festività&amp;Chiusure'!L$2</f>
        <v>0</v>
      </c>
      <c r="AM1586" s="106">
        <f>AA1586/'Festività&amp;Chiusure'!M$2</f>
        <v>0.05</v>
      </c>
      <c r="AN1586" s="106">
        <f>AB1586/'Festività&amp;Chiusure'!N$2</f>
        <v>4.3478260869565216E-2</v>
      </c>
      <c r="AO1586" s="106">
        <f>AC1586/'Festività&amp;Chiusure'!O$2</f>
        <v>0</v>
      </c>
      <c r="AP1586" s="106">
        <f>AD1586/'Festività&amp;Chiusure'!P$2</f>
        <v>0</v>
      </c>
      <c r="AQ1586" s="106">
        <f>AE1586/'Festività&amp;Chiusure'!Q$2</f>
        <v>0</v>
      </c>
      <c r="AR1586" s="106">
        <f>AF1586/'Festività&amp;Chiusure'!R$2</f>
        <v>0</v>
      </c>
      <c r="AS1586" s="106">
        <f>AG1586/'Festività&amp;Chiusure'!S$2</f>
        <v>0</v>
      </c>
    </row>
    <row r="1587" spans="1:45" ht="15" customHeight="1">
      <c r="A1587" s="8" t="s">
        <v>45</v>
      </c>
      <c r="B1587" s="8" t="s">
        <v>46</v>
      </c>
      <c r="C1587" s="103" t="s">
        <v>195</v>
      </c>
      <c r="D1587" s="8">
        <v>2025</v>
      </c>
      <c r="E1587" s="104">
        <v>45831</v>
      </c>
      <c r="F1587" s="47">
        <v>45829</v>
      </c>
      <c r="G1587" s="8" t="s">
        <v>62</v>
      </c>
      <c r="H1587" s="102"/>
      <c r="I1587" s="8" t="s">
        <v>379</v>
      </c>
      <c r="J1587" s="8" t="s">
        <v>930</v>
      </c>
      <c r="K1587" s="103" t="s">
        <v>52</v>
      </c>
      <c r="L1587" s="8" t="s">
        <v>451</v>
      </c>
      <c r="M1587" s="24" t="s">
        <v>336</v>
      </c>
      <c r="N1587" s="24" t="s">
        <v>59</v>
      </c>
      <c r="O1587" s="24" t="s">
        <v>72</v>
      </c>
      <c r="P1587" s="8">
        <v>7</v>
      </c>
      <c r="R1587" s="8" t="s">
        <v>84</v>
      </c>
      <c r="S1587" s="106">
        <v>0</v>
      </c>
      <c r="T1587" s="103">
        <v>2025</v>
      </c>
      <c r="U1587" s="103">
        <f>SUM(Z1587:AG1587)</f>
        <v>1.5</v>
      </c>
      <c r="AA1587" s="8">
        <v>0.5</v>
      </c>
      <c r="AB1587" s="8">
        <v>1</v>
      </c>
      <c r="AH1587" s="106">
        <f>V1587/'Festività&amp;Chiusure'!H$2</f>
        <v>0</v>
      </c>
      <c r="AI1587" s="106">
        <f>W1587/'Festività&amp;Chiusure'!I$2</f>
        <v>0</v>
      </c>
      <c r="AJ1587" s="106">
        <f>X1587/'Festività&amp;Chiusure'!J$2</f>
        <v>0</v>
      </c>
      <c r="AK1587" s="106">
        <f>Y1587/'Festività&amp;Chiusure'!K$2</f>
        <v>0</v>
      </c>
      <c r="AL1587" s="106">
        <f>Z1587/'Festività&amp;Chiusure'!L$2</f>
        <v>0</v>
      </c>
      <c r="AM1587" s="106">
        <f>AA1587/'Festività&amp;Chiusure'!M$2</f>
        <v>2.5000000000000001E-2</v>
      </c>
      <c r="AN1587" s="106">
        <f>AB1587/'Festività&amp;Chiusure'!N$2</f>
        <v>4.3478260869565216E-2</v>
      </c>
      <c r="AO1587" s="106">
        <f>AC1587/'Festività&amp;Chiusure'!O$2</f>
        <v>0</v>
      </c>
      <c r="AP1587" s="106">
        <f>AD1587/'Festività&amp;Chiusure'!P$2</f>
        <v>0</v>
      </c>
      <c r="AQ1587" s="106">
        <f>AE1587/'Festività&amp;Chiusure'!Q$2</f>
        <v>0</v>
      </c>
      <c r="AR1587" s="106">
        <f>AF1587/'Festività&amp;Chiusure'!R$2</f>
        <v>0</v>
      </c>
      <c r="AS1587" s="106">
        <f>AG1587/'Festività&amp;Chiusure'!S$2</f>
        <v>0</v>
      </c>
    </row>
    <row r="1588" spans="1:45" ht="15" customHeight="1">
      <c r="A1588" s="8" t="s">
        <v>45</v>
      </c>
      <c r="B1588" s="8" t="s">
        <v>46</v>
      </c>
      <c r="C1588" s="103" t="s">
        <v>195</v>
      </c>
      <c r="D1588" s="8">
        <v>2025</v>
      </c>
      <c r="E1588" s="104">
        <v>45831</v>
      </c>
      <c r="F1588" s="47">
        <v>45829</v>
      </c>
      <c r="G1588" s="8" t="s">
        <v>62</v>
      </c>
      <c r="H1588" s="102"/>
      <c r="I1588" s="8" t="s">
        <v>379</v>
      </c>
      <c r="J1588" s="8" t="s">
        <v>930</v>
      </c>
      <c r="K1588" s="103" t="s">
        <v>52</v>
      </c>
      <c r="L1588" s="8" t="s">
        <v>451</v>
      </c>
      <c r="M1588" s="24" t="s">
        <v>230</v>
      </c>
      <c r="N1588" s="24" t="s">
        <v>55</v>
      </c>
      <c r="O1588" s="24" t="s">
        <v>696</v>
      </c>
      <c r="P1588" s="8">
        <v>7</v>
      </c>
      <c r="R1588" s="8" t="s">
        <v>84</v>
      </c>
      <c r="S1588" s="106">
        <v>0</v>
      </c>
      <c r="T1588" s="103">
        <v>2025</v>
      </c>
      <c r="U1588" s="103">
        <f>SUM(Z1588:AG1588)</f>
        <v>2</v>
      </c>
      <c r="AB1588" s="8">
        <v>2</v>
      </c>
      <c r="AH1588" s="106">
        <f>V1588/'Festività&amp;Chiusure'!H$2</f>
        <v>0</v>
      </c>
      <c r="AI1588" s="106">
        <f>W1588/'Festività&amp;Chiusure'!I$2</f>
        <v>0</v>
      </c>
      <c r="AJ1588" s="106">
        <f>X1588/'Festività&amp;Chiusure'!J$2</f>
        <v>0</v>
      </c>
      <c r="AK1588" s="106">
        <f>Y1588/'Festività&amp;Chiusure'!K$2</f>
        <v>0</v>
      </c>
      <c r="AL1588" s="106">
        <f>Z1588/'Festività&amp;Chiusure'!L$2</f>
        <v>0</v>
      </c>
      <c r="AM1588" s="106">
        <f>AA1588/'Festività&amp;Chiusure'!M$2</f>
        <v>0</v>
      </c>
      <c r="AN1588" s="106">
        <f>AB1588/'Festività&amp;Chiusure'!N$2</f>
        <v>8.6956521739130432E-2</v>
      </c>
      <c r="AO1588" s="106">
        <f>AC1588/'Festività&amp;Chiusure'!O$2</f>
        <v>0</v>
      </c>
      <c r="AP1588" s="106">
        <f>AD1588/'Festività&amp;Chiusure'!P$2</f>
        <v>0</v>
      </c>
      <c r="AQ1588" s="106">
        <f>AE1588/'Festività&amp;Chiusure'!Q$2</f>
        <v>0</v>
      </c>
      <c r="AR1588" s="106">
        <f>AF1588/'Festività&amp;Chiusure'!R$2</f>
        <v>0</v>
      </c>
      <c r="AS1588" s="106">
        <f>AG1588/'Festività&amp;Chiusure'!S$2</f>
        <v>0</v>
      </c>
    </row>
    <row r="1589" spans="1:45" ht="15" customHeight="1">
      <c r="H1589" t="s">
        <v>62</v>
      </c>
      <c r="I1589" s="24" t="s">
        <v>139</v>
      </c>
      <c r="J1589" s="24" t="s">
        <v>949</v>
      </c>
      <c r="K1589" s="24" t="s">
        <v>52</v>
      </c>
      <c r="L1589" s="24" t="s">
        <v>272</v>
      </c>
      <c r="M1589" s="24" t="s">
        <v>715</v>
      </c>
      <c r="N1589" s="24" t="s">
        <v>59</v>
      </c>
      <c r="O1589" s="24" t="s">
        <v>146</v>
      </c>
      <c r="P1589" s="24">
        <v>200</v>
      </c>
      <c r="Q1589" s="24">
        <v>0</v>
      </c>
      <c r="R1589" s="24" t="s">
        <v>654</v>
      </c>
      <c r="S1589" s="62">
        <f t="shared" ref="S1589:S1591" si="44">Q1589/P1589</f>
        <v>0</v>
      </c>
      <c r="T1589" s="24">
        <v>2025</v>
      </c>
      <c r="U1589" s="24">
        <f t="shared" ref="U1589:U1591" si="45">SUM(Z1589:AG1589)</f>
        <v>40</v>
      </c>
      <c r="V1589" s="24"/>
      <c r="W1589" s="24"/>
      <c r="X1589" s="24"/>
      <c r="Y1589" s="24">
        <v>0</v>
      </c>
      <c r="Z1589" s="24">
        <v>0</v>
      </c>
      <c r="AA1589" s="24">
        <v>7</v>
      </c>
      <c r="AB1589" s="24">
        <v>7</v>
      </c>
      <c r="AC1589" s="24">
        <v>5</v>
      </c>
      <c r="AD1589" s="24">
        <v>7</v>
      </c>
      <c r="AE1589" s="24">
        <v>7</v>
      </c>
      <c r="AF1589" s="24">
        <v>7</v>
      </c>
      <c r="AG1589" s="24"/>
      <c r="AH1589" s="62">
        <f>V1589/'Festività&amp;Chiusure'!H$2</f>
        <v>0</v>
      </c>
      <c r="AI1589" s="62">
        <f>W1589/'Festività&amp;Chiusure'!I$2</f>
        <v>0</v>
      </c>
      <c r="AJ1589" s="62">
        <f>X1589/'Festività&amp;Chiusure'!J$2</f>
        <v>0</v>
      </c>
      <c r="AK1589" s="62">
        <f>Y1589/'Festività&amp;Chiusure'!K$2</f>
        <v>0</v>
      </c>
      <c r="AL1589" s="62">
        <f>Z1589/'Festività&amp;Chiusure'!L$2</f>
        <v>0</v>
      </c>
      <c r="AM1589" s="62">
        <f>AA1589/'Festività&amp;Chiusure'!M$2</f>
        <v>0.35</v>
      </c>
      <c r="AN1589" s="62">
        <f>AB1589/'Festività&amp;Chiusure'!N$2</f>
        <v>0.30434782608695654</v>
      </c>
      <c r="AO1589" s="62">
        <f>AC1589/'Festività&amp;Chiusure'!O$2</f>
        <v>0.41666666666666669</v>
      </c>
      <c r="AP1589" s="62">
        <f>AD1589/'Festività&amp;Chiusure'!P$2</f>
        <v>0.33333333333333331</v>
      </c>
      <c r="AQ1589" s="62">
        <f>AE1589/'Festività&amp;Chiusure'!Q$2</f>
        <v>0.30434782608695654</v>
      </c>
      <c r="AR1589" s="62">
        <f>AF1589/'Festività&amp;Chiusure'!R$2</f>
        <v>0.33333333333333331</v>
      </c>
      <c r="AS1589" s="62">
        <f>AG1589/'Festività&amp;Chiusure'!S$2</f>
        <v>0</v>
      </c>
    </row>
    <row r="1590" spans="1:45" ht="15" customHeight="1">
      <c r="H1590" t="s">
        <v>62</v>
      </c>
      <c r="I1590" s="24" t="s">
        <v>139</v>
      </c>
      <c r="J1590" s="24" t="s">
        <v>949</v>
      </c>
      <c r="K1590" s="24" t="s">
        <v>52</v>
      </c>
      <c r="L1590" s="24" t="s">
        <v>272</v>
      </c>
      <c r="M1590" s="24" t="s">
        <v>708</v>
      </c>
      <c r="N1590" s="24" t="s">
        <v>55</v>
      </c>
      <c r="O1590" s="24" t="s">
        <v>146</v>
      </c>
      <c r="P1590" s="24">
        <v>200</v>
      </c>
      <c r="Q1590" s="24">
        <v>0</v>
      </c>
      <c r="R1590" s="24" t="s">
        <v>654</v>
      </c>
      <c r="S1590" s="62">
        <f t="shared" si="44"/>
        <v>0</v>
      </c>
      <c r="T1590" s="24">
        <v>2025</v>
      </c>
      <c r="U1590" s="24">
        <f t="shared" si="45"/>
        <v>75</v>
      </c>
      <c r="V1590" s="24"/>
      <c r="W1590" s="24"/>
      <c r="X1590" s="24"/>
      <c r="Y1590" s="24"/>
      <c r="Z1590" s="24">
        <v>0</v>
      </c>
      <c r="AA1590" s="24">
        <v>10</v>
      </c>
      <c r="AB1590" s="24">
        <v>15</v>
      </c>
      <c r="AC1590" s="24">
        <v>5</v>
      </c>
      <c r="AD1590" s="24">
        <v>15</v>
      </c>
      <c r="AE1590" s="8">
        <v>15</v>
      </c>
      <c r="AF1590" s="24">
        <v>15</v>
      </c>
      <c r="AG1590" s="24"/>
      <c r="AH1590" s="62">
        <f>V1590/'Festività&amp;Chiusure'!H$2</f>
        <v>0</v>
      </c>
      <c r="AI1590" s="62">
        <f>W1590/'Festività&amp;Chiusure'!I$2</f>
        <v>0</v>
      </c>
      <c r="AJ1590" s="62">
        <f>X1590/'Festività&amp;Chiusure'!J$2</f>
        <v>0</v>
      </c>
      <c r="AK1590" s="62">
        <f>Y1590/'Festività&amp;Chiusure'!K$2</f>
        <v>0</v>
      </c>
      <c r="AL1590" s="62">
        <f>Z1590/'Festività&amp;Chiusure'!L$2</f>
        <v>0</v>
      </c>
      <c r="AM1590" s="62">
        <f>AA1590/'Festività&amp;Chiusure'!M$2</f>
        <v>0.5</v>
      </c>
      <c r="AN1590" s="62">
        <f>AB1590/'Festività&amp;Chiusure'!N$2</f>
        <v>0.65217391304347827</v>
      </c>
      <c r="AO1590" s="62">
        <f>AC1590/'Festività&amp;Chiusure'!O$2</f>
        <v>0.41666666666666669</v>
      </c>
      <c r="AP1590" s="62">
        <f>AD1590/'Festività&amp;Chiusure'!P$2</f>
        <v>0.7142857142857143</v>
      </c>
      <c r="AQ1590" s="62">
        <f>AE1591/'Festività&amp;Chiusure'!Q$2</f>
        <v>0.65217391304347827</v>
      </c>
      <c r="AR1590" s="62">
        <f>AF1590/'Festività&amp;Chiusure'!R$2</f>
        <v>0.7142857142857143</v>
      </c>
      <c r="AS1590" s="62">
        <f>AG1590/'Festività&amp;Chiusure'!S$2</f>
        <v>0</v>
      </c>
    </row>
    <row r="1591" spans="1:45" ht="15" customHeight="1">
      <c r="H1591" t="s">
        <v>62</v>
      </c>
      <c r="I1591" s="24" t="s">
        <v>139</v>
      </c>
      <c r="J1591" s="24" t="s">
        <v>949</v>
      </c>
      <c r="K1591" s="24" t="s">
        <v>52</v>
      </c>
      <c r="L1591" s="24" t="s">
        <v>272</v>
      </c>
      <c r="M1591" s="24" t="s">
        <v>713</v>
      </c>
      <c r="N1591" s="24" t="s">
        <v>55</v>
      </c>
      <c r="O1591" s="24" t="s">
        <v>146</v>
      </c>
      <c r="P1591" s="24">
        <v>200</v>
      </c>
      <c r="Q1591" s="24">
        <v>0</v>
      </c>
      <c r="R1591" s="24" t="s">
        <v>950</v>
      </c>
      <c r="S1591" s="62">
        <f t="shared" si="44"/>
        <v>0</v>
      </c>
      <c r="T1591" s="24">
        <v>2025</v>
      </c>
      <c r="U1591" s="24">
        <f t="shared" si="45"/>
        <v>75</v>
      </c>
      <c r="V1591" s="24"/>
      <c r="W1591" s="24"/>
      <c r="X1591" s="24"/>
      <c r="Y1591" s="24">
        <v>0</v>
      </c>
      <c r="Z1591" s="24">
        <v>0</v>
      </c>
      <c r="AA1591" s="24">
        <v>10</v>
      </c>
      <c r="AB1591" s="24">
        <v>15</v>
      </c>
      <c r="AC1591" s="24">
        <v>5</v>
      </c>
      <c r="AD1591" s="24">
        <v>15</v>
      </c>
      <c r="AE1591" s="24">
        <v>15</v>
      </c>
      <c r="AF1591" s="24">
        <v>15</v>
      </c>
      <c r="AG1591" s="24"/>
      <c r="AH1591" s="62">
        <f>V1591/'Festività&amp;Chiusure'!H$2</f>
        <v>0</v>
      </c>
      <c r="AI1591" s="62">
        <f>W1591/'Festività&amp;Chiusure'!I$2</f>
        <v>0</v>
      </c>
      <c r="AJ1591" s="62">
        <f>X1591/'Festività&amp;Chiusure'!J$2</f>
        <v>0</v>
      </c>
      <c r="AK1591" s="62">
        <f>Y1591/'Festività&amp;Chiusure'!K$2</f>
        <v>0</v>
      </c>
      <c r="AL1591" s="62">
        <f>Z1591/'Festività&amp;Chiusure'!L$2</f>
        <v>0</v>
      </c>
      <c r="AM1591" s="62">
        <f>AA1591/'Festività&amp;Chiusure'!M$2</f>
        <v>0.5</v>
      </c>
      <c r="AN1591" s="62">
        <f>AB1591/'Festività&amp;Chiusure'!N$2</f>
        <v>0.65217391304347827</v>
      </c>
      <c r="AO1591" s="62">
        <f>AC1591/'Festività&amp;Chiusure'!O$2</f>
        <v>0.41666666666666669</v>
      </c>
      <c r="AP1591" s="62">
        <f>AD1591/'Festività&amp;Chiusure'!P$2</f>
        <v>0.7142857142857143</v>
      </c>
      <c r="AQ1591" s="62">
        <v>0.65</v>
      </c>
      <c r="AR1591" s="62">
        <f>AF1591/'Festività&amp;Chiusure'!R$2</f>
        <v>0.7142857142857143</v>
      </c>
      <c r="AS1591" s="62">
        <f>AG1591/'Festività&amp;Chiusure'!S$2</f>
        <v>0</v>
      </c>
    </row>
  </sheetData>
  <autoFilter ref="A1:AS1591" xr:uid="{BBAD2160-B258-4E46-BFF6-D268E9AD2C00}">
    <filterColumn colId="19">
      <filters>
        <filter val="2025"/>
      </filters>
    </filterColumn>
  </autoFilter>
  <sortState xmlns:xlrd2="http://schemas.microsoft.com/office/spreadsheetml/2017/richdata2" ref="A1:AS1487">
    <sortCondition ref="T2:T1487"/>
    <sortCondition ref="L2:L1487"/>
    <sortCondition ref="J2:J1487"/>
    <sortCondition ref="M2:M1487"/>
  </sortState>
  <phoneticPr fontId="2" type="noConversion"/>
  <dataValidations count="3">
    <dataValidation allowBlank="1" showInputMessage="1" showErrorMessage="1" sqref="N1 L626:M626 N1592:N1048576 N1540:N1545 N1584:N1585 N1536:N1538" xr:uid="{AED11A03-498E-46FA-BD17-40DC08F72C48}"/>
    <dataValidation type="decimal" operator="greaterThanOrEqual" allowBlank="1" showInputMessage="1" showErrorMessage="1" errorTitle="Diverso da NULL" error="inserisci un valore &gt;=0" sqref="P1:Q1 P1525:Q1528 P1534:Q1547 P1555:Q1558 P1584:Q1588 P1592:Q1048576" xr:uid="{DA4BF3A1-A2BF-49E6-BEA7-FBB042708062}">
      <formula1>0</formula1>
    </dataValidation>
    <dataValidation type="list" allowBlank="1" showInputMessage="1" showErrorMessage="1" sqref="O1525:O1528 O1592:O1048576 O1547 O1568:O1569 O1555:O1562 O1584:O1585 O1535:O1545" xr:uid="{B4A57371-FB14-4F0F-8067-7690CCC6D5E7}">
      <formula1>job</formula1>
    </dataValidation>
  </dataValidations>
  <hyperlinks>
    <hyperlink ref="H1301" r:id="rId1" xr:uid="{2EAAF8E9-0A5F-4B36-8C4A-9E46F279C096}"/>
    <hyperlink ref="J1301" r:id="rId2" xr:uid="{91B86BEE-6313-4874-A113-0CB61A55B54B}"/>
    <hyperlink ref="H1297" r:id="rId3" xr:uid="{5D4F49C2-AFA5-478B-941F-45520D7C5045}"/>
    <hyperlink ref="J1297" r:id="rId4" xr:uid="{591FECDE-CBB2-4B37-B50F-6930F61235FA}"/>
    <hyperlink ref="H1309" r:id="rId5" xr:uid="{30E17F87-E2E3-43B4-B012-01C4E592CF91}"/>
    <hyperlink ref="J1309" r:id="rId6" xr:uid="{8400D82B-1705-4811-9718-4D9D94C85702}"/>
    <hyperlink ref="H1310" r:id="rId7" xr:uid="{0EFE7968-480D-4966-87CE-521CB7B2B65F}"/>
    <hyperlink ref="J1310" r:id="rId8" xr:uid="{6F457755-F221-48F9-9A45-D9B9D184F2A6}"/>
    <hyperlink ref="H1300" r:id="rId9" xr:uid="{ADBDA320-3B49-4514-BD3A-A2E0DA0BF9F4}"/>
    <hyperlink ref="J1300" r:id="rId10" xr:uid="{58D213BD-D504-486F-BA22-2DD6DE3C85B3}"/>
    <hyperlink ref="H1304" r:id="rId11" xr:uid="{21103AE5-1DF9-48B4-B9CF-388D10B33232}"/>
    <hyperlink ref="J1304" r:id="rId12" xr:uid="{219F576A-B12E-4A3C-BF3B-473654F563BC}"/>
    <hyperlink ref="H1299" r:id="rId13" xr:uid="{57FFA746-C242-4DE4-BFA8-D9704D053C97}"/>
    <hyperlink ref="J1299" r:id="rId14" xr:uid="{0394175F-E441-4B42-AC7A-24D53D9DB479}"/>
    <hyperlink ref="H1308" r:id="rId15" xr:uid="{5614D7A8-4520-42A6-BB4B-CDAEF17295E3}"/>
    <hyperlink ref="J1308" r:id="rId16" xr:uid="{416AA4DE-0105-479A-A287-4C49D012F89B}"/>
    <hyperlink ref="H1296" r:id="rId17" xr:uid="{D2703295-7262-4B08-A48B-925F7B4A43DB}"/>
    <hyperlink ref="J1296" r:id="rId18" xr:uid="{DD2B7391-7612-4901-8427-CFBEF18F1F15}"/>
    <hyperlink ref="H1295" r:id="rId19" xr:uid="{593CD1AC-E6DC-4FCC-BD49-EE5368E9D451}"/>
    <hyperlink ref="J1295" r:id="rId20" xr:uid="{A6903EB1-BD91-4B9D-8F33-0A28405913E3}"/>
    <hyperlink ref="H1305" r:id="rId21" xr:uid="{AF154096-39CE-4334-A07A-6AF5634DD304}"/>
    <hyperlink ref="J1305" r:id="rId22" xr:uid="{722159A7-1B64-4A97-BDCF-A047F6E71EE5}"/>
    <hyperlink ref="H1307" r:id="rId23" xr:uid="{C6DC0ED2-1FD0-4FA9-9BC9-82CF631D4033}"/>
    <hyperlink ref="J1307" r:id="rId24" xr:uid="{13CAAE3D-084C-4B72-8911-6B68F0EA6578}"/>
    <hyperlink ref="H1298" r:id="rId25" xr:uid="{60409E03-9120-47EC-B283-38B0E8DFAEE1}"/>
    <hyperlink ref="J1298" r:id="rId26" xr:uid="{7FD0187E-0709-4E08-B6BB-A21235BC9999}"/>
    <hyperlink ref="H1294" r:id="rId27" xr:uid="{283D3A84-49E8-4F4B-AEC2-9A63EE4A6605}"/>
    <hyperlink ref="J1294" r:id="rId28" xr:uid="{34FE48F6-8366-417A-AB56-40A557944F40}"/>
    <hyperlink ref="H1306" r:id="rId29" xr:uid="{00C61C9B-43F4-42F4-B2E2-827DB07D107F}"/>
    <hyperlink ref="J1306" r:id="rId30" xr:uid="{8CC5F84C-3EED-4A0B-8D6F-C5DEA17D24D4}"/>
    <hyperlink ref="H1302" r:id="rId31" xr:uid="{26912E8B-7223-471D-BDA2-431DF06585AC}"/>
    <hyperlink ref="J1302" r:id="rId32" xr:uid="{C00FAB87-81A8-46BD-874D-96A7AA2845EB}"/>
    <hyperlink ref="H1303" r:id="rId33" xr:uid="{4CA96AEF-E00C-43A3-9454-17D19633F519}"/>
    <hyperlink ref="J1303" r:id="rId34" xr:uid="{81663354-7A57-4290-AD09-6FD3B9C3F61D}"/>
  </hyperlinks>
  <pageMargins left="0.7" right="0.7" top="0.75" bottom="0.75" header="0.3" footer="0.3"/>
  <pageSetup paperSize="9" orientation="portrait" horizontalDpi="4294967293" r:id="rId35"/>
  <customProperties>
    <customPr name="SheetOptions" r:id="rId36"/>
  </customProperties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7BCE-04A3-4643-9C41-BB9E74B128FC}">
  <dimension ref="A1:I18"/>
  <sheetViews>
    <sheetView workbookViewId="0">
      <selection activeCell="D30" sqref="D30"/>
    </sheetView>
  </sheetViews>
  <sheetFormatPr defaultColWidth="8.7109375" defaultRowHeight="14.45"/>
  <cols>
    <col min="2" max="2" width="21.28515625" bestFit="1" customWidth="1"/>
    <col min="3" max="3" width="13.140625" bestFit="1" customWidth="1"/>
    <col min="4" max="4" width="12.7109375" bestFit="1" customWidth="1"/>
    <col min="5" max="5" width="13.28515625" bestFit="1" customWidth="1"/>
    <col min="6" max="6" width="12.7109375" bestFit="1" customWidth="1"/>
    <col min="7" max="7" width="13.7109375" bestFit="1" customWidth="1"/>
    <col min="8" max="9" width="12.42578125" bestFit="1" customWidth="1"/>
    <col min="10" max="10" width="12.7109375" bestFit="1" customWidth="1"/>
    <col min="11" max="50" width="7.42578125" bestFit="1" customWidth="1"/>
    <col min="51" max="51" width="18.28515625" bestFit="1" customWidth="1"/>
  </cols>
  <sheetData>
    <row r="1" spans="1:9">
      <c r="B1" s="58" t="s">
        <v>3</v>
      </c>
      <c r="C1" s="59">
        <v>2025</v>
      </c>
    </row>
    <row r="2" spans="1:9">
      <c r="B2" s="58" t="s">
        <v>9</v>
      </c>
      <c r="C2" t="s">
        <v>502</v>
      </c>
    </row>
    <row r="4" spans="1:9">
      <c r="B4" s="58" t="s">
        <v>12</v>
      </c>
      <c r="C4" t="s">
        <v>951</v>
      </c>
      <c r="D4" t="s">
        <v>952</v>
      </c>
      <c r="E4" t="s">
        <v>953</v>
      </c>
      <c r="F4" t="s">
        <v>954</v>
      </c>
      <c r="G4" t="s">
        <v>955</v>
      </c>
      <c r="H4" t="s">
        <v>956</v>
      </c>
      <c r="I4" t="s">
        <v>957</v>
      </c>
    </row>
    <row r="5" spans="1:9">
      <c r="A5" s="34"/>
      <c r="B5" t="s">
        <v>458</v>
      </c>
      <c r="C5">
        <v>10</v>
      </c>
      <c r="D5">
        <v>10</v>
      </c>
      <c r="E5">
        <v>15</v>
      </c>
      <c r="F5">
        <v>15</v>
      </c>
      <c r="G5">
        <v>15</v>
      </c>
      <c r="H5">
        <v>15</v>
      </c>
      <c r="I5">
        <v>15</v>
      </c>
    </row>
    <row r="6" spans="1:9">
      <c r="A6" s="34"/>
      <c r="B6" t="s">
        <v>431</v>
      </c>
      <c r="C6">
        <v>10</v>
      </c>
      <c r="D6">
        <v>10</v>
      </c>
      <c r="E6">
        <v>10</v>
      </c>
      <c r="H6">
        <v>10</v>
      </c>
      <c r="I6">
        <v>10</v>
      </c>
    </row>
    <row r="7" spans="1:9">
      <c r="A7" s="34"/>
      <c r="B7" t="s">
        <v>314</v>
      </c>
      <c r="C7">
        <v>10</v>
      </c>
      <c r="D7">
        <v>15</v>
      </c>
      <c r="E7">
        <v>15</v>
      </c>
      <c r="F7">
        <v>15</v>
      </c>
      <c r="G7">
        <v>10</v>
      </c>
      <c r="H7">
        <v>10</v>
      </c>
      <c r="I7">
        <v>10</v>
      </c>
    </row>
    <row r="8" spans="1:9">
      <c r="B8" t="s">
        <v>503</v>
      </c>
      <c r="C8">
        <v>3</v>
      </c>
      <c r="D8">
        <v>3</v>
      </c>
      <c r="E8">
        <v>4</v>
      </c>
      <c r="H8">
        <v>4</v>
      </c>
      <c r="I8">
        <v>4</v>
      </c>
    </row>
    <row r="9" spans="1:9">
      <c r="A9" s="34"/>
      <c r="B9" t="s">
        <v>405</v>
      </c>
      <c r="C9">
        <v>0</v>
      </c>
      <c r="D9">
        <v>0</v>
      </c>
      <c r="E9">
        <v>0</v>
      </c>
      <c r="F9">
        <v>15</v>
      </c>
      <c r="G9">
        <v>15</v>
      </c>
      <c r="H9">
        <v>15</v>
      </c>
      <c r="I9">
        <v>15</v>
      </c>
    </row>
    <row r="10" spans="1:9">
      <c r="B10" t="s">
        <v>409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5</v>
      </c>
    </row>
    <row r="11" spans="1:9">
      <c r="B11" t="s">
        <v>389</v>
      </c>
      <c r="C11">
        <v>15</v>
      </c>
      <c r="D11">
        <v>15</v>
      </c>
      <c r="E11">
        <v>15</v>
      </c>
      <c r="H11">
        <v>15</v>
      </c>
      <c r="I11">
        <v>15</v>
      </c>
    </row>
    <row r="12" spans="1:9">
      <c r="A12" s="34"/>
      <c r="B12" t="s">
        <v>332</v>
      </c>
      <c r="C12">
        <v>15</v>
      </c>
      <c r="D12">
        <v>15</v>
      </c>
      <c r="E12">
        <v>15</v>
      </c>
      <c r="H12">
        <v>15</v>
      </c>
      <c r="I12">
        <v>15</v>
      </c>
    </row>
    <row r="13" spans="1:9">
      <c r="B13" t="s">
        <v>230</v>
      </c>
      <c r="C13">
        <v>3</v>
      </c>
      <c r="D13">
        <v>3</v>
      </c>
      <c r="E13">
        <v>3</v>
      </c>
      <c r="H13">
        <v>10</v>
      </c>
      <c r="I13">
        <v>10</v>
      </c>
    </row>
    <row r="14" spans="1:9">
      <c r="A14" s="34"/>
      <c r="B14" t="s">
        <v>334</v>
      </c>
      <c r="C14">
        <v>15</v>
      </c>
      <c r="D14">
        <v>0</v>
      </c>
      <c r="E14">
        <v>0</v>
      </c>
      <c r="H14">
        <v>0</v>
      </c>
      <c r="I14">
        <v>0</v>
      </c>
    </row>
    <row r="15" spans="1:9">
      <c r="B15" t="s">
        <v>224</v>
      </c>
      <c r="C15">
        <v>6</v>
      </c>
      <c r="D15">
        <v>3</v>
      </c>
      <c r="E15">
        <v>3</v>
      </c>
      <c r="H15">
        <v>6</v>
      </c>
      <c r="I15">
        <v>6</v>
      </c>
    </row>
    <row r="16" spans="1:9">
      <c r="A16" s="34"/>
      <c r="B16" t="s">
        <v>311</v>
      </c>
      <c r="C16">
        <v>3</v>
      </c>
      <c r="D16">
        <v>3</v>
      </c>
      <c r="E16">
        <v>3</v>
      </c>
      <c r="H16">
        <v>3</v>
      </c>
      <c r="I16">
        <v>3</v>
      </c>
    </row>
    <row r="17" spans="1:9">
      <c r="B17" t="s">
        <v>317</v>
      </c>
      <c r="C17">
        <v>3</v>
      </c>
      <c r="D17">
        <v>3</v>
      </c>
      <c r="E17">
        <v>3</v>
      </c>
      <c r="H17">
        <v>15</v>
      </c>
      <c r="I17">
        <v>15</v>
      </c>
    </row>
    <row r="18" spans="1:9">
      <c r="A18" s="34"/>
      <c r="B18" t="s">
        <v>958</v>
      </c>
      <c r="C18">
        <v>97</v>
      </c>
      <c r="D18">
        <v>83</v>
      </c>
      <c r="E18">
        <v>89</v>
      </c>
      <c r="F18">
        <v>48</v>
      </c>
      <c r="G18">
        <v>43</v>
      </c>
      <c r="H18">
        <v>121</v>
      </c>
      <c r="I18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5604-8EA7-4ACC-81F9-C630C2A95E49}">
  <dimension ref="A2:L420"/>
  <sheetViews>
    <sheetView workbookViewId="0">
      <selection activeCell="J277" sqref="J277"/>
    </sheetView>
  </sheetViews>
  <sheetFormatPr defaultColWidth="8.42578125" defaultRowHeight="14.45"/>
  <cols>
    <col min="1" max="1" width="14.42578125" customWidth="1"/>
    <col min="2" max="2" width="21.42578125" customWidth="1"/>
    <col min="6" max="9" width="15.42578125" customWidth="1"/>
    <col min="11" max="11" width="10.42578125" bestFit="1" customWidth="1"/>
    <col min="12" max="12" width="9.42578125" bestFit="1" customWidth="1"/>
  </cols>
  <sheetData>
    <row r="2" spans="1:12" ht="28.9">
      <c r="A2" s="3" t="s">
        <v>959</v>
      </c>
      <c r="B2" s="3" t="s">
        <v>960</v>
      </c>
      <c r="C2" s="3" t="s">
        <v>961</v>
      </c>
      <c r="D2" s="3" t="s">
        <v>962</v>
      </c>
      <c r="E2" s="3" t="s">
        <v>963</v>
      </c>
      <c r="F2" s="3" t="s">
        <v>964</v>
      </c>
      <c r="G2" s="3" t="s">
        <v>965</v>
      </c>
      <c r="H2" s="3" t="s">
        <v>966</v>
      </c>
      <c r="I2" s="3" t="s">
        <v>967</v>
      </c>
      <c r="J2" s="3" t="s">
        <v>968</v>
      </c>
      <c r="K2" s="3" t="s">
        <v>969</v>
      </c>
      <c r="L2" s="3" t="s">
        <v>970</v>
      </c>
    </row>
    <row r="3" spans="1:12">
      <c r="A3" s="4">
        <f>YEAR(B3)*10000+MONTH(B3)*100+DAY(B3)</f>
        <v>20240101</v>
      </c>
      <c r="B3" s="1">
        <v>45292</v>
      </c>
      <c r="C3">
        <f>YEAR(B3)</f>
        <v>2024</v>
      </c>
      <c r="D3">
        <f>MONTH(B3)</f>
        <v>1</v>
      </c>
      <c r="E3">
        <f>WEEKNUM(B3)</f>
        <v>1</v>
      </c>
      <c r="F3">
        <f>WEEKDAY(B3)</f>
        <v>2</v>
      </c>
      <c r="G3">
        <f>DAY(B3)</f>
        <v>1</v>
      </c>
      <c r="H3" t="str">
        <f>TEXT(B3,"gggg")</f>
        <v>lunedì</v>
      </c>
      <c r="I3" t="str">
        <f>TEXT(B3,"mmmm")</f>
        <v>gennaio</v>
      </c>
      <c r="J3">
        <f>IF(OR(AND($B3&gt;='Festività&amp;Chiusure'!$A$2,Calendar!$B3&lt;='Festività&amp;Chiusure'!$B$2),  AND($B3&gt;='Festività&amp;Chiusure'!$A$3,Calendar!$B3&lt;='Festività&amp;Chiusure'!$B$3),  AND($B3&gt;='Festività&amp;Chiusure'!$A$4,Calendar!$B3&lt;='Festività&amp;Chiusure'!$B$4),  AND($B3&gt;='Festività&amp;Chiusure'!$A$5,Calendar!$B3&lt;='Festività&amp;Chiusure'!$B$5),  AND($B3&gt;='Festività&amp;Chiusure'!$A$6,Calendar!$B3&lt;='Festività&amp;Chiusure'!$B$6),  AND($B3&gt;='Festività&amp;Chiusure'!$A$7,Calendar!$B3&lt;='Festività&amp;Chiusure'!$B$7),  AND($B3&gt;='Festività&amp;Chiusure'!$A$8,Calendar!$B3&lt;='Festività&amp;Chiusure'!$B$8),  AND($B3&gt;='Festività&amp;Chiusure'!$A$9,Calendar!$B3&lt;='Festività&amp;Chiusure'!$B$9),  AND($B3&gt;='Festività&amp;Chiusure'!$A$10,Calendar!$B3&lt;='Festività&amp;Chiusure'!$B$10),  AND($B3&gt;='Festività&amp;Chiusure'!$A$11,Calendar!$B3&lt;='Festività&amp;Chiusure'!$B$11),  AND($B3&gt;='Festività&amp;Chiusure'!$A$12,Calendar!$B3&lt;='Festività&amp;Chiusure'!$B$12),  AND($B3&gt;='Festività&amp;Chiusure'!$A$13,Calendar!$B3&lt;='Festività&amp;Chiusure'!$B$13),  AND($B3&gt;='Festività&amp;Chiusure'!$A$14,Calendar!$B3&lt;='Festività&amp;Chiusure'!$B$14),    AND($B3&gt;='Festività&amp;Chiusure'!$A$15,Calendar!$B3&lt;='Festività&amp;Chiusure'!$B$15),  AND($B3&gt;='Festività&amp;Chiusure'!$A$16,Calendar!$B3&lt;='Festività&amp;Chiusure'!$B$16),   $H3="domenica",$H3="sabato"),0,1)</f>
        <v>1</v>
      </c>
      <c r="K3">
        <f>B3-DATE(YEAR(B3),1,0)</f>
        <v>1</v>
      </c>
      <c r="L3">
        <f>SUM($J$3:J3)</f>
        <v>1</v>
      </c>
    </row>
    <row r="4" spans="1:12">
      <c r="A4" s="4">
        <f t="shared" ref="A4:A67" si="0">YEAR(B4)*10000+MONTH(B4)*100+DAY(B4)</f>
        <v>20240102</v>
      </c>
      <c r="B4" s="1">
        <v>45293</v>
      </c>
      <c r="C4">
        <f t="shared" ref="C4:C67" si="1">YEAR(B4)</f>
        <v>2024</v>
      </c>
      <c r="D4">
        <f t="shared" ref="D4:D16" si="2">MONTH(B4)</f>
        <v>1</v>
      </c>
      <c r="E4">
        <f t="shared" ref="E4:E16" si="3">WEEKNUM(B4)</f>
        <v>1</v>
      </c>
      <c r="F4">
        <f t="shared" ref="F4:F16" si="4">WEEKDAY(B4)</f>
        <v>3</v>
      </c>
      <c r="G4">
        <f t="shared" ref="G4:G16" si="5">DAY(B4)</f>
        <v>2</v>
      </c>
      <c r="H4" t="str">
        <f t="shared" ref="H4:H16" si="6">TEXT(B4,"gggg")</f>
        <v>martedì</v>
      </c>
      <c r="I4" t="str">
        <f t="shared" ref="I4:I67" si="7">TEXT(B4,"mmmm")</f>
        <v>gennaio</v>
      </c>
      <c r="J4">
        <f>IF(OR(AND($B4&gt;='Festività&amp;Chiusure'!$A$2,Calendar!$B4&lt;='Festività&amp;Chiusure'!$B$2),  AND($B4&gt;='Festività&amp;Chiusure'!$A$3,Calendar!$B4&lt;='Festività&amp;Chiusure'!$B$3),  AND($B4&gt;='Festività&amp;Chiusure'!$A$4,Calendar!$B4&lt;='Festività&amp;Chiusure'!$B$4),  AND($B4&gt;='Festività&amp;Chiusure'!$A$5,Calendar!$B4&lt;='Festività&amp;Chiusure'!$B$5),  AND($B4&gt;='Festività&amp;Chiusure'!$A$6,Calendar!$B4&lt;='Festività&amp;Chiusure'!$B$6),  AND($B4&gt;='Festività&amp;Chiusure'!$A$7,Calendar!$B4&lt;='Festività&amp;Chiusure'!$B$7),  AND($B4&gt;='Festività&amp;Chiusure'!$A$8,Calendar!$B4&lt;='Festività&amp;Chiusure'!$B$8),  AND($B4&gt;='Festività&amp;Chiusure'!$A$9,Calendar!$B4&lt;='Festività&amp;Chiusure'!$B$9),  AND($B4&gt;='Festività&amp;Chiusure'!$A$10,Calendar!$B4&lt;='Festività&amp;Chiusure'!$B$10),  AND($B4&gt;='Festività&amp;Chiusure'!$A$11,Calendar!$B4&lt;='Festività&amp;Chiusure'!$B$11),  AND($B4&gt;='Festività&amp;Chiusure'!$A$12,Calendar!$B4&lt;='Festività&amp;Chiusure'!$B$12),  AND($B4&gt;='Festività&amp;Chiusure'!$A$13,Calendar!$B4&lt;='Festività&amp;Chiusure'!$B$13),  AND($B4&gt;='Festività&amp;Chiusure'!$A$14,Calendar!$B4&lt;='Festività&amp;Chiusure'!$B$14),    AND($B4&gt;='Festività&amp;Chiusure'!$A$15,Calendar!$B4&lt;='Festività&amp;Chiusure'!$B$15),  AND($B4&gt;='Festività&amp;Chiusure'!$A$16,Calendar!$B4&lt;='Festività&amp;Chiusure'!$B$16),   $H4="domenica",$H4="sabato"),0,1)</f>
        <v>1</v>
      </c>
      <c r="K4">
        <f t="shared" ref="K4:K16" si="8">B4-DATE(YEAR(B4),1,0)</f>
        <v>2</v>
      </c>
      <c r="L4">
        <f>SUM($J$3:J4)</f>
        <v>2</v>
      </c>
    </row>
    <row r="5" spans="1:12">
      <c r="A5" s="4">
        <f t="shared" si="0"/>
        <v>20240103</v>
      </c>
      <c r="B5" s="1">
        <v>45294</v>
      </c>
      <c r="C5">
        <f t="shared" si="1"/>
        <v>2024</v>
      </c>
      <c r="D5">
        <f t="shared" si="2"/>
        <v>1</v>
      </c>
      <c r="E5">
        <f t="shared" si="3"/>
        <v>1</v>
      </c>
      <c r="F5">
        <f t="shared" si="4"/>
        <v>4</v>
      </c>
      <c r="G5">
        <f t="shared" si="5"/>
        <v>3</v>
      </c>
      <c r="H5" t="str">
        <f t="shared" si="6"/>
        <v>mercoledì</v>
      </c>
      <c r="I5" t="str">
        <f t="shared" si="7"/>
        <v>gennaio</v>
      </c>
      <c r="J5">
        <f>IF(OR(AND($B5&gt;='Festività&amp;Chiusure'!$A$2,Calendar!$B5&lt;='Festività&amp;Chiusure'!$B$2),  AND($B5&gt;='Festività&amp;Chiusure'!$A$3,Calendar!$B5&lt;='Festività&amp;Chiusure'!$B$3),  AND($B5&gt;='Festività&amp;Chiusure'!$A$4,Calendar!$B5&lt;='Festività&amp;Chiusure'!$B$4),  AND($B5&gt;='Festività&amp;Chiusure'!$A$5,Calendar!$B5&lt;='Festività&amp;Chiusure'!$B$5),  AND($B5&gt;='Festività&amp;Chiusure'!$A$6,Calendar!$B5&lt;='Festività&amp;Chiusure'!$B$6),  AND($B5&gt;='Festività&amp;Chiusure'!$A$7,Calendar!$B5&lt;='Festività&amp;Chiusure'!$B$7),  AND($B5&gt;='Festività&amp;Chiusure'!$A$8,Calendar!$B5&lt;='Festività&amp;Chiusure'!$B$8),  AND($B5&gt;='Festività&amp;Chiusure'!$A$9,Calendar!$B5&lt;='Festività&amp;Chiusure'!$B$9),  AND($B5&gt;='Festività&amp;Chiusure'!$A$10,Calendar!$B5&lt;='Festività&amp;Chiusure'!$B$10),  AND($B5&gt;='Festività&amp;Chiusure'!$A$11,Calendar!$B5&lt;='Festività&amp;Chiusure'!$B$11),  AND($B5&gt;='Festività&amp;Chiusure'!$A$12,Calendar!$B5&lt;='Festività&amp;Chiusure'!$B$12),  AND($B5&gt;='Festività&amp;Chiusure'!$A$13,Calendar!$B5&lt;='Festività&amp;Chiusure'!$B$13),  AND($B5&gt;='Festività&amp;Chiusure'!$A$14,Calendar!$B5&lt;='Festività&amp;Chiusure'!$B$14),    AND($B5&gt;='Festività&amp;Chiusure'!$A$15,Calendar!$B5&lt;='Festività&amp;Chiusure'!$B$15),  AND($B5&gt;='Festività&amp;Chiusure'!$A$16,Calendar!$B5&lt;='Festività&amp;Chiusure'!$B$16),   $H5="domenica",$H5="sabato"),0,1)</f>
        <v>1</v>
      </c>
      <c r="K5">
        <f t="shared" si="8"/>
        <v>3</v>
      </c>
      <c r="L5">
        <f>SUM($J$3:J5)</f>
        <v>3</v>
      </c>
    </row>
    <row r="6" spans="1:12">
      <c r="A6" s="4">
        <f t="shared" si="0"/>
        <v>20240104</v>
      </c>
      <c r="B6" s="1">
        <v>45295</v>
      </c>
      <c r="C6">
        <f t="shared" si="1"/>
        <v>2024</v>
      </c>
      <c r="D6">
        <f t="shared" si="2"/>
        <v>1</v>
      </c>
      <c r="E6">
        <f t="shared" si="3"/>
        <v>1</v>
      </c>
      <c r="F6">
        <f t="shared" si="4"/>
        <v>5</v>
      </c>
      <c r="G6">
        <f t="shared" si="5"/>
        <v>4</v>
      </c>
      <c r="H6" t="str">
        <f t="shared" si="6"/>
        <v>giovedì</v>
      </c>
      <c r="I6" t="str">
        <f t="shared" si="7"/>
        <v>gennaio</v>
      </c>
      <c r="J6">
        <f>IF(OR(AND($B6&gt;='Festività&amp;Chiusure'!$A$2,Calendar!$B6&lt;='Festività&amp;Chiusure'!$B$2),  AND($B6&gt;='Festività&amp;Chiusure'!$A$3,Calendar!$B6&lt;='Festività&amp;Chiusure'!$B$3),  AND($B6&gt;='Festività&amp;Chiusure'!$A$4,Calendar!$B6&lt;='Festività&amp;Chiusure'!$B$4),  AND($B6&gt;='Festività&amp;Chiusure'!$A$5,Calendar!$B6&lt;='Festività&amp;Chiusure'!$B$5),  AND($B6&gt;='Festività&amp;Chiusure'!$A$6,Calendar!$B6&lt;='Festività&amp;Chiusure'!$B$6),  AND($B6&gt;='Festività&amp;Chiusure'!$A$7,Calendar!$B6&lt;='Festività&amp;Chiusure'!$B$7),  AND($B6&gt;='Festività&amp;Chiusure'!$A$8,Calendar!$B6&lt;='Festività&amp;Chiusure'!$B$8),  AND($B6&gt;='Festività&amp;Chiusure'!$A$9,Calendar!$B6&lt;='Festività&amp;Chiusure'!$B$9),  AND($B6&gt;='Festività&amp;Chiusure'!$A$10,Calendar!$B6&lt;='Festività&amp;Chiusure'!$B$10),  AND($B6&gt;='Festività&amp;Chiusure'!$A$11,Calendar!$B6&lt;='Festività&amp;Chiusure'!$B$11),  AND($B6&gt;='Festività&amp;Chiusure'!$A$12,Calendar!$B6&lt;='Festività&amp;Chiusure'!$B$12),  AND($B6&gt;='Festività&amp;Chiusure'!$A$13,Calendar!$B6&lt;='Festività&amp;Chiusure'!$B$13),  AND($B6&gt;='Festività&amp;Chiusure'!$A$14,Calendar!$B6&lt;='Festività&amp;Chiusure'!$B$14),    AND($B6&gt;='Festività&amp;Chiusure'!$A$15,Calendar!$B6&lt;='Festività&amp;Chiusure'!$B$15),  AND($B6&gt;='Festività&amp;Chiusure'!$A$16,Calendar!$B6&lt;='Festività&amp;Chiusure'!$B$16),   $H6="domenica",$H6="sabato"),0,1)</f>
        <v>1</v>
      </c>
      <c r="K6">
        <f t="shared" si="8"/>
        <v>4</v>
      </c>
      <c r="L6">
        <f>SUM($J$3:J6)</f>
        <v>4</v>
      </c>
    </row>
    <row r="7" spans="1:12">
      <c r="A7" s="4">
        <f t="shared" si="0"/>
        <v>20240105</v>
      </c>
      <c r="B7" s="1">
        <v>45296</v>
      </c>
      <c r="C7">
        <f t="shared" si="1"/>
        <v>2024</v>
      </c>
      <c r="D7">
        <f t="shared" si="2"/>
        <v>1</v>
      </c>
      <c r="E7">
        <f t="shared" si="3"/>
        <v>1</v>
      </c>
      <c r="F7">
        <f t="shared" si="4"/>
        <v>6</v>
      </c>
      <c r="G7">
        <f t="shared" si="5"/>
        <v>5</v>
      </c>
      <c r="H7" t="str">
        <f t="shared" si="6"/>
        <v>venerdì</v>
      </c>
      <c r="I7" t="str">
        <f t="shared" si="7"/>
        <v>gennaio</v>
      </c>
      <c r="J7">
        <f>IF(OR(AND($B7&gt;='Festività&amp;Chiusure'!$A$2,Calendar!$B7&lt;='Festività&amp;Chiusure'!$B$2),  AND($B7&gt;='Festività&amp;Chiusure'!$A$3,Calendar!$B7&lt;='Festività&amp;Chiusure'!$B$3),  AND($B7&gt;='Festività&amp;Chiusure'!$A$4,Calendar!$B7&lt;='Festività&amp;Chiusure'!$B$4),  AND($B7&gt;='Festività&amp;Chiusure'!$A$5,Calendar!$B7&lt;='Festività&amp;Chiusure'!$B$5),  AND($B7&gt;='Festività&amp;Chiusure'!$A$6,Calendar!$B7&lt;='Festività&amp;Chiusure'!$B$6),  AND($B7&gt;='Festività&amp;Chiusure'!$A$7,Calendar!$B7&lt;='Festività&amp;Chiusure'!$B$7),  AND($B7&gt;='Festività&amp;Chiusure'!$A$8,Calendar!$B7&lt;='Festività&amp;Chiusure'!$B$8),  AND($B7&gt;='Festività&amp;Chiusure'!$A$9,Calendar!$B7&lt;='Festività&amp;Chiusure'!$B$9),  AND($B7&gt;='Festività&amp;Chiusure'!$A$10,Calendar!$B7&lt;='Festività&amp;Chiusure'!$B$10),  AND($B7&gt;='Festività&amp;Chiusure'!$A$11,Calendar!$B7&lt;='Festività&amp;Chiusure'!$B$11),  AND($B7&gt;='Festività&amp;Chiusure'!$A$12,Calendar!$B7&lt;='Festività&amp;Chiusure'!$B$12),  AND($B7&gt;='Festività&amp;Chiusure'!$A$13,Calendar!$B7&lt;='Festività&amp;Chiusure'!$B$13),  AND($B7&gt;='Festività&amp;Chiusure'!$A$14,Calendar!$B7&lt;='Festività&amp;Chiusure'!$B$14),    AND($B7&gt;='Festività&amp;Chiusure'!$A$15,Calendar!$B7&lt;='Festività&amp;Chiusure'!$B$15),  AND($B7&gt;='Festività&amp;Chiusure'!$A$16,Calendar!$B7&lt;='Festività&amp;Chiusure'!$B$16),   $H7="domenica",$H7="sabato"),0,1)</f>
        <v>1</v>
      </c>
      <c r="K7">
        <f t="shared" si="8"/>
        <v>5</v>
      </c>
      <c r="L7">
        <f>SUM($J$3:J7)</f>
        <v>5</v>
      </c>
    </row>
    <row r="8" spans="1:12">
      <c r="A8" s="4">
        <f t="shared" si="0"/>
        <v>20240106</v>
      </c>
      <c r="B8" s="1">
        <v>45297</v>
      </c>
      <c r="C8">
        <f t="shared" si="1"/>
        <v>2024</v>
      </c>
      <c r="D8">
        <f t="shared" si="2"/>
        <v>1</v>
      </c>
      <c r="E8">
        <f t="shared" si="3"/>
        <v>1</v>
      </c>
      <c r="F8">
        <f t="shared" si="4"/>
        <v>7</v>
      </c>
      <c r="G8">
        <f t="shared" si="5"/>
        <v>6</v>
      </c>
      <c r="H8" t="str">
        <f t="shared" si="6"/>
        <v>sabato</v>
      </c>
      <c r="I8" t="str">
        <f t="shared" si="7"/>
        <v>gennaio</v>
      </c>
      <c r="J8">
        <f>IF(OR(AND($B8&gt;='Festività&amp;Chiusure'!$A$2,Calendar!$B8&lt;='Festività&amp;Chiusure'!$B$2),  AND($B8&gt;='Festività&amp;Chiusure'!$A$3,Calendar!$B8&lt;='Festività&amp;Chiusure'!$B$3),  AND($B8&gt;='Festività&amp;Chiusure'!$A$4,Calendar!$B8&lt;='Festività&amp;Chiusure'!$B$4),  AND($B8&gt;='Festività&amp;Chiusure'!$A$5,Calendar!$B8&lt;='Festività&amp;Chiusure'!$B$5),  AND($B8&gt;='Festività&amp;Chiusure'!$A$6,Calendar!$B8&lt;='Festività&amp;Chiusure'!$B$6),  AND($B8&gt;='Festività&amp;Chiusure'!$A$7,Calendar!$B8&lt;='Festività&amp;Chiusure'!$B$7),  AND($B8&gt;='Festività&amp;Chiusure'!$A$8,Calendar!$B8&lt;='Festività&amp;Chiusure'!$B$8),  AND($B8&gt;='Festività&amp;Chiusure'!$A$9,Calendar!$B8&lt;='Festività&amp;Chiusure'!$B$9),  AND($B8&gt;='Festività&amp;Chiusure'!$A$10,Calendar!$B8&lt;='Festività&amp;Chiusure'!$B$10),  AND($B8&gt;='Festività&amp;Chiusure'!$A$11,Calendar!$B8&lt;='Festività&amp;Chiusure'!$B$11),  AND($B8&gt;='Festività&amp;Chiusure'!$A$12,Calendar!$B8&lt;='Festività&amp;Chiusure'!$B$12),  AND($B8&gt;='Festività&amp;Chiusure'!$A$13,Calendar!$B8&lt;='Festività&amp;Chiusure'!$B$13),  AND($B8&gt;='Festività&amp;Chiusure'!$A$14,Calendar!$B8&lt;='Festività&amp;Chiusure'!$B$14),    AND($B8&gt;='Festività&amp;Chiusure'!$A$15,Calendar!$B8&lt;='Festività&amp;Chiusure'!$B$15),  AND($B8&gt;='Festività&amp;Chiusure'!$A$16,Calendar!$B8&lt;='Festività&amp;Chiusure'!$B$16),   $H8="domenica",$H8="sabato"),0,1)</f>
        <v>0</v>
      </c>
      <c r="K8">
        <f t="shared" si="8"/>
        <v>6</v>
      </c>
      <c r="L8">
        <f>SUM($J$3:J8)</f>
        <v>5</v>
      </c>
    </row>
    <row r="9" spans="1:12">
      <c r="A9" s="4">
        <f t="shared" si="0"/>
        <v>20240107</v>
      </c>
      <c r="B9" s="1">
        <v>45298</v>
      </c>
      <c r="C9">
        <f t="shared" si="1"/>
        <v>2024</v>
      </c>
      <c r="D9">
        <f t="shared" si="2"/>
        <v>1</v>
      </c>
      <c r="E9">
        <f t="shared" si="3"/>
        <v>2</v>
      </c>
      <c r="F9">
        <f t="shared" si="4"/>
        <v>1</v>
      </c>
      <c r="G9">
        <f t="shared" si="5"/>
        <v>7</v>
      </c>
      <c r="H9" t="str">
        <f t="shared" si="6"/>
        <v>domenica</v>
      </c>
      <c r="I9" t="str">
        <f t="shared" si="7"/>
        <v>gennaio</v>
      </c>
      <c r="J9">
        <f>IF(OR(AND($B9&gt;='Festività&amp;Chiusure'!$A$2,Calendar!$B9&lt;='Festività&amp;Chiusure'!$B$2),  AND($B9&gt;='Festività&amp;Chiusure'!$A$3,Calendar!$B9&lt;='Festività&amp;Chiusure'!$B$3),  AND($B9&gt;='Festività&amp;Chiusure'!$A$4,Calendar!$B9&lt;='Festività&amp;Chiusure'!$B$4),  AND($B9&gt;='Festività&amp;Chiusure'!$A$5,Calendar!$B9&lt;='Festività&amp;Chiusure'!$B$5),  AND($B9&gt;='Festività&amp;Chiusure'!$A$6,Calendar!$B9&lt;='Festività&amp;Chiusure'!$B$6),  AND($B9&gt;='Festività&amp;Chiusure'!$A$7,Calendar!$B9&lt;='Festività&amp;Chiusure'!$B$7),  AND($B9&gt;='Festività&amp;Chiusure'!$A$8,Calendar!$B9&lt;='Festività&amp;Chiusure'!$B$8),  AND($B9&gt;='Festività&amp;Chiusure'!$A$9,Calendar!$B9&lt;='Festività&amp;Chiusure'!$B$9),  AND($B9&gt;='Festività&amp;Chiusure'!$A$10,Calendar!$B9&lt;='Festività&amp;Chiusure'!$B$10),  AND($B9&gt;='Festività&amp;Chiusure'!$A$11,Calendar!$B9&lt;='Festività&amp;Chiusure'!$B$11),  AND($B9&gt;='Festività&amp;Chiusure'!$A$12,Calendar!$B9&lt;='Festività&amp;Chiusure'!$B$12),  AND($B9&gt;='Festività&amp;Chiusure'!$A$13,Calendar!$B9&lt;='Festività&amp;Chiusure'!$B$13),  AND($B9&gt;='Festività&amp;Chiusure'!$A$14,Calendar!$B9&lt;='Festività&amp;Chiusure'!$B$14),    AND($B9&gt;='Festività&amp;Chiusure'!$A$15,Calendar!$B9&lt;='Festività&amp;Chiusure'!$B$15),  AND($B9&gt;='Festività&amp;Chiusure'!$A$16,Calendar!$B9&lt;='Festività&amp;Chiusure'!$B$16),   $H9="domenica",$H9="sabato"),0,1)</f>
        <v>0</v>
      </c>
      <c r="K9">
        <f t="shared" si="8"/>
        <v>7</v>
      </c>
      <c r="L9">
        <f>SUM($J$3:J9)</f>
        <v>5</v>
      </c>
    </row>
    <row r="10" spans="1:12">
      <c r="A10" s="4">
        <f t="shared" si="0"/>
        <v>20240108</v>
      </c>
      <c r="B10" s="1">
        <v>45299</v>
      </c>
      <c r="C10">
        <f t="shared" si="1"/>
        <v>2024</v>
      </c>
      <c r="D10">
        <f t="shared" si="2"/>
        <v>1</v>
      </c>
      <c r="E10">
        <f t="shared" si="3"/>
        <v>2</v>
      </c>
      <c r="F10">
        <f t="shared" si="4"/>
        <v>2</v>
      </c>
      <c r="G10">
        <f t="shared" si="5"/>
        <v>8</v>
      </c>
      <c r="H10" t="str">
        <f t="shared" si="6"/>
        <v>lunedì</v>
      </c>
      <c r="I10" t="str">
        <f t="shared" si="7"/>
        <v>gennaio</v>
      </c>
      <c r="J10">
        <f>IF(OR(AND($B10&gt;='Festività&amp;Chiusure'!$A$2,Calendar!$B10&lt;='Festività&amp;Chiusure'!$B$2),  AND($B10&gt;='Festività&amp;Chiusure'!$A$3,Calendar!$B10&lt;='Festività&amp;Chiusure'!$B$3),  AND($B10&gt;='Festività&amp;Chiusure'!$A$4,Calendar!$B10&lt;='Festività&amp;Chiusure'!$B$4),  AND($B10&gt;='Festività&amp;Chiusure'!$A$5,Calendar!$B10&lt;='Festività&amp;Chiusure'!$B$5),  AND($B10&gt;='Festività&amp;Chiusure'!$A$6,Calendar!$B10&lt;='Festività&amp;Chiusure'!$B$6),  AND($B10&gt;='Festività&amp;Chiusure'!$A$7,Calendar!$B10&lt;='Festività&amp;Chiusure'!$B$7),  AND($B10&gt;='Festività&amp;Chiusure'!$A$8,Calendar!$B10&lt;='Festività&amp;Chiusure'!$B$8),  AND($B10&gt;='Festività&amp;Chiusure'!$A$9,Calendar!$B10&lt;='Festività&amp;Chiusure'!$B$9),  AND($B10&gt;='Festività&amp;Chiusure'!$A$10,Calendar!$B10&lt;='Festività&amp;Chiusure'!$B$10),  AND($B10&gt;='Festività&amp;Chiusure'!$A$11,Calendar!$B10&lt;='Festività&amp;Chiusure'!$B$11),  AND($B10&gt;='Festività&amp;Chiusure'!$A$12,Calendar!$B10&lt;='Festività&amp;Chiusure'!$B$12),  AND($B10&gt;='Festività&amp;Chiusure'!$A$13,Calendar!$B10&lt;='Festività&amp;Chiusure'!$B$13),  AND($B10&gt;='Festività&amp;Chiusure'!$A$14,Calendar!$B10&lt;='Festività&amp;Chiusure'!$B$14),    AND($B10&gt;='Festività&amp;Chiusure'!$A$15,Calendar!$B10&lt;='Festività&amp;Chiusure'!$B$15),  AND($B10&gt;='Festività&amp;Chiusure'!$A$16,Calendar!$B10&lt;='Festività&amp;Chiusure'!$B$16),   $H10="domenica",$H10="sabato"),0,1)</f>
        <v>1</v>
      </c>
      <c r="K10">
        <f t="shared" si="8"/>
        <v>8</v>
      </c>
      <c r="L10">
        <f>SUM($J$3:J10)</f>
        <v>6</v>
      </c>
    </row>
    <row r="11" spans="1:12">
      <c r="A11" s="4">
        <f t="shared" si="0"/>
        <v>20240109</v>
      </c>
      <c r="B11" s="1">
        <v>45300</v>
      </c>
      <c r="C11">
        <f t="shared" si="1"/>
        <v>2024</v>
      </c>
      <c r="D11">
        <f t="shared" si="2"/>
        <v>1</v>
      </c>
      <c r="E11">
        <f t="shared" si="3"/>
        <v>2</v>
      </c>
      <c r="F11">
        <f t="shared" si="4"/>
        <v>3</v>
      </c>
      <c r="G11">
        <f t="shared" si="5"/>
        <v>9</v>
      </c>
      <c r="H11" t="str">
        <f t="shared" si="6"/>
        <v>martedì</v>
      </c>
      <c r="I11" t="str">
        <f t="shared" si="7"/>
        <v>gennaio</v>
      </c>
      <c r="J11">
        <f>IF(OR(AND($B11&gt;='Festività&amp;Chiusure'!$A$2,Calendar!$B11&lt;='Festività&amp;Chiusure'!$B$2),  AND($B11&gt;='Festività&amp;Chiusure'!$A$3,Calendar!$B11&lt;='Festività&amp;Chiusure'!$B$3),  AND($B11&gt;='Festività&amp;Chiusure'!$A$4,Calendar!$B11&lt;='Festività&amp;Chiusure'!$B$4),  AND($B11&gt;='Festività&amp;Chiusure'!$A$5,Calendar!$B11&lt;='Festività&amp;Chiusure'!$B$5),  AND($B11&gt;='Festività&amp;Chiusure'!$A$6,Calendar!$B11&lt;='Festività&amp;Chiusure'!$B$6),  AND($B11&gt;='Festività&amp;Chiusure'!$A$7,Calendar!$B11&lt;='Festività&amp;Chiusure'!$B$7),  AND($B11&gt;='Festività&amp;Chiusure'!$A$8,Calendar!$B11&lt;='Festività&amp;Chiusure'!$B$8),  AND($B11&gt;='Festività&amp;Chiusure'!$A$9,Calendar!$B11&lt;='Festività&amp;Chiusure'!$B$9),  AND($B11&gt;='Festività&amp;Chiusure'!$A$10,Calendar!$B11&lt;='Festività&amp;Chiusure'!$B$10),  AND($B11&gt;='Festività&amp;Chiusure'!$A$11,Calendar!$B11&lt;='Festività&amp;Chiusure'!$B$11),  AND($B11&gt;='Festività&amp;Chiusure'!$A$12,Calendar!$B11&lt;='Festività&amp;Chiusure'!$B$12),  AND($B11&gt;='Festività&amp;Chiusure'!$A$13,Calendar!$B11&lt;='Festività&amp;Chiusure'!$B$13),  AND($B11&gt;='Festività&amp;Chiusure'!$A$14,Calendar!$B11&lt;='Festività&amp;Chiusure'!$B$14),    AND($B11&gt;='Festività&amp;Chiusure'!$A$15,Calendar!$B11&lt;='Festività&amp;Chiusure'!$B$15),  AND($B11&gt;='Festività&amp;Chiusure'!$A$16,Calendar!$B11&lt;='Festività&amp;Chiusure'!$B$16),   $H11="domenica",$H11="sabato"),0,1)</f>
        <v>1</v>
      </c>
      <c r="K11">
        <f t="shared" si="8"/>
        <v>9</v>
      </c>
      <c r="L11">
        <f>SUM($J$3:J11)</f>
        <v>7</v>
      </c>
    </row>
    <row r="12" spans="1:12">
      <c r="A12" s="4">
        <f t="shared" si="0"/>
        <v>20240110</v>
      </c>
      <c r="B12" s="1">
        <v>45301</v>
      </c>
      <c r="C12">
        <f t="shared" si="1"/>
        <v>2024</v>
      </c>
      <c r="D12">
        <f t="shared" si="2"/>
        <v>1</v>
      </c>
      <c r="E12">
        <f t="shared" si="3"/>
        <v>2</v>
      </c>
      <c r="F12">
        <f t="shared" si="4"/>
        <v>4</v>
      </c>
      <c r="G12">
        <f t="shared" si="5"/>
        <v>10</v>
      </c>
      <c r="H12" t="str">
        <f t="shared" si="6"/>
        <v>mercoledì</v>
      </c>
      <c r="I12" t="str">
        <f t="shared" si="7"/>
        <v>gennaio</v>
      </c>
      <c r="J12">
        <f>IF(OR(AND($B12&gt;='Festività&amp;Chiusure'!$A$2,Calendar!$B12&lt;='Festività&amp;Chiusure'!$B$2),  AND($B12&gt;='Festività&amp;Chiusure'!$A$3,Calendar!$B12&lt;='Festività&amp;Chiusure'!$B$3),  AND($B12&gt;='Festività&amp;Chiusure'!$A$4,Calendar!$B12&lt;='Festività&amp;Chiusure'!$B$4),  AND($B12&gt;='Festività&amp;Chiusure'!$A$5,Calendar!$B12&lt;='Festività&amp;Chiusure'!$B$5),  AND($B12&gt;='Festività&amp;Chiusure'!$A$6,Calendar!$B12&lt;='Festività&amp;Chiusure'!$B$6),  AND($B12&gt;='Festività&amp;Chiusure'!$A$7,Calendar!$B12&lt;='Festività&amp;Chiusure'!$B$7),  AND($B12&gt;='Festività&amp;Chiusure'!$A$8,Calendar!$B12&lt;='Festività&amp;Chiusure'!$B$8),  AND($B12&gt;='Festività&amp;Chiusure'!$A$9,Calendar!$B12&lt;='Festività&amp;Chiusure'!$B$9),  AND($B12&gt;='Festività&amp;Chiusure'!$A$10,Calendar!$B12&lt;='Festività&amp;Chiusure'!$B$10),  AND($B12&gt;='Festività&amp;Chiusure'!$A$11,Calendar!$B12&lt;='Festività&amp;Chiusure'!$B$11),  AND($B12&gt;='Festività&amp;Chiusure'!$A$12,Calendar!$B12&lt;='Festività&amp;Chiusure'!$B$12),  AND($B12&gt;='Festività&amp;Chiusure'!$A$13,Calendar!$B12&lt;='Festività&amp;Chiusure'!$B$13),  AND($B12&gt;='Festività&amp;Chiusure'!$A$14,Calendar!$B12&lt;='Festività&amp;Chiusure'!$B$14),    AND($B12&gt;='Festività&amp;Chiusure'!$A$15,Calendar!$B12&lt;='Festività&amp;Chiusure'!$B$15),  AND($B12&gt;='Festività&amp;Chiusure'!$A$16,Calendar!$B12&lt;='Festività&amp;Chiusure'!$B$16),   $H12="domenica",$H12="sabato"),0,1)</f>
        <v>1</v>
      </c>
      <c r="K12">
        <f t="shared" si="8"/>
        <v>10</v>
      </c>
      <c r="L12">
        <f>SUM($J$3:J12)</f>
        <v>8</v>
      </c>
    </row>
    <row r="13" spans="1:12">
      <c r="A13" s="4">
        <f t="shared" si="0"/>
        <v>20240111</v>
      </c>
      <c r="B13" s="1">
        <v>45302</v>
      </c>
      <c r="C13">
        <f t="shared" si="1"/>
        <v>2024</v>
      </c>
      <c r="D13">
        <f t="shared" si="2"/>
        <v>1</v>
      </c>
      <c r="E13">
        <f t="shared" si="3"/>
        <v>2</v>
      </c>
      <c r="F13">
        <f t="shared" si="4"/>
        <v>5</v>
      </c>
      <c r="G13">
        <f t="shared" si="5"/>
        <v>11</v>
      </c>
      <c r="H13" t="str">
        <f t="shared" si="6"/>
        <v>giovedì</v>
      </c>
      <c r="I13" t="str">
        <f t="shared" si="7"/>
        <v>gennaio</v>
      </c>
      <c r="J13">
        <f>IF(OR(AND($B13&gt;='Festività&amp;Chiusure'!$A$2,Calendar!$B13&lt;='Festività&amp;Chiusure'!$B$2),  AND($B13&gt;='Festività&amp;Chiusure'!$A$3,Calendar!$B13&lt;='Festività&amp;Chiusure'!$B$3),  AND($B13&gt;='Festività&amp;Chiusure'!$A$4,Calendar!$B13&lt;='Festività&amp;Chiusure'!$B$4),  AND($B13&gt;='Festività&amp;Chiusure'!$A$5,Calendar!$B13&lt;='Festività&amp;Chiusure'!$B$5),  AND($B13&gt;='Festività&amp;Chiusure'!$A$6,Calendar!$B13&lt;='Festività&amp;Chiusure'!$B$6),  AND($B13&gt;='Festività&amp;Chiusure'!$A$7,Calendar!$B13&lt;='Festività&amp;Chiusure'!$B$7),  AND($B13&gt;='Festività&amp;Chiusure'!$A$8,Calendar!$B13&lt;='Festività&amp;Chiusure'!$B$8),  AND($B13&gt;='Festività&amp;Chiusure'!$A$9,Calendar!$B13&lt;='Festività&amp;Chiusure'!$B$9),  AND($B13&gt;='Festività&amp;Chiusure'!$A$10,Calendar!$B13&lt;='Festività&amp;Chiusure'!$B$10),  AND($B13&gt;='Festività&amp;Chiusure'!$A$11,Calendar!$B13&lt;='Festività&amp;Chiusure'!$B$11),  AND($B13&gt;='Festività&amp;Chiusure'!$A$12,Calendar!$B13&lt;='Festività&amp;Chiusure'!$B$12),  AND($B13&gt;='Festività&amp;Chiusure'!$A$13,Calendar!$B13&lt;='Festività&amp;Chiusure'!$B$13),  AND($B13&gt;='Festività&amp;Chiusure'!$A$14,Calendar!$B13&lt;='Festività&amp;Chiusure'!$B$14),    AND($B13&gt;='Festività&amp;Chiusure'!$A$15,Calendar!$B13&lt;='Festività&amp;Chiusure'!$B$15),  AND($B13&gt;='Festività&amp;Chiusure'!$A$16,Calendar!$B13&lt;='Festività&amp;Chiusure'!$B$16),   $H13="domenica",$H13="sabato"),0,1)</f>
        <v>1</v>
      </c>
      <c r="K13">
        <f t="shared" si="8"/>
        <v>11</v>
      </c>
      <c r="L13">
        <f>SUM($J$3:J13)</f>
        <v>9</v>
      </c>
    </row>
    <row r="14" spans="1:12">
      <c r="A14" s="4">
        <f t="shared" si="0"/>
        <v>20240112</v>
      </c>
      <c r="B14" s="1">
        <v>45303</v>
      </c>
      <c r="C14">
        <f t="shared" si="1"/>
        <v>2024</v>
      </c>
      <c r="D14">
        <f t="shared" si="2"/>
        <v>1</v>
      </c>
      <c r="E14">
        <f t="shared" si="3"/>
        <v>2</v>
      </c>
      <c r="F14">
        <f t="shared" si="4"/>
        <v>6</v>
      </c>
      <c r="G14">
        <f t="shared" si="5"/>
        <v>12</v>
      </c>
      <c r="H14" t="str">
        <f t="shared" si="6"/>
        <v>venerdì</v>
      </c>
      <c r="I14" t="str">
        <f t="shared" si="7"/>
        <v>gennaio</v>
      </c>
      <c r="J14">
        <f>IF(OR(AND($B14&gt;='Festività&amp;Chiusure'!$A$2,Calendar!$B14&lt;='Festività&amp;Chiusure'!$B$2),  AND($B14&gt;='Festività&amp;Chiusure'!$A$3,Calendar!$B14&lt;='Festività&amp;Chiusure'!$B$3),  AND($B14&gt;='Festività&amp;Chiusure'!$A$4,Calendar!$B14&lt;='Festività&amp;Chiusure'!$B$4),  AND($B14&gt;='Festività&amp;Chiusure'!$A$5,Calendar!$B14&lt;='Festività&amp;Chiusure'!$B$5),  AND($B14&gt;='Festività&amp;Chiusure'!$A$6,Calendar!$B14&lt;='Festività&amp;Chiusure'!$B$6),  AND($B14&gt;='Festività&amp;Chiusure'!$A$7,Calendar!$B14&lt;='Festività&amp;Chiusure'!$B$7),  AND($B14&gt;='Festività&amp;Chiusure'!$A$8,Calendar!$B14&lt;='Festività&amp;Chiusure'!$B$8),  AND($B14&gt;='Festività&amp;Chiusure'!$A$9,Calendar!$B14&lt;='Festività&amp;Chiusure'!$B$9),  AND($B14&gt;='Festività&amp;Chiusure'!$A$10,Calendar!$B14&lt;='Festività&amp;Chiusure'!$B$10),  AND($B14&gt;='Festività&amp;Chiusure'!$A$11,Calendar!$B14&lt;='Festività&amp;Chiusure'!$B$11),  AND($B14&gt;='Festività&amp;Chiusure'!$A$12,Calendar!$B14&lt;='Festività&amp;Chiusure'!$B$12),  AND($B14&gt;='Festività&amp;Chiusure'!$A$13,Calendar!$B14&lt;='Festività&amp;Chiusure'!$B$13),  AND($B14&gt;='Festività&amp;Chiusure'!$A$14,Calendar!$B14&lt;='Festività&amp;Chiusure'!$B$14),    AND($B14&gt;='Festività&amp;Chiusure'!$A$15,Calendar!$B14&lt;='Festività&amp;Chiusure'!$B$15),  AND($B14&gt;='Festività&amp;Chiusure'!$A$16,Calendar!$B14&lt;='Festività&amp;Chiusure'!$B$16),   $H14="domenica",$H14="sabato"),0,1)</f>
        <v>1</v>
      </c>
      <c r="K14">
        <f t="shared" si="8"/>
        <v>12</v>
      </c>
      <c r="L14">
        <f>SUM($J$3:J14)</f>
        <v>10</v>
      </c>
    </row>
    <row r="15" spans="1:12">
      <c r="A15" s="4">
        <f t="shared" si="0"/>
        <v>20240113</v>
      </c>
      <c r="B15" s="1">
        <v>45304</v>
      </c>
      <c r="C15">
        <f t="shared" si="1"/>
        <v>2024</v>
      </c>
      <c r="D15">
        <f t="shared" si="2"/>
        <v>1</v>
      </c>
      <c r="E15">
        <f t="shared" si="3"/>
        <v>2</v>
      </c>
      <c r="F15">
        <f t="shared" si="4"/>
        <v>7</v>
      </c>
      <c r="G15">
        <f t="shared" si="5"/>
        <v>13</v>
      </c>
      <c r="H15" t="str">
        <f t="shared" si="6"/>
        <v>sabato</v>
      </c>
      <c r="I15" t="str">
        <f t="shared" si="7"/>
        <v>gennaio</v>
      </c>
      <c r="J15">
        <f>IF(OR(AND($B15&gt;='Festività&amp;Chiusure'!$A$2,Calendar!$B15&lt;='Festività&amp;Chiusure'!$B$2),  AND($B15&gt;='Festività&amp;Chiusure'!$A$3,Calendar!$B15&lt;='Festività&amp;Chiusure'!$B$3),  AND($B15&gt;='Festività&amp;Chiusure'!$A$4,Calendar!$B15&lt;='Festività&amp;Chiusure'!$B$4),  AND($B15&gt;='Festività&amp;Chiusure'!$A$5,Calendar!$B15&lt;='Festività&amp;Chiusure'!$B$5),  AND($B15&gt;='Festività&amp;Chiusure'!$A$6,Calendar!$B15&lt;='Festività&amp;Chiusure'!$B$6),  AND($B15&gt;='Festività&amp;Chiusure'!$A$7,Calendar!$B15&lt;='Festività&amp;Chiusure'!$B$7),  AND($B15&gt;='Festività&amp;Chiusure'!$A$8,Calendar!$B15&lt;='Festività&amp;Chiusure'!$B$8),  AND($B15&gt;='Festività&amp;Chiusure'!$A$9,Calendar!$B15&lt;='Festività&amp;Chiusure'!$B$9),  AND($B15&gt;='Festività&amp;Chiusure'!$A$10,Calendar!$B15&lt;='Festività&amp;Chiusure'!$B$10),  AND($B15&gt;='Festività&amp;Chiusure'!$A$11,Calendar!$B15&lt;='Festività&amp;Chiusure'!$B$11),  AND($B15&gt;='Festività&amp;Chiusure'!$A$12,Calendar!$B15&lt;='Festività&amp;Chiusure'!$B$12),  AND($B15&gt;='Festività&amp;Chiusure'!$A$13,Calendar!$B15&lt;='Festività&amp;Chiusure'!$B$13),  AND($B15&gt;='Festività&amp;Chiusure'!$A$14,Calendar!$B15&lt;='Festività&amp;Chiusure'!$B$14),    AND($B15&gt;='Festività&amp;Chiusure'!$A$15,Calendar!$B15&lt;='Festività&amp;Chiusure'!$B$15),  AND($B15&gt;='Festività&amp;Chiusure'!$A$16,Calendar!$B15&lt;='Festività&amp;Chiusure'!$B$16),   $H15="domenica",$H15="sabato"),0,1)</f>
        <v>0</v>
      </c>
      <c r="K15">
        <f t="shared" si="8"/>
        <v>13</v>
      </c>
      <c r="L15">
        <f>SUM($J$3:J15)</f>
        <v>10</v>
      </c>
    </row>
    <row r="16" spans="1:12">
      <c r="A16" s="4">
        <f t="shared" si="0"/>
        <v>20240114</v>
      </c>
      <c r="B16" s="1">
        <v>45305</v>
      </c>
      <c r="C16">
        <f t="shared" si="1"/>
        <v>2024</v>
      </c>
      <c r="D16">
        <f t="shared" si="2"/>
        <v>1</v>
      </c>
      <c r="E16">
        <f t="shared" si="3"/>
        <v>3</v>
      </c>
      <c r="F16">
        <f t="shared" si="4"/>
        <v>1</v>
      </c>
      <c r="G16">
        <f t="shared" si="5"/>
        <v>14</v>
      </c>
      <c r="H16" t="str">
        <f t="shared" si="6"/>
        <v>domenica</v>
      </c>
      <c r="I16" t="str">
        <f t="shared" si="7"/>
        <v>gennaio</v>
      </c>
      <c r="J16">
        <f>IF(OR(AND($B16&gt;='Festività&amp;Chiusure'!$A$2,Calendar!$B16&lt;='Festività&amp;Chiusure'!$B$2),  AND($B16&gt;='Festività&amp;Chiusure'!$A$3,Calendar!$B16&lt;='Festività&amp;Chiusure'!$B$3),  AND($B16&gt;='Festività&amp;Chiusure'!$A$4,Calendar!$B16&lt;='Festività&amp;Chiusure'!$B$4),  AND($B16&gt;='Festività&amp;Chiusure'!$A$5,Calendar!$B16&lt;='Festività&amp;Chiusure'!$B$5),  AND($B16&gt;='Festività&amp;Chiusure'!$A$6,Calendar!$B16&lt;='Festività&amp;Chiusure'!$B$6),  AND($B16&gt;='Festività&amp;Chiusure'!$A$7,Calendar!$B16&lt;='Festività&amp;Chiusure'!$B$7),  AND($B16&gt;='Festività&amp;Chiusure'!$A$8,Calendar!$B16&lt;='Festività&amp;Chiusure'!$B$8),  AND($B16&gt;='Festività&amp;Chiusure'!$A$9,Calendar!$B16&lt;='Festività&amp;Chiusure'!$B$9),  AND($B16&gt;='Festività&amp;Chiusure'!$A$10,Calendar!$B16&lt;='Festività&amp;Chiusure'!$B$10),  AND($B16&gt;='Festività&amp;Chiusure'!$A$11,Calendar!$B16&lt;='Festività&amp;Chiusure'!$B$11),  AND($B16&gt;='Festività&amp;Chiusure'!$A$12,Calendar!$B16&lt;='Festività&amp;Chiusure'!$B$12),  AND($B16&gt;='Festività&amp;Chiusure'!$A$13,Calendar!$B16&lt;='Festività&amp;Chiusure'!$B$13),  AND($B16&gt;='Festività&amp;Chiusure'!$A$14,Calendar!$B16&lt;='Festività&amp;Chiusure'!$B$14),    AND($B16&gt;='Festività&amp;Chiusure'!$A$15,Calendar!$B16&lt;='Festività&amp;Chiusure'!$B$15),  AND($B16&gt;='Festività&amp;Chiusure'!$A$16,Calendar!$B16&lt;='Festività&amp;Chiusure'!$B$16),   $H16="domenica",$H16="sabato"),0,1)</f>
        <v>0</v>
      </c>
      <c r="K16">
        <f t="shared" si="8"/>
        <v>14</v>
      </c>
      <c r="L16">
        <f>SUM($J$3:J16)</f>
        <v>10</v>
      </c>
    </row>
    <row r="17" spans="1:12">
      <c r="A17" s="4">
        <f t="shared" si="0"/>
        <v>20240115</v>
      </c>
      <c r="B17" s="1">
        <v>45306</v>
      </c>
      <c r="C17">
        <f t="shared" si="1"/>
        <v>2024</v>
      </c>
      <c r="D17">
        <f t="shared" ref="D17:D80" si="9">MONTH(B17)</f>
        <v>1</v>
      </c>
      <c r="E17">
        <f t="shared" ref="E17:E80" si="10">WEEKNUM(B17)</f>
        <v>3</v>
      </c>
      <c r="F17">
        <f t="shared" ref="F17:F80" si="11">WEEKDAY(B17)</f>
        <v>2</v>
      </c>
      <c r="G17">
        <f t="shared" ref="G17:G80" si="12">DAY(B17)</f>
        <v>15</v>
      </c>
      <c r="H17" t="str">
        <f t="shared" ref="H17:H80" si="13">TEXT(B17,"gggg")</f>
        <v>lunedì</v>
      </c>
      <c r="I17" t="str">
        <f t="shared" si="7"/>
        <v>gennaio</v>
      </c>
      <c r="J17">
        <f>IF(OR(AND($B17&gt;='Festività&amp;Chiusure'!$A$2,Calendar!$B17&lt;='Festività&amp;Chiusure'!$B$2),  AND($B17&gt;='Festività&amp;Chiusure'!$A$3,Calendar!$B17&lt;='Festività&amp;Chiusure'!$B$3),  AND($B17&gt;='Festività&amp;Chiusure'!$A$4,Calendar!$B17&lt;='Festività&amp;Chiusure'!$B$4),  AND($B17&gt;='Festività&amp;Chiusure'!$A$5,Calendar!$B17&lt;='Festività&amp;Chiusure'!$B$5),  AND($B17&gt;='Festività&amp;Chiusure'!$A$6,Calendar!$B17&lt;='Festività&amp;Chiusure'!$B$6),  AND($B17&gt;='Festività&amp;Chiusure'!$A$7,Calendar!$B17&lt;='Festività&amp;Chiusure'!$B$7),  AND($B17&gt;='Festività&amp;Chiusure'!$A$8,Calendar!$B17&lt;='Festività&amp;Chiusure'!$B$8),  AND($B17&gt;='Festività&amp;Chiusure'!$A$9,Calendar!$B17&lt;='Festività&amp;Chiusure'!$B$9),  AND($B17&gt;='Festività&amp;Chiusure'!$A$10,Calendar!$B17&lt;='Festività&amp;Chiusure'!$B$10),  AND($B17&gt;='Festività&amp;Chiusure'!$A$11,Calendar!$B17&lt;='Festività&amp;Chiusure'!$B$11),  AND($B17&gt;='Festività&amp;Chiusure'!$A$12,Calendar!$B17&lt;='Festività&amp;Chiusure'!$B$12),  AND($B17&gt;='Festività&amp;Chiusure'!$A$13,Calendar!$B17&lt;='Festività&amp;Chiusure'!$B$13),  AND($B17&gt;='Festività&amp;Chiusure'!$A$14,Calendar!$B17&lt;='Festività&amp;Chiusure'!$B$14),    AND($B17&gt;='Festività&amp;Chiusure'!$A$15,Calendar!$B17&lt;='Festività&amp;Chiusure'!$B$15),  AND($B17&gt;='Festività&amp;Chiusure'!$A$16,Calendar!$B17&lt;='Festività&amp;Chiusure'!$B$16),   $H17="domenica",$H17="sabato"),0,1)</f>
        <v>1</v>
      </c>
      <c r="K17">
        <f t="shared" ref="K17:K80" si="14">B17-DATE(YEAR(B17),1,0)</f>
        <v>15</v>
      </c>
      <c r="L17">
        <f>SUM($J$3:J17)</f>
        <v>11</v>
      </c>
    </row>
    <row r="18" spans="1:12">
      <c r="A18" s="4">
        <f t="shared" si="0"/>
        <v>20240116</v>
      </c>
      <c r="B18" s="1">
        <v>45307</v>
      </c>
      <c r="C18">
        <f t="shared" si="1"/>
        <v>2024</v>
      </c>
      <c r="D18">
        <f t="shared" si="9"/>
        <v>1</v>
      </c>
      <c r="E18">
        <f t="shared" si="10"/>
        <v>3</v>
      </c>
      <c r="F18">
        <f t="shared" si="11"/>
        <v>3</v>
      </c>
      <c r="G18">
        <f t="shared" si="12"/>
        <v>16</v>
      </c>
      <c r="H18" t="str">
        <f t="shared" si="13"/>
        <v>martedì</v>
      </c>
      <c r="I18" t="str">
        <f t="shared" si="7"/>
        <v>gennaio</v>
      </c>
      <c r="J18">
        <f>IF(OR(AND($B18&gt;='Festività&amp;Chiusure'!$A$2,Calendar!$B18&lt;='Festività&amp;Chiusure'!$B$2),  AND($B18&gt;='Festività&amp;Chiusure'!$A$3,Calendar!$B18&lt;='Festività&amp;Chiusure'!$B$3),  AND($B18&gt;='Festività&amp;Chiusure'!$A$4,Calendar!$B18&lt;='Festività&amp;Chiusure'!$B$4),  AND($B18&gt;='Festività&amp;Chiusure'!$A$5,Calendar!$B18&lt;='Festività&amp;Chiusure'!$B$5),  AND($B18&gt;='Festività&amp;Chiusure'!$A$6,Calendar!$B18&lt;='Festività&amp;Chiusure'!$B$6),  AND($B18&gt;='Festività&amp;Chiusure'!$A$7,Calendar!$B18&lt;='Festività&amp;Chiusure'!$B$7),  AND($B18&gt;='Festività&amp;Chiusure'!$A$8,Calendar!$B18&lt;='Festività&amp;Chiusure'!$B$8),  AND($B18&gt;='Festività&amp;Chiusure'!$A$9,Calendar!$B18&lt;='Festività&amp;Chiusure'!$B$9),  AND($B18&gt;='Festività&amp;Chiusure'!$A$10,Calendar!$B18&lt;='Festività&amp;Chiusure'!$B$10),  AND($B18&gt;='Festività&amp;Chiusure'!$A$11,Calendar!$B18&lt;='Festività&amp;Chiusure'!$B$11),  AND($B18&gt;='Festività&amp;Chiusure'!$A$12,Calendar!$B18&lt;='Festività&amp;Chiusure'!$B$12),  AND($B18&gt;='Festività&amp;Chiusure'!$A$13,Calendar!$B18&lt;='Festività&amp;Chiusure'!$B$13),  AND($B18&gt;='Festività&amp;Chiusure'!$A$14,Calendar!$B18&lt;='Festività&amp;Chiusure'!$B$14),    AND($B18&gt;='Festività&amp;Chiusure'!$A$15,Calendar!$B18&lt;='Festività&amp;Chiusure'!$B$15),  AND($B18&gt;='Festività&amp;Chiusure'!$A$16,Calendar!$B18&lt;='Festività&amp;Chiusure'!$B$16),   $H18="domenica",$H18="sabato"),0,1)</f>
        <v>1</v>
      </c>
      <c r="K18">
        <f t="shared" si="14"/>
        <v>16</v>
      </c>
      <c r="L18">
        <f>SUM($J$3:J18)</f>
        <v>12</v>
      </c>
    </row>
    <row r="19" spans="1:12">
      <c r="A19" s="4">
        <f t="shared" si="0"/>
        <v>20240117</v>
      </c>
      <c r="B19" s="1">
        <v>45308</v>
      </c>
      <c r="C19">
        <f t="shared" si="1"/>
        <v>2024</v>
      </c>
      <c r="D19">
        <f t="shared" si="9"/>
        <v>1</v>
      </c>
      <c r="E19">
        <f t="shared" si="10"/>
        <v>3</v>
      </c>
      <c r="F19">
        <f t="shared" si="11"/>
        <v>4</v>
      </c>
      <c r="G19">
        <f t="shared" si="12"/>
        <v>17</v>
      </c>
      <c r="H19" t="str">
        <f t="shared" si="13"/>
        <v>mercoledì</v>
      </c>
      <c r="I19" t="str">
        <f t="shared" si="7"/>
        <v>gennaio</v>
      </c>
      <c r="J19">
        <f>IF(OR(AND($B19&gt;='Festività&amp;Chiusure'!$A$2,Calendar!$B19&lt;='Festività&amp;Chiusure'!$B$2),  AND($B19&gt;='Festività&amp;Chiusure'!$A$3,Calendar!$B19&lt;='Festività&amp;Chiusure'!$B$3),  AND($B19&gt;='Festività&amp;Chiusure'!$A$4,Calendar!$B19&lt;='Festività&amp;Chiusure'!$B$4),  AND($B19&gt;='Festività&amp;Chiusure'!$A$5,Calendar!$B19&lt;='Festività&amp;Chiusure'!$B$5),  AND($B19&gt;='Festività&amp;Chiusure'!$A$6,Calendar!$B19&lt;='Festività&amp;Chiusure'!$B$6),  AND($B19&gt;='Festività&amp;Chiusure'!$A$7,Calendar!$B19&lt;='Festività&amp;Chiusure'!$B$7),  AND($B19&gt;='Festività&amp;Chiusure'!$A$8,Calendar!$B19&lt;='Festività&amp;Chiusure'!$B$8),  AND($B19&gt;='Festività&amp;Chiusure'!$A$9,Calendar!$B19&lt;='Festività&amp;Chiusure'!$B$9),  AND($B19&gt;='Festività&amp;Chiusure'!$A$10,Calendar!$B19&lt;='Festività&amp;Chiusure'!$B$10),  AND($B19&gt;='Festività&amp;Chiusure'!$A$11,Calendar!$B19&lt;='Festività&amp;Chiusure'!$B$11),  AND($B19&gt;='Festività&amp;Chiusure'!$A$12,Calendar!$B19&lt;='Festività&amp;Chiusure'!$B$12),  AND($B19&gt;='Festività&amp;Chiusure'!$A$13,Calendar!$B19&lt;='Festività&amp;Chiusure'!$B$13),  AND($B19&gt;='Festività&amp;Chiusure'!$A$14,Calendar!$B19&lt;='Festività&amp;Chiusure'!$B$14),    AND($B19&gt;='Festività&amp;Chiusure'!$A$15,Calendar!$B19&lt;='Festività&amp;Chiusure'!$B$15),  AND($B19&gt;='Festività&amp;Chiusure'!$A$16,Calendar!$B19&lt;='Festività&amp;Chiusure'!$B$16),   $H19="domenica",$H19="sabato"),0,1)</f>
        <v>1</v>
      </c>
      <c r="K19">
        <f t="shared" si="14"/>
        <v>17</v>
      </c>
      <c r="L19">
        <f>SUM($J$3:J19)</f>
        <v>13</v>
      </c>
    </row>
    <row r="20" spans="1:12">
      <c r="A20" s="4">
        <f t="shared" si="0"/>
        <v>20240118</v>
      </c>
      <c r="B20" s="1">
        <v>45309</v>
      </c>
      <c r="C20">
        <f t="shared" si="1"/>
        <v>2024</v>
      </c>
      <c r="D20">
        <f t="shared" si="9"/>
        <v>1</v>
      </c>
      <c r="E20">
        <f t="shared" si="10"/>
        <v>3</v>
      </c>
      <c r="F20">
        <f t="shared" si="11"/>
        <v>5</v>
      </c>
      <c r="G20">
        <f t="shared" si="12"/>
        <v>18</v>
      </c>
      <c r="H20" t="str">
        <f t="shared" si="13"/>
        <v>giovedì</v>
      </c>
      <c r="I20" t="str">
        <f t="shared" si="7"/>
        <v>gennaio</v>
      </c>
      <c r="J20">
        <f>IF(OR(AND($B20&gt;='Festività&amp;Chiusure'!$A$2,Calendar!$B20&lt;='Festività&amp;Chiusure'!$B$2),  AND($B20&gt;='Festività&amp;Chiusure'!$A$3,Calendar!$B20&lt;='Festività&amp;Chiusure'!$B$3),  AND($B20&gt;='Festività&amp;Chiusure'!$A$4,Calendar!$B20&lt;='Festività&amp;Chiusure'!$B$4),  AND($B20&gt;='Festività&amp;Chiusure'!$A$5,Calendar!$B20&lt;='Festività&amp;Chiusure'!$B$5),  AND($B20&gt;='Festività&amp;Chiusure'!$A$6,Calendar!$B20&lt;='Festività&amp;Chiusure'!$B$6),  AND($B20&gt;='Festività&amp;Chiusure'!$A$7,Calendar!$B20&lt;='Festività&amp;Chiusure'!$B$7),  AND($B20&gt;='Festività&amp;Chiusure'!$A$8,Calendar!$B20&lt;='Festività&amp;Chiusure'!$B$8),  AND($B20&gt;='Festività&amp;Chiusure'!$A$9,Calendar!$B20&lt;='Festività&amp;Chiusure'!$B$9),  AND($B20&gt;='Festività&amp;Chiusure'!$A$10,Calendar!$B20&lt;='Festività&amp;Chiusure'!$B$10),  AND($B20&gt;='Festività&amp;Chiusure'!$A$11,Calendar!$B20&lt;='Festività&amp;Chiusure'!$B$11),  AND($B20&gt;='Festività&amp;Chiusure'!$A$12,Calendar!$B20&lt;='Festività&amp;Chiusure'!$B$12),  AND($B20&gt;='Festività&amp;Chiusure'!$A$13,Calendar!$B20&lt;='Festività&amp;Chiusure'!$B$13),  AND($B20&gt;='Festività&amp;Chiusure'!$A$14,Calendar!$B20&lt;='Festività&amp;Chiusure'!$B$14),    AND($B20&gt;='Festività&amp;Chiusure'!$A$15,Calendar!$B20&lt;='Festività&amp;Chiusure'!$B$15),  AND($B20&gt;='Festività&amp;Chiusure'!$A$16,Calendar!$B20&lt;='Festività&amp;Chiusure'!$B$16),   $H20="domenica",$H20="sabato"),0,1)</f>
        <v>1</v>
      </c>
      <c r="K20">
        <f t="shared" si="14"/>
        <v>18</v>
      </c>
      <c r="L20">
        <f>SUM($J$3:J20)</f>
        <v>14</v>
      </c>
    </row>
    <row r="21" spans="1:12">
      <c r="A21" s="4">
        <f t="shared" si="0"/>
        <v>20240119</v>
      </c>
      <c r="B21" s="1">
        <v>45310</v>
      </c>
      <c r="C21">
        <f t="shared" si="1"/>
        <v>2024</v>
      </c>
      <c r="D21">
        <f t="shared" si="9"/>
        <v>1</v>
      </c>
      <c r="E21">
        <f t="shared" si="10"/>
        <v>3</v>
      </c>
      <c r="F21">
        <f t="shared" si="11"/>
        <v>6</v>
      </c>
      <c r="G21">
        <f t="shared" si="12"/>
        <v>19</v>
      </c>
      <c r="H21" t="str">
        <f t="shared" si="13"/>
        <v>venerdì</v>
      </c>
      <c r="I21" t="str">
        <f t="shared" si="7"/>
        <v>gennaio</v>
      </c>
      <c r="J21">
        <f>IF(OR(AND($B21&gt;='Festività&amp;Chiusure'!$A$2,Calendar!$B21&lt;='Festività&amp;Chiusure'!$B$2),  AND($B21&gt;='Festività&amp;Chiusure'!$A$3,Calendar!$B21&lt;='Festività&amp;Chiusure'!$B$3),  AND($B21&gt;='Festività&amp;Chiusure'!$A$4,Calendar!$B21&lt;='Festività&amp;Chiusure'!$B$4),  AND($B21&gt;='Festività&amp;Chiusure'!$A$5,Calendar!$B21&lt;='Festività&amp;Chiusure'!$B$5),  AND($B21&gt;='Festività&amp;Chiusure'!$A$6,Calendar!$B21&lt;='Festività&amp;Chiusure'!$B$6),  AND($B21&gt;='Festività&amp;Chiusure'!$A$7,Calendar!$B21&lt;='Festività&amp;Chiusure'!$B$7),  AND($B21&gt;='Festività&amp;Chiusure'!$A$8,Calendar!$B21&lt;='Festività&amp;Chiusure'!$B$8),  AND($B21&gt;='Festività&amp;Chiusure'!$A$9,Calendar!$B21&lt;='Festività&amp;Chiusure'!$B$9),  AND($B21&gt;='Festività&amp;Chiusure'!$A$10,Calendar!$B21&lt;='Festività&amp;Chiusure'!$B$10),  AND($B21&gt;='Festività&amp;Chiusure'!$A$11,Calendar!$B21&lt;='Festività&amp;Chiusure'!$B$11),  AND($B21&gt;='Festività&amp;Chiusure'!$A$12,Calendar!$B21&lt;='Festività&amp;Chiusure'!$B$12),  AND($B21&gt;='Festività&amp;Chiusure'!$A$13,Calendar!$B21&lt;='Festività&amp;Chiusure'!$B$13),  AND($B21&gt;='Festività&amp;Chiusure'!$A$14,Calendar!$B21&lt;='Festività&amp;Chiusure'!$B$14),    AND($B21&gt;='Festività&amp;Chiusure'!$A$15,Calendar!$B21&lt;='Festività&amp;Chiusure'!$B$15),  AND($B21&gt;='Festività&amp;Chiusure'!$A$16,Calendar!$B21&lt;='Festività&amp;Chiusure'!$B$16),   $H21="domenica",$H21="sabato"),0,1)</f>
        <v>1</v>
      </c>
      <c r="K21">
        <f t="shared" si="14"/>
        <v>19</v>
      </c>
      <c r="L21">
        <f>SUM($J$3:J21)</f>
        <v>15</v>
      </c>
    </row>
    <row r="22" spans="1:12">
      <c r="A22" s="4">
        <f t="shared" si="0"/>
        <v>20240120</v>
      </c>
      <c r="B22" s="1">
        <v>45311</v>
      </c>
      <c r="C22">
        <f t="shared" si="1"/>
        <v>2024</v>
      </c>
      <c r="D22">
        <f t="shared" si="9"/>
        <v>1</v>
      </c>
      <c r="E22">
        <f t="shared" si="10"/>
        <v>3</v>
      </c>
      <c r="F22">
        <f t="shared" si="11"/>
        <v>7</v>
      </c>
      <c r="G22">
        <f t="shared" si="12"/>
        <v>20</v>
      </c>
      <c r="H22" t="str">
        <f t="shared" si="13"/>
        <v>sabato</v>
      </c>
      <c r="I22" t="str">
        <f t="shared" si="7"/>
        <v>gennaio</v>
      </c>
      <c r="J22">
        <f>IF(OR(AND($B22&gt;='Festività&amp;Chiusure'!$A$2,Calendar!$B22&lt;='Festività&amp;Chiusure'!$B$2),  AND($B22&gt;='Festività&amp;Chiusure'!$A$3,Calendar!$B22&lt;='Festività&amp;Chiusure'!$B$3),  AND($B22&gt;='Festività&amp;Chiusure'!$A$4,Calendar!$B22&lt;='Festività&amp;Chiusure'!$B$4),  AND($B22&gt;='Festività&amp;Chiusure'!$A$5,Calendar!$B22&lt;='Festività&amp;Chiusure'!$B$5),  AND($B22&gt;='Festività&amp;Chiusure'!$A$6,Calendar!$B22&lt;='Festività&amp;Chiusure'!$B$6),  AND($B22&gt;='Festività&amp;Chiusure'!$A$7,Calendar!$B22&lt;='Festività&amp;Chiusure'!$B$7),  AND($B22&gt;='Festività&amp;Chiusure'!$A$8,Calendar!$B22&lt;='Festività&amp;Chiusure'!$B$8),  AND($B22&gt;='Festività&amp;Chiusure'!$A$9,Calendar!$B22&lt;='Festività&amp;Chiusure'!$B$9),  AND($B22&gt;='Festività&amp;Chiusure'!$A$10,Calendar!$B22&lt;='Festività&amp;Chiusure'!$B$10),  AND($B22&gt;='Festività&amp;Chiusure'!$A$11,Calendar!$B22&lt;='Festività&amp;Chiusure'!$B$11),  AND($B22&gt;='Festività&amp;Chiusure'!$A$12,Calendar!$B22&lt;='Festività&amp;Chiusure'!$B$12),  AND($B22&gt;='Festività&amp;Chiusure'!$A$13,Calendar!$B22&lt;='Festività&amp;Chiusure'!$B$13),  AND($B22&gt;='Festività&amp;Chiusure'!$A$14,Calendar!$B22&lt;='Festività&amp;Chiusure'!$B$14),    AND($B22&gt;='Festività&amp;Chiusure'!$A$15,Calendar!$B22&lt;='Festività&amp;Chiusure'!$B$15),  AND($B22&gt;='Festività&amp;Chiusure'!$A$16,Calendar!$B22&lt;='Festività&amp;Chiusure'!$B$16),   $H22="domenica",$H22="sabato"),0,1)</f>
        <v>0</v>
      </c>
      <c r="K22">
        <f t="shared" si="14"/>
        <v>20</v>
      </c>
      <c r="L22">
        <f>SUM($J$3:J22)</f>
        <v>15</v>
      </c>
    </row>
    <row r="23" spans="1:12">
      <c r="A23" s="4">
        <f t="shared" si="0"/>
        <v>20240121</v>
      </c>
      <c r="B23" s="1">
        <v>45312</v>
      </c>
      <c r="C23">
        <f t="shared" si="1"/>
        <v>2024</v>
      </c>
      <c r="D23">
        <f t="shared" si="9"/>
        <v>1</v>
      </c>
      <c r="E23">
        <f t="shared" si="10"/>
        <v>4</v>
      </c>
      <c r="F23">
        <f t="shared" si="11"/>
        <v>1</v>
      </c>
      <c r="G23">
        <f t="shared" si="12"/>
        <v>21</v>
      </c>
      <c r="H23" t="str">
        <f t="shared" si="13"/>
        <v>domenica</v>
      </c>
      <c r="I23" t="str">
        <f t="shared" si="7"/>
        <v>gennaio</v>
      </c>
      <c r="J23">
        <f>IF(OR(AND($B23&gt;='Festività&amp;Chiusure'!$A$2,Calendar!$B23&lt;='Festività&amp;Chiusure'!$B$2),  AND($B23&gt;='Festività&amp;Chiusure'!$A$3,Calendar!$B23&lt;='Festività&amp;Chiusure'!$B$3),  AND($B23&gt;='Festività&amp;Chiusure'!$A$4,Calendar!$B23&lt;='Festività&amp;Chiusure'!$B$4),  AND($B23&gt;='Festività&amp;Chiusure'!$A$5,Calendar!$B23&lt;='Festività&amp;Chiusure'!$B$5),  AND($B23&gt;='Festività&amp;Chiusure'!$A$6,Calendar!$B23&lt;='Festività&amp;Chiusure'!$B$6),  AND($B23&gt;='Festività&amp;Chiusure'!$A$7,Calendar!$B23&lt;='Festività&amp;Chiusure'!$B$7),  AND($B23&gt;='Festività&amp;Chiusure'!$A$8,Calendar!$B23&lt;='Festività&amp;Chiusure'!$B$8),  AND($B23&gt;='Festività&amp;Chiusure'!$A$9,Calendar!$B23&lt;='Festività&amp;Chiusure'!$B$9),  AND($B23&gt;='Festività&amp;Chiusure'!$A$10,Calendar!$B23&lt;='Festività&amp;Chiusure'!$B$10),  AND($B23&gt;='Festività&amp;Chiusure'!$A$11,Calendar!$B23&lt;='Festività&amp;Chiusure'!$B$11),  AND($B23&gt;='Festività&amp;Chiusure'!$A$12,Calendar!$B23&lt;='Festività&amp;Chiusure'!$B$12),  AND($B23&gt;='Festività&amp;Chiusure'!$A$13,Calendar!$B23&lt;='Festività&amp;Chiusure'!$B$13),  AND($B23&gt;='Festività&amp;Chiusure'!$A$14,Calendar!$B23&lt;='Festività&amp;Chiusure'!$B$14),    AND($B23&gt;='Festività&amp;Chiusure'!$A$15,Calendar!$B23&lt;='Festività&amp;Chiusure'!$B$15),  AND($B23&gt;='Festività&amp;Chiusure'!$A$16,Calendar!$B23&lt;='Festività&amp;Chiusure'!$B$16),   $H23="domenica",$H23="sabato"),0,1)</f>
        <v>0</v>
      </c>
      <c r="K23">
        <f t="shared" si="14"/>
        <v>21</v>
      </c>
      <c r="L23">
        <f>SUM($J$3:J23)</f>
        <v>15</v>
      </c>
    </row>
    <row r="24" spans="1:12">
      <c r="A24" s="4">
        <f t="shared" si="0"/>
        <v>20240122</v>
      </c>
      <c r="B24" s="1">
        <v>45313</v>
      </c>
      <c r="C24">
        <f t="shared" si="1"/>
        <v>2024</v>
      </c>
      <c r="D24">
        <f t="shared" si="9"/>
        <v>1</v>
      </c>
      <c r="E24">
        <f t="shared" si="10"/>
        <v>4</v>
      </c>
      <c r="F24">
        <f t="shared" si="11"/>
        <v>2</v>
      </c>
      <c r="G24">
        <f t="shared" si="12"/>
        <v>22</v>
      </c>
      <c r="H24" t="str">
        <f t="shared" si="13"/>
        <v>lunedì</v>
      </c>
      <c r="I24" t="str">
        <f t="shared" si="7"/>
        <v>gennaio</v>
      </c>
      <c r="J24">
        <f>IF(OR(AND($B24&gt;='Festività&amp;Chiusure'!$A$2,Calendar!$B24&lt;='Festività&amp;Chiusure'!$B$2),  AND($B24&gt;='Festività&amp;Chiusure'!$A$3,Calendar!$B24&lt;='Festività&amp;Chiusure'!$B$3),  AND($B24&gt;='Festività&amp;Chiusure'!$A$4,Calendar!$B24&lt;='Festività&amp;Chiusure'!$B$4),  AND($B24&gt;='Festività&amp;Chiusure'!$A$5,Calendar!$B24&lt;='Festività&amp;Chiusure'!$B$5),  AND($B24&gt;='Festività&amp;Chiusure'!$A$6,Calendar!$B24&lt;='Festività&amp;Chiusure'!$B$6),  AND($B24&gt;='Festività&amp;Chiusure'!$A$7,Calendar!$B24&lt;='Festività&amp;Chiusure'!$B$7),  AND($B24&gt;='Festività&amp;Chiusure'!$A$8,Calendar!$B24&lt;='Festività&amp;Chiusure'!$B$8),  AND($B24&gt;='Festività&amp;Chiusure'!$A$9,Calendar!$B24&lt;='Festività&amp;Chiusure'!$B$9),  AND($B24&gt;='Festività&amp;Chiusure'!$A$10,Calendar!$B24&lt;='Festività&amp;Chiusure'!$B$10),  AND($B24&gt;='Festività&amp;Chiusure'!$A$11,Calendar!$B24&lt;='Festività&amp;Chiusure'!$B$11),  AND($B24&gt;='Festività&amp;Chiusure'!$A$12,Calendar!$B24&lt;='Festività&amp;Chiusure'!$B$12),  AND($B24&gt;='Festività&amp;Chiusure'!$A$13,Calendar!$B24&lt;='Festività&amp;Chiusure'!$B$13),  AND($B24&gt;='Festività&amp;Chiusure'!$A$14,Calendar!$B24&lt;='Festività&amp;Chiusure'!$B$14),    AND($B24&gt;='Festività&amp;Chiusure'!$A$15,Calendar!$B24&lt;='Festività&amp;Chiusure'!$B$15),  AND($B24&gt;='Festività&amp;Chiusure'!$A$16,Calendar!$B24&lt;='Festività&amp;Chiusure'!$B$16),   $H24="domenica",$H24="sabato"),0,1)</f>
        <v>1</v>
      </c>
      <c r="K24">
        <f t="shared" si="14"/>
        <v>22</v>
      </c>
      <c r="L24">
        <f>SUM($J$3:J24)</f>
        <v>16</v>
      </c>
    </row>
    <row r="25" spans="1:12">
      <c r="A25" s="4">
        <f t="shared" si="0"/>
        <v>20240123</v>
      </c>
      <c r="B25" s="1">
        <v>45314</v>
      </c>
      <c r="C25">
        <f t="shared" si="1"/>
        <v>2024</v>
      </c>
      <c r="D25">
        <f t="shared" si="9"/>
        <v>1</v>
      </c>
      <c r="E25">
        <f t="shared" si="10"/>
        <v>4</v>
      </c>
      <c r="F25">
        <f t="shared" si="11"/>
        <v>3</v>
      </c>
      <c r="G25">
        <f t="shared" si="12"/>
        <v>23</v>
      </c>
      <c r="H25" t="str">
        <f t="shared" si="13"/>
        <v>martedì</v>
      </c>
      <c r="I25" t="str">
        <f t="shared" si="7"/>
        <v>gennaio</v>
      </c>
      <c r="J25">
        <f>IF(OR(AND($B25&gt;='Festività&amp;Chiusure'!$A$2,Calendar!$B25&lt;='Festività&amp;Chiusure'!$B$2),  AND($B25&gt;='Festività&amp;Chiusure'!$A$3,Calendar!$B25&lt;='Festività&amp;Chiusure'!$B$3),  AND($B25&gt;='Festività&amp;Chiusure'!$A$4,Calendar!$B25&lt;='Festività&amp;Chiusure'!$B$4),  AND($B25&gt;='Festività&amp;Chiusure'!$A$5,Calendar!$B25&lt;='Festività&amp;Chiusure'!$B$5),  AND($B25&gt;='Festività&amp;Chiusure'!$A$6,Calendar!$B25&lt;='Festività&amp;Chiusure'!$B$6),  AND($B25&gt;='Festività&amp;Chiusure'!$A$7,Calendar!$B25&lt;='Festività&amp;Chiusure'!$B$7),  AND($B25&gt;='Festività&amp;Chiusure'!$A$8,Calendar!$B25&lt;='Festività&amp;Chiusure'!$B$8),  AND($B25&gt;='Festività&amp;Chiusure'!$A$9,Calendar!$B25&lt;='Festività&amp;Chiusure'!$B$9),  AND($B25&gt;='Festività&amp;Chiusure'!$A$10,Calendar!$B25&lt;='Festività&amp;Chiusure'!$B$10),  AND($B25&gt;='Festività&amp;Chiusure'!$A$11,Calendar!$B25&lt;='Festività&amp;Chiusure'!$B$11),  AND($B25&gt;='Festività&amp;Chiusure'!$A$12,Calendar!$B25&lt;='Festività&amp;Chiusure'!$B$12),  AND($B25&gt;='Festività&amp;Chiusure'!$A$13,Calendar!$B25&lt;='Festività&amp;Chiusure'!$B$13),  AND($B25&gt;='Festività&amp;Chiusure'!$A$14,Calendar!$B25&lt;='Festività&amp;Chiusure'!$B$14),    AND($B25&gt;='Festività&amp;Chiusure'!$A$15,Calendar!$B25&lt;='Festività&amp;Chiusure'!$B$15),  AND($B25&gt;='Festività&amp;Chiusure'!$A$16,Calendar!$B25&lt;='Festività&amp;Chiusure'!$B$16),   $H25="domenica",$H25="sabato"),0,1)</f>
        <v>1</v>
      </c>
      <c r="K25">
        <f t="shared" si="14"/>
        <v>23</v>
      </c>
      <c r="L25">
        <f>SUM($J$3:J25)</f>
        <v>17</v>
      </c>
    </row>
    <row r="26" spans="1:12">
      <c r="A26" s="4">
        <f t="shared" si="0"/>
        <v>20240124</v>
      </c>
      <c r="B26" s="1">
        <v>45315</v>
      </c>
      <c r="C26">
        <f t="shared" si="1"/>
        <v>2024</v>
      </c>
      <c r="D26">
        <f t="shared" si="9"/>
        <v>1</v>
      </c>
      <c r="E26">
        <f t="shared" si="10"/>
        <v>4</v>
      </c>
      <c r="F26">
        <f t="shared" si="11"/>
        <v>4</v>
      </c>
      <c r="G26">
        <f t="shared" si="12"/>
        <v>24</v>
      </c>
      <c r="H26" t="str">
        <f t="shared" si="13"/>
        <v>mercoledì</v>
      </c>
      <c r="I26" t="str">
        <f t="shared" si="7"/>
        <v>gennaio</v>
      </c>
      <c r="J26">
        <f>IF(OR(AND($B26&gt;='Festività&amp;Chiusure'!$A$2,Calendar!$B26&lt;='Festività&amp;Chiusure'!$B$2),  AND($B26&gt;='Festività&amp;Chiusure'!$A$3,Calendar!$B26&lt;='Festività&amp;Chiusure'!$B$3),  AND($B26&gt;='Festività&amp;Chiusure'!$A$4,Calendar!$B26&lt;='Festività&amp;Chiusure'!$B$4),  AND($B26&gt;='Festività&amp;Chiusure'!$A$5,Calendar!$B26&lt;='Festività&amp;Chiusure'!$B$5),  AND($B26&gt;='Festività&amp;Chiusure'!$A$6,Calendar!$B26&lt;='Festività&amp;Chiusure'!$B$6),  AND($B26&gt;='Festività&amp;Chiusure'!$A$7,Calendar!$B26&lt;='Festività&amp;Chiusure'!$B$7),  AND($B26&gt;='Festività&amp;Chiusure'!$A$8,Calendar!$B26&lt;='Festività&amp;Chiusure'!$B$8),  AND($B26&gt;='Festività&amp;Chiusure'!$A$9,Calendar!$B26&lt;='Festività&amp;Chiusure'!$B$9),  AND($B26&gt;='Festività&amp;Chiusure'!$A$10,Calendar!$B26&lt;='Festività&amp;Chiusure'!$B$10),  AND($B26&gt;='Festività&amp;Chiusure'!$A$11,Calendar!$B26&lt;='Festività&amp;Chiusure'!$B$11),  AND($B26&gt;='Festività&amp;Chiusure'!$A$12,Calendar!$B26&lt;='Festività&amp;Chiusure'!$B$12),  AND($B26&gt;='Festività&amp;Chiusure'!$A$13,Calendar!$B26&lt;='Festività&amp;Chiusure'!$B$13),  AND($B26&gt;='Festività&amp;Chiusure'!$A$14,Calendar!$B26&lt;='Festività&amp;Chiusure'!$B$14),    AND($B26&gt;='Festività&amp;Chiusure'!$A$15,Calendar!$B26&lt;='Festività&amp;Chiusure'!$B$15),  AND($B26&gt;='Festività&amp;Chiusure'!$A$16,Calendar!$B26&lt;='Festività&amp;Chiusure'!$B$16),   $H26="domenica",$H26="sabato"),0,1)</f>
        <v>1</v>
      </c>
      <c r="K26">
        <f t="shared" si="14"/>
        <v>24</v>
      </c>
      <c r="L26">
        <f>SUM($J$3:J26)</f>
        <v>18</v>
      </c>
    </row>
    <row r="27" spans="1:12">
      <c r="A27" s="4">
        <f t="shared" si="0"/>
        <v>20240125</v>
      </c>
      <c r="B27" s="1">
        <v>45316</v>
      </c>
      <c r="C27">
        <f t="shared" si="1"/>
        <v>2024</v>
      </c>
      <c r="D27">
        <f t="shared" si="9"/>
        <v>1</v>
      </c>
      <c r="E27">
        <f t="shared" si="10"/>
        <v>4</v>
      </c>
      <c r="F27">
        <f t="shared" si="11"/>
        <v>5</v>
      </c>
      <c r="G27">
        <f t="shared" si="12"/>
        <v>25</v>
      </c>
      <c r="H27" t="str">
        <f t="shared" si="13"/>
        <v>giovedì</v>
      </c>
      <c r="I27" t="str">
        <f t="shared" si="7"/>
        <v>gennaio</v>
      </c>
      <c r="J27">
        <f>IF(OR(AND($B27&gt;='Festività&amp;Chiusure'!$A$2,Calendar!$B27&lt;='Festività&amp;Chiusure'!$B$2),  AND($B27&gt;='Festività&amp;Chiusure'!$A$3,Calendar!$B27&lt;='Festività&amp;Chiusure'!$B$3),  AND($B27&gt;='Festività&amp;Chiusure'!$A$4,Calendar!$B27&lt;='Festività&amp;Chiusure'!$B$4),  AND($B27&gt;='Festività&amp;Chiusure'!$A$5,Calendar!$B27&lt;='Festività&amp;Chiusure'!$B$5),  AND($B27&gt;='Festività&amp;Chiusure'!$A$6,Calendar!$B27&lt;='Festività&amp;Chiusure'!$B$6),  AND($B27&gt;='Festività&amp;Chiusure'!$A$7,Calendar!$B27&lt;='Festività&amp;Chiusure'!$B$7),  AND($B27&gt;='Festività&amp;Chiusure'!$A$8,Calendar!$B27&lt;='Festività&amp;Chiusure'!$B$8),  AND($B27&gt;='Festività&amp;Chiusure'!$A$9,Calendar!$B27&lt;='Festività&amp;Chiusure'!$B$9),  AND($B27&gt;='Festività&amp;Chiusure'!$A$10,Calendar!$B27&lt;='Festività&amp;Chiusure'!$B$10),  AND($B27&gt;='Festività&amp;Chiusure'!$A$11,Calendar!$B27&lt;='Festività&amp;Chiusure'!$B$11),  AND($B27&gt;='Festività&amp;Chiusure'!$A$12,Calendar!$B27&lt;='Festività&amp;Chiusure'!$B$12),  AND($B27&gt;='Festività&amp;Chiusure'!$A$13,Calendar!$B27&lt;='Festività&amp;Chiusure'!$B$13),  AND($B27&gt;='Festività&amp;Chiusure'!$A$14,Calendar!$B27&lt;='Festività&amp;Chiusure'!$B$14),    AND($B27&gt;='Festività&amp;Chiusure'!$A$15,Calendar!$B27&lt;='Festività&amp;Chiusure'!$B$15),  AND($B27&gt;='Festività&amp;Chiusure'!$A$16,Calendar!$B27&lt;='Festività&amp;Chiusure'!$B$16),   $H27="domenica",$H27="sabato"),0,1)</f>
        <v>1</v>
      </c>
      <c r="K27">
        <f t="shared" si="14"/>
        <v>25</v>
      </c>
      <c r="L27">
        <f>SUM($J$3:J27)</f>
        <v>19</v>
      </c>
    </row>
    <row r="28" spans="1:12">
      <c r="A28" s="4">
        <f t="shared" si="0"/>
        <v>20240126</v>
      </c>
      <c r="B28" s="1">
        <v>45317</v>
      </c>
      <c r="C28">
        <f t="shared" si="1"/>
        <v>2024</v>
      </c>
      <c r="D28">
        <f t="shared" si="9"/>
        <v>1</v>
      </c>
      <c r="E28">
        <f t="shared" si="10"/>
        <v>4</v>
      </c>
      <c r="F28">
        <f t="shared" si="11"/>
        <v>6</v>
      </c>
      <c r="G28">
        <f t="shared" si="12"/>
        <v>26</v>
      </c>
      <c r="H28" t="str">
        <f t="shared" si="13"/>
        <v>venerdì</v>
      </c>
      <c r="I28" t="str">
        <f t="shared" si="7"/>
        <v>gennaio</v>
      </c>
      <c r="J28">
        <f>IF(OR(AND($B28&gt;='Festività&amp;Chiusure'!$A$2,Calendar!$B28&lt;='Festività&amp;Chiusure'!$B$2),  AND($B28&gt;='Festività&amp;Chiusure'!$A$3,Calendar!$B28&lt;='Festività&amp;Chiusure'!$B$3),  AND($B28&gt;='Festività&amp;Chiusure'!$A$4,Calendar!$B28&lt;='Festività&amp;Chiusure'!$B$4),  AND($B28&gt;='Festività&amp;Chiusure'!$A$5,Calendar!$B28&lt;='Festività&amp;Chiusure'!$B$5),  AND($B28&gt;='Festività&amp;Chiusure'!$A$6,Calendar!$B28&lt;='Festività&amp;Chiusure'!$B$6),  AND($B28&gt;='Festività&amp;Chiusure'!$A$7,Calendar!$B28&lt;='Festività&amp;Chiusure'!$B$7),  AND($B28&gt;='Festività&amp;Chiusure'!$A$8,Calendar!$B28&lt;='Festività&amp;Chiusure'!$B$8),  AND($B28&gt;='Festività&amp;Chiusure'!$A$9,Calendar!$B28&lt;='Festività&amp;Chiusure'!$B$9),  AND($B28&gt;='Festività&amp;Chiusure'!$A$10,Calendar!$B28&lt;='Festività&amp;Chiusure'!$B$10),  AND($B28&gt;='Festività&amp;Chiusure'!$A$11,Calendar!$B28&lt;='Festività&amp;Chiusure'!$B$11),  AND($B28&gt;='Festività&amp;Chiusure'!$A$12,Calendar!$B28&lt;='Festività&amp;Chiusure'!$B$12),  AND($B28&gt;='Festività&amp;Chiusure'!$A$13,Calendar!$B28&lt;='Festività&amp;Chiusure'!$B$13),  AND($B28&gt;='Festività&amp;Chiusure'!$A$14,Calendar!$B28&lt;='Festività&amp;Chiusure'!$B$14),    AND($B28&gt;='Festività&amp;Chiusure'!$A$15,Calendar!$B28&lt;='Festività&amp;Chiusure'!$B$15),  AND($B28&gt;='Festività&amp;Chiusure'!$A$16,Calendar!$B28&lt;='Festività&amp;Chiusure'!$B$16),   $H28="domenica",$H28="sabato"),0,1)</f>
        <v>1</v>
      </c>
      <c r="K28">
        <f t="shared" si="14"/>
        <v>26</v>
      </c>
      <c r="L28">
        <f>SUM($J$3:J28)</f>
        <v>20</v>
      </c>
    </row>
    <row r="29" spans="1:12">
      <c r="A29" s="4">
        <f t="shared" si="0"/>
        <v>20240127</v>
      </c>
      <c r="B29" s="1">
        <v>45318</v>
      </c>
      <c r="C29">
        <f t="shared" si="1"/>
        <v>2024</v>
      </c>
      <c r="D29">
        <f t="shared" si="9"/>
        <v>1</v>
      </c>
      <c r="E29">
        <f t="shared" si="10"/>
        <v>4</v>
      </c>
      <c r="F29">
        <f t="shared" si="11"/>
        <v>7</v>
      </c>
      <c r="G29">
        <f t="shared" si="12"/>
        <v>27</v>
      </c>
      <c r="H29" t="str">
        <f t="shared" si="13"/>
        <v>sabato</v>
      </c>
      <c r="I29" t="str">
        <f t="shared" si="7"/>
        <v>gennaio</v>
      </c>
      <c r="J29">
        <f>IF(OR(AND($B29&gt;='Festività&amp;Chiusure'!$A$2,Calendar!$B29&lt;='Festività&amp;Chiusure'!$B$2),  AND($B29&gt;='Festività&amp;Chiusure'!$A$3,Calendar!$B29&lt;='Festività&amp;Chiusure'!$B$3),  AND($B29&gt;='Festività&amp;Chiusure'!$A$4,Calendar!$B29&lt;='Festività&amp;Chiusure'!$B$4),  AND($B29&gt;='Festività&amp;Chiusure'!$A$5,Calendar!$B29&lt;='Festività&amp;Chiusure'!$B$5),  AND($B29&gt;='Festività&amp;Chiusure'!$A$6,Calendar!$B29&lt;='Festività&amp;Chiusure'!$B$6),  AND($B29&gt;='Festività&amp;Chiusure'!$A$7,Calendar!$B29&lt;='Festività&amp;Chiusure'!$B$7),  AND($B29&gt;='Festività&amp;Chiusure'!$A$8,Calendar!$B29&lt;='Festività&amp;Chiusure'!$B$8),  AND($B29&gt;='Festività&amp;Chiusure'!$A$9,Calendar!$B29&lt;='Festività&amp;Chiusure'!$B$9),  AND($B29&gt;='Festività&amp;Chiusure'!$A$10,Calendar!$B29&lt;='Festività&amp;Chiusure'!$B$10),  AND($B29&gt;='Festività&amp;Chiusure'!$A$11,Calendar!$B29&lt;='Festività&amp;Chiusure'!$B$11),  AND($B29&gt;='Festività&amp;Chiusure'!$A$12,Calendar!$B29&lt;='Festività&amp;Chiusure'!$B$12),  AND($B29&gt;='Festività&amp;Chiusure'!$A$13,Calendar!$B29&lt;='Festività&amp;Chiusure'!$B$13),  AND($B29&gt;='Festività&amp;Chiusure'!$A$14,Calendar!$B29&lt;='Festività&amp;Chiusure'!$B$14),    AND($B29&gt;='Festività&amp;Chiusure'!$A$15,Calendar!$B29&lt;='Festività&amp;Chiusure'!$B$15),  AND($B29&gt;='Festività&amp;Chiusure'!$A$16,Calendar!$B29&lt;='Festività&amp;Chiusure'!$B$16),   $H29="domenica",$H29="sabato"),0,1)</f>
        <v>0</v>
      </c>
      <c r="K29">
        <f t="shared" si="14"/>
        <v>27</v>
      </c>
      <c r="L29">
        <f>SUM($J$3:J29)</f>
        <v>20</v>
      </c>
    </row>
    <row r="30" spans="1:12">
      <c r="A30" s="4">
        <f t="shared" si="0"/>
        <v>20240128</v>
      </c>
      <c r="B30" s="1">
        <v>45319</v>
      </c>
      <c r="C30">
        <f t="shared" si="1"/>
        <v>2024</v>
      </c>
      <c r="D30">
        <f t="shared" si="9"/>
        <v>1</v>
      </c>
      <c r="E30">
        <f t="shared" si="10"/>
        <v>5</v>
      </c>
      <c r="F30">
        <f t="shared" si="11"/>
        <v>1</v>
      </c>
      <c r="G30">
        <f t="shared" si="12"/>
        <v>28</v>
      </c>
      <c r="H30" t="str">
        <f t="shared" si="13"/>
        <v>domenica</v>
      </c>
      <c r="I30" t="str">
        <f t="shared" si="7"/>
        <v>gennaio</v>
      </c>
      <c r="J30">
        <f>IF(OR(AND($B30&gt;='Festività&amp;Chiusure'!$A$2,Calendar!$B30&lt;='Festività&amp;Chiusure'!$B$2),  AND($B30&gt;='Festività&amp;Chiusure'!$A$3,Calendar!$B30&lt;='Festività&amp;Chiusure'!$B$3),  AND($B30&gt;='Festività&amp;Chiusure'!$A$4,Calendar!$B30&lt;='Festività&amp;Chiusure'!$B$4),  AND($B30&gt;='Festività&amp;Chiusure'!$A$5,Calendar!$B30&lt;='Festività&amp;Chiusure'!$B$5),  AND($B30&gt;='Festività&amp;Chiusure'!$A$6,Calendar!$B30&lt;='Festività&amp;Chiusure'!$B$6),  AND($B30&gt;='Festività&amp;Chiusure'!$A$7,Calendar!$B30&lt;='Festività&amp;Chiusure'!$B$7),  AND($B30&gt;='Festività&amp;Chiusure'!$A$8,Calendar!$B30&lt;='Festività&amp;Chiusure'!$B$8),  AND($B30&gt;='Festività&amp;Chiusure'!$A$9,Calendar!$B30&lt;='Festività&amp;Chiusure'!$B$9),  AND($B30&gt;='Festività&amp;Chiusure'!$A$10,Calendar!$B30&lt;='Festività&amp;Chiusure'!$B$10),  AND($B30&gt;='Festività&amp;Chiusure'!$A$11,Calendar!$B30&lt;='Festività&amp;Chiusure'!$B$11),  AND($B30&gt;='Festività&amp;Chiusure'!$A$12,Calendar!$B30&lt;='Festività&amp;Chiusure'!$B$12),  AND($B30&gt;='Festività&amp;Chiusure'!$A$13,Calendar!$B30&lt;='Festività&amp;Chiusure'!$B$13),  AND($B30&gt;='Festività&amp;Chiusure'!$A$14,Calendar!$B30&lt;='Festività&amp;Chiusure'!$B$14),    AND($B30&gt;='Festività&amp;Chiusure'!$A$15,Calendar!$B30&lt;='Festività&amp;Chiusure'!$B$15),  AND($B30&gt;='Festività&amp;Chiusure'!$A$16,Calendar!$B30&lt;='Festività&amp;Chiusure'!$B$16),   $H30="domenica",$H30="sabato"),0,1)</f>
        <v>0</v>
      </c>
      <c r="K30">
        <f t="shared" si="14"/>
        <v>28</v>
      </c>
      <c r="L30">
        <f>SUM($J$3:J30)</f>
        <v>20</v>
      </c>
    </row>
    <row r="31" spans="1:12">
      <c r="A31" s="4">
        <f t="shared" si="0"/>
        <v>20240129</v>
      </c>
      <c r="B31" s="1">
        <v>45320</v>
      </c>
      <c r="C31">
        <f t="shared" si="1"/>
        <v>2024</v>
      </c>
      <c r="D31">
        <f t="shared" si="9"/>
        <v>1</v>
      </c>
      <c r="E31">
        <f t="shared" si="10"/>
        <v>5</v>
      </c>
      <c r="F31">
        <f t="shared" si="11"/>
        <v>2</v>
      </c>
      <c r="G31">
        <f t="shared" si="12"/>
        <v>29</v>
      </c>
      <c r="H31" t="str">
        <f t="shared" si="13"/>
        <v>lunedì</v>
      </c>
      <c r="I31" t="str">
        <f t="shared" si="7"/>
        <v>gennaio</v>
      </c>
      <c r="J31">
        <f>IF(OR(AND($B31&gt;='Festività&amp;Chiusure'!$A$2,Calendar!$B31&lt;='Festività&amp;Chiusure'!$B$2),  AND($B31&gt;='Festività&amp;Chiusure'!$A$3,Calendar!$B31&lt;='Festività&amp;Chiusure'!$B$3),  AND($B31&gt;='Festività&amp;Chiusure'!$A$4,Calendar!$B31&lt;='Festività&amp;Chiusure'!$B$4),  AND($B31&gt;='Festività&amp;Chiusure'!$A$5,Calendar!$B31&lt;='Festività&amp;Chiusure'!$B$5),  AND($B31&gt;='Festività&amp;Chiusure'!$A$6,Calendar!$B31&lt;='Festività&amp;Chiusure'!$B$6),  AND($B31&gt;='Festività&amp;Chiusure'!$A$7,Calendar!$B31&lt;='Festività&amp;Chiusure'!$B$7),  AND($B31&gt;='Festività&amp;Chiusure'!$A$8,Calendar!$B31&lt;='Festività&amp;Chiusure'!$B$8),  AND($B31&gt;='Festività&amp;Chiusure'!$A$9,Calendar!$B31&lt;='Festività&amp;Chiusure'!$B$9),  AND($B31&gt;='Festività&amp;Chiusure'!$A$10,Calendar!$B31&lt;='Festività&amp;Chiusure'!$B$10),  AND($B31&gt;='Festività&amp;Chiusure'!$A$11,Calendar!$B31&lt;='Festività&amp;Chiusure'!$B$11),  AND($B31&gt;='Festività&amp;Chiusure'!$A$12,Calendar!$B31&lt;='Festività&amp;Chiusure'!$B$12),  AND($B31&gt;='Festività&amp;Chiusure'!$A$13,Calendar!$B31&lt;='Festività&amp;Chiusure'!$B$13),  AND($B31&gt;='Festività&amp;Chiusure'!$A$14,Calendar!$B31&lt;='Festività&amp;Chiusure'!$B$14),    AND($B31&gt;='Festività&amp;Chiusure'!$A$15,Calendar!$B31&lt;='Festività&amp;Chiusure'!$B$15),  AND($B31&gt;='Festività&amp;Chiusure'!$A$16,Calendar!$B31&lt;='Festività&amp;Chiusure'!$B$16),   $H31="domenica",$H31="sabato"),0,1)</f>
        <v>1</v>
      </c>
      <c r="K31">
        <f t="shared" si="14"/>
        <v>29</v>
      </c>
      <c r="L31">
        <f>SUM($J$3:J31)</f>
        <v>21</v>
      </c>
    </row>
    <row r="32" spans="1:12">
      <c r="A32" s="4">
        <f t="shared" si="0"/>
        <v>20240130</v>
      </c>
      <c r="B32" s="1">
        <v>45321</v>
      </c>
      <c r="C32">
        <f t="shared" si="1"/>
        <v>2024</v>
      </c>
      <c r="D32">
        <f t="shared" si="9"/>
        <v>1</v>
      </c>
      <c r="E32">
        <f t="shared" si="10"/>
        <v>5</v>
      </c>
      <c r="F32">
        <f t="shared" si="11"/>
        <v>3</v>
      </c>
      <c r="G32">
        <f t="shared" si="12"/>
        <v>30</v>
      </c>
      <c r="H32" t="str">
        <f t="shared" si="13"/>
        <v>martedì</v>
      </c>
      <c r="I32" t="str">
        <f t="shared" si="7"/>
        <v>gennaio</v>
      </c>
      <c r="J32">
        <f>IF(OR(AND($B32&gt;='Festività&amp;Chiusure'!$A$2,Calendar!$B32&lt;='Festività&amp;Chiusure'!$B$2),  AND($B32&gt;='Festività&amp;Chiusure'!$A$3,Calendar!$B32&lt;='Festività&amp;Chiusure'!$B$3),  AND($B32&gt;='Festività&amp;Chiusure'!$A$4,Calendar!$B32&lt;='Festività&amp;Chiusure'!$B$4),  AND($B32&gt;='Festività&amp;Chiusure'!$A$5,Calendar!$B32&lt;='Festività&amp;Chiusure'!$B$5),  AND($B32&gt;='Festività&amp;Chiusure'!$A$6,Calendar!$B32&lt;='Festività&amp;Chiusure'!$B$6),  AND($B32&gt;='Festività&amp;Chiusure'!$A$7,Calendar!$B32&lt;='Festività&amp;Chiusure'!$B$7),  AND($B32&gt;='Festività&amp;Chiusure'!$A$8,Calendar!$B32&lt;='Festività&amp;Chiusure'!$B$8),  AND($B32&gt;='Festività&amp;Chiusure'!$A$9,Calendar!$B32&lt;='Festività&amp;Chiusure'!$B$9),  AND($B32&gt;='Festività&amp;Chiusure'!$A$10,Calendar!$B32&lt;='Festività&amp;Chiusure'!$B$10),  AND($B32&gt;='Festività&amp;Chiusure'!$A$11,Calendar!$B32&lt;='Festività&amp;Chiusure'!$B$11),  AND($B32&gt;='Festività&amp;Chiusure'!$A$12,Calendar!$B32&lt;='Festività&amp;Chiusure'!$B$12),  AND($B32&gt;='Festività&amp;Chiusure'!$A$13,Calendar!$B32&lt;='Festività&amp;Chiusure'!$B$13),  AND($B32&gt;='Festività&amp;Chiusure'!$A$14,Calendar!$B32&lt;='Festività&amp;Chiusure'!$B$14),    AND($B32&gt;='Festività&amp;Chiusure'!$A$15,Calendar!$B32&lt;='Festività&amp;Chiusure'!$B$15),  AND($B32&gt;='Festività&amp;Chiusure'!$A$16,Calendar!$B32&lt;='Festività&amp;Chiusure'!$B$16),   $H32="domenica",$H32="sabato"),0,1)</f>
        <v>1</v>
      </c>
      <c r="K32">
        <f t="shared" si="14"/>
        <v>30</v>
      </c>
      <c r="L32">
        <f>SUM($J$3:J32)</f>
        <v>22</v>
      </c>
    </row>
    <row r="33" spans="1:12">
      <c r="A33" s="4">
        <f t="shared" si="0"/>
        <v>20240131</v>
      </c>
      <c r="B33" s="1">
        <v>45322</v>
      </c>
      <c r="C33">
        <f t="shared" si="1"/>
        <v>2024</v>
      </c>
      <c r="D33">
        <f t="shared" si="9"/>
        <v>1</v>
      </c>
      <c r="E33">
        <f t="shared" si="10"/>
        <v>5</v>
      </c>
      <c r="F33">
        <f t="shared" si="11"/>
        <v>4</v>
      </c>
      <c r="G33">
        <f t="shared" si="12"/>
        <v>31</v>
      </c>
      <c r="H33" t="str">
        <f t="shared" si="13"/>
        <v>mercoledì</v>
      </c>
      <c r="I33" t="str">
        <f t="shared" si="7"/>
        <v>gennaio</v>
      </c>
      <c r="J33">
        <f>IF(OR(AND($B33&gt;='Festività&amp;Chiusure'!$A$2,Calendar!$B33&lt;='Festività&amp;Chiusure'!$B$2),  AND($B33&gt;='Festività&amp;Chiusure'!$A$3,Calendar!$B33&lt;='Festività&amp;Chiusure'!$B$3),  AND($B33&gt;='Festività&amp;Chiusure'!$A$4,Calendar!$B33&lt;='Festività&amp;Chiusure'!$B$4),  AND($B33&gt;='Festività&amp;Chiusure'!$A$5,Calendar!$B33&lt;='Festività&amp;Chiusure'!$B$5),  AND($B33&gt;='Festività&amp;Chiusure'!$A$6,Calendar!$B33&lt;='Festività&amp;Chiusure'!$B$6),  AND($B33&gt;='Festività&amp;Chiusure'!$A$7,Calendar!$B33&lt;='Festività&amp;Chiusure'!$B$7),  AND($B33&gt;='Festività&amp;Chiusure'!$A$8,Calendar!$B33&lt;='Festività&amp;Chiusure'!$B$8),  AND($B33&gt;='Festività&amp;Chiusure'!$A$9,Calendar!$B33&lt;='Festività&amp;Chiusure'!$B$9),  AND($B33&gt;='Festività&amp;Chiusure'!$A$10,Calendar!$B33&lt;='Festività&amp;Chiusure'!$B$10),  AND($B33&gt;='Festività&amp;Chiusure'!$A$11,Calendar!$B33&lt;='Festività&amp;Chiusure'!$B$11),  AND($B33&gt;='Festività&amp;Chiusure'!$A$12,Calendar!$B33&lt;='Festività&amp;Chiusure'!$B$12),  AND($B33&gt;='Festività&amp;Chiusure'!$A$13,Calendar!$B33&lt;='Festività&amp;Chiusure'!$B$13),  AND($B33&gt;='Festività&amp;Chiusure'!$A$14,Calendar!$B33&lt;='Festività&amp;Chiusure'!$B$14),    AND($B33&gt;='Festività&amp;Chiusure'!$A$15,Calendar!$B33&lt;='Festività&amp;Chiusure'!$B$15),  AND($B33&gt;='Festività&amp;Chiusure'!$A$16,Calendar!$B33&lt;='Festività&amp;Chiusure'!$B$16),   $H33="domenica",$H33="sabato"),0,1)</f>
        <v>1</v>
      </c>
      <c r="K33">
        <f t="shared" si="14"/>
        <v>31</v>
      </c>
      <c r="L33">
        <f>SUM($J$3:J33)</f>
        <v>23</v>
      </c>
    </row>
    <row r="34" spans="1:12">
      <c r="A34" s="4">
        <f t="shared" si="0"/>
        <v>20240201</v>
      </c>
      <c r="B34" s="1">
        <v>45323</v>
      </c>
      <c r="C34">
        <f t="shared" si="1"/>
        <v>2024</v>
      </c>
      <c r="D34">
        <f t="shared" si="9"/>
        <v>2</v>
      </c>
      <c r="E34">
        <f t="shared" si="10"/>
        <v>5</v>
      </c>
      <c r="F34">
        <f t="shared" si="11"/>
        <v>5</v>
      </c>
      <c r="G34">
        <f t="shared" si="12"/>
        <v>1</v>
      </c>
      <c r="H34" t="str">
        <f t="shared" si="13"/>
        <v>giovedì</v>
      </c>
      <c r="I34" t="str">
        <f t="shared" si="7"/>
        <v>febbraio</v>
      </c>
      <c r="J34">
        <f>IF(OR(AND($B34&gt;='Festività&amp;Chiusure'!$A$2,Calendar!$B34&lt;='Festività&amp;Chiusure'!$B$2),  AND($B34&gt;='Festività&amp;Chiusure'!$A$3,Calendar!$B34&lt;='Festività&amp;Chiusure'!$B$3),  AND($B34&gt;='Festività&amp;Chiusure'!$A$4,Calendar!$B34&lt;='Festività&amp;Chiusure'!$B$4),  AND($B34&gt;='Festività&amp;Chiusure'!$A$5,Calendar!$B34&lt;='Festività&amp;Chiusure'!$B$5),  AND($B34&gt;='Festività&amp;Chiusure'!$A$6,Calendar!$B34&lt;='Festività&amp;Chiusure'!$B$6),  AND($B34&gt;='Festività&amp;Chiusure'!$A$7,Calendar!$B34&lt;='Festività&amp;Chiusure'!$B$7),  AND($B34&gt;='Festività&amp;Chiusure'!$A$8,Calendar!$B34&lt;='Festività&amp;Chiusure'!$B$8),  AND($B34&gt;='Festività&amp;Chiusure'!$A$9,Calendar!$B34&lt;='Festività&amp;Chiusure'!$B$9),  AND($B34&gt;='Festività&amp;Chiusure'!$A$10,Calendar!$B34&lt;='Festività&amp;Chiusure'!$B$10),  AND($B34&gt;='Festività&amp;Chiusure'!$A$11,Calendar!$B34&lt;='Festività&amp;Chiusure'!$B$11),  AND($B34&gt;='Festività&amp;Chiusure'!$A$12,Calendar!$B34&lt;='Festività&amp;Chiusure'!$B$12),  AND($B34&gt;='Festività&amp;Chiusure'!$A$13,Calendar!$B34&lt;='Festività&amp;Chiusure'!$B$13),  AND($B34&gt;='Festività&amp;Chiusure'!$A$14,Calendar!$B34&lt;='Festività&amp;Chiusure'!$B$14),    AND($B34&gt;='Festività&amp;Chiusure'!$A$15,Calendar!$B34&lt;='Festività&amp;Chiusure'!$B$15),  AND($B34&gt;='Festività&amp;Chiusure'!$A$16,Calendar!$B34&lt;='Festività&amp;Chiusure'!$B$16),   $H34="domenica",$H34="sabato"),0,1)</f>
        <v>1</v>
      </c>
      <c r="K34">
        <f t="shared" si="14"/>
        <v>32</v>
      </c>
      <c r="L34">
        <f>SUM($J$3:J34)</f>
        <v>24</v>
      </c>
    </row>
    <row r="35" spans="1:12">
      <c r="A35" s="4">
        <f t="shared" si="0"/>
        <v>20240202</v>
      </c>
      <c r="B35" s="1">
        <v>45324</v>
      </c>
      <c r="C35">
        <f t="shared" si="1"/>
        <v>2024</v>
      </c>
      <c r="D35">
        <f t="shared" si="9"/>
        <v>2</v>
      </c>
      <c r="E35">
        <f t="shared" si="10"/>
        <v>5</v>
      </c>
      <c r="F35">
        <f t="shared" si="11"/>
        <v>6</v>
      </c>
      <c r="G35">
        <f t="shared" si="12"/>
        <v>2</v>
      </c>
      <c r="H35" t="str">
        <f t="shared" si="13"/>
        <v>venerdì</v>
      </c>
      <c r="I35" t="str">
        <f t="shared" si="7"/>
        <v>febbraio</v>
      </c>
      <c r="J35">
        <f>IF(OR(AND($B35&gt;='Festività&amp;Chiusure'!$A$2,Calendar!$B35&lt;='Festività&amp;Chiusure'!$B$2),  AND($B35&gt;='Festività&amp;Chiusure'!$A$3,Calendar!$B35&lt;='Festività&amp;Chiusure'!$B$3),  AND($B35&gt;='Festività&amp;Chiusure'!$A$4,Calendar!$B35&lt;='Festività&amp;Chiusure'!$B$4),  AND($B35&gt;='Festività&amp;Chiusure'!$A$5,Calendar!$B35&lt;='Festività&amp;Chiusure'!$B$5),  AND($B35&gt;='Festività&amp;Chiusure'!$A$6,Calendar!$B35&lt;='Festività&amp;Chiusure'!$B$6),  AND($B35&gt;='Festività&amp;Chiusure'!$A$7,Calendar!$B35&lt;='Festività&amp;Chiusure'!$B$7),  AND($B35&gt;='Festività&amp;Chiusure'!$A$8,Calendar!$B35&lt;='Festività&amp;Chiusure'!$B$8),  AND($B35&gt;='Festività&amp;Chiusure'!$A$9,Calendar!$B35&lt;='Festività&amp;Chiusure'!$B$9),  AND($B35&gt;='Festività&amp;Chiusure'!$A$10,Calendar!$B35&lt;='Festività&amp;Chiusure'!$B$10),  AND($B35&gt;='Festività&amp;Chiusure'!$A$11,Calendar!$B35&lt;='Festività&amp;Chiusure'!$B$11),  AND($B35&gt;='Festività&amp;Chiusure'!$A$12,Calendar!$B35&lt;='Festività&amp;Chiusure'!$B$12),  AND($B35&gt;='Festività&amp;Chiusure'!$A$13,Calendar!$B35&lt;='Festività&amp;Chiusure'!$B$13),  AND($B35&gt;='Festività&amp;Chiusure'!$A$14,Calendar!$B35&lt;='Festività&amp;Chiusure'!$B$14),    AND($B35&gt;='Festività&amp;Chiusure'!$A$15,Calendar!$B35&lt;='Festività&amp;Chiusure'!$B$15),  AND($B35&gt;='Festività&amp;Chiusure'!$A$16,Calendar!$B35&lt;='Festività&amp;Chiusure'!$B$16),   $H35="domenica",$H35="sabato"),0,1)</f>
        <v>1</v>
      </c>
      <c r="K35">
        <f t="shared" si="14"/>
        <v>33</v>
      </c>
      <c r="L35">
        <f>SUM($J$3:J35)</f>
        <v>25</v>
      </c>
    </row>
    <row r="36" spans="1:12">
      <c r="A36" s="4">
        <f t="shared" si="0"/>
        <v>20240203</v>
      </c>
      <c r="B36" s="1">
        <v>45325</v>
      </c>
      <c r="C36">
        <f t="shared" si="1"/>
        <v>2024</v>
      </c>
      <c r="D36">
        <f t="shared" si="9"/>
        <v>2</v>
      </c>
      <c r="E36">
        <f t="shared" si="10"/>
        <v>5</v>
      </c>
      <c r="F36">
        <f t="shared" si="11"/>
        <v>7</v>
      </c>
      <c r="G36">
        <f t="shared" si="12"/>
        <v>3</v>
      </c>
      <c r="H36" t="str">
        <f t="shared" si="13"/>
        <v>sabato</v>
      </c>
      <c r="I36" t="str">
        <f t="shared" si="7"/>
        <v>febbraio</v>
      </c>
      <c r="J36">
        <f>IF(OR(AND($B36&gt;='Festività&amp;Chiusure'!$A$2,Calendar!$B36&lt;='Festività&amp;Chiusure'!$B$2),  AND($B36&gt;='Festività&amp;Chiusure'!$A$3,Calendar!$B36&lt;='Festività&amp;Chiusure'!$B$3),  AND($B36&gt;='Festività&amp;Chiusure'!$A$4,Calendar!$B36&lt;='Festività&amp;Chiusure'!$B$4),  AND($B36&gt;='Festività&amp;Chiusure'!$A$5,Calendar!$B36&lt;='Festività&amp;Chiusure'!$B$5),  AND($B36&gt;='Festività&amp;Chiusure'!$A$6,Calendar!$B36&lt;='Festività&amp;Chiusure'!$B$6),  AND($B36&gt;='Festività&amp;Chiusure'!$A$7,Calendar!$B36&lt;='Festività&amp;Chiusure'!$B$7),  AND($B36&gt;='Festività&amp;Chiusure'!$A$8,Calendar!$B36&lt;='Festività&amp;Chiusure'!$B$8),  AND($B36&gt;='Festività&amp;Chiusure'!$A$9,Calendar!$B36&lt;='Festività&amp;Chiusure'!$B$9),  AND($B36&gt;='Festività&amp;Chiusure'!$A$10,Calendar!$B36&lt;='Festività&amp;Chiusure'!$B$10),  AND($B36&gt;='Festività&amp;Chiusure'!$A$11,Calendar!$B36&lt;='Festività&amp;Chiusure'!$B$11),  AND($B36&gt;='Festività&amp;Chiusure'!$A$12,Calendar!$B36&lt;='Festività&amp;Chiusure'!$B$12),  AND($B36&gt;='Festività&amp;Chiusure'!$A$13,Calendar!$B36&lt;='Festività&amp;Chiusure'!$B$13),  AND($B36&gt;='Festività&amp;Chiusure'!$A$14,Calendar!$B36&lt;='Festività&amp;Chiusure'!$B$14),    AND($B36&gt;='Festività&amp;Chiusure'!$A$15,Calendar!$B36&lt;='Festività&amp;Chiusure'!$B$15),  AND($B36&gt;='Festività&amp;Chiusure'!$A$16,Calendar!$B36&lt;='Festività&amp;Chiusure'!$B$16),   $H36="domenica",$H36="sabato"),0,1)</f>
        <v>0</v>
      </c>
      <c r="K36">
        <f t="shared" si="14"/>
        <v>34</v>
      </c>
      <c r="L36">
        <f>SUM($J$3:J36)</f>
        <v>25</v>
      </c>
    </row>
    <row r="37" spans="1:12">
      <c r="A37" s="4">
        <f t="shared" si="0"/>
        <v>20240204</v>
      </c>
      <c r="B37" s="1">
        <v>45326</v>
      </c>
      <c r="C37">
        <f t="shared" si="1"/>
        <v>2024</v>
      </c>
      <c r="D37">
        <f t="shared" si="9"/>
        <v>2</v>
      </c>
      <c r="E37">
        <f t="shared" si="10"/>
        <v>6</v>
      </c>
      <c r="F37">
        <f t="shared" si="11"/>
        <v>1</v>
      </c>
      <c r="G37">
        <f t="shared" si="12"/>
        <v>4</v>
      </c>
      <c r="H37" t="str">
        <f t="shared" si="13"/>
        <v>domenica</v>
      </c>
      <c r="I37" t="str">
        <f t="shared" si="7"/>
        <v>febbraio</v>
      </c>
      <c r="J37">
        <f>IF(OR(AND($B37&gt;='Festività&amp;Chiusure'!$A$2,Calendar!$B37&lt;='Festività&amp;Chiusure'!$B$2),  AND($B37&gt;='Festività&amp;Chiusure'!$A$3,Calendar!$B37&lt;='Festività&amp;Chiusure'!$B$3),  AND($B37&gt;='Festività&amp;Chiusure'!$A$4,Calendar!$B37&lt;='Festività&amp;Chiusure'!$B$4),  AND($B37&gt;='Festività&amp;Chiusure'!$A$5,Calendar!$B37&lt;='Festività&amp;Chiusure'!$B$5),  AND($B37&gt;='Festività&amp;Chiusure'!$A$6,Calendar!$B37&lt;='Festività&amp;Chiusure'!$B$6),  AND($B37&gt;='Festività&amp;Chiusure'!$A$7,Calendar!$B37&lt;='Festività&amp;Chiusure'!$B$7),  AND($B37&gt;='Festività&amp;Chiusure'!$A$8,Calendar!$B37&lt;='Festività&amp;Chiusure'!$B$8),  AND($B37&gt;='Festività&amp;Chiusure'!$A$9,Calendar!$B37&lt;='Festività&amp;Chiusure'!$B$9),  AND($B37&gt;='Festività&amp;Chiusure'!$A$10,Calendar!$B37&lt;='Festività&amp;Chiusure'!$B$10),  AND($B37&gt;='Festività&amp;Chiusure'!$A$11,Calendar!$B37&lt;='Festività&amp;Chiusure'!$B$11),  AND($B37&gt;='Festività&amp;Chiusure'!$A$12,Calendar!$B37&lt;='Festività&amp;Chiusure'!$B$12),  AND($B37&gt;='Festività&amp;Chiusure'!$A$13,Calendar!$B37&lt;='Festività&amp;Chiusure'!$B$13),  AND($B37&gt;='Festività&amp;Chiusure'!$A$14,Calendar!$B37&lt;='Festività&amp;Chiusure'!$B$14),    AND($B37&gt;='Festività&amp;Chiusure'!$A$15,Calendar!$B37&lt;='Festività&amp;Chiusure'!$B$15),  AND($B37&gt;='Festività&amp;Chiusure'!$A$16,Calendar!$B37&lt;='Festività&amp;Chiusure'!$B$16),   $H37="domenica",$H37="sabato"),0,1)</f>
        <v>0</v>
      </c>
      <c r="K37">
        <f t="shared" si="14"/>
        <v>35</v>
      </c>
      <c r="L37">
        <f>SUM($J$3:J37)</f>
        <v>25</v>
      </c>
    </row>
    <row r="38" spans="1:12">
      <c r="A38" s="4">
        <f t="shared" si="0"/>
        <v>20240205</v>
      </c>
      <c r="B38" s="1">
        <v>45327</v>
      </c>
      <c r="C38">
        <f t="shared" si="1"/>
        <v>2024</v>
      </c>
      <c r="D38">
        <f t="shared" si="9"/>
        <v>2</v>
      </c>
      <c r="E38">
        <f t="shared" si="10"/>
        <v>6</v>
      </c>
      <c r="F38">
        <f t="shared" si="11"/>
        <v>2</v>
      </c>
      <c r="G38">
        <f t="shared" si="12"/>
        <v>5</v>
      </c>
      <c r="H38" t="str">
        <f t="shared" si="13"/>
        <v>lunedì</v>
      </c>
      <c r="I38" t="str">
        <f t="shared" si="7"/>
        <v>febbraio</v>
      </c>
      <c r="J38">
        <f>IF(OR(AND($B38&gt;='Festività&amp;Chiusure'!$A$2,Calendar!$B38&lt;='Festività&amp;Chiusure'!$B$2),  AND($B38&gt;='Festività&amp;Chiusure'!$A$3,Calendar!$B38&lt;='Festività&amp;Chiusure'!$B$3),  AND($B38&gt;='Festività&amp;Chiusure'!$A$4,Calendar!$B38&lt;='Festività&amp;Chiusure'!$B$4),  AND($B38&gt;='Festività&amp;Chiusure'!$A$5,Calendar!$B38&lt;='Festività&amp;Chiusure'!$B$5),  AND($B38&gt;='Festività&amp;Chiusure'!$A$6,Calendar!$B38&lt;='Festività&amp;Chiusure'!$B$6),  AND($B38&gt;='Festività&amp;Chiusure'!$A$7,Calendar!$B38&lt;='Festività&amp;Chiusure'!$B$7),  AND($B38&gt;='Festività&amp;Chiusure'!$A$8,Calendar!$B38&lt;='Festività&amp;Chiusure'!$B$8),  AND($B38&gt;='Festività&amp;Chiusure'!$A$9,Calendar!$B38&lt;='Festività&amp;Chiusure'!$B$9),  AND($B38&gt;='Festività&amp;Chiusure'!$A$10,Calendar!$B38&lt;='Festività&amp;Chiusure'!$B$10),  AND($B38&gt;='Festività&amp;Chiusure'!$A$11,Calendar!$B38&lt;='Festività&amp;Chiusure'!$B$11),  AND($B38&gt;='Festività&amp;Chiusure'!$A$12,Calendar!$B38&lt;='Festività&amp;Chiusure'!$B$12),  AND($B38&gt;='Festività&amp;Chiusure'!$A$13,Calendar!$B38&lt;='Festività&amp;Chiusure'!$B$13),  AND($B38&gt;='Festività&amp;Chiusure'!$A$14,Calendar!$B38&lt;='Festività&amp;Chiusure'!$B$14),    AND($B38&gt;='Festività&amp;Chiusure'!$A$15,Calendar!$B38&lt;='Festività&amp;Chiusure'!$B$15),  AND($B38&gt;='Festività&amp;Chiusure'!$A$16,Calendar!$B38&lt;='Festività&amp;Chiusure'!$B$16),   $H38="domenica",$H38="sabato"),0,1)</f>
        <v>1</v>
      </c>
      <c r="K38">
        <f t="shared" si="14"/>
        <v>36</v>
      </c>
      <c r="L38">
        <f>SUM($J$3:J38)</f>
        <v>26</v>
      </c>
    </row>
    <row r="39" spans="1:12">
      <c r="A39" s="4">
        <f t="shared" si="0"/>
        <v>20240206</v>
      </c>
      <c r="B39" s="1">
        <v>45328</v>
      </c>
      <c r="C39">
        <f t="shared" si="1"/>
        <v>2024</v>
      </c>
      <c r="D39">
        <f t="shared" si="9"/>
        <v>2</v>
      </c>
      <c r="E39">
        <f t="shared" si="10"/>
        <v>6</v>
      </c>
      <c r="F39">
        <f t="shared" si="11"/>
        <v>3</v>
      </c>
      <c r="G39">
        <f t="shared" si="12"/>
        <v>6</v>
      </c>
      <c r="H39" t="str">
        <f t="shared" si="13"/>
        <v>martedì</v>
      </c>
      <c r="I39" t="str">
        <f t="shared" si="7"/>
        <v>febbraio</v>
      </c>
      <c r="J39">
        <f>IF(OR(AND($B39&gt;='Festività&amp;Chiusure'!$A$2,Calendar!$B39&lt;='Festività&amp;Chiusure'!$B$2),  AND($B39&gt;='Festività&amp;Chiusure'!$A$3,Calendar!$B39&lt;='Festività&amp;Chiusure'!$B$3),  AND($B39&gt;='Festività&amp;Chiusure'!$A$4,Calendar!$B39&lt;='Festività&amp;Chiusure'!$B$4),  AND($B39&gt;='Festività&amp;Chiusure'!$A$5,Calendar!$B39&lt;='Festività&amp;Chiusure'!$B$5),  AND($B39&gt;='Festività&amp;Chiusure'!$A$6,Calendar!$B39&lt;='Festività&amp;Chiusure'!$B$6),  AND($B39&gt;='Festività&amp;Chiusure'!$A$7,Calendar!$B39&lt;='Festività&amp;Chiusure'!$B$7),  AND($B39&gt;='Festività&amp;Chiusure'!$A$8,Calendar!$B39&lt;='Festività&amp;Chiusure'!$B$8),  AND($B39&gt;='Festività&amp;Chiusure'!$A$9,Calendar!$B39&lt;='Festività&amp;Chiusure'!$B$9),  AND($B39&gt;='Festività&amp;Chiusure'!$A$10,Calendar!$B39&lt;='Festività&amp;Chiusure'!$B$10),  AND($B39&gt;='Festività&amp;Chiusure'!$A$11,Calendar!$B39&lt;='Festività&amp;Chiusure'!$B$11),  AND($B39&gt;='Festività&amp;Chiusure'!$A$12,Calendar!$B39&lt;='Festività&amp;Chiusure'!$B$12),  AND($B39&gt;='Festività&amp;Chiusure'!$A$13,Calendar!$B39&lt;='Festività&amp;Chiusure'!$B$13),  AND($B39&gt;='Festività&amp;Chiusure'!$A$14,Calendar!$B39&lt;='Festività&amp;Chiusure'!$B$14),    AND($B39&gt;='Festività&amp;Chiusure'!$A$15,Calendar!$B39&lt;='Festività&amp;Chiusure'!$B$15),  AND($B39&gt;='Festività&amp;Chiusure'!$A$16,Calendar!$B39&lt;='Festività&amp;Chiusure'!$B$16),   $H39="domenica",$H39="sabato"),0,1)</f>
        <v>1</v>
      </c>
      <c r="K39">
        <f t="shared" si="14"/>
        <v>37</v>
      </c>
      <c r="L39">
        <f>SUM($J$3:J39)</f>
        <v>27</v>
      </c>
    </row>
    <row r="40" spans="1:12">
      <c r="A40" s="4">
        <f t="shared" si="0"/>
        <v>20240207</v>
      </c>
      <c r="B40" s="1">
        <v>45329</v>
      </c>
      <c r="C40">
        <f t="shared" si="1"/>
        <v>2024</v>
      </c>
      <c r="D40">
        <f t="shared" si="9"/>
        <v>2</v>
      </c>
      <c r="E40">
        <f t="shared" si="10"/>
        <v>6</v>
      </c>
      <c r="F40">
        <f t="shared" si="11"/>
        <v>4</v>
      </c>
      <c r="G40">
        <f t="shared" si="12"/>
        <v>7</v>
      </c>
      <c r="H40" t="str">
        <f t="shared" si="13"/>
        <v>mercoledì</v>
      </c>
      <c r="I40" t="str">
        <f t="shared" si="7"/>
        <v>febbraio</v>
      </c>
      <c r="J40">
        <f>IF(OR(AND($B40&gt;='Festività&amp;Chiusure'!$A$2,Calendar!$B40&lt;='Festività&amp;Chiusure'!$B$2),  AND($B40&gt;='Festività&amp;Chiusure'!$A$3,Calendar!$B40&lt;='Festività&amp;Chiusure'!$B$3),  AND($B40&gt;='Festività&amp;Chiusure'!$A$4,Calendar!$B40&lt;='Festività&amp;Chiusure'!$B$4),  AND($B40&gt;='Festività&amp;Chiusure'!$A$5,Calendar!$B40&lt;='Festività&amp;Chiusure'!$B$5),  AND($B40&gt;='Festività&amp;Chiusure'!$A$6,Calendar!$B40&lt;='Festività&amp;Chiusure'!$B$6),  AND($B40&gt;='Festività&amp;Chiusure'!$A$7,Calendar!$B40&lt;='Festività&amp;Chiusure'!$B$7),  AND($B40&gt;='Festività&amp;Chiusure'!$A$8,Calendar!$B40&lt;='Festività&amp;Chiusure'!$B$8),  AND($B40&gt;='Festività&amp;Chiusure'!$A$9,Calendar!$B40&lt;='Festività&amp;Chiusure'!$B$9),  AND($B40&gt;='Festività&amp;Chiusure'!$A$10,Calendar!$B40&lt;='Festività&amp;Chiusure'!$B$10),  AND($B40&gt;='Festività&amp;Chiusure'!$A$11,Calendar!$B40&lt;='Festività&amp;Chiusure'!$B$11),  AND($B40&gt;='Festività&amp;Chiusure'!$A$12,Calendar!$B40&lt;='Festività&amp;Chiusure'!$B$12),  AND($B40&gt;='Festività&amp;Chiusure'!$A$13,Calendar!$B40&lt;='Festività&amp;Chiusure'!$B$13),  AND($B40&gt;='Festività&amp;Chiusure'!$A$14,Calendar!$B40&lt;='Festività&amp;Chiusure'!$B$14),    AND($B40&gt;='Festività&amp;Chiusure'!$A$15,Calendar!$B40&lt;='Festività&amp;Chiusure'!$B$15),  AND($B40&gt;='Festività&amp;Chiusure'!$A$16,Calendar!$B40&lt;='Festività&amp;Chiusure'!$B$16),   $H40="domenica",$H40="sabato"),0,1)</f>
        <v>1</v>
      </c>
      <c r="K40">
        <f t="shared" si="14"/>
        <v>38</v>
      </c>
      <c r="L40">
        <f>SUM($J$3:J40)</f>
        <v>28</v>
      </c>
    </row>
    <row r="41" spans="1:12">
      <c r="A41" s="4">
        <f t="shared" si="0"/>
        <v>20240208</v>
      </c>
      <c r="B41" s="1">
        <v>45330</v>
      </c>
      <c r="C41">
        <f t="shared" si="1"/>
        <v>2024</v>
      </c>
      <c r="D41">
        <f t="shared" si="9"/>
        <v>2</v>
      </c>
      <c r="E41">
        <f t="shared" si="10"/>
        <v>6</v>
      </c>
      <c r="F41">
        <f t="shared" si="11"/>
        <v>5</v>
      </c>
      <c r="G41">
        <f t="shared" si="12"/>
        <v>8</v>
      </c>
      <c r="H41" t="str">
        <f t="shared" si="13"/>
        <v>giovedì</v>
      </c>
      <c r="I41" t="str">
        <f t="shared" si="7"/>
        <v>febbraio</v>
      </c>
      <c r="J41">
        <f>IF(OR(AND($B41&gt;='Festività&amp;Chiusure'!$A$2,Calendar!$B41&lt;='Festività&amp;Chiusure'!$B$2),  AND($B41&gt;='Festività&amp;Chiusure'!$A$3,Calendar!$B41&lt;='Festività&amp;Chiusure'!$B$3),  AND($B41&gt;='Festività&amp;Chiusure'!$A$4,Calendar!$B41&lt;='Festività&amp;Chiusure'!$B$4),  AND($B41&gt;='Festività&amp;Chiusure'!$A$5,Calendar!$B41&lt;='Festività&amp;Chiusure'!$B$5),  AND($B41&gt;='Festività&amp;Chiusure'!$A$6,Calendar!$B41&lt;='Festività&amp;Chiusure'!$B$6),  AND($B41&gt;='Festività&amp;Chiusure'!$A$7,Calendar!$B41&lt;='Festività&amp;Chiusure'!$B$7),  AND($B41&gt;='Festività&amp;Chiusure'!$A$8,Calendar!$B41&lt;='Festività&amp;Chiusure'!$B$8),  AND($B41&gt;='Festività&amp;Chiusure'!$A$9,Calendar!$B41&lt;='Festività&amp;Chiusure'!$B$9),  AND($B41&gt;='Festività&amp;Chiusure'!$A$10,Calendar!$B41&lt;='Festività&amp;Chiusure'!$B$10),  AND($B41&gt;='Festività&amp;Chiusure'!$A$11,Calendar!$B41&lt;='Festività&amp;Chiusure'!$B$11),  AND($B41&gt;='Festività&amp;Chiusure'!$A$12,Calendar!$B41&lt;='Festività&amp;Chiusure'!$B$12),  AND($B41&gt;='Festività&amp;Chiusure'!$A$13,Calendar!$B41&lt;='Festività&amp;Chiusure'!$B$13),  AND($B41&gt;='Festività&amp;Chiusure'!$A$14,Calendar!$B41&lt;='Festività&amp;Chiusure'!$B$14),    AND($B41&gt;='Festività&amp;Chiusure'!$A$15,Calendar!$B41&lt;='Festività&amp;Chiusure'!$B$15),  AND($B41&gt;='Festività&amp;Chiusure'!$A$16,Calendar!$B41&lt;='Festività&amp;Chiusure'!$B$16),   $H41="domenica",$H41="sabato"),0,1)</f>
        <v>1</v>
      </c>
      <c r="K41">
        <f t="shared" si="14"/>
        <v>39</v>
      </c>
      <c r="L41">
        <f>SUM($J$3:J41)</f>
        <v>29</v>
      </c>
    </row>
    <row r="42" spans="1:12">
      <c r="A42" s="4">
        <f t="shared" si="0"/>
        <v>20240209</v>
      </c>
      <c r="B42" s="1">
        <v>45331</v>
      </c>
      <c r="C42">
        <f t="shared" si="1"/>
        <v>2024</v>
      </c>
      <c r="D42">
        <f t="shared" si="9"/>
        <v>2</v>
      </c>
      <c r="E42">
        <f t="shared" si="10"/>
        <v>6</v>
      </c>
      <c r="F42">
        <f t="shared" si="11"/>
        <v>6</v>
      </c>
      <c r="G42">
        <f t="shared" si="12"/>
        <v>9</v>
      </c>
      <c r="H42" t="str">
        <f t="shared" si="13"/>
        <v>venerdì</v>
      </c>
      <c r="I42" t="str">
        <f t="shared" si="7"/>
        <v>febbraio</v>
      </c>
      <c r="J42">
        <f>IF(OR(AND($B42&gt;='Festività&amp;Chiusure'!$A$2,Calendar!$B42&lt;='Festività&amp;Chiusure'!$B$2),  AND($B42&gt;='Festività&amp;Chiusure'!$A$3,Calendar!$B42&lt;='Festività&amp;Chiusure'!$B$3),  AND($B42&gt;='Festività&amp;Chiusure'!$A$4,Calendar!$B42&lt;='Festività&amp;Chiusure'!$B$4),  AND($B42&gt;='Festività&amp;Chiusure'!$A$5,Calendar!$B42&lt;='Festività&amp;Chiusure'!$B$5),  AND($B42&gt;='Festività&amp;Chiusure'!$A$6,Calendar!$B42&lt;='Festività&amp;Chiusure'!$B$6),  AND($B42&gt;='Festività&amp;Chiusure'!$A$7,Calendar!$B42&lt;='Festività&amp;Chiusure'!$B$7),  AND($B42&gt;='Festività&amp;Chiusure'!$A$8,Calendar!$B42&lt;='Festività&amp;Chiusure'!$B$8),  AND($B42&gt;='Festività&amp;Chiusure'!$A$9,Calendar!$B42&lt;='Festività&amp;Chiusure'!$B$9),  AND($B42&gt;='Festività&amp;Chiusure'!$A$10,Calendar!$B42&lt;='Festività&amp;Chiusure'!$B$10),  AND($B42&gt;='Festività&amp;Chiusure'!$A$11,Calendar!$B42&lt;='Festività&amp;Chiusure'!$B$11),  AND($B42&gt;='Festività&amp;Chiusure'!$A$12,Calendar!$B42&lt;='Festività&amp;Chiusure'!$B$12),  AND($B42&gt;='Festività&amp;Chiusure'!$A$13,Calendar!$B42&lt;='Festività&amp;Chiusure'!$B$13),  AND($B42&gt;='Festività&amp;Chiusure'!$A$14,Calendar!$B42&lt;='Festività&amp;Chiusure'!$B$14),    AND($B42&gt;='Festività&amp;Chiusure'!$A$15,Calendar!$B42&lt;='Festività&amp;Chiusure'!$B$15),  AND($B42&gt;='Festività&amp;Chiusure'!$A$16,Calendar!$B42&lt;='Festività&amp;Chiusure'!$B$16),   $H42="domenica",$H42="sabato"),0,1)</f>
        <v>1</v>
      </c>
      <c r="K42">
        <f t="shared" si="14"/>
        <v>40</v>
      </c>
      <c r="L42">
        <f>SUM($J$3:J42)</f>
        <v>30</v>
      </c>
    </row>
    <row r="43" spans="1:12">
      <c r="A43" s="4">
        <f t="shared" si="0"/>
        <v>20240210</v>
      </c>
      <c r="B43" s="1">
        <v>45332</v>
      </c>
      <c r="C43">
        <f t="shared" si="1"/>
        <v>2024</v>
      </c>
      <c r="D43">
        <f t="shared" si="9"/>
        <v>2</v>
      </c>
      <c r="E43">
        <f t="shared" si="10"/>
        <v>6</v>
      </c>
      <c r="F43">
        <f t="shared" si="11"/>
        <v>7</v>
      </c>
      <c r="G43">
        <f t="shared" si="12"/>
        <v>10</v>
      </c>
      <c r="H43" t="str">
        <f t="shared" si="13"/>
        <v>sabato</v>
      </c>
      <c r="I43" t="str">
        <f t="shared" si="7"/>
        <v>febbraio</v>
      </c>
      <c r="J43">
        <f>IF(OR(AND($B43&gt;='Festività&amp;Chiusure'!$A$2,Calendar!$B43&lt;='Festività&amp;Chiusure'!$B$2),  AND($B43&gt;='Festività&amp;Chiusure'!$A$3,Calendar!$B43&lt;='Festività&amp;Chiusure'!$B$3),  AND($B43&gt;='Festività&amp;Chiusure'!$A$4,Calendar!$B43&lt;='Festività&amp;Chiusure'!$B$4),  AND($B43&gt;='Festività&amp;Chiusure'!$A$5,Calendar!$B43&lt;='Festività&amp;Chiusure'!$B$5),  AND($B43&gt;='Festività&amp;Chiusure'!$A$6,Calendar!$B43&lt;='Festività&amp;Chiusure'!$B$6),  AND($B43&gt;='Festività&amp;Chiusure'!$A$7,Calendar!$B43&lt;='Festività&amp;Chiusure'!$B$7),  AND($B43&gt;='Festività&amp;Chiusure'!$A$8,Calendar!$B43&lt;='Festività&amp;Chiusure'!$B$8),  AND($B43&gt;='Festività&amp;Chiusure'!$A$9,Calendar!$B43&lt;='Festività&amp;Chiusure'!$B$9),  AND($B43&gt;='Festività&amp;Chiusure'!$A$10,Calendar!$B43&lt;='Festività&amp;Chiusure'!$B$10),  AND($B43&gt;='Festività&amp;Chiusure'!$A$11,Calendar!$B43&lt;='Festività&amp;Chiusure'!$B$11),  AND($B43&gt;='Festività&amp;Chiusure'!$A$12,Calendar!$B43&lt;='Festività&amp;Chiusure'!$B$12),  AND($B43&gt;='Festività&amp;Chiusure'!$A$13,Calendar!$B43&lt;='Festività&amp;Chiusure'!$B$13),  AND($B43&gt;='Festività&amp;Chiusure'!$A$14,Calendar!$B43&lt;='Festività&amp;Chiusure'!$B$14),    AND($B43&gt;='Festività&amp;Chiusure'!$A$15,Calendar!$B43&lt;='Festività&amp;Chiusure'!$B$15),  AND($B43&gt;='Festività&amp;Chiusure'!$A$16,Calendar!$B43&lt;='Festività&amp;Chiusure'!$B$16),   $H43="domenica",$H43="sabato"),0,1)</f>
        <v>0</v>
      </c>
      <c r="K43">
        <f t="shared" si="14"/>
        <v>41</v>
      </c>
      <c r="L43">
        <f>SUM($J$3:J43)</f>
        <v>30</v>
      </c>
    </row>
    <row r="44" spans="1:12">
      <c r="A44" s="4">
        <f t="shared" si="0"/>
        <v>20240211</v>
      </c>
      <c r="B44" s="1">
        <v>45333</v>
      </c>
      <c r="C44">
        <f t="shared" si="1"/>
        <v>2024</v>
      </c>
      <c r="D44">
        <f t="shared" si="9"/>
        <v>2</v>
      </c>
      <c r="E44">
        <f t="shared" si="10"/>
        <v>7</v>
      </c>
      <c r="F44">
        <f t="shared" si="11"/>
        <v>1</v>
      </c>
      <c r="G44">
        <f t="shared" si="12"/>
        <v>11</v>
      </c>
      <c r="H44" t="str">
        <f t="shared" si="13"/>
        <v>domenica</v>
      </c>
      <c r="I44" t="str">
        <f t="shared" si="7"/>
        <v>febbraio</v>
      </c>
      <c r="J44">
        <f>IF(OR(AND($B44&gt;='Festività&amp;Chiusure'!$A$2,Calendar!$B44&lt;='Festività&amp;Chiusure'!$B$2),  AND($B44&gt;='Festività&amp;Chiusure'!$A$3,Calendar!$B44&lt;='Festività&amp;Chiusure'!$B$3),  AND($B44&gt;='Festività&amp;Chiusure'!$A$4,Calendar!$B44&lt;='Festività&amp;Chiusure'!$B$4),  AND($B44&gt;='Festività&amp;Chiusure'!$A$5,Calendar!$B44&lt;='Festività&amp;Chiusure'!$B$5),  AND($B44&gt;='Festività&amp;Chiusure'!$A$6,Calendar!$B44&lt;='Festività&amp;Chiusure'!$B$6),  AND($B44&gt;='Festività&amp;Chiusure'!$A$7,Calendar!$B44&lt;='Festività&amp;Chiusure'!$B$7),  AND($B44&gt;='Festività&amp;Chiusure'!$A$8,Calendar!$B44&lt;='Festività&amp;Chiusure'!$B$8),  AND($B44&gt;='Festività&amp;Chiusure'!$A$9,Calendar!$B44&lt;='Festività&amp;Chiusure'!$B$9),  AND($B44&gt;='Festività&amp;Chiusure'!$A$10,Calendar!$B44&lt;='Festività&amp;Chiusure'!$B$10),  AND($B44&gt;='Festività&amp;Chiusure'!$A$11,Calendar!$B44&lt;='Festività&amp;Chiusure'!$B$11),  AND($B44&gt;='Festività&amp;Chiusure'!$A$12,Calendar!$B44&lt;='Festività&amp;Chiusure'!$B$12),  AND($B44&gt;='Festività&amp;Chiusure'!$A$13,Calendar!$B44&lt;='Festività&amp;Chiusure'!$B$13),  AND($B44&gt;='Festività&amp;Chiusure'!$A$14,Calendar!$B44&lt;='Festività&amp;Chiusure'!$B$14),    AND($B44&gt;='Festività&amp;Chiusure'!$A$15,Calendar!$B44&lt;='Festività&amp;Chiusure'!$B$15),  AND($B44&gt;='Festività&amp;Chiusure'!$A$16,Calendar!$B44&lt;='Festività&amp;Chiusure'!$B$16),   $H44="domenica",$H44="sabato"),0,1)</f>
        <v>0</v>
      </c>
      <c r="K44">
        <f t="shared" si="14"/>
        <v>42</v>
      </c>
      <c r="L44">
        <f>SUM($J$3:J44)</f>
        <v>30</v>
      </c>
    </row>
    <row r="45" spans="1:12">
      <c r="A45" s="4">
        <f t="shared" si="0"/>
        <v>20240212</v>
      </c>
      <c r="B45" s="1">
        <v>45334</v>
      </c>
      <c r="C45">
        <f t="shared" si="1"/>
        <v>2024</v>
      </c>
      <c r="D45">
        <f t="shared" si="9"/>
        <v>2</v>
      </c>
      <c r="E45">
        <f t="shared" si="10"/>
        <v>7</v>
      </c>
      <c r="F45">
        <f t="shared" si="11"/>
        <v>2</v>
      </c>
      <c r="G45">
        <f t="shared" si="12"/>
        <v>12</v>
      </c>
      <c r="H45" t="str">
        <f t="shared" si="13"/>
        <v>lunedì</v>
      </c>
      <c r="I45" t="str">
        <f t="shared" si="7"/>
        <v>febbraio</v>
      </c>
      <c r="J45">
        <f>IF(OR(AND($B45&gt;='Festività&amp;Chiusure'!$A$2,Calendar!$B45&lt;='Festività&amp;Chiusure'!$B$2),  AND($B45&gt;='Festività&amp;Chiusure'!$A$3,Calendar!$B45&lt;='Festività&amp;Chiusure'!$B$3),  AND($B45&gt;='Festività&amp;Chiusure'!$A$4,Calendar!$B45&lt;='Festività&amp;Chiusure'!$B$4),  AND($B45&gt;='Festività&amp;Chiusure'!$A$5,Calendar!$B45&lt;='Festività&amp;Chiusure'!$B$5),  AND($B45&gt;='Festività&amp;Chiusure'!$A$6,Calendar!$B45&lt;='Festività&amp;Chiusure'!$B$6),  AND($B45&gt;='Festività&amp;Chiusure'!$A$7,Calendar!$B45&lt;='Festività&amp;Chiusure'!$B$7),  AND($B45&gt;='Festività&amp;Chiusure'!$A$8,Calendar!$B45&lt;='Festività&amp;Chiusure'!$B$8),  AND($B45&gt;='Festività&amp;Chiusure'!$A$9,Calendar!$B45&lt;='Festività&amp;Chiusure'!$B$9),  AND($B45&gt;='Festività&amp;Chiusure'!$A$10,Calendar!$B45&lt;='Festività&amp;Chiusure'!$B$10),  AND($B45&gt;='Festività&amp;Chiusure'!$A$11,Calendar!$B45&lt;='Festività&amp;Chiusure'!$B$11),  AND($B45&gt;='Festività&amp;Chiusure'!$A$12,Calendar!$B45&lt;='Festività&amp;Chiusure'!$B$12),  AND($B45&gt;='Festività&amp;Chiusure'!$A$13,Calendar!$B45&lt;='Festività&amp;Chiusure'!$B$13),  AND($B45&gt;='Festività&amp;Chiusure'!$A$14,Calendar!$B45&lt;='Festività&amp;Chiusure'!$B$14),    AND($B45&gt;='Festività&amp;Chiusure'!$A$15,Calendar!$B45&lt;='Festività&amp;Chiusure'!$B$15),  AND($B45&gt;='Festività&amp;Chiusure'!$A$16,Calendar!$B45&lt;='Festività&amp;Chiusure'!$B$16),   $H45="domenica",$H45="sabato"),0,1)</f>
        <v>1</v>
      </c>
      <c r="K45">
        <f t="shared" si="14"/>
        <v>43</v>
      </c>
      <c r="L45">
        <f>SUM($J$3:J45)</f>
        <v>31</v>
      </c>
    </row>
    <row r="46" spans="1:12">
      <c r="A46" s="4">
        <f t="shared" si="0"/>
        <v>20240213</v>
      </c>
      <c r="B46" s="1">
        <v>45335</v>
      </c>
      <c r="C46">
        <f t="shared" si="1"/>
        <v>2024</v>
      </c>
      <c r="D46">
        <f t="shared" si="9"/>
        <v>2</v>
      </c>
      <c r="E46">
        <f t="shared" si="10"/>
        <v>7</v>
      </c>
      <c r="F46">
        <f t="shared" si="11"/>
        <v>3</v>
      </c>
      <c r="G46">
        <f t="shared" si="12"/>
        <v>13</v>
      </c>
      <c r="H46" t="str">
        <f t="shared" si="13"/>
        <v>martedì</v>
      </c>
      <c r="I46" t="str">
        <f t="shared" si="7"/>
        <v>febbraio</v>
      </c>
      <c r="J46">
        <f>IF(OR(AND($B46&gt;='Festività&amp;Chiusure'!$A$2,Calendar!$B46&lt;='Festività&amp;Chiusure'!$B$2),  AND($B46&gt;='Festività&amp;Chiusure'!$A$3,Calendar!$B46&lt;='Festività&amp;Chiusure'!$B$3),  AND($B46&gt;='Festività&amp;Chiusure'!$A$4,Calendar!$B46&lt;='Festività&amp;Chiusure'!$B$4),  AND($B46&gt;='Festività&amp;Chiusure'!$A$5,Calendar!$B46&lt;='Festività&amp;Chiusure'!$B$5),  AND($B46&gt;='Festività&amp;Chiusure'!$A$6,Calendar!$B46&lt;='Festività&amp;Chiusure'!$B$6),  AND($B46&gt;='Festività&amp;Chiusure'!$A$7,Calendar!$B46&lt;='Festività&amp;Chiusure'!$B$7),  AND($B46&gt;='Festività&amp;Chiusure'!$A$8,Calendar!$B46&lt;='Festività&amp;Chiusure'!$B$8),  AND($B46&gt;='Festività&amp;Chiusure'!$A$9,Calendar!$B46&lt;='Festività&amp;Chiusure'!$B$9),  AND($B46&gt;='Festività&amp;Chiusure'!$A$10,Calendar!$B46&lt;='Festività&amp;Chiusure'!$B$10),  AND($B46&gt;='Festività&amp;Chiusure'!$A$11,Calendar!$B46&lt;='Festività&amp;Chiusure'!$B$11),  AND($B46&gt;='Festività&amp;Chiusure'!$A$12,Calendar!$B46&lt;='Festività&amp;Chiusure'!$B$12),  AND($B46&gt;='Festività&amp;Chiusure'!$A$13,Calendar!$B46&lt;='Festività&amp;Chiusure'!$B$13),  AND($B46&gt;='Festività&amp;Chiusure'!$A$14,Calendar!$B46&lt;='Festività&amp;Chiusure'!$B$14),    AND($B46&gt;='Festività&amp;Chiusure'!$A$15,Calendar!$B46&lt;='Festività&amp;Chiusure'!$B$15),  AND($B46&gt;='Festività&amp;Chiusure'!$A$16,Calendar!$B46&lt;='Festività&amp;Chiusure'!$B$16),   $H46="domenica",$H46="sabato"),0,1)</f>
        <v>1</v>
      </c>
      <c r="K46">
        <f t="shared" si="14"/>
        <v>44</v>
      </c>
      <c r="L46">
        <f>SUM($J$3:J46)</f>
        <v>32</v>
      </c>
    </row>
    <row r="47" spans="1:12">
      <c r="A47" s="4">
        <f t="shared" si="0"/>
        <v>20240214</v>
      </c>
      <c r="B47" s="1">
        <v>45336</v>
      </c>
      <c r="C47">
        <f t="shared" si="1"/>
        <v>2024</v>
      </c>
      <c r="D47">
        <f t="shared" si="9"/>
        <v>2</v>
      </c>
      <c r="E47">
        <f t="shared" si="10"/>
        <v>7</v>
      </c>
      <c r="F47">
        <f t="shared" si="11"/>
        <v>4</v>
      </c>
      <c r="G47">
        <f t="shared" si="12"/>
        <v>14</v>
      </c>
      <c r="H47" t="str">
        <f t="shared" si="13"/>
        <v>mercoledì</v>
      </c>
      <c r="I47" t="str">
        <f t="shared" si="7"/>
        <v>febbraio</v>
      </c>
      <c r="J47">
        <f>IF(OR(AND($B47&gt;='Festività&amp;Chiusure'!$A$2,Calendar!$B47&lt;='Festività&amp;Chiusure'!$B$2),  AND($B47&gt;='Festività&amp;Chiusure'!$A$3,Calendar!$B47&lt;='Festività&amp;Chiusure'!$B$3),  AND($B47&gt;='Festività&amp;Chiusure'!$A$4,Calendar!$B47&lt;='Festività&amp;Chiusure'!$B$4),  AND($B47&gt;='Festività&amp;Chiusure'!$A$5,Calendar!$B47&lt;='Festività&amp;Chiusure'!$B$5),  AND($B47&gt;='Festività&amp;Chiusure'!$A$6,Calendar!$B47&lt;='Festività&amp;Chiusure'!$B$6),  AND($B47&gt;='Festività&amp;Chiusure'!$A$7,Calendar!$B47&lt;='Festività&amp;Chiusure'!$B$7),  AND($B47&gt;='Festività&amp;Chiusure'!$A$8,Calendar!$B47&lt;='Festività&amp;Chiusure'!$B$8),  AND($B47&gt;='Festività&amp;Chiusure'!$A$9,Calendar!$B47&lt;='Festività&amp;Chiusure'!$B$9),  AND($B47&gt;='Festività&amp;Chiusure'!$A$10,Calendar!$B47&lt;='Festività&amp;Chiusure'!$B$10),  AND($B47&gt;='Festività&amp;Chiusure'!$A$11,Calendar!$B47&lt;='Festività&amp;Chiusure'!$B$11),  AND($B47&gt;='Festività&amp;Chiusure'!$A$12,Calendar!$B47&lt;='Festività&amp;Chiusure'!$B$12),  AND($B47&gt;='Festività&amp;Chiusure'!$A$13,Calendar!$B47&lt;='Festività&amp;Chiusure'!$B$13),  AND($B47&gt;='Festività&amp;Chiusure'!$A$14,Calendar!$B47&lt;='Festività&amp;Chiusure'!$B$14),    AND($B47&gt;='Festività&amp;Chiusure'!$A$15,Calendar!$B47&lt;='Festività&amp;Chiusure'!$B$15),  AND($B47&gt;='Festività&amp;Chiusure'!$A$16,Calendar!$B47&lt;='Festività&amp;Chiusure'!$B$16),   $H47="domenica",$H47="sabato"),0,1)</f>
        <v>1</v>
      </c>
      <c r="K47">
        <f t="shared" si="14"/>
        <v>45</v>
      </c>
      <c r="L47">
        <f>SUM($J$3:J47)</f>
        <v>33</v>
      </c>
    </row>
    <row r="48" spans="1:12">
      <c r="A48" s="4">
        <f t="shared" si="0"/>
        <v>20240215</v>
      </c>
      <c r="B48" s="1">
        <v>45337</v>
      </c>
      <c r="C48">
        <f t="shared" si="1"/>
        <v>2024</v>
      </c>
      <c r="D48">
        <f t="shared" si="9"/>
        <v>2</v>
      </c>
      <c r="E48">
        <f t="shared" si="10"/>
        <v>7</v>
      </c>
      <c r="F48">
        <f t="shared" si="11"/>
        <v>5</v>
      </c>
      <c r="G48">
        <f t="shared" si="12"/>
        <v>15</v>
      </c>
      <c r="H48" t="str">
        <f t="shared" si="13"/>
        <v>giovedì</v>
      </c>
      <c r="I48" t="str">
        <f t="shared" si="7"/>
        <v>febbraio</v>
      </c>
      <c r="J48">
        <f>IF(OR(AND($B48&gt;='Festività&amp;Chiusure'!$A$2,Calendar!$B48&lt;='Festività&amp;Chiusure'!$B$2),  AND($B48&gt;='Festività&amp;Chiusure'!$A$3,Calendar!$B48&lt;='Festività&amp;Chiusure'!$B$3),  AND($B48&gt;='Festività&amp;Chiusure'!$A$4,Calendar!$B48&lt;='Festività&amp;Chiusure'!$B$4),  AND($B48&gt;='Festività&amp;Chiusure'!$A$5,Calendar!$B48&lt;='Festività&amp;Chiusure'!$B$5),  AND($B48&gt;='Festività&amp;Chiusure'!$A$6,Calendar!$B48&lt;='Festività&amp;Chiusure'!$B$6),  AND($B48&gt;='Festività&amp;Chiusure'!$A$7,Calendar!$B48&lt;='Festività&amp;Chiusure'!$B$7),  AND($B48&gt;='Festività&amp;Chiusure'!$A$8,Calendar!$B48&lt;='Festività&amp;Chiusure'!$B$8),  AND($B48&gt;='Festività&amp;Chiusure'!$A$9,Calendar!$B48&lt;='Festività&amp;Chiusure'!$B$9),  AND($B48&gt;='Festività&amp;Chiusure'!$A$10,Calendar!$B48&lt;='Festività&amp;Chiusure'!$B$10),  AND($B48&gt;='Festività&amp;Chiusure'!$A$11,Calendar!$B48&lt;='Festività&amp;Chiusure'!$B$11),  AND($B48&gt;='Festività&amp;Chiusure'!$A$12,Calendar!$B48&lt;='Festività&amp;Chiusure'!$B$12),  AND($B48&gt;='Festività&amp;Chiusure'!$A$13,Calendar!$B48&lt;='Festività&amp;Chiusure'!$B$13),  AND($B48&gt;='Festività&amp;Chiusure'!$A$14,Calendar!$B48&lt;='Festività&amp;Chiusure'!$B$14),    AND($B48&gt;='Festività&amp;Chiusure'!$A$15,Calendar!$B48&lt;='Festività&amp;Chiusure'!$B$15),  AND($B48&gt;='Festività&amp;Chiusure'!$A$16,Calendar!$B48&lt;='Festività&amp;Chiusure'!$B$16),   $H48="domenica",$H48="sabato"),0,1)</f>
        <v>1</v>
      </c>
      <c r="K48">
        <f t="shared" si="14"/>
        <v>46</v>
      </c>
      <c r="L48">
        <f>SUM($J$3:J48)</f>
        <v>34</v>
      </c>
    </row>
    <row r="49" spans="1:12">
      <c r="A49" s="4">
        <f t="shared" si="0"/>
        <v>20240216</v>
      </c>
      <c r="B49" s="1">
        <v>45338</v>
      </c>
      <c r="C49">
        <f t="shared" si="1"/>
        <v>2024</v>
      </c>
      <c r="D49">
        <f t="shared" si="9"/>
        <v>2</v>
      </c>
      <c r="E49">
        <f t="shared" si="10"/>
        <v>7</v>
      </c>
      <c r="F49">
        <f t="shared" si="11"/>
        <v>6</v>
      </c>
      <c r="G49">
        <f t="shared" si="12"/>
        <v>16</v>
      </c>
      <c r="H49" t="str">
        <f t="shared" si="13"/>
        <v>venerdì</v>
      </c>
      <c r="I49" t="str">
        <f t="shared" si="7"/>
        <v>febbraio</v>
      </c>
      <c r="J49">
        <f>IF(OR(AND($B49&gt;='Festività&amp;Chiusure'!$A$2,Calendar!$B49&lt;='Festività&amp;Chiusure'!$B$2),  AND($B49&gt;='Festività&amp;Chiusure'!$A$3,Calendar!$B49&lt;='Festività&amp;Chiusure'!$B$3),  AND($B49&gt;='Festività&amp;Chiusure'!$A$4,Calendar!$B49&lt;='Festività&amp;Chiusure'!$B$4),  AND($B49&gt;='Festività&amp;Chiusure'!$A$5,Calendar!$B49&lt;='Festività&amp;Chiusure'!$B$5),  AND($B49&gt;='Festività&amp;Chiusure'!$A$6,Calendar!$B49&lt;='Festività&amp;Chiusure'!$B$6),  AND($B49&gt;='Festività&amp;Chiusure'!$A$7,Calendar!$B49&lt;='Festività&amp;Chiusure'!$B$7),  AND($B49&gt;='Festività&amp;Chiusure'!$A$8,Calendar!$B49&lt;='Festività&amp;Chiusure'!$B$8),  AND($B49&gt;='Festività&amp;Chiusure'!$A$9,Calendar!$B49&lt;='Festività&amp;Chiusure'!$B$9),  AND($B49&gt;='Festività&amp;Chiusure'!$A$10,Calendar!$B49&lt;='Festività&amp;Chiusure'!$B$10),  AND($B49&gt;='Festività&amp;Chiusure'!$A$11,Calendar!$B49&lt;='Festività&amp;Chiusure'!$B$11),  AND($B49&gt;='Festività&amp;Chiusure'!$A$12,Calendar!$B49&lt;='Festività&amp;Chiusure'!$B$12),  AND($B49&gt;='Festività&amp;Chiusure'!$A$13,Calendar!$B49&lt;='Festività&amp;Chiusure'!$B$13),  AND($B49&gt;='Festività&amp;Chiusure'!$A$14,Calendar!$B49&lt;='Festività&amp;Chiusure'!$B$14),    AND($B49&gt;='Festività&amp;Chiusure'!$A$15,Calendar!$B49&lt;='Festività&amp;Chiusure'!$B$15),  AND($B49&gt;='Festività&amp;Chiusure'!$A$16,Calendar!$B49&lt;='Festività&amp;Chiusure'!$B$16),   $H49="domenica",$H49="sabato"),0,1)</f>
        <v>1</v>
      </c>
      <c r="K49">
        <f t="shared" si="14"/>
        <v>47</v>
      </c>
      <c r="L49">
        <f>SUM($J$3:J49)</f>
        <v>35</v>
      </c>
    </row>
    <row r="50" spans="1:12">
      <c r="A50" s="4">
        <f t="shared" si="0"/>
        <v>20240217</v>
      </c>
      <c r="B50" s="1">
        <v>45339</v>
      </c>
      <c r="C50">
        <f t="shared" si="1"/>
        <v>2024</v>
      </c>
      <c r="D50">
        <f t="shared" si="9"/>
        <v>2</v>
      </c>
      <c r="E50">
        <f t="shared" si="10"/>
        <v>7</v>
      </c>
      <c r="F50">
        <f t="shared" si="11"/>
        <v>7</v>
      </c>
      <c r="G50">
        <f t="shared" si="12"/>
        <v>17</v>
      </c>
      <c r="H50" t="str">
        <f t="shared" si="13"/>
        <v>sabato</v>
      </c>
      <c r="I50" t="str">
        <f t="shared" si="7"/>
        <v>febbraio</v>
      </c>
      <c r="J50">
        <f>IF(OR(AND($B50&gt;='Festività&amp;Chiusure'!$A$2,Calendar!$B50&lt;='Festività&amp;Chiusure'!$B$2),  AND($B50&gt;='Festività&amp;Chiusure'!$A$3,Calendar!$B50&lt;='Festività&amp;Chiusure'!$B$3),  AND($B50&gt;='Festività&amp;Chiusure'!$A$4,Calendar!$B50&lt;='Festività&amp;Chiusure'!$B$4),  AND($B50&gt;='Festività&amp;Chiusure'!$A$5,Calendar!$B50&lt;='Festività&amp;Chiusure'!$B$5),  AND($B50&gt;='Festività&amp;Chiusure'!$A$6,Calendar!$B50&lt;='Festività&amp;Chiusure'!$B$6),  AND($B50&gt;='Festività&amp;Chiusure'!$A$7,Calendar!$B50&lt;='Festività&amp;Chiusure'!$B$7),  AND($B50&gt;='Festività&amp;Chiusure'!$A$8,Calendar!$B50&lt;='Festività&amp;Chiusure'!$B$8),  AND($B50&gt;='Festività&amp;Chiusure'!$A$9,Calendar!$B50&lt;='Festività&amp;Chiusure'!$B$9),  AND($B50&gt;='Festività&amp;Chiusure'!$A$10,Calendar!$B50&lt;='Festività&amp;Chiusure'!$B$10),  AND($B50&gt;='Festività&amp;Chiusure'!$A$11,Calendar!$B50&lt;='Festività&amp;Chiusure'!$B$11),  AND($B50&gt;='Festività&amp;Chiusure'!$A$12,Calendar!$B50&lt;='Festività&amp;Chiusure'!$B$12),  AND($B50&gt;='Festività&amp;Chiusure'!$A$13,Calendar!$B50&lt;='Festività&amp;Chiusure'!$B$13),  AND($B50&gt;='Festività&amp;Chiusure'!$A$14,Calendar!$B50&lt;='Festività&amp;Chiusure'!$B$14),    AND($B50&gt;='Festività&amp;Chiusure'!$A$15,Calendar!$B50&lt;='Festività&amp;Chiusure'!$B$15),  AND($B50&gt;='Festività&amp;Chiusure'!$A$16,Calendar!$B50&lt;='Festività&amp;Chiusure'!$B$16),   $H50="domenica",$H50="sabato"),0,1)</f>
        <v>0</v>
      </c>
      <c r="K50">
        <f t="shared" si="14"/>
        <v>48</v>
      </c>
      <c r="L50">
        <f>SUM($J$3:J50)</f>
        <v>35</v>
      </c>
    </row>
    <row r="51" spans="1:12">
      <c r="A51" s="4">
        <f t="shared" si="0"/>
        <v>20240218</v>
      </c>
      <c r="B51" s="1">
        <v>45340</v>
      </c>
      <c r="C51">
        <f t="shared" si="1"/>
        <v>2024</v>
      </c>
      <c r="D51">
        <f t="shared" si="9"/>
        <v>2</v>
      </c>
      <c r="E51">
        <f t="shared" si="10"/>
        <v>8</v>
      </c>
      <c r="F51">
        <f t="shared" si="11"/>
        <v>1</v>
      </c>
      <c r="G51">
        <f t="shared" si="12"/>
        <v>18</v>
      </c>
      <c r="H51" t="str">
        <f t="shared" si="13"/>
        <v>domenica</v>
      </c>
      <c r="I51" t="str">
        <f t="shared" si="7"/>
        <v>febbraio</v>
      </c>
      <c r="J51">
        <f>IF(OR(AND($B51&gt;='Festività&amp;Chiusure'!$A$2,Calendar!$B51&lt;='Festività&amp;Chiusure'!$B$2),  AND($B51&gt;='Festività&amp;Chiusure'!$A$3,Calendar!$B51&lt;='Festività&amp;Chiusure'!$B$3),  AND($B51&gt;='Festività&amp;Chiusure'!$A$4,Calendar!$B51&lt;='Festività&amp;Chiusure'!$B$4),  AND($B51&gt;='Festività&amp;Chiusure'!$A$5,Calendar!$B51&lt;='Festività&amp;Chiusure'!$B$5),  AND($B51&gt;='Festività&amp;Chiusure'!$A$6,Calendar!$B51&lt;='Festività&amp;Chiusure'!$B$6),  AND($B51&gt;='Festività&amp;Chiusure'!$A$7,Calendar!$B51&lt;='Festività&amp;Chiusure'!$B$7),  AND($B51&gt;='Festività&amp;Chiusure'!$A$8,Calendar!$B51&lt;='Festività&amp;Chiusure'!$B$8),  AND($B51&gt;='Festività&amp;Chiusure'!$A$9,Calendar!$B51&lt;='Festività&amp;Chiusure'!$B$9),  AND($B51&gt;='Festività&amp;Chiusure'!$A$10,Calendar!$B51&lt;='Festività&amp;Chiusure'!$B$10),  AND($B51&gt;='Festività&amp;Chiusure'!$A$11,Calendar!$B51&lt;='Festività&amp;Chiusure'!$B$11),  AND($B51&gt;='Festività&amp;Chiusure'!$A$12,Calendar!$B51&lt;='Festività&amp;Chiusure'!$B$12),  AND($B51&gt;='Festività&amp;Chiusure'!$A$13,Calendar!$B51&lt;='Festività&amp;Chiusure'!$B$13),  AND($B51&gt;='Festività&amp;Chiusure'!$A$14,Calendar!$B51&lt;='Festività&amp;Chiusure'!$B$14),    AND($B51&gt;='Festività&amp;Chiusure'!$A$15,Calendar!$B51&lt;='Festività&amp;Chiusure'!$B$15),  AND($B51&gt;='Festività&amp;Chiusure'!$A$16,Calendar!$B51&lt;='Festività&amp;Chiusure'!$B$16),   $H51="domenica",$H51="sabato"),0,1)</f>
        <v>0</v>
      </c>
      <c r="K51">
        <f t="shared" si="14"/>
        <v>49</v>
      </c>
      <c r="L51">
        <f>SUM($J$3:J51)</f>
        <v>35</v>
      </c>
    </row>
    <row r="52" spans="1:12">
      <c r="A52" s="4">
        <f t="shared" si="0"/>
        <v>20240219</v>
      </c>
      <c r="B52" s="1">
        <v>45341</v>
      </c>
      <c r="C52">
        <f t="shared" si="1"/>
        <v>2024</v>
      </c>
      <c r="D52">
        <f t="shared" si="9"/>
        <v>2</v>
      </c>
      <c r="E52">
        <f t="shared" si="10"/>
        <v>8</v>
      </c>
      <c r="F52">
        <f t="shared" si="11"/>
        <v>2</v>
      </c>
      <c r="G52">
        <f t="shared" si="12"/>
        <v>19</v>
      </c>
      <c r="H52" t="str">
        <f t="shared" si="13"/>
        <v>lunedì</v>
      </c>
      <c r="I52" t="str">
        <f t="shared" si="7"/>
        <v>febbraio</v>
      </c>
      <c r="J52">
        <f>IF(OR(AND($B52&gt;='Festività&amp;Chiusure'!$A$2,Calendar!$B52&lt;='Festività&amp;Chiusure'!$B$2),  AND($B52&gt;='Festività&amp;Chiusure'!$A$3,Calendar!$B52&lt;='Festività&amp;Chiusure'!$B$3),  AND($B52&gt;='Festività&amp;Chiusure'!$A$4,Calendar!$B52&lt;='Festività&amp;Chiusure'!$B$4),  AND($B52&gt;='Festività&amp;Chiusure'!$A$5,Calendar!$B52&lt;='Festività&amp;Chiusure'!$B$5),  AND($B52&gt;='Festività&amp;Chiusure'!$A$6,Calendar!$B52&lt;='Festività&amp;Chiusure'!$B$6),  AND($B52&gt;='Festività&amp;Chiusure'!$A$7,Calendar!$B52&lt;='Festività&amp;Chiusure'!$B$7),  AND($B52&gt;='Festività&amp;Chiusure'!$A$8,Calendar!$B52&lt;='Festività&amp;Chiusure'!$B$8),  AND($B52&gt;='Festività&amp;Chiusure'!$A$9,Calendar!$B52&lt;='Festività&amp;Chiusure'!$B$9),  AND($B52&gt;='Festività&amp;Chiusure'!$A$10,Calendar!$B52&lt;='Festività&amp;Chiusure'!$B$10),  AND($B52&gt;='Festività&amp;Chiusure'!$A$11,Calendar!$B52&lt;='Festività&amp;Chiusure'!$B$11),  AND($B52&gt;='Festività&amp;Chiusure'!$A$12,Calendar!$B52&lt;='Festività&amp;Chiusure'!$B$12),  AND($B52&gt;='Festività&amp;Chiusure'!$A$13,Calendar!$B52&lt;='Festività&amp;Chiusure'!$B$13),  AND($B52&gt;='Festività&amp;Chiusure'!$A$14,Calendar!$B52&lt;='Festività&amp;Chiusure'!$B$14),    AND($B52&gt;='Festività&amp;Chiusure'!$A$15,Calendar!$B52&lt;='Festività&amp;Chiusure'!$B$15),  AND($B52&gt;='Festività&amp;Chiusure'!$A$16,Calendar!$B52&lt;='Festività&amp;Chiusure'!$B$16),   $H52="domenica",$H52="sabato"),0,1)</f>
        <v>1</v>
      </c>
      <c r="K52">
        <f t="shared" si="14"/>
        <v>50</v>
      </c>
      <c r="L52">
        <f>SUM($J$3:J52)</f>
        <v>36</v>
      </c>
    </row>
    <row r="53" spans="1:12">
      <c r="A53" s="4">
        <f t="shared" si="0"/>
        <v>20240220</v>
      </c>
      <c r="B53" s="1">
        <v>45342</v>
      </c>
      <c r="C53">
        <f t="shared" si="1"/>
        <v>2024</v>
      </c>
      <c r="D53">
        <f t="shared" si="9"/>
        <v>2</v>
      </c>
      <c r="E53">
        <f t="shared" si="10"/>
        <v>8</v>
      </c>
      <c r="F53">
        <f t="shared" si="11"/>
        <v>3</v>
      </c>
      <c r="G53">
        <f t="shared" si="12"/>
        <v>20</v>
      </c>
      <c r="H53" t="str">
        <f t="shared" si="13"/>
        <v>martedì</v>
      </c>
      <c r="I53" t="str">
        <f t="shared" si="7"/>
        <v>febbraio</v>
      </c>
      <c r="J53">
        <f>IF(OR(AND($B53&gt;='Festività&amp;Chiusure'!$A$2,Calendar!$B53&lt;='Festività&amp;Chiusure'!$B$2),  AND($B53&gt;='Festività&amp;Chiusure'!$A$3,Calendar!$B53&lt;='Festività&amp;Chiusure'!$B$3),  AND($B53&gt;='Festività&amp;Chiusure'!$A$4,Calendar!$B53&lt;='Festività&amp;Chiusure'!$B$4),  AND($B53&gt;='Festività&amp;Chiusure'!$A$5,Calendar!$B53&lt;='Festività&amp;Chiusure'!$B$5),  AND($B53&gt;='Festività&amp;Chiusure'!$A$6,Calendar!$B53&lt;='Festività&amp;Chiusure'!$B$6),  AND($B53&gt;='Festività&amp;Chiusure'!$A$7,Calendar!$B53&lt;='Festività&amp;Chiusure'!$B$7),  AND($B53&gt;='Festività&amp;Chiusure'!$A$8,Calendar!$B53&lt;='Festività&amp;Chiusure'!$B$8),  AND($B53&gt;='Festività&amp;Chiusure'!$A$9,Calendar!$B53&lt;='Festività&amp;Chiusure'!$B$9),  AND($B53&gt;='Festività&amp;Chiusure'!$A$10,Calendar!$B53&lt;='Festività&amp;Chiusure'!$B$10),  AND($B53&gt;='Festività&amp;Chiusure'!$A$11,Calendar!$B53&lt;='Festività&amp;Chiusure'!$B$11),  AND($B53&gt;='Festività&amp;Chiusure'!$A$12,Calendar!$B53&lt;='Festività&amp;Chiusure'!$B$12),  AND($B53&gt;='Festività&amp;Chiusure'!$A$13,Calendar!$B53&lt;='Festività&amp;Chiusure'!$B$13),  AND($B53&gt;='Festività&amp;Chiusure'!$A$14,Calendar!$B53&lt;='Festività&amp;Chiusure'!$B$14),    AND($B53&gt;='Festività&amp;Chiusure'!$A$15,Calendar!$B53&lt;='Festività&amp;Chiusure'!$B$15),  AND($B53&gt;='Festività&amp;Chiusure'!$A$16,Calendar!$B53&lt;='Festività&amp;Chiusure'!$B$16),   $H53="domenica",$H53="sabato"),0,1)</f>
        <v>1</v>
      </c>
      <c r="K53">
        <f t="shared" si="14"/>
        <v>51</v>
      </c>
      <c r="L53">
        <f>SUM($J$3:J53)</f>
        <v>37</v>
      </c>
    </row>
    <row r="54" spans="1:12">
      <c r="A54" s="4">
        <f t="shared" si="0"/>
        <v>20240221</v>
      </c>
      <c r="B54" s="1">
        <v>45343</v>
      </c>
      <c r="C54">
        <f t="shared" si="1"/>
        <v>2024</v>
      </c>
      <c r="D54">
        <f t="shared" si="9"/>
        <v>2</v>
      </c>
      <c r="E54">
        <f t="shared" si="10"/>
        <v>8</v>
      </c>
      <c r="F54">
        <f t="shared" si="11"/>
        <v>4</v>
      </c>
      <c r="G54">
        <f t="shared" si="12"/>
        <v>21</v>
      </c>
      <c r="H54" t="str">
        <f t="shared" si="13"/>
        <v>mercoledì</v>
      </c>
      <c r="I54" t="str">
        <f t="shared" si="7"/>
        <v>febbraio</v>
      </c>
      <c r="J54">
        <f>IF(OR(AND($B54&gt;='Festività&amp;Chiusure'!$A$2,Calendar!$B54&lt;='Festività&amp;Chiusure'!$B$2),  AND($B54&gt;='Festività&amp;Chiusure'!$A$3,Calendar!$B54&lt;='Festività&amp;Chiusure'!$B$3),  AND($B54&gt;='Festività&amp;Chiusure'!$A$4,Calendar!$B54&lt;='Festività&amp;Chiusure'!$B$4),  AND($B54&gt;='Festività&amp;Chiusure'!$A$5,Calendar!$B54&lt;='Festività&amp;Chiusure'!$B$5),  AND($B54&gt;='Festività&amp;Chiusure'!$A$6,Calendar!$B54&lt;='Festività&amp;Chiusure'!$B$6),  AND($B54&gt;='Festività&amp;Chiusure'!$A$7,Calendar!$B54&lt;='Festività&amp;Chiusure'!$B$7),  AND($B54&gt;='Festività&amp;Chiusure'!$A$8,Calendar!$B54&lt;='Festività&amp;Chiusure'!$B$8),  AND($B54&gt;='Festività&amp;Chiusure'!$A$9,Calendar!$B54&lt;='Festività&amp;Chiusure'!$B$9),  AND($B54&gt;='Festività&amp;Chiusure'!$A$10,Calendar!$B54&lt;='Festività&amp;Chiusure'!$B$10),  AND($B54&gt;='Festività&amp;Chiusure'!$A$11,Calendar!$B54&lt;='Festività&amp;Chiusure'!$B$11),  AND($B54&gt;='Festività&amp;Chiusure'!$A$12,Calendar!$B54&lt;='Festività&amp;Chiusure'!$B$12),  AND($B54&gt;='Festività&amp;Chiusure'!$A$13,Calendar!$B54&lt;='Festività&amp;Chiusure'!$B$13),  AND($B54&gt;='Festività&amp;Chiusure'!$A$14,Calendar!$B54&lt;='Festività&amp;Chiusure'!$B$14),    AND($B54&gt;='Festività&amp;Chiusure'!$A$15,Calendar!$B54&lt;='Festività&amp;Chiusure'!$B$15),  AND($B54&gt;='Festività&amp;Chiusure'!$A$16,Calendar!$B54&lt;='Festività&amp;Chiusure'!$B$16),   $H54="domenica",$H54="sabato"),0,1)</f>
        <v>1</v>
      </c>
      <c r="K54">
        <f t="shared" si="14"/>
        <v>52</v>
      </c>
      <c r="L54">
        <f>SUM($J$3:J54)</f>
        <v>38</v>
      </c>
    </row>
    <row r="55" spans="1:12">
      <c r="A55" s="4">
        <f t="shared" si="0"/>
        <v>20240222</v>
      </c>
      <c r="B55" s="1">
        <v>45344</v>
      </c>
      <c r="C55">
        <f t="shared" si="1"/>
        <v>2024</v>
      </c>
      <c r="D55">
        <f t="shared" si="9"/>
        <v>2</v>
      </c>
      <c r="E55">
        <f t="shared" si="10"/>
        <v>8</v>
      </c>
      <c r="F55">
        <f t="shared" si="11"/>
        <v>5</v>
      </c>
      <c r="G55">
        <f t="shared" si="12"/>
        <v>22</v>
      </c>
      <c r="H55" t="str">
        <f t="shared" si="13"/>
        <v>giovedì</v>
      </c>
      <c r="I55" t="str">
        <f t="shared" si="7"/>
        <v>febbraio</v>
      </c>
      <c r="J55">
        <f>IF(OR(AND($B55&gt;='Festività&amp;Chiusure'!$A$2,Calendar!$B55&lt;='Festività&amp;Chiusure'!$B$2),  AND($B55&gt;='Festività&amp;Chiusure'!$A$3,Calendar!$B55&lt;='Festività&amp;Chiusure'!$B$3),  AND($B55&gt;='Festività&amp;Chiusure'!$A$4,Calendar!$B55&lt;='Festività&amp;Chiusure'!$B$4),  AND($B55&gt;='Festività&amp;Chiusure'!$A$5,Calendar!$B55&lt;='Festività&amp;Chiusure'!$B$5),  AND($B55&gt;='Festività&amp;Chiusure'!$A$6,Calendar!$B55&lt;='Festività&amp;Chiusure'!$B$6),  AND($B55&gt;='Festività&amp;Chiusure'!$A$7,Calendar!$B55&lt;='Festività&amp;Chiusure'!$B$7),  AND($B55&gt;='Festività&amp;Chiusure'!$A$8,Calendar!$B55&lt;='Festività&amp;Chiusure'!$B$8),  AND($B55&gt;='Festività&amp;Chiusure'!$A$9,Calendar!$B55&lt;='Festività&amp;Chiusure'!$B$9),  AND($B55&gt;='Festività&amp;Chiusure'!$A$10,Calendar!$B55&lt;='Festività&amp;Chiusure'!$B$10),  AND($B55&gt;='Festività&amp;Chiusure'!$A$11,Calendar!$B55&lt;='Festività&amp;Chiusure'!$B$11),  AND($B55&gt;='Festività&amp;Chiusure'!$A$12,Calendar!$B55&lt;='Festività&amp;Chiusure'!$B$12),  AND($B55&gt;='Festività&amp;Chiusure'!$A$13,Calendar!$B55&lt;='Festività&amp;Chiusure'!$B$13),  AND($B55&gt;='Festività&amp;Chiusure'!$A$14,Calendar!$B55&lt;='Festività&amp;Chiusure'!$B$14),    AND($B55&gt;='Festività&amp;Chiusure'!$A$15,Calendar!$B55&lt;='Festività&amp;Chiusure'!$B$15),  AND($B55&gt;='Festività&amp;Chiusure'!$A$16,Calendar!$B55&lt;='Festività&amp;Chiusure'!$B$16),   $H55="domenica",$H55="sabato"),0,1)</f>
        <v>1</v>
      </c>
      <c r="K55">
        <f t="shared" si="14"/>
        <v>53</v>
      </c>
      <c r="L55">
        <f>SUM($J$3:J55)</f>
        <v>39</v>
      </c>
    </row>
    <row r="56" spans="1:12">
      <c r="A56" s="4">
        <f t="shared" si="0"/>
        <v>20240223</v>
      </c>
      <c r="B56" s="1">
        <v>45345</v>
      </c>
      <c r="C56">
        <f t="shared" si="1"/>
        <v>2024</v>
      </c>
      <c r="D56">
        <f t="shared" si="9"/>
        <v>2</v>
      </c>
      <c r="E56">
        <f t="shared" si="10"/>
        <v>8</v>
      </c>
      <c r="F56">
        <f t="shared" si="11"/>
        <v>6</v>
      </c>
      <c r="G56">
        <f t="shared" si="12"/>
        <v>23</v>
      </c>
      <c r="H56" t="str">
        <f t="shared" si="13"/>
        <v>venerdì</v>
      </c>
      <c r="I56" t="str">
        <f t="shared" si="7"/>
        <v>febbraio</v>
      </c>
      <c r="J56">
        <f>IF(OR(AND($B56&gt;='Festività&amp;Chiusure'!$A$2,Calendar!$B56&lt;='Festività&amp;Chiusure'!$B$2),  AND($B56&gt;='Festività&amp;Chiusure'!$A$3,Calendar!$B56&lt;='Festività&amp;Chiusure'!$B$3),  AND($B56&gt;='Festività&amp;Chiusure'!$A$4,Calendar!$B56&lt;='Festività&amp;Chiusure'!$B$4),  AND($B56&gt;='Festività&amp;Chiusure'!$A$5,Calendar!$B56&lt;='Festività&amp;Chiusure'!$B$5),  AND($B56&gt;='Festività&amp;Chiusure'!$A$6,Calendar!$B56&lt;='Festività&amp;Chiusure'!$B$6),  AND($B56&gt;='Festività&amp;Chiusure'!$A$7,Calendar!$B56&lt;='Festività&amp;Chiusure'!$B$7),  AND($B56&gt;='Festività&amp;Chiusure'!$A$8,Calendar!$B56&lt;='Festività&amp;Chiusure'!$B$8),  AND($B56&gt;='Festività&amp;Chiusure'!$A$9,Calendar!$B56&lt;='Festività&amp;Chiusure'!$B$9),  AND($B56&gt;='Festività&amp;Chiusure'!$A$10,Calendar!$B56&lt;='Festività&amp;Chiusure'!$B$10),  AND($B56&gt;='Festività&amp;Chiusure'!$A$11,Calendar!$B56&lt;='Festività&amp;Chiusure'!$B$11),  AND($B56&gt;='Festività&amp;Chiusure'!$A$12,Calendar!$B56&lt;='Festività&amp;Chiusure'!$B$12),  AND($B56&gt;='Festività&amp;Chiusure'!$A$13,Calendar!$B56&lt;='Festività&amp;Chiusure'!$B$13),  AND($B56&gt;='Festività&amp;Chiusure'!$A$14,Calendar!$B56&lt;='Festività&amp;Chiusure'!$B$14),    AND($B56&gt;='Festività&amp;Chiusure'!$A$15,Calendar!$B56&lt;='Festività&amp;Chiusure'!$B$15),  AND($B56&gt;='Festività&amp;Chiusure'!$A$16,Calendar!$B56&lt;='Festività&amp;Chiusure'!$B$16),   $H56="domenica",$H56="sabato"),0,1)</f>
        <v>1</v>
      </c>
      <c r="K56">
        <f t="shared" si="14"/>
        <v>54</v>
      </c>
      <c r="L56">
        <f>SUM($J$3:J56)</f>
        <v>40</v>
      </c>
    </row>
    <row r="57" spans="1:12">
      <c r="A57" s="4">
        <f t="shared" si="0"/>
        <v>20240224</v>
      </c>
      <c r="B57" s="1">
        <v>45346</v>
      </c>
      <c r="C57">
        <f t="shared" si="1"/>
        <v>2024</v>
      </c>
      <c r="D57">
        <f t="shared" si="9"/>
        <v>2</v>
      </c>
      <c r="E57">
        <f t="shared" si="10"/>
        <v>8</v>
      </c>
      <c r="F57">
        <f t="shared" si="11"/>
        <v>7</v>
      </c>
      <c r="G57">
        <f t="shared" si="12"/>
        <v>24</v>
      </c>
      <c r="H57" t="str">
        <f t="shared" si="13"/>
        <v>sabato</v>
      </c>
      <c r="I57" t="str">
        <f t="shared" si="7"/>
        <v>febbraio</v>
      </c>
      <c r="J57">
        <f>IF(OR(AND($B57&gt;='Festività&amp;Chiusure'!$A$2,Calendar!$B57&lt;='Festività&amp;Chiusure'!$B$2),  AND($B57&gt;='Festività&amp;Chiusure'!$A$3,Calendar!$B57&lt;='Festività&amp;Chiusure'!$B$3),  AND($B57&gt;='Festività&amp;Chiusure'!$A$4,Calendar!$B57&lt;='Festività&amp;Chiusure'!$B$4),  AND($B57&gt;='Festività&amp;Chiusure'!$A$5,Calendar!$B57&lt;='Festività&amp;Chiusure'!$B$5),  AND($B57&gt;='Festività&amp;Chiusure'!$A$6,Calendar!$B57&lt;='Festività&amp;Chiusure'!$B$6),  AND($B57&gt;='Festività&amp;Chiusure'!$A$7,Calendar!$B57&lt;='Festività&amp;Chiusure'!$B$7),  AND($B57&gt;='Festività&amp;Chiusure'!$A$8,Calendar!$B57&lt;='Festività&amp;Chiusure'!$B$8),  AND($B57&gt;='Festività&amp;Chiusure'!$A$9,Calendar!$B57&lt;='Festività&amp;Chiusure'!$B$9),  AND($B57&gt;='Festività&amp;Chiusure'!$A$10,Calendar!$B57&lt;='Festività&amp;Chiusure'!$B$10),  AND($B57&gt;='Festività&amp;Chiusure'!$A$11,Calendar!$B57&lt;='Festività&amp;Chiusure'!$B$11),  AND($B57&gt;='Festività&amp;Chiusure'!$A$12,Calendar!$B57&lt;='Festività&amp;Chiusure'!$B$12),  AND($B57&gt;='Festività&amp;Chiusure'!$A$13,Calendar!$B57&lt;='Festività&amp;Chiusure'!$B$13),  AND($B57&gt;='Festività&amp;Chiusure'!$A$14,Calendar!$B57&lt;='Festività&amp;Chiusure'!$B$14),    AND($B57&gt;='Festività&amp;Chiusure'!$A$15,Calendar!$B57&lt;='Festività&amp;Chiusure'!$B$15),  AND($B57&gt;='Festività&amp;Chiusure'!$A$16,Calendar!$B57&lt;='Festività&amp;Chiusure'!$B$16),   $H57="domenica",$H57="sabato"),0,1)</f>
        <v>0</v>
      </c>
      <c r="K57">
        <f t="shared" si="14"/>
        <v>55</v>
      </c>
      <c r="L57">
        <f>SUM($J$3:J57)</f>
        <v>40</v>
      </c>
    </row>
    <row r="58" spans="1:12">
      <c r="A58" s="4">
        <f t="shared" si="0"/>
        <v>20240225</v>
      </c>
      <c r="B58" s="1">
        <v>45347</v>
      </c>
      <c r="C58">
        <f t="shared" si="1"/>
        <v>2024</v>
      </c>
      <c r="D58">
        <f t="shared" si="9"/>
        <v>2</v>
      </c>
      <c r="E58">
        <f t="shared" si="10"/>
        <v>9</v>
      </c>
      <c r="F58">
        <f t="shared" si="11"/>
        <v>1</v>
      </c>
      <c r="G58">
        <f t="shared" si="12"/>
        <v>25</v>
      </c>
      <c r="H58" t="str">
        <f t="shared" si="13"/>
        <v>domenica</v>
      </c>
      <c r="I58" t="str">
        <f t="shared" si="7"/>
        <v>febbraio</v>
      </c>
      <c r="J58">
        <f>IF(OR(AND($B58&gt;='Festività&amp;Chiusure'!$A$2,Calendar!$B58&lt;='Festività&amp;Chiusure'!$B$2),  AND($B58&gt;='Festività&amp;Chiusure'!$A$3,Calendar!$B58&lt;='Festività&amp;Chiusure'!$B$3),  AND($B58&gt;='Festività&amp;Chiusure'!$A$4,Calendar!$B58&lt;='Festività&amp;Chiusure'!$B$4),  AND($B58&gt;='Festività&amp;Chiusure'!$A$5,Calendar!$B58&lt;='Festività&amp;Chiusure'!$B$5),  AND($B58&gt;='Festività&amp;Chiusure'!$A$6,Calendar!$B58&lt;='Festività&amp;Chiusure'!$B$6),  AND($B58&gt;='Festività&amp;Chiusure'!$A$7,Calendar!$B58&lt;='Festività&amp;Chiusure'!$B$7),  AND($B58&gt;='Festività&amp;Chiusure'!$A$8,Calendar!$B58&lt;='Festività&amp;Chiusure'!$B$8),  AND($B58&gt;='Festività&amp;Chiusure'!$A$9,Calendar!$B58&lt;='Festività&amp;Chiusure'!$B$9),  AND($B58&gt;='Festività&amp;Chiusure'!$A$10,Calendar!$B58&lt;='Festività&amp;Chiusure'!$B$10),  AND($B58&gt;='Festività&amp;Chiusure'!$A$11,Calendar!$B58&lt;='Festività&amp;Chiusure'!$B$11),  AND($B58&gt;='Festività&amp;Chiusure'!$A$12,Calendar!$B58&lt;='Festività&amp;Chiusure'!$B$12),  AND($B58&gt;='Festività&amp;Chiusure'!$A$13,Calendar!$B58&lt;='Festività&amp;Chiusure'!$B$13),  AND($B58&gt;='Festività&amp;Chiusure'!$A$14,Calendar!$B58&lt;='Festività&amp;Chiusure'!$B$14),    AND($B58&gt;='Festività&amp;Chiusure'!$A$15,Calendar!$B58&lt;='Festività&amp;Chiusure'!$B$15),  AND($B58&gt;='Festività&amp;Chiusure'!$A$16,Calendar!$B58&lt;='Festività&amp;Chiusure'!$B$16),   $H58="domenica",$H58="sabato"),0,1)</f>
        <v>0</v>
      </c>
      <c r="K58">
        <f t="shared" si="14"/>
        <v>56</v>
      </c>
      <c r="L58">
        <f>SUM($J$3:J58)</f>
        <v>40</v>
      </c>
    </row>
    <row r="59" spans="1:12">
      <c r="A59" s="4">
        <f t="shared" si="0"/>
        <v>20240226</v>
      </c>
      <c r="B59" s="1">
        <v>45348</v>
      </c>
      <c r="C59">
        <f t="shared" si="1"/>
        <v>2024</v>
      </c>
      <c r="D59">
        <f t="shared" si="9"/>
        <v>2</v>
      </c>
      <c r="E59">
        <f t="shared" si="10"/>
        <v>9</v>
      </c>
      <c r="F59">
        <f t="shared" si="11"/>
        <v>2</v>
      </c>
      <c r="G59">
        <f t="shared" si="12"/>
        <v>26</v>
      </c>
      <c r="H59" t="str">
        <f t="shared" si="13"/>
        <v>lunedì</v>
      </c>
      <c r="I59" t="str">
        <f t="shared" si="7"/>
        <v>febbraio</v>
      </c>
      <c r="J59">
        <f>IF(OR(AND($B59&gt;='Festività&amp;Chiusure'!$A$2,Calendar!$B59&lt;='Festività&amp;Chiusure'!$B$2),  AND($B59&gt;='Festività&amp;Chiusure'!$A$3,Calendar!$B59&lt;='Festività&amp;Chiusure'!$B$3),  AND($B59&gt;='Festività&amp;Chiusure'!$A$4,Calendar!$B59&lt;='Festività&amp;Chiusure'!$B$4),  AND($B59&gt;='Festività&amp;Chiusure'!$A$5,Calendar!$B59&lt;='Festività&amp;Chiusure'!$B$5),  AND($B59&gt;='Festività&amp;Chiusure'!$A$6,Calendar!$B59&lt;='Festività&amp;Chiusure'!$B$6),  AND($B59&gt;='Festività&amp;Chiusure'!$A$7,Calendar!$B59&lt;='Festività&amp;Chiusure'!$B$7),  AND($B59&gt;='Festività&amp;Chiusure'!$A$8,Calendar!$B59&lt;='Festività&amp;Chiusure'!$B$8),  AND($B59&gt;='Festività&amp;Chiusure'!$A$9,Calendar!$B59&lt;='Festività&amp;Chiusure'!$B$9),  AND($B59&gt;='Festività&amp;Chiusure'!$A$10,Calendar!$B59&lt;='Festività&amp;Chiusure'!$B$10),  AND($B59&gt;='Festività&amp;Chiusure'!$A$11,Calendar!$B59&lt;='Festività&amp;Chiusure'!$B$11),  AND($B59&gt;='Festività&amp;Chiusure'!$A$12,Calendar!$B59&lt;='Festività&amp;Chiusure'!$B$12),  AND($B59&gt;='Festività&amp;Chiusure'!$A$13,Calendar!$B59&lt;='Festività&amp;Chiusure'!$B$13),  AND($B59&gt;='Festività&amp;Chiusure'!$A$14,Calendar!$B59&lt;='Festività&amp;Chiusure'!$B$14),    AND($B59&gt;='Festività&amp;Chiusure'!$A$15,Calendar!$B59&lt;='Festività&amp;Chiusure'!$B$15),  AND($B59&gt;='Festività&amp;Chiusure'!$A$16,Calendar!$B59&lt;='Festività&amp;Chiusure'!$B$16),   $H59="domenica",$H59="sabato"),0,1)</f>
        <v>1</v>
      </c>
      <c r="K59">
        <f t="shared" si="14"/>
        <v>57</v>
      </c>
      <c r="L59">
        <f>SUM($J$3:J59)</f>
        <v>41</v>
      </c>
    </row>
    <row r="60" spans="1:12">
      <c r="A60" s="4">
        <f t="shared" si="0"/>
        <v>20240227</v>
      </c>
      <c r="B60" s="1">
        <v>45349</v>
      </c>
      <c r="C60">
        <f t="shared" si="1"/>
        <v>2024</v>
      </c>
      <c r="D60">
        <f t="shared" si="9"/>
        <v>2</v>
      </c>
      <c r="E60">
        <f t="shared" si="10"/>
        <v>9</v>
      </c>
      <c r="F60">
        <f t="shared" si="11"/>
        <v>3</v>
      </c>
      <c r="G60">
        <f t="shared" si="12"/>
        <v>27</v>
      </c>
      <c r="H60" t="str">
        <f t="shared" si="13"/>
        <v>martedì</v>
      </c>
      <c r="I60" t="str">
        <f t="shared" si="7"/>
        <v>febbraio</v>
      </c>
      <c r="J60">
        <f>IF(OR(AND($B60&gt;='Festività&amp;Chiusure'!$A$2,Calendar!$B60&lt;='Festività&amp;Chiusure'!$B$2),  AND($B60&gt;='Festività&amp;Chiusure'!$A$3,Calendar!$B60&lt;='Festività&amp;Chiusure'!$B$3),  AND($B60&gt;='Festività&amp;Chiusure'!$A$4,Calendar!$B60&lt;='Festività&amp;Chiusure'!$B$4),  AND($B60&gt;='Festività&amp;Chiusure'!$A$5,Calendar!$B60&lt;='Festività&amp;Chiusure'!$B$5),  AND($B60&gt;='Festività&amp;Chiusure'!$A$6,Calendar!$B60&lt;='Festività&amp;Chiusure'!$B$6),  AND($B60&gt;='Festività&amp;Chiusure'!$A$7,Calendar!$B60&lt;='Festività&amp;Chiusure'!$B$7),  AND($B60&gt;='Festività&amp;Chiusure'!$A$8,Calendar!$B60&lt;='Festività&amp;Chiusure'!$B$8),  AND($B60&gt;='Festività&amp;Chiusure'!$A$9,Calendar!$B60&lt;='Festività&amp;Chiusure'!$B$9),  AND($B60&gt;='Festività&amp;Chiusure'!$A$10,Calendar!$B60&lt;='Festività&amp;Chiusure'!$B$10),  AND($B60&gt;='Festività&amp;Chiusure'!$A$11,Calendar!$B60&lt;='Festività&amp;Chiusure'!$B$11),  AND($B60&gt;='Festività&amp;Chiusure'!$A$12,Calendar!$B60&lt;='Festività&amp;Chiusure'!$B$12),  AND($B60&gt;='Festività&amp;Chiusure'!$A$13,Calendar!$B60&lt;='Festività&amp;Chiusure'!$B$13),  AND($B60&gt;='Festività&amp;Chiusure'!$A$14,Calendar!$B60&lt;='Festività&amp;Chiusure'!$B$14),    AND($B60&gt;='Festività&amp;Chiusure'!$A$15,Calendar!$B60&lt;='Festività&amp;Chiusure'!$B$15),  AND($B60&gt;='Festività&amp;Chiusure'!$A$16,Calendar!$B60&lt;='Festività&amp;Chiusure'!$B$16),   $H60="domenica",$H60="sabato"),0,1)</f>
        <v>1</v>
      </c>
      <c r="K60">
        <f t="shared" si="14"/>
        <v>58</v>
      </c>
      <c r="L60">
        <f>SUM($J$3:J60)</f>
        <v>42</v>
      </c>
    </row>
    <row r="61" spans="1:12">
      <c r="A61" s="4">
        <f t="shared" si="0"/>
        <v>20240228</v>
      </c>
      <c r="B61" s="1">
        <v>45350</v>
      </c>
      <c r="C61">
        <f t="shared" si="1"/>
        <v>2024</v>
      </c>
      <c r="D61">
        <f t="shared" si="9"/>
        <v>2</v>
      </c>
      <c r="E61">
        <f t="shared" si="10"/>
        <v>9</v>
      </c>
      <c r="F61">
        <f t="shared" si="11"/>
        <v>4</v>
      </c>
      <c r="G61">
        <f t="shared" si="12"/>
        <v>28</v>
      </c>
      <c r="H61" t="str">
        <f t="shared" si="13"/>
        <v>mercoledì</v>
      </c>
      <c r="I61" t="str">
        <f t="shared" si="7"/>
        <v>febbraio</v>
      </c>
      <c r="J61">
        <f>IF(OR(AND($B61&gt;='Festività&amp;Chiusure'!$A$2,Calendar!$B61&lt;='Festività&amp;Chiusure'!$B$2),  AND($B61&gt;='Festività&amp;Chiusure'!$A$3,Calendar!$B61&lt;='Festività&amp;Chiusure'!$B$3),  AND($B61&gt;='Festività&amp;Chiusure'!$A$4,Calendar!$B61&lt;='Festività&amp;Chiusure'!$B$4),  AND($B61&gt;='Festività&amp;Chiusure'!$A$5,Calendar!$B61&lt;='Festività&amp;Chiusure'!$B$5),  AND($B61&gt;='Festività&amp;Chiusure'!$A$6,Calendar!$B61&lt;='Festività&amp;Chiusure'!$B$6),  AND($B61&gt;='Festività&amp;Chiusure'!$A$7,Calendar!$B61&lt;='Festività&amp;Chiusure'!$B$7),  AND($B61&gt;='Festività&amp;Chiusure'!$A$8,Calendar!$B61&lt;='Festività&amp;Chiusure'!$B$8),  AND($B61&gt;='Festività&amp;Chiusure'!$A$9,Calendar!$B61&lt;='Festività&amp;Chiusure'!$B$9),  AND($B61&gt;='Festività&amp;Chiusure'!$A$10,Calendar!$B61&lt;='Festività&amp;Chiusure'!$B$10),  AND($B61&gt;='Festività&amp;Chiusure'!$A$11,Calendar!$B61&lt;='Festività&amp;Chiusure'!$B$11),  AND($B61&gt;='Festività&amp;Chiusure'!$A$12,Calendar!$B61&lt;='Festività&amp;Chiusure'!$B$12),  AND($B61&gt;='Festività&amp;Chiusure'!$A$13,Calendar!$B61&lt;='Festività&amp;Chiusure'!$B$13),  AND($B61&gt;='Festività&amp;Chiusure'!$A$14,Calendar!$B61&lt;='Festività&amp;Chiusure'!$B$14),    AND($B61&gt;='Festività&amp;Chiusure'!$A$15,Calendar!$B61&lt;='Festività&amp;Chiusure'!$B$15),  AND($B61&gt;='Festività&amp;Chiusure'!$A$16,Calendar!$B61&lt;='Festività&amp;Chiusure'!$B$16),   $H61="domenica",$H61="sabato"),0,1)</f>
        <v>1</v>
      </c>
      <c r="K61">
        <f t="shared" si="14"/>
        <v>59</v>
      </c>
      <c r="L61">
        <f>SUM($J$3:J61)</f>
        <v>43</v>
      </c>
    </row>
    <row r="62" spans="1:12">
      <c r="A62" s="4">
        <f t="shared" si="0"/>
        <v>20240229</v>
      </c>
      <c r="B62" s="1">
        <v>45351</v>
      </c>
      <c r="C62">
        <f t="shared" si="1"/>
        <v>2024</v>
      </c>
      <c r="D62">
        <f t="shared" si="9"/>
        <v>2</v>
      </c>
      <c r="E62">
        <f t="shared" si="10"/>
        <v>9</v>
      </c>
      <c r="F62">
        <f t="shared" si="11"/>
        <v>5</v>
      </c>
      <c r="G62">
        <f t="shared" si="12"/>
        <v>29</v>
      </c>
      <c r="H62" t="str">
        <f t="shared" si="13"/>
        <v>giovedì</v>
      </c>
      <c r="I62" t="str">
        <f t="shared" si="7"/>
        <v>febbraio</v>
      </c>
      <c r="J62">
        <f>IF(OR(AND($B62&gt;='Festività&amp;Chiusure'!$A$2,Calendar!$B62&lt;='Festività&amp;Chiusure'!$B$2),  AND($B62&gt;='Festività&amp;Chiusure'!$A$3,Calendar!$B62&lt;='Festività&amp;Chiusure'!$B$3),  AND($B62&gt;='Festività&amp;Chiusure'!$A$4,Calendar!$B62&lt;='Festività&amp;Chiusure'!$B$4),  AND($B62&gt;='Festività&amp;Chiusure'!$A$5,Calendar!$B62&lt;='Festività&amp;Chiusure'!$B$5),  AND($B62&gt;='Festività&amp;Chiusure'!$A$6,Calendar!$B62&lt;='Festività&amp;Chiusure'!$B$6),  AND($B62&gt;='Festività&amp;Chiusure'!$A$7,Calendar!$B62&lt;='Festività&amp;Chiusure'!$B$7),  AND($B62&gt;='Festività&amp;Chiusure'!$A$8,Calendar!$B62&lt;='Festività&amp;Chiusure'!$B$8),  AND($B62&gt;='Festività&amp;Chiusure'!$A$9,Calendar!$B62&lt;='Festività&amp;Chiusure'!$B$9),  AND($B62&gt;='Festività&amp;Chiusure'!$A$10,Calendar!$B62&lt;='Festività&amp;Chiusure'!$B$10),  AND($B62&gt;='Festività&amp;Chiusure'!$A$11,Calendar!$B62&lt;='Festività&amp;Chiusure'!$B$11),  AND($B62&gt;='Festività&amp;Chiusure'!$A$12,Calendar!$B62&lt;='Festività&amp;Chiusure'!$B$12),  AND($B62&gt;='Festività&amp;Chiusure'!$A$13,Calendar!$B62&lt;='Festività&amp;Chiusure'!$B$13),  AND($B62&gt;='Festività&amp;Chiusure'!$A$14,Calendar!$B62&lt;='Festività&amp;Chiusure'!$B$14),    AND($B62&gt;='Festività&amp;Chiusure'!$A$15,Calendar!$B62&lt;='Festività&amp;Chiusure'!$B$15),  AND($B62&gt;='Festività&amp;Chiusure'!$A$16,Calendar!$B62&lt;='Festività&amp;Chiusure'!$B$16),   $H62="domenica",$H62="sabato"),0,1)</f>
        <v>1</v>
      </c>
      <c r="K62">
        <f t="shared" si="14"/>
        <v>60</v>
      </c>
      <c r="L62">
        <f>SUM($J$3:J62)</f>
        <v>44</v>
      </c>
    </row>
    <row r="63" spans="1:12">
      <c r="A63" s="4">
        <f t="shared" si="0"/>
        <v>20240301</v>
      </c>
      <c r="B63" s="1">
        <v>45352</v>
      </c>
      <c r="C63">
        <f t="shared" si="1"/>
        <v>2024</v>
      </c>
      <c r="D63">
        <f t="shared" si="9"/>
        <v>3</v>
      </c>
      <c r="E63">
        <f t="shared" si="10"/>
        <v>9</v>
      </c>
      <c r="F63">
        <f t="shared" si="11"/>
        <v>6</v>
      </c>
      <c r="G63">
        <f t="shared" si="12"/>
        <v>1</v>
      </c>
      <c r="H63" t="str">
        <f t="shared" si="13"/>
        <v>venerdì</v>
      </c>
      <c r="I63" t="str">
        <f t="shared" si="7"/>
        <v>marzo</v>
      </c>
      <c r="J63">
        <f>IF(OR(AND($B63&gt;='Festività&amp;Chiusure'!$A$2,Calendar!$B63&lt;='Festività&amp;Chiusure'!$B$2),  AND($B63&gt;='Festività&amp;Chiusure'!$A$3,Calendar!$B63&lt;='Festività&amp;Chiusure'!$B$3),  AND($B63&gt;='Festività&amp;Chiusure'!$A$4,Calendar!$B63&lt;='Festività&amp;Chiusure'!$B$4),  AND($B63&gt;='Festività&amp;Chiusure'!$A$5,Calendar!$B63&lt;='Festività&amp;Chiusure'!$B$5),  AND($B63&gt;='Festività&amp;Chiusure'!$A$6,Calendar!$B63&lt;='Festività&amp;Chiusure'!$B$6),  AND($B63&gt;='Festività&amp;Chiusure'!$A$7,Calendar!$B63&lt;='Festività&amp;Chiusure'!$B$7),  AND($B63&gt;='Festività&amp;Chiusure'!$A$8,Calendar!$B63&lt;='Festività&amp;Chiusure'!$B$8),  AND($B63&gt;='Festività&amp;Chiusure'!$A$9,Calendar!$B63&lt;='Festività&amp;Chiusure'!$B$9),  AND($B63&gt;='Festività&amp;Chiusure'!$A$10,Calendar!$B63&lt;='Festività&amp;Chiusure'!$B$10),  AND($B63&gt;='Festività&amp;Chiusure'!$A$11,Calendar!$B63&lt;='Festività&amp;Chiusure'!$B$11),  AND($B63&gt;='Festività&amp;Chiusure'!$A$12,Calendar!$B63&lt;='Festività&amp;Chiusure'!$B$12),  AND($B63&gt;='Festività&amp;Chiusure'!$A$13,Calendar!$B63&lt;='Festività&amp;Chiusure'!$B$13),  AND($B63&gt;='Festività&amp;Chiusure'!$A$14,Calendar!$B63&lt;='Festività&amp;Chiusure'!$B$14),    AND($B63&gt;='Festività&amp;Chiusure'!$A$15,Calendar!$B63&lt;='Festività&amp;Chiusure'!$B$15),  AND($B63&gt;='Festività&amp;Chiusure'!$A$16,Calendar!$B63&lt;='Festività&amp;Chiusure'!$B$16),   $H63="domenica",$H63="sabato"),0,1)</f>
        <v>1</v>
      </c>
      <c r="K63">
        <f t="shared" si="14"/>
        <v>61</v>
      </c>
      <c r="L63">
        <f>SUM($J$3:J63)</f>
        <v>45</v>
      </c>
    </row>
    <row r="64" spans="1:12">
      <c r="A64" s="4">
        <f t="shared" si="0"/>
        <v>20240302</v>
      </c>
      <c r="B64" s="1">
        <v>45353</v>
      </c>
      <c r="C64">
        <f t="shared" si="1"/>
        <v>2024</v>
      </c>
      <c r="D64">
        <f t="shared" si="9"/>
        <v>3</v>
      </c>
      <c r="E64">
        <f t="shared" si="10"/>
        <v>9</v>
      </c>
      <c r="F64">
        <f t="shared" si="11"/>
        <v>7</v>
      </c>
      <c r="G64">
        <f t="shared" si="12"/>
        <v>2</v>
      </c>
      <c r="H64" t="str">
        <f t="shared" si="13"/>
        <v>sabato</v>
      </c>
      <c r="I64" t="str">
        <f t="shared" si="7"/>
        <v>marzo</v>
      </c>
      <c r="J64">
        <f>IF(OR(AND($B64&gt;='Festività&amp;Chiusure'!$A$2,Calendar!$B64&lt;='Festività&amp;Chiusure'!$B$2),  AND($B64&gt;='Festività&amp;Chiusure'!$A$3,Calendar!$B64&lt;='Festività&amp;Chiusure'!$B$3),  AND($B64&gt;='Festività&amp;Chiusure'!$A$4,Calendar!$B64&lt;='Festività&amp;Chiusure'!$B$4),  AND($B64&gt;='Festività&amp;Chiusure'!$A$5,Calendar!$B64&lt;='Festività&amp;Chiusure'!$B$5),  AND($B64&gt;='Festività&amp;Chiusure'!$A$6,Calendar!$B64&lt;='Festività&amp;Chiusure'!$B$6),  AND($B64&gt;='Festività&amp;Chiusure'!$A$7,Calendar!$B64&lt;='Festività&amp;Chiusure'!$B$7),  AND($B64&gt;='Festività&amp;Chiusure'!$A$8,Calendar!$B64&lt;='Festività&amp;Chiusure'!$B$8),  AND($B64&gt;='Festività&amp;Chiusure'!$A$9,Calendar!$B64&lt;='Festività&amp;Chiusure'!$B$9),  AND($B64&gt;='Festività&amp;Chiusure'!$A$10,Calendar!$B64&lt;='Festività&amp;Chiusure'!$B$10),  AND($B64&gt;='Festività&amp;Chiusure'!$A$11,Calendar!$B64&lt;='Festività&amp;Chiusure'!$B$11),  AND($B64&gt;='Festività&amp;Chiusure'!$A$12,Calendar!$B64&lt;='Festività&amp;Chiusure'!$B$12),  AND($B64&gt;='Festività&amp;Chiusure'!$A$13,Calendar!$B64&lt;='Festività&amp;Chiusure'!$B$13),  AND($B64&gt;='Festività&amp;Chiusure'!$A$14,Calendar!$B64&lt;='Festività&amp;Chiusure'!$B$14),    AND($B64&gt;='Festività&amp;Chiusure'!$A$15,Calendar!$B64&lt;='Festività&amp;Chiusure'!$B$15),  AND($B64&gt;='Festività&amp;Chiusure'!$A$16,Calendar!$B64&lt;='Festività&amp;Chiusure'!$B$16),   $H64="domenica",$H64="sabato"),0,1)</f>
        <v>0</v>
      </c>
      <c r="K64">
        <f t="shared" si="14"/>
        <v>62</v>
      </c>
      <c r="L64">
        <f>SUM($J$3:J64)</f>
        <v>45</v>
      </c>
    </row>
    <row r="65" spans="1:12">
      <c r="A65" s="4">
        <f t="shared" si="0"/>
        <v>20240303</v>
      </c>
      <c r="B65" s="1">
        <v>45354</v>
      </c>
      <c r="C65">
        <f t="shared" si="1"/>
        <v>2024</v>
      </c>
      <c r="D65">
        <f t="shared" si="9"/>
        <v>3</v>
      </c>
      <c r="E65">
        <f t="shared" si="10"/>
        <v>10</v>
      </c>
      <c r="F65">
        <f t="shared" si="11"/>
        <v>1</v>
      </c>
      <c r="G65">
        <f t="shared" si="12"/>
        <v>3</v>
      </c>
      <c r="H65" t="str">
        <f t="shared" si="13"/>
        <v>domenica</v>
      </c>
      <c r="I65" t="str">
        <f t="shared" si="7"/>
        <v>marzo</v>
      </c>
      <c r="J65">
        <f>IF(OR(AND($B65&gt;='Festività&amp;Chiusure'!$A$2,Calendar!$B65&lt;='Festività&amp;Chiusure'!$B$2),  AND($B65&gt;='Festività&amp;Chiusure'!$A$3,Calendar!$B65&lt;='Festività&amp;Chiusure'!$B$3),  AND($B65&gt;='Festività&amp;Chiusure'!$A$4,Calendar!$B65&lt;='Festività&amp;Chiusure'!$B$4),  AND($B65&gt;='Festività&amp;Chiusure'!$A$5,Calendar!$B65&lt;='Festività&amp;Chiusure'!$B$5),  AND($B65&gt;='Festività&amp;Chiusure'!$A$6,Calendar!$B65&lt;='Festività&amp;Chiusure'!$B$6),  AND($B65&gt;='Festività&amp;Chiusure'!$A$7,Calendar!$B65&lt;='Festività&amp;Chiusure'!$B$7),  AND($B65&gt;='Festività&amp;Chiusure'!$A$8,Calendar!$B65&lt;='Festività&amp;Chiusure'!$B$8),  AND($B65&gt;='Festività&amp;Chiusure'!$A$9,Calendar!$B65&lt;='Festività&amp;Chiusure'!$B$9),  AND($B65&gt;='Festività&amp;Chiusure'!$A$10,Calendar!$B65&lt;='Festività&amp;Chiusure'!$B$10),  AND($B65&gt;='Festività&amp;Chiusure'!$A$11,Calendar!$B65&lt;='Festività&amp;Chiusure'!$B$11),  AND($B65&gt;='Festività&amp;Chiusure'!$A$12,Calendar!$B65&lt;='Festività&amp;Chiusure'!$B$12),  AND($B65&gt;='Festività&amp;Chiusure'!$A$13,Calendar!$B65&lt;='Festività&amp;Chiusure'!$B$13),  AND($B65&gt;='Festività&amp;Chiusure'!$A$14,Calendar!$B65&lt;='Festività&amp;Chiusure'!$B$14),    AND($B65&gt;='Festività&amp;Chiusure'!$A$15,Calendar!$B65&lt;='Festività&amp;Chiusure'!$B$15),  AND($B65&gt;='Festività&amp;Chiusure'!$A$16,Calendar!$B65&lt;='Festività&amp;Chiusure'!$B$16),   $H65="domenica",$H65="sabato"),0,1)</f>
        <v>0</v>
      </c>
      <c r="K65">
        <f t="shared" si="14"/>
        <v>63</v>
      </c>
      <c r="L65">
        <f>SUM($J$3:J65)</f>
        <v>45</v>
      </c>
    </row>
    <row r="66" spans="1:12">
      <c r="A66" s="4">
        <f t="shared" si="0"/>
        <v>20240304</v>
      </c>
      <c r="B66" s="1">
        <v>45355</v>
      </c>
      <c r="C66">
        <f t="shared" si="1"/>
        <v>2024</v>
      </c>
      <c r="D66">
        <f t="shared" si="9"/>
        <v>3</v>
      </c>
      <c r="E66">
        <f t="shared" si="10"/>
        <v>10</v>
      </c>
      <c r="F66">
        <f t="shared" si="11"/>
        <v>2</v>
      </c>
      <c r="G66">
        <f t="shared" si="12"/>
        <v>4</v>
      </c>
      <c r="H66" t="str">
        <f t="shared" si="13"/>
        <v>lunedì</v>
      </c>
      <c r="I66" t="str">
        <f t="shared" si="7"/>
        <v>marzo</v>
      </c>
      <c r="J66">
        <f>IF(OR(AND($B66&gt;='Festività&amp;Chiusure'!$A$2,Calendar!$B66&lt;='Festività&amp;Chiusure'!$B$2),  AND($B66&gt;='Festività&amp;Chiusure'!$A$3,Calendar!$B66&lt;='Festività&amp;Chiusure'!$B$3),  AND($B66&gt;='Festività&amp;Chiusure'!$A$4,Calendar!$B66&lt;='Festività&amp;Chiusure'!$B$4),  AND($B66&gt;='Festività&amp;Chiusure'!$A$5,Calendar!$B66&lt;='Festività&amp;Chiusure'!$B$5),  AND($B66&gt;='Festività&amp;Chiusure'!$A$6,Calendar!$B66&lt;='Festività&amp;Chiusure'!$B$6),  AND($B66&gt;='Festività&amp;Chiusure'!$A$7,Calendar!$B66&lt;='Festività&amp;Chiusure'!$B$7),  AND($B66&gt;='Festività&amp;Chiusure'!$A$8,Calendar!$B66&lt;='Festività&amp;Chiusure'!$B$8),  AND($B66&gt;='Festività&amp;Chiusure'!$A$9,Calendar!$B66&lt;='Festività&amp;Chiusure'!$B$9),  AND($B66&gt;='Festività&amp;Chiusure'!$A$10,Calendar!$B66&lt;='Festività&amp;Chiusure'!$B$10),  AND($B66&gt;='Festività&amp;Chiusure'!$A$11,Calendar!$B66&lt;='Festività&amp;Chiusure'!$B$11),  AND($B66&gt;='Festività&amp;Chiusure'!$A$12,Calendar!$B66&lt;='Festività&amp;Chiusure'!$B$12),  AND($B66&gt;='Festività&amp;Chiusure'!$A$13,Calendar!$B66&lt;='Festività&amp;Chiusure'!$B$13),  AND($B66&gt;='Festività&amp;Chiusure'!$A$14,Calendar!$B66&lt;='Festività&amp;Chiusure'!$B$14),    AND($B66&gt;='Festività&amp;Chiusure'!$A$15,Calendar!$B66&lt;='Festività&amp;Chiusure'!$B$15),  AND($B66&gt;='Festività&amp;Chiusure'!$A$16,Calendar!$B66&lt;='Festività&amp;Chiusure'!$B$16),   $H66="domenica",$H66="sabato"),0,1)</f>
        <v>1</v>
      </c>
      <c r="K66">
        <f t="shared" si="14"/>
        <v>64</v>
      </c>
      <c r="L66">
        <f>SUM($J$3:J66)</f>
        <v>46</v>
      </c>
    </row>
    <row r="67" spans="1:12">
      <c r="A67" s="4">
        <f t="shared" si="0"/>
        <v>20240305</v>
      </c>
      <c r="B67" s="1">
        <v>45356</v>
      </c>
      <c r="C67">
        <f t="shared" si="1"/>
        <v>2024</v>
      </c>
      <c r="D67">
        <f t="shared" si="9"/>
        <v>3</v>
      </c>
      <c r="E67">
        <f t="shared" si="10"/>
        <v>10</v>
      </c>
      <c r="F67">
        <f t="shared" si="11"/>
        <v>3</v>
      </c>
      <c r="G67">
        <f t="shared" si="12"/>
        <v>5</v>
      </c>
      <c r="H67" t="str">
        <f t="shared" si="13"/>
        <v>martedì</v>
      </c>
      <c r="I67" t="str">
        <f t="shared" si="7"/>
        <v>marzo</v>
      </c>
      <c r="J67">
        <f>IF(OR(AND($B67&gt;='Festività&amp;Chiusure'!$A$2,Calendar!$B67&lt;='Festività&amp;Chiusure'!$B$2),  AND($B67&gt;='Festività&amp;Chiusure'!$A$3,Calendar!$B67&lt;='Festività&amp;Chiusure'!$B$3),  AND($B67&gt;='Festività&amp;Chiusure'!$A$4,Calendar!$B67&lt;='Festività&amp;Chiusure'!$B$4),  AND($B67&gt;='Festività&amp;Chiusure'!$A$5,Calendar!$B67&lt;='Festività&amp;Chiusure'!$B$5),  AND($B67&gt;='Festività&amp;Chiusure'!$A$6,Calendar!$B67&lt;='Festività&amp;Chiusure'!$B$6),  AND($B67&gt;='Festività&amp;Chiusure'!$A$7,Calendar!$B67&lt;='Festività&amp;Chiusure'!$B$7),  AND($B67&gt;='Festività&amp;Chiusure'!$A$8,Calendar!$B67&lt;='Festività&amp;Chiusure'!$B$8),  AND($B67&gt;='Festività&amp;Chiusure'!$A$9,Calendar!$B67&lt;='Festività&amp;Chiusure'!$B$9),  AND($B67&gt;='Festività&amp;Chiusure'!$A$10,Calendar!$B67&lt;='Festività&amp;Chiusure'!$B$10),  AND($B67&gt;='Festività&amp;Chiusure'!$A$11,Calendar!$B67&lt;='Festività&amp;Chiusure'!$B$11),  AND($B67&gt;='Festività&amp;Chiusure'!$A$12,Calendar!$B67&lt;='Festività&amp;Chiusure'!$B$12),  AND($B67&gt;='Festività&amp;Chiusure'!$A$13,Calendar!$B67&lt;='Festività&amp;Chiusure'!$B$13),  AND($B67&gt;='Festività&amp;Chiusure'!$A$14,Calendar!$B67&lt;='Festività&amp;Chiusure'!$B$14),    AND($B67&gt;='Festività&amp;Chiusure'!$A$15,Calendar!$B67&lt;='Festività&amp;Chiusure'!$B$15),  AND($B67&gt;='Festività&amp;Chiusure'!$A$16,Calendar!$B67&lt;='Festività&amp;Chiusure'!$B$16),   $H67="domenica",$H67="sabato"),0,1)</f>
        <v>1</v>
      </c>
      <c r="K67">
        <f t="shared" si="14"/>
        <v>65</v>
      </c>
      <c r="L67">
        <f>SUM($J$3:J67)</f>
        <v>47</v>
      </c>
    </row>
    <row r="68" spans="1:12">
      <c r="A68" s="4">
        <f t="shared" ref="A68:A131" si="15">YEAR(B68)*10000+MONTH(B68)*100+DAY(B68)</f>
        <v>20240306</v>
      </c>
      <c r="B68" s="1">
        <v>45357</v>
      </c>
      <c r="C68">
        <f t="shared" ref="C68:C131" si="16">YEAR(B68)</f>
        <v>2024</v>
      </c>
      <c r="D68">
        <f t="shared" si="9"/>
        <v>3</v>
      </c>
      <c r="E68">
        <f t="shared" si="10"/>
        <v>10</v>
      </c>
      <c r="F68">
        <f t="shared" si="11"/>
        <v>4</v>
      </c>
      <c r="G68">
        <f t="shared" si="12"/>
        <v>6</v>
      </c>
      <c r="H68" t="str">
        <f t="shared" si="13"/>
        <v>mercoledì</v>
      </c>
      <c r="I68" t="str">
        <f t="shared" ref="I68:I131" si="17">TEXT(B68,"mmmm")</f>
        <v>marzo</v>
      </c>
      <c r="J68">
        <f>IF(OR(AND($B68&gt;='Festività&amp;Chiusure'!$A$2,Calendar!$B68&lt;='Festività&amp;Chiusure'!$B$2),  AND($B68&gt;='Festività&amp;Chiusure'!$A$3,Calendar!$B68&lt;='Festività&amp;Chiusure'!$B$3),  AND($B68&gt;='Festività&amp;Chiusure'!$A$4,Calendar!$B68&lt;='Festività&amp;Chiusure'!$B$4),  AND($B68&gt;='Festività&amp;Chiusure'!$A$5,Calendar!$B68&lt;='Festività&amp;Chiusure'!$B$5),  AND($B68&gt;='Festività&amp;Chiusure'!$A$6,Calendar!$B68&lt;='Festività&amp;Chiusure'!$B$6),  AND($B68&gt;='Festività&amp;Chiusure'!$A$7,Calendar!$B68&lt;='Festività&amp;Chiusure'!$B$7),  AND($B68&gt;='Festività&amp;Chiusure'!$A$8,Calendar!$B68&lt;='Festività&amp;Chiusure'!$B$8),  AND($B68&gt;='Festività&amp;Chiusure'!$A$9,Calendar!$B68&lt;='Festività&amp;Chiusure'!$B$9),  AND($B68&gt;='Festività&amp;Chiusure'!$A$10,Calendar!$B68&lt;='Festività&amp;Chiusure'!$B$10),  AND($B68&gt;='Festività&amp;Chiusure'!$A$11,Calendar!$B68&lt;='Festività&amp;Chiusure'!$B$11),  AND($B68&gt;='Festività&amp;Chiusure'!$A$12,Calendar!$B68&lt;='Festività&amp;Chiusure'!$B$12),  AND($B68&gt;='Festività&amp;Chiusure'!$A$13,Calendar!$B68&lt;='Festività&amp;Chiusure'!$B$13),  AND($B68&gt;='Festività&amp;Chiusure'!$A$14,Calendar!$B68&lt;='Festività&amp;Chiusure'!$B$14),    AND($B68&gt;='Festività&amp;Chiusure'!$A$15,Calendar!$B68&lt;='Festività&amp;Chiusure'!$B$15),  AND($B68&gt;='Festività&amp;Chiusure'!$A$16,Calendar!$B68&lt;='Festività&amp;Chiusure'!$B$16),   $H68="domenica",$H68="sabato"),0,1)</f>
        <v>1</v>
      </c>
      <c r="K68">
        <f t="shared" si="14"/>
        <v>66</v>
      </c>
      <c r="L68">
        <f>SUM($J$3:J68)</f>
        <v>48</v>
      </c>
    </row>
    <row r="69" spans="1:12">
      <c r="A69" s="4">
        <f t="shared" si="15"/>
        <v>20240307</v>
      </c>
      <c r="B69" s="1">
        <v>45358</v>
      </c>
      <c r="C69">
        <f t="shared" si="16"/>
        <v>2024</v>
      </c>
      <c r="D69">
        <f t="shared" si="9"/>
        <v>3</v>
      </c>
      <c r="E69">
        <f t="shared" si="10"/>
        <v>10</v>
      </c>
      <c r="F69">
        <f t="shared" si="11"/>
        <v>5</v>
      </c>
      <c r="G69">
        <f t="shared" si="12"/>
        <v>7</v>
      </c>
      <c r="H69" t="str">
        <f t="shared" si="13"/>
        <v>giovedì</v>
      </c>
      <c r="I69" t="str">
        <f t="shared" si="17"/>
        <v>marzo</v>
      </c>
      <c r="J69">
        <f>IF(OR(AND($B69&gt;='Festività&amp;Chiusure'!$A$2,Calendar!$B69&lt;='Festività&amp;Chiusure'!$B$2),  AND($B69&gt;='Festività&amp;Chiusure'!$A$3,Calendar!$B69&lt;='Festività&amp;Chiusure'!$B$3),  AND($B69&gt;='Festività&amp;Chiusure'!$A$4,Calendar!$B69&lt;='Festività&amp;Chiusure'!$B$4),  AND($B69&gt;='Festività&amp;Chiusure'!$A$5,Calendar!$B69&lt;='Festività&amp;Chiusure'!$B$5),  AND($B69&gt;='Festività&amp;Chiusure'!$A$6,Calendar!$B69&lt;='Festività&amp;Chiusure'!$B$6),  AND($B69&gt;='Festività&amp;Chiusure'!$A$7,Calendar!$B69&lt;='Festività&amp;Chiusure'!$B$7),  AND($B69&gt;='Festività&amp;Chiusure'!$A$8,Calendar!$B69&lt;='Festività&amp;Chiusure'!$B$8),  AND($B69&gt;='Festività&amp;Chiusure'!$A$9,Calendar!$B69&lt;='Festività&amp;Chiusure'!$B$9),  AND($B69&gt;='Festività&amp;Chiusure'!$A$10,Calendar!$B69&lt;='Festività&amp;Chiusure'!$B$10),  AND($B69&gt;='Festività&amp;Chiusure'!$A$11,Calendar!$B69&lt;='Festività&amp;Chiusure'!$B$11),  AND($B69&gt;='Festività&amp;Chiusure'!$A$12,Calendar!$B69&lt;='Festività&amp;Chiusure'!$B$12),  AND($B69&gt;='Festività&amp;Chiusure'!$A$13,Calendar!$B69&lt;='Festività&amp;Chiusure'!$B$13),  AND($B69&gt;='Festività&amp;Chiusure'!$A$14,Calendar!$B69&lt;='Festività&amp;Chiusure'!$B$14),    AND($B69&gt;='Festività&amp;Chiusure'!$A$15,Calendar!$B69&lt;='Festività&amp;Chiusure'!$B$15),  AND($B69&gt;='Festività&amp;Chiusure'!$A$16,Calendar!$B69&lt;='Festività&amp;Chiusure'!$B$16),   $H69="domenica",$H69="sabato"),0,1)</f>
        <v>1</v>
      </c>
      <c r="K69">
        <f t="shared" si="14"/>
        <v>67</v>
      </c>
      <c r="L69">
        <f>SUM($J$3:J69)</f>
        <v>49</v>
      </c>
    </row>
    <row r="70" spans="1:12">
      <c r="A70" s="4">
        <f t="shared" si="15"/>
        <v>20240308</v>
      </c>
      <c r="B70" s="1">
        <v>45359</v>
      </c>
      <c r="C70">
        <f t="shared" si="16"/>
        <v>2024</v>
      </c>
      <c r="D70">
        <f t="shared" si="9"/>
        <v>3</v>
      </c>
      <c r="E70">
        <f t="shared" si="10"/>
        <v>10</v>
      </c>
      <c r="F70">
        <f t="shared" si="11"/>
        <v>6</v>
      </c>
      <c r="G70">
        <f t="shared" si="12"/>
        <v>8</v>
      </c>
      <c r="H70" t="str">
        <f t="shared" si="13"/>
        <v>venerdì</v>
      </c>
      <c r="I70" t="str">
        <f t="shared" si="17"/>
        <v>marzo</v>
      </c>
      <c r="J70">
        <f>IF(OR(AND($B70&gt;='Festività&amp;Chiusure'!$A$2,Calendar!$B70&lt;='Festività&amp;Chiusure'!$B$2),  AND($B70&gt;='Festività&amp;Chiusure'!$A$3,Calendar!$B70&lt;='Festività&amp;Chiusure'!$B$3),  AND($B70&gt;='Festività&amp;Chiusure'!$A$4,Calendar!$B70&lt;='Festività&amp;Chiusure'!$B$4),  AND($B70&gt;='Festività&amp;Chiusure'!$A$5,Calendar!$B70&lt;='Festività&amp;Chiusure'!$B$5),  AND($B70&gt;='Festività&amp;Chiusure'!$A$6,Calendar!$B70&lt;='Festività&amp;Chiusure'!$B$6),  AND($B70&gt;='Festività&amp;Chiusure'!$A$7,Calendar!$B70&lt;='Festività&amp;Chiusure'!$B$7),  AND($B70&gt;='Festività&amp;Chiusure'!$A$8,Calendar!$B70&lt;='Festività&amp;Chiusure'!$B$8),  AND($B70&gt;='Festività&amp;Chiusure'!$A$9,Calendar!$B70&lt;='Festività&amp;Chiusure'!$B$9),  AND($B70&gt;='Festività&amp;Chiusure'!$A$10,Calendar!$B70&lt;='Festività&amp;Chiusure'!$B$10),  AND($B70&gt;='Festività&amp;Chiusure'!$A$11,Calendar!$B70&lt;='Festività&amp;Chiusure'!$B$11),  AND($B70&gt;='Festività&amp;Chiusure'!$A$12,Calendar!$B70&lt;='Festività&amp;Chiusure'!$B$12),  AND($B70&gt;='Festività&amp;Chiusure'!$A$13,Calendar!$B70&lt;='Festività&amp;Chiusure'!$B$13),  AND($B70&gt;='Festività&amp;Chiusure'!$A$14,Calendar!$B70&lt;='Festività&amp;Chiusure'!$B$14),    AND($B70&gt;='Festività&amp;Chiusure'!$A$15,Calendar!$B70&lt;='Festività&amp;Chiusure'!$B$15),  AND($B70&gt;='Festività&amp;Chiusure'!$A$16,Calendar!$B70&lt;='Festività&amp;Chiusure'!$B$16),   $H70="domenica",$H70="sabato"),0,1)</f>
        <v>1</v>
      </c>
      <c r="K70">
        <f t="shared" si="14"/>
        <v>68</v>
      </c>
      <c r="L70">
        <f>SUM($J$3:J70)</f>
        <v>50</v>
      </c>
    </row>
    <row r="71" spans="1:12">
      <c r="A71" s="4">
        <f t="shared" si="15"/>
        <v>20240309</v>
      </c>
      <c r="B71" s="1">
        <v>45360</v>
      </c>
      <c r="C71">
        <f t="shared" si="16"/>
        <v>2024</v>
      </c>
      <c r="D71">
        <f t="shared" si="9"/>
        <v>3</v>
      </c>
      <c r="E71">
        <f t="shared" si="10"/>
        <v>10</v>
      </c>
      <c r="F71">
        <f t="shared" si="11"/>
        <v>7</v>
      </c>
      <c r="G71">
        <f t="shared" si="12"/>
        <v>9</v>
      </c>
      <c r="H71" t="str">
        <f t="shared" si="13"/>
        <v>sabato</v>
      </c>
      <c r="I71" t="str">
        <f t="shared" si="17"/>
        <v>marzo</v>
      </c>
      <c r="J71">
        <f>IF(OR(AND($B71&gt;='Festività&amp;Chiusure'!$A$2,Calendar!$B71&lt;='Festività&amp;Chiusure'!$B$2),  AND($B71&gt;='Festività&amp;Chiusure'!$A$3,Calendar!$B71&lt;='Festività&amp;Chiusure'!$B$3),  AND($B71&gt;='Festività&amp;Chiusure'!$A$4,Calendar!$B71&lt;='Festività&amp;Chiusure'!$B$4),  AND($B71&gt;='Festività&amp;Chiusure'!$A$5,Calendar!$B71&lt;='Festività&amp;Chiusure'!$B$5),  AND($B71&gt;='Festività&amp;Chiusure'!$A$6,Calendar!$B71&lt;='Festività&amp;Chiusure'!$B$6),  AND($B71&gt;='Festività&amp;Chiusure'!$A$7,Calendar!$B71&lt;='Festività&amp;Chiusure'!$B$7),  AND($B71&gt;='Festività&amp;Chiusure'!$A$8,Calendar!$B71&lt;='Festività&amp;Chiusure'!$B$8),  AND($B71&gt;='Festività&amp;Chiusure'!$A$9,Calendar!$B71&lt;='Festività&amp;Chiusure'!$B$9),  AND($B71&gt;='Festività&amp;Chiusure'!$A$10,Calendar!$B71&lt;='Festività&amp;Chiusure'!$B$10),  AND($B71&gt;='Festività&amp;Chiusure'!$A$11,Calendar!$B71&lt;='Festività&amp;Chiusure'!$B$11),  AND($B71&gt;='Festività&amp;Chiusure'!$A$12,Calendar!$B71&lt;='Festività&amp;Chiusure'!$B$12),  AND($B71&gt;='Festività&amp;Chiusure'!$A$13,Calendar!$B71&lt;='Festività&amp;Chiusure'!$B$13),  AND($B71&gt;='Festività&amp;Chiusure'!$A$14,Calendar!$B71&lt;='Festività&amp;Chiusure'!$B$14),    AND($B71&gt;='Festività&amp;Chiusure'!$A$15,Calendar!$B71&lt;='Festività&amp;Chiusure'!$B$15),  AND($B71&gt;='Festività&amp;Chiusure'!$A$16,Calendar!$B71&lt;='Festività&amp;Chiusure'!$B$16),   $H71="domenica",$H71="sabato"),0,1)</f>
        <v>0</v>
      </c>
      <c r="K71">
        <f t="shared" si="14"/>
        <v>69</v>
      </c>
      <c r="L71">
        <f>SUM($J$3:J71)</f>
        <v>50</v>
      </c>
    </row>
    <row r="72" spans="1:12">
      <c r="A72" s="4">
        <f t="shared" si="15"/>
        <v>20240310</v>
      </c>
      <c r="B72" s="1">
        <v>45361</v>
      </c>
      <c r="C72">
        <f t="shared" si="16"/>
        <v>2024</v>
      </c>
      <c r="D72">
        <f t="shared" si="9"/>
        <v>3</v>
      </c>
      <c r="E72">
        <f t="shared" si="10"/>
        <v>11</v>
      </c>
      <c r="F72">
        <f t="shared" si="11"/>
        <v>1</v>
      </c>
      <c r="G72">
        <f t="shared" si="12"/>
        <v>10</v>
      </c>
      <c r="H72" t="str">
        <f t="shared" si="13"/>
        <v>domenica</v>
      </c>
      <c r="I72" t="str">
        <f t="shared" si="17"/>
        <v>marzo</v>
      </c>
      <c r="J72">
        <f>IF(OR(AND($B72&gt;='Festività&amp;Chiusure'!$A$2,Calendar!$B72&lt;='Festività&amp;Chiusure'!$B$2),  AND($B72&gt;='Festività&amp;Chiusure'!$A$3,Calendar!$B72&lt;='Festività&amp;Chiusure'!$B$3),  AND($B72&gt;='Festività&amp;Chiusure'!$A$4,Calendar!$B72&lt;='Festività&amp;Chiusure'!$B$4),  AND($B72&gt;='Festività&amp;Chiusure'!$A$5,Calendar!$B72&lt;='Festività&amp;Chiusure'!$B$5),  AND($B72&gt;='Festività&amp;Chiusure'!$A$6,Calendar!$B72&lt;='Festività&amp;Chiusure'!$B$6),  AND($B72&gt;='Festività&amp;Chiusure'!$A$7,Calendar!$B72&lt;='Festività&amp;Chiusure'!$B$7),  AND($B72&gt;='Festività&amp;Chiusure'!$A$8,Calendar!$B72&lt;='Festività&amp;Chiusure'!$B$8),  AND($B72&gt;='Festività&amp;Chiusure'!$A$9,Calendar!$B72&lt;='Festività&amp;Chiusure'!$B$9),  AND($B72&gt;='Festività&amp;Chiusure'!$A$10,Calendar!$B72&lt;='Festività&amp;Chiusure'!$B$10),  AND($B72&gt;='Festività&amp;Chiusure'!$A$11,Calendar!$B72&lt;='Festività&amp;Chiusure'!$B$11),  AND($B72&gt;='Festività&amp;Chiusure'!$A$12,Calendar!$B72&lt;='Festività&amp;Chiusure'!$B$12),  AND($B72&gt;='Festività&amp;Chiusure'!$A$13,Calendar!$B72&lt;='Festività&amp;Chiusure'!$B$13),  AND($B72&gt;='Festività&amp;Chiusure'!$A$14,Calendar!$B72&lt;='Festività&amp;Chiusure'!$B$14),    AND($B72&gt;='Festività&amp;Chiusure'!$A$15,Calendar!$B72&lt;='Festività&amp;Chiusure'!$B$15),  AND($B72&gt;='Festività&amp;Chiusure'!$A$16,Calendar!$B72&lt;='Festività&amp;Chiusure'!$B$16),   $H72="domenica",$H72="sabato"),0,1)</f>
        <v>0</v>
      </c>
      <c r="K72">
        <f t="shared" si="14"/>
        <v>70</v>
      </c>
      <c r="L72">
        <f>SUM($J$3:J72)</f>
        <v>50</v>
      </c>
    </row>
    <row r="73" spans="1:12">
      <c r="A73" s="4">
        <f t="shared" si="15"/>
        <v>20240311</v>
      </c>
      <c r="B73" s="1">
        <v>45362</v>
      </c>
      <c r="C73">
        <f t="shared" si="16"/>
        <v>2024</v>
      </c>
      <c r="D73">
        <f t="shared" si="9"/>
        <v>3</v>
      </c>
      <c r="E73">
        <f t="shared" si="10"/>
        <v>11</v>
      </c>
      <c r="F73">
        <f t="shared" si="11"/>
        <v>2</v>
      </c>
      <c r="G73">
        <f t="shared" si="12"/>
        <v>11</v>
      </c>
      <c r="H73" t="str">
        <f t="shared" si="13"/>
        <v>lunedì</v>
      </c>
      <c r="I73" t="str">
        <f t="shared" si="17"/>
        <v>marzo</v>
      </c>
      <c r="J73">
        <f>IF(OR(AND($B73&gt;='Festività&amp;Chiusure'!$A$2,Calendar!$B73&lt;='Festività&amp;Chiusure'!$B$2),  AND($B73&gt;='Festività&amp;Chiusure'!$A$3,Calendar!$B73&lt;='Festività&amp;Chiusure'!$B$3),  AND($B73&gt;='Festività&amp;Chiusure'!$A$4,Calendar!$B73&lt;='Festività&amp;Chiusure'!$B$4),  AND($B73&gt;='Festività&amp;Chiusure'!$A$5,Calendar!$B73&lt;='Festività&amp;Chiusure'!$B$5),  AND($B73&gt;='Festività&amp;Chiusure'!$A$6,Calendar!$B73&lt;='Festività&amp;Chiusure'!$B$6),  AND($B73&gt;='Festività&amp;Chiusure'!$A$7,Calendar!$B73&lt;='Festività&amp;Chiusure'!$B$7),  AND($B73&gt;='Festività&amp;Chiusure'!$A$8,Calendar!$B73&lt;='Festività&amp;Chiusure'!$B$8),  AND($B73&gt;='Festività&amp;Chiusure'!$A$9,Calendar!$B73&lt;='Festività&amp;Chiusure'!$B$9),  AND($B73&gt;='Festività&amp;Chiusure'!$A$10,Calendar!$B73&lt;='Festività&amp;Chiusure'!$B$10),  AND($B73&gt;='Festività&amp;Chiusure'!$A$11,Calendar!$B73&lt;='Festività&amp;Chiusure'!$B$11),  AND($B73&gt;='Festività&amp;Chiusure'!$A$12,Calendar!$B73&lt;='Festività&amp;Chiusure'!$B$12),  AND($B73&gt;='Festività&amp;Chiusure'!$A$13,Calendar!$B73&lt;='Festività&amp;Chiusure'!$B$13),  AND($B73&gt;='Festività&amp;Chiusure'!$A$14,Calendar!$B73&lt;='Festività&amp;Chiusure'!$B$14),    AND($B73&gt;='Festività&amp;Chiusure'!$A$15,Calendar!$B73&lt;='Festività&amp;Chiusure'!$B$15),  AND($B73&gt;='Festività&amp;Chiusure'!$A$16,Calendar!$B73&lt;='Festività&amp;Chiusure'!$B$16),   $H73="domenica",$H73="sabato"),0,1)</f>
        <v>1</v>
      </c>
      <c r="K73">
        <f t="shared" si="14"/>
        <v>71</v>
      </c>
      <c r="L73">
        <f>SUM($J$3:J73)</f>
        <v>51</v>
      </c>
    </row>
    <row r="74" spans="1:12">
      <c r="A74" s="4">
        <f t="shared" si="15"/>
        <v>20240312</v>
      </c>
      <c r="B74" s="1">
        <v>45363</v>
      </c>
      <c r="C74">
        <f t="shared" si="16"/>
        <v>2024</v>
      </c>
      <c r="D74">
        <f t="shared" si="9"/>
        <v>3</v>
      </c>
      <c r="E74">
        <f t="shared" si="10"/>
        <v>11</v>
      </c>
      <c r="F74">
        <f t="shared" si="11"/>
        <v>3</v>
      </c>
      <c r="G74">
        <f t="shared" si="12"/>
        <v>12</v>
      </c>
      <c r="H74" t="str">
        <f t="shared" si="13"/>
        <v>martedì</v>
      </c>
      <c r="I74" t="str">
        <f t="shared" si="17"/>
        <v>marzo</v>
      </c>
      <c r="J74">
        <f>IF(OR(AND($B74&gt;='Festività&amp;Chiusure'!$A$2,Calendar!$B74&lt;='Festività&amp;Chiusure'!$B$2),  AND($B74&gt;='Festività&amp;Chiusure'!$A$3,Calendar!$B74&lt;='Festività&amp;Chiusure'!$B$3),  AND($B74&gt;='Festività&amp;Chiusure'!$A$4,Calendar!$B74&lt;='Festività&amp;Chiusure'!$B$4),  AND($B74&gt;='Festività&amp;Chiusure'!$A$5,Calendar!$B74&lt;='Festività&amp;Chiusure'!$B$5),  AND($B74&gt;='Festività&amp;Chiusure'!$A$6,Calendar!$B74&lt;='Festività&amp;Chiusure'!$B$6),  AND($B74&gt;='Festività&amp;Chiusure'!$A$7,Calendar!$B74&lt;='Festività&amp;Chiusure'!$B$7),  AND($B74&gt;='Festività&amp;Chiusure'!$A$8,Calendar!$B74&lt;='Festività&amp;Chiusure'!$B$8),  AND($B74&gt;='Festività&amp;Chiusure'!$A$9,Calendar!$B74&lt;='Festività&amp;Chiusure'!$B$9),  AND($B74&gt;='Festività&amp;Chiusure'!$A$10,Calendar!$B74&lt;='Festività&amp;Chiusure'!$B$10),  AND($B74&gt;='Festività&amp;Chiusure'!$A$11,Calendar!$B74&lt;='Festività&amp;Chiusure'!$B$11),  AND($B74&gt;='Festività&amp;Chiusure'!$A$12,Calendar!$B74&lt;='Festività&amp;Chiusure'!$B$12),  AND($B74&gt;='Festività&amp;Chiusure'!$A$13,Calendar!$B74&lt;='Festività&amp;Chiusure'!$B$13),  AND($B74&gt;='Festività&amp;Chiusure'!$A$14,Calendar!$B74&lt;='Festività&amp;Chiusure'!$B$14),    AND($B74&gt;='Festività&amp;Chiusure'!$A$15,Calendar!$B74&lt;='Festività&amp;Chiusure'!$B$15),  AND($B74&gt;='Festività&amp;Chiusure'!$A$16,Calendar!$B74&lt;='Festività&amp;Chiusure'!$B$16),   $H74="domenica",$H74="sabato"),0,1)</f>
        <v>1</v>
      </c>
      <c r="K74">
        <f t="shared" si="14"/>
        <v>72</v>
      </c>
      <c r="L74">
        <f>SUM($J$3:J74)</f>
        <v>52</v>
      </c>
    </row>
    <row r="75" spans="1:12">
      <c r="A75" s="4">
        <f t="shared" si="15"/>
        <v>20240313</v>
      </c>
      <c r="B75" s="1">
        <v>45364</v>
      </c>
      <c r="C75">
        <f t="shared" si="16"/>
        <v>2024</v>
      </c>
      <c r="D75">
        <f t="shared" si="9"/>
        <v>3</v>
      </c>
      <c r="E75">
        <f t="shared" si="10"/>
        <v>11</v>
      </c>
      <c r="F75">
        <f t="shared" si="11"/>
        <v>4</v>
      </c>
      <c r="G75">
        <f t="shared" si="12"/>
        <v>13</v>
      </c>
      <c r="H75" t="str">
        <f t="shared" si="13"/>
        <v>mercoledì</v>
      </c>
      <c r="I75" t="str">
        <f t="shared" si="17"/>
        <v>marzo</v>
      </c>
      <c r="J75">
        <f>IF(OR(AND($B75&gt;='Festività&amp;Chiusure'!$A$2,Calendar!$B75&lt;='Festività&amp;Chiusure'!$B$2),  AND($B75&gt;='Festività&amp;Chiusure'!$A$3,Calendar!$B75&lt;='Festività&amp;Chiusure'!$B$3),  AND($B75&gt;='Festività&amp;Chiusure'!$A$4,Calendar!$B75&lt;='Festività&amp;Chiusure'!$B$4),  AND($B75&gt;='Festività&amp;Chiusure'!$A$5,Calendar!$B75&lt;='Festività&amp;Chiusure'!$B$5),  AND($B75&gt;='Festività&amp;Chiusure'!$A$6,Calendar!$B75&lt;='Festività&amp;Chiusure'!$B$6),  AND($B75&gt;='Festività&amp;Chiusure'!$A$7,Calendar!$B75&lt;='Festività&amp;Chiusure'!$B$7),  AND($B75&gt;='Festività&amp;Chiusure'!$A$8,Calendar!$B75&lt;='Festività&amp;Chiusure'!$B$8),  AND($B75&gt;='Festività&amp;Chiusure'!$A$9,Calendar!$B75&lt;='Festività&amp;Chiusure'!$B$9),  AND($B75&gt;='Festività&amp;Chiusure'!$A$10,Calendar!$B75&lt;='Festività&amp;Chiusure'!$B$10),  AND($B75&gt;='Festività&amp;Chiusure'!$A$11,Calendar!$B75&lt;='Festività&amp;Chiusure'!$B$11),  AND($B75&gt;='Festività&amp;Chiusure'!$A$12,Calendar!$B75&lt;='Festività&amp;Chiusure'!$B$12),  AND($B75&gt;='Festività&amp;Chiusure'!$A$13,Calendar!$B75&lt;='Festività&amp;Chiusure'!$B$13),  AND($B75&gt;='Festività&amp;Chiusure'!$A$14,Calendar!$B75&lt;='Festività&amp;Chiusure'!$B$14),    AND($B75&gt;='Festività&amp;Chiusure'!$A$15,Calendar!$B75&lt;='Festività&amp;Chiusure'!$B$15),  AND($B75&gt;='Festività&amp;Chiusure'!$A$16,Calendar!$B75&lt;='Festività&amp;Chiusure'!$B$16),   $H75="domenica",$H75="sabato"),0,1)</f>
        <v>1</v>
      </c>
      <c r="K75">
        <f t="shared" si="14"/>
        <v>73</v>
      </c>
      <c r="L75">
        <f>SUM($J$3:J75)</f>
        <v>53</v>
      </c>
    </row>
    <row r="76" spans="1:12">
      <c r="A76" s="4">
        <f t="shared" si="15"/>
        <v>20240314</v>
      </c>
      <c r="B76" s="1">
        <v>45365</v>
      </c>
      <c r="C76">
        <f t="shared" si="16"/>
        <v>2024</v>
      </c>
      <c r="D76">
        <f t="shared" si="9"/>
        <v>3</v>
      </c>
      <c r="E76">
        <f t="shared" si="10"/>
        <v>11</v>
      </c>
      <c r="F76">
        <f t="shared" si="11"/>
        <v>5</v>
      </c>
      <c r="G76">
        <f t="shared" si="12"/>
        <v>14</v>
      </c>
      <c r="H76" t="str">
        <f t="shared" si="13"/>
        <v>giovedì</v>
      </c>
      <c r="I76" t="str">
        <f t="shared" si="17"/>
        <v>marzo</v>
      </c>
      <c r="J76">
        <f>IF(OR(AND($B76&gt;='Festività&amp;Chiusure'!$A$2,Calendar!$B76&lt;='Festività&amp;Chiusure'!$B$2),  AND($B76&gt;='Festività&amp;Chiusure'!$A$3,Calendar!$B76&lt;='Festività&amp;Chiusure'!$B$3),  AND($B76&gt;='Festività&amp;Chiusure'!$A$4,Calendar!$B76&lt;='Festività&amp;Chiusure'!$B$4),  AND($B76&gt;='Festività&amp;Chiusure'!$A$5,Calendar!$B76&lt;='Festività&amp;Chiusure'!$B$5),  AND($B76&gt;='Festività&amp;Chiusure'!$A$6,Calendar!$B76&lt;='Festività&amp;Chiusure'!$B$6),  AND($B76&gt;='Festività&amp;Chiusure'!$A$7,Calendar!$B76&lt;='Festività&amp;Chiusure'!$B$7),  AND($B76&gt;='Festività&amp;Chiusure'!$A$8,Calendar!$B76&lt;='Festività&amp;Chiusure'!$B$8),  AND($B76&gt;='Festività&amp;Chiusure'!$A$9,Calendar!$B76&lt;='Festività&amp;Chiusure'!$B$9),  AND($B76&gt;='Festività&amp;Chiusure'!$A$10,Calendar!$B76&lt;='Festività&amp;Chiusure'!$B$10),  AND($B76&gt;='Festività&amp;Chiusure'!$A$11,Calendar!$B76&lt;='Festività&amp;Chiusure'!$B$11),  AND($B76&gt;='Festività&amp;Chiusure'!$A$12,Calendar!$B76&lt;='Festività&amp;Chiusure'!$B$12),  AND($B76&gt;='Festività&amp;Chiusure'!$A$13,Calendar!$B76&lt;='Festività&amp;Chiusure'!$B$13),  AND($B76&gt;='Festività&amp;Chiusure'!$A$14,Calendar!$B76&lt;='Festività&amp;Chiusure'!$B$14),    AND($B76&gt;='Festività&amp;Chiusure'!$A$15,Calendar!$B76&lt;='Festività&amp;Chiusure'!$B$15),  AND($B76&gt;='Festività&amp;Chiusure'!$A$16,Calendar!$B76&lt;='Festività&amp;Chiusure'!$B$16),   $H76="domenica",$H76="sabato"),0,1)</f>
        <v>1</v>
      </c>
      <c r="K76">
        <f t="shared" si="14"/>
        <v>74</v>
      </c>
      <c r="L76">
        <f>SUM($J$3:J76)</f>
        <v>54</v>
      </c>
    </row>
    <row r="77" spans="1:12">
      <c r="A77" s="4">
        <f t="shared" si="15"/>
        <v>20240315</v>
      </c>
      <c r="B77" s="1">
        <v>45366</v>
      </c>
      <c r="C77">
        <f t="shared" si="16"/>
        <v>2024</v>
      </c>
      <c r="D77">
        <f t="shared" si="9"/>
        <v>3</v>
      </c>
      <c r="E77">
        <f t="shared" si="10"/>
        <v>11</v>
      </c>
      <c r="F77">
        <f t="shared" si="11"/>
        <v>6</v>
      </c>
      <c r="G77">
        <f t="shared" si="12"/>
        <v>15</v>
      </c>
      <c r="H77" t="str">
        <f t="shared" si="13"/>
        <v>venerdì</v>
      </c>
      <c r="I77" t="str">
        <f t="shared" si="17"/>
        <v>marzo</v>
      </c>
      <c r="J77">
        <f>IF(OR(AND($B77&gt;='Festività&amp;Chiusure'!$A$2,Calendar!$B77&lt;='Festività&amp;Chiusure'!$B$2),  AND($B77&gt;='Festività&amp;Chiusure'!$A$3,Calendar!$B77&lt;='Festività&amp;Chiusure'!$B$3),  AND($B77&gt;='Festività&amp;Chiusure'!$A$4,Calendar!$B77&lt;='Festività&amp;Chiusure'!$B$4),  AND($B77&gt;='Festività&amp;Chiusure'!$A$5,Calendar!$B77&lt;='Festività&amp;Chiusure'!$B$5),  AND($B77&gt;='Festività&amp;Chiusure'!$A$6,Calendar!$B77&lt;='Festività&amp;Chiusure'!$B$6),  AND($B77&gt;='Festività&amp;Chiusure'!$A$7,Calendar!$B77&lt;='Festività&amp;Chiusure'!$B$7),  AND($B77&gt;='Festività&amp;Chiusure'!$A$8,Calendar!$B77&lt;='Festività&amp;Chiusure'!$B$8),  AND($B77&gt;='Festività&amp;Chiusure'!$A$9,Calendar!$B77&lt;='Festività&amp;Chiusure'!$B$9),  AND($B77&gt;='Festività&amp;Chiusure'!$A$10,Calendar!$B77&lt;='Festività&amp;Chiusure'!$B$10),  AND($B77&gt;='Festività&amp;Chiusure'!$A$11,Calendar!$B77&lt;='Festività&amp;Chiusure'!$B$11),  AND($B77&gt;='Festività&amp;Chiusure'!$A$12,Calendar!$B77&lt;='Festività&amp;Chiusure'!$B$12),  AND($B77&gt;='Festività&amp;Chiusure'!$A$13,Calendar!$B77&lt;='Festività&amp;Chiusure'!$B$13),  AND($B77&gt;='Festività&amp;Chiusure'!$A$14,Calendar!$B77&lt;='Festività&amp;Chiusure'!$B$14),    AND($B77&gt;='Festività&amp;Chiusure'!$A$15,Calendar!$B77&lt;='Festività&amp;Chiusure'!$B$15),  AND($B77&gt;='Festività&amp;Chiusure'!$A$16,Calendar!$B77&lt;='Festività&amp;Chiusure'!$B$16),   $H77="domenica",$H77="sabato"),0,1)</f>
        <v>1</v>
      </c>
      <c r="K77">
        <f t="shared" si="14"/>
        <v>75</v>
      </c>
      <c r="L77">
        <f>SUM($J$3:J77)</f>
        <v>55</v>
      </c>
    </row>
    <row r="78" spans="1:12">
      <c r="A78" s="4">
        <f t="shared" si="15"/>
        <v>20240316</v>
      </c>
      <c r="B78" s="1">
        <v>45367</v>
      </c>
      <c r="C78">
        <f t="shared" si="16"/>
        <v>2024</v>
      </c>
      <c r="D78">
        <f t="shared" si="9"/>
        <v>3</v>
      </c>
      <c r="E78">
        <f t="shared" si="10"/>
        <v>11</v>
      </c>
      <c r="F78">
        <f t="shared" si="11"/>
        <v>7</v>
      </c>
      <c r="G78">
        <f t="shared" si="12"/>
        <v>16</v>
      </c>
      <c r="H78" t="str">
        <f t="shared" si="13"/>
        <v>sabato</v>
      </c>
      <c r="I78" t="str">
        <f t="shared" si="17"/>
        <v>marzo</v>
      </c>
      <c r="J78">
        <f>IF(OR(AND($B78&gt;='Festività&amp;Chiusure'!$A$2,Calendar!$B78&lt;='Festività&amp;Chiusure'!$B$2),  AND($B78&gt;='Festività&amp;Chiusure'!$A$3,Calendar!$B78&lt;='Festività&amp;Chiusure'!$B$3),  AND($B78&gt;='Festività&amp;Chiusure'!$A$4,Calendar!$B78&lt;='Festività&amp;Chiusure'!$B$4),  AND($B78&gt;='Festività&amp;Chiusure'!$A$5,Calendar!$B78&lt;='Festività&amp;Chiusure'!$B$5),  AND($B78&gt;='Festività&amp;Chiusure'!$A$6,Calendar!$B78&lt;='Festività&amp;Chiusure'!$B$6),  AND($B78&gt;='Festività&amp;Chiusure'!$A$7,Calendar!$B78&lt;='Festività&amp;Chiusure'!$B$7),  AND($B78&gt;='Festività&amp;Chiusure'!$A$8,Calendar!$B78&lt;='Festività&amp;Chiusure'!$B$8),  AND($B78&gt;='Festività&amp;Chiusure'!$A$9,Calendar!$B78&lt;='Festività&amp;Chiusure'!$B$9),  AND($B78&gt;='Festività&amp;Chiusure'!$A$10,Calendar!$B78&lt;='Festività&amp;Chiusure'!$B$10),  AND($B78&gt;='Festività&amp;Chiusure'!$A$11,Calendar!$B78&lt;='Festività&amp;Chiusure'!$B$11),  AND($B78&gt;='Festività&amp;Chiusure'!$A$12,Calendar!$B78&lt;='Festività&amp;Chiusure'!$B$12),  AND($B78&gt;='Festività&amp;Chiusure'!$A$13,Calendar!$B78&lt;='Festività&amp;Chiusure'!$B$13),  AND($B78&gt;='Festività&amp;Chiusure'!$A$14,Calendar!$B78&lt;='Festività&amp;Chiusure'!$B$14),    AND($B78&gt;='Festività&amp;Chiusure'!$A$15,Calendar!$B78&lt;='Festività&amp;Chiusure'!$B$15),  AND($B78&gt;='Festività&amp;Chiusure'!$A$16,Calendar!$B78&lt;='Festività&amp;Chiusure'!$B$16),   $H78="domenica",$H78="sabato"),0,1)</f>
        <v>0</v>
      </c>
      <c r="K78">
        <f t="shared" si="14"/>
        <v>76</v>
      </c>
      <c r="L78">
        <f>SUM($J$3:J78)</f>
        <v>55</v>
      </c>
    </row>
    <row r="79" spans="1:12">
      <c r="A79" s="4">
        <f t="shared" si="15"/>
        <v>20240317</v>
      </c>
      <c r="B79" s="1">
        <v>45368</v>
      </c>
      <c r="C79">
        <f t="shared" si="16"/>
        <v>2024</v>
      </c>
      <c r="D79">
        <f t="shared" si="9"/>
        <v>3</v>
      </c>
      <c r="E79">
        <f t="shared" si="10"/>
        <v>12</v>
      </c>
      <c r="F79">
        <f t="shared" si="11"/>
        <v>1</v>
      </c>
      <c r="G79">
        <f t="shared" si="12"/>
        <v>17</v>
      </c>
      <c r="H79" t="str">
        <f t="shared" si="13"/>
        <v>domenica</v>
      </c>
      <c r="I79" t="str">
        <f t="shared" si="17"/>
        <v>marzo</v>
      </c>
      <c r="J79">
        <f>IF(OR(AND($B79&gt;='Festività&amp;Chiusure'!$A$2,Calendar!$B79&lt;='Festività&amp;Chiusure'!$B$2),  AND($B79&gt;='Festività&amp;Chiusure'!$A$3,Calendar!$B79&lt;='Festività&amp;Chiusure'!$B$3),  AND($B79&gt;='Festività&amp;Chiusure'!$A$4,Calendar!$B79&lt;='Festività&amp;Chiusure'!$B$4),  AND($B79&gt;='Festività&amp;Chiusure'!$A$5,Calendar!$B79&lt;='Festività&amp;Chiusure'!$B$5),  AND($B79&gt;='Festività&amp;Chiusure'!$A$6,Calendar!$B79&lt;='Festività&amp;Chiusure'!$B$6),  AND($B79&gt;='Festività&amp;Chiusure'!$A$7,Calendar!$B79&lt;='Festività&amp;Chiusure'!$B$7),  AND($B79&gt;='Festività&amp;Chiusure'!$A$8,Calendar!$B79&lt;='Festività&amp;Chiusure'!$B$8),  AND($B79&gt;='Festività&amp;Chiusure'!$A$9,Calendar!$B79&lt;='Festività&amp;Chiusure'!$B$9),  AND($B79&gt;='Festività&amp;Chiusure'!$A$10,Calendar!$B79&lt;='Festività&amp;Chiusure'!$B$10),  AND($B79&gt;='Festività&amp;Chiusure'!$A$11,Calendar!$B79&lt;='Festività&amp;Chiusure'!$B$11),  AND($B79&gt;='Festività&amp;Chiusure'!$A$12,Calendar!$B79&lt;='Festività&amp;Chiusure'!$B$12),  AND($B79&gt;='Festività&amp;Chiusure'!$A$13,Calendar!$B79&lt;='Festività&amp;Chiusure'!$B$13),  AND($B79&gt;='Festività&amp;Chiusure'!$A$14,Calendar!$B79&lt;='Festività&amp;Chiusure'!$B$14),    AND($B79&gt;='Festività&amp;Chiusure'!$A$15,Calendar!$B79&lt;='Festività&amp;Chiusure'!$B$15),  AND($B79&gt;='Festività&amp;Chiusure'!$A$16,Calendar!$B79&lt;='Festività&amp;Chiusure'!$B$16),   $H79="domenica",$H79="sabato"),0,1)</f>
        <v>0</v>
      </c>
      <c r="K79">
        <f t="shared" si="14"/>
        <v>77</v>
      </c>
      <c r="L79">
        <f>SUM($J$3:J79)</f>
        <v>55</v>
      </c>
    </row>
    <row r="80" spans="1:12">
      <c r="A80" s="4">
        <f t="shared" si="15"/>
        <v>20240318</v>
      </c>
      <c r="B80" s="1">
        <v>45369</v>
      </c>
      <c r="C80">
        <f t="shared" si="16"/>
        <v>2024</v>
      </c>
      <c r="D80">
        <f t="shared" si="9"/>
        <v>3</v>
      </c>
      <c r="E80">
        <f t="shared" si="10"/>
        <v>12</v>
      </c>
      <c r="F80">
        <f t="shared" si="11"/>
        <v>2</v>
      </c>
      <c r="G80">
        <f t="shared" si="12"/>
        <v>18</v>
      </c>
      <c r="H80" t="str">
        <f t="shared" si="13"/>
        <v>lunedì</v>
      </c>
      <c r="I80" t="str">
        <f t="shared" si="17"/>
        <v>marzo</v>
      </c>
      <c r="J80">
        <f>IF(OR(AND($B80&gt;='Festività&amp;Chiusure'!$A$2,Calendar!$B80&lt;='Festività&amp;Chiusure'!$B$2),  AND($B80&gt;='Festività&amp;Chiusure'!$A$3,Calendar!$B80&lt;='Festività&amp;Chiusure'!$B$3),  AND($B80&gt;='Festività&amp;Chiusure'!$A$4,Calendar!$B80&lt;='Festività&amp;Chiusure'!$B$4),  AND($B80&gt;='Festività&amp;Chiusure'!$A$5,Calendar!$B80&lt;='Festività&amp;Chiusure'!$B$5),  AND($B80&gt;='Festività&amp;Chiusure'!$A$6,Calendar!$B80&lt;='Festività&amp;Chiusure'!$B$6),  AND($B80&gt;='Festività&amp;Chiusure'!$A$7,Calendar!$B80&lt;='Festività&amp;Chiusure'!$B$7),  AND($B80&gt;='Festività&amp;Chiusure'!$A$8,Calendar!$B80&lt;='Festività&amp;Chiusure'!$B$8),  AND($B80&gt;='Festività&amp;Chiusure'!$A$9,Calendar!$B80&lt;='Festività&amp;Chiusure'!$B$9),  AND($B80&gt;='Festività&amp;Chiusure'!$A$10,Calendar!$B80&lt;='Festività&amp;Chiusure'!$B$10),  AND($B80&gt;='Festività&amp;Chiusure'!$A$11,Calendar!$B80&lt;='Festività&amp;Chiusure'!$B$11),  AND($B80&gt;='Festività&amp;Chiusure'!$A$12,Calendar!$B80&lt;='Festività&amp;Chiusure'!$B$12),  AND($B80&gt;='Festività&amp;Chiusure'!$A$13,Calendar!$B80&lt;='Festività&amp;Chiusure'!$B$13),  AND($B80&gt;='Festività&amp;Chiusure'!$A$14,Calendar!$B80&lt;='Festività&amp;Chiusure'!$B$14),    AND($B80&gt;='Festività&amp;Chiusure'!$A$15,Calendar!$B80&lt;='Festività&amp;Chiusure'!$B$15),  AND($B80&gt;='Festività&amp;Chiusure'!$A$16,Calendar!$B80&lt;='Festività&amp;Chiusure'!$B$16),   $H80="domenica",$H80="sabato"),0,1)</f>
        <v>1</v>
      </c>
      <c r="K80">
        <f t="shared" si="14"/>
        <v>78</v>
      </c>
      <c r="L80">
        <f>SUM($J$3:J80)</f>
        <v>56</v>
      </c>
    </row>
    <row r="81" spans="1:12">
      <c r="A81" s="4">
        <f t="shared" si="15"/>
        <v>20240319</v>
      </c>
      <c r="B81" s="1">
        <v>45370</v>
      </c>
      <c r="C81">
        <f t="shared" si="16"/>
        <v>2024</v>
      </c>
      <c r="D81">
        <f t="shared" ref="D81:D144" si="18">MONTH(B81)</f>
        <v>3</v>
      </c>
      <c r="E81">
        <f t="shared" ref="E81:E144" si="19">WEEKNUM(B81)</f>
        <v>12</v>
      </c>
      <c r="F81">
        <f t="shared" ref="F81:F144" si="20">WEEKDAY(B81)</f>
        <v>3</v>
      </c>
      <c r="G81">
        <f t="shared" ref="G81:G144" si="21">DAY(B81)</f>
        <v>19</v>
      </c>
      <c r="H81" t="str">
        <f t="shared" ref="H81:H144" si="22">TEXT(B81,"gggg")</f>
        <v>martedì</v>
      </c>
      <c r="I81" t="str">
        <f t="shared" si="17"/>
        <v>marzo</v>
      </c>
      <c r="J81">
        <f>IF(OR(AND($B81&gt;='Festività&amp;Chiusure'!$A$2,Calendar!$B81&lt;='Festività&amp;Chiusure'!$B$2),  AND($B81&gt;='Festività&amp;Chiusure'!$A$3,Calendar!$B81&lt;='Festività&amp;Chiusure'!$B$3),  AND($B81&gt;='Festività&amp;Chiusure'!$A$4,Calendar!$B81&lt;='Festività&amp;Chiusure'!$B$4),  AND($B81&gt;='Festività&amp;Chiusure'!$A$5,Calendar!$B81&lt;='Festività&amp;Chiusure'!$B$5),  AND($B81&gt;='Festività&amp;Chiusure'!$A$6,Calendar!$B81&lt;='Festività&amp;Chiusure'!$B$6),  AND($B81&gt;='Festività&amp;Chiusure'!$A$7,Calendar!$B81&lt;='Festività&amp;Chiusure'!$B$7),  AND($B81&gt;='Festività&amp;Chiusure'!$A$8,Calendar!$B81&lt;='Festività&amp;Chiusure'!$B$8),  AND($B81&gt;='Festività&amp;Chiusure'!$A$9,Calendar!$B81&lt;='Festività&amp;Chiusure'!$B$9),  AND($B81&gt;='Festività&amp;Chiusure'!$A$10,Calendar!$B81&lt;='Festività&amp;Chiusure'!$B$10),  AND($B81&gt;='Festività&amp;Chiusure'!$A$11,Calendar!$B81&lt;='Festività&amp;Chiusure'!$B$11),  AND($B81&gt;='Festività&amp;Chiusure'!$A$12,Calendar!$B81&lt;='Festività&amp;Chiusure'!$B$12),  AND($B81&gt;='Festività&amp;Chiusure'!$A$13,Calendar!$B81&lt;='Festività&amp;Chiusure'!$B$13),  AND($B81&gt;='Festività&amp;Chiusure'!$A$14,Calendar!$B81&lt;='Festività&amp;Chiusure'!$B$14),    AND($B81&gt;='Festività&amp;Chiusure'!$A$15,Calendar!$B81&lt;='Festività&amp;Chiusure'!$B$15),  AND($B81&gt;='Festività&amp;Chiusure'!$A$16,Calendar!$B81&lt;='Festività&amp;Chiusure'!$B$16),   $H81="domenica",$H81="sabato"),0,1)</f>
        <v>1</v>
      </c>
      <c r="K81">
        <f t="shared" ref="K81:K144" si="23">B81-DATE(YEAR(B81),1,0)</f>
        <v>79</v>
      </c>
      <c r="L81">
        <f>SUM($J$3:J81)</f>
        <v>57</v>
      </c>
    </row>
    <row r="82" spans="1:12">
      <c r="A82" s="4">
        <f t="shared" si="15"/>
        <v>20240320</v>
      </c>
      <c r="B82" s="1">
        <v>45371</v>
      </c>
      <c r="C82">
        <f t="shared" si="16"/>
        <v>2024</v>
      </c>
      <c r="D82">
        <f t="shared" si="18"/>
        <v>3</v>
      </c>
      <c r="E82">
        <f t="shared" si="19"/>
        <v>12</v>
      </c>
      <c r="F82">
        <f t="shared" si="20"/>
        <v>4</v>
      </c>
      <c r="G82">
        <f t="shared" si="21"/>
        <v>20</v>
      </c>
      <c r="H82" t="str">
        <f t="shared" si="22"/>
        <v>mercoledì</v>
      </c>
      <c r="I82" t="str">
        <f t="shared" si="17"/>
        <v>marzo</v>
      </c>
      <c r="J82">
        <f>IF(OR(AND($B82&gt;='Festività&amp;Chiusure'!$A$2,Calendar!$B82&lt;='Festività&amp;Chiusure'!$B$2),  AND($B82&gt;='Festività&amp;Chiusure'!$A$3,Calendar!$B82&lt;='Festività&amp;Chiusure'!$B$3),  AND($B82&gt;='Festività&amp;Chiusure'!$A$4,Calendar!$B82&lt;='Festività&amp;Chiusure'!$B$4),  AND($B82&gt;='Festività&amp;Chiusure'!$A$5,Calendar!$B82&lt;='Festività&amp;Chiusure'!$B$5),  AND($B82&gt;='Festività&amp;Chiusure'!$A$6,Calendar!$B82&lt;='Festività&amp;Chiusure'!$B$6),  AND($B82&gt;='Festività&amp;Chiusure'!$A$7,Calendar!$B82&lt;='Festività&amp;Chiusure'!$B$7),  AND($B82&gt;='Festività&amp;Chiusure'!$A$8,Calendar!$B82&lt;='Festività&amp;Chiusure'!$B$8),  AND($B82&gt;='Festività&amp;Chiusure'!$A$9,Calendar!$B82&lt;='Festività&amp;Chiusure'!$B$9),  AND($B82&gt;='Festività&amp;Chiusure'!$A$10,Calendar!$B82&lt;='Festività&amp;Chiusure'!$B$10),  AND($B82&gt;='Festività&amp;Chiusure'!$A$11,Calendar!$B82&lt;='Festività&amp;Chiusure'!$B$11),  AND($B82&gt;='Festività&amp;Chiusure'!$A$12,Calendar!$B82&lt;='Festività&amp;Chiusure'!$B$12),  AND($B82&gt;='Festività&amp;Chiusure'!$A$13,Calendar!$B82&lt;='Festività&amp;Chiusure'!$B$13),  AND($B82&gt;='Festività&amp;Chiusure'!$A$14,Calendar!$B82&lt;='Festività&amp;Chiusure'!$B$14),    AND($B82&gt;='Festività&amp;Chiusure'!$A$15,Calendar!$B82&lt;='Festività&amp;Chiusure'!$B$15),  AND($B82&gt;='Festività&amp;Chiusure'!$A$16,Calendar!$B82&lt;='Festività&amp;Chiusure'!$B$16),   $H82="domenica",$H82="sabato"),0,1)</f>
        <v>1</v>
      </c>
      <c r="K82">
        <f t="shared" si="23"/>
        <v>80</v>
      </c>
      <c r="L82">
        <f>SUM($J$3:J82)</f>
        <v>58</v>
      </c>
    </row>
    <row r="83" spans="1:12">
      <c r="A83" s="4">
        <f t="shared" si="15"/>
        <v>20240321</v>
      </c>
      <c r="B83" s="1">
        <v>45372</v>
      </c>
      <c r="C83">
        <f t="shared" si="16"/>
        <v>2024</v>
      </c>
      <c r="D83">
        <f t="shared" si="18"/>
        <v>3</v>
      </c>
      <c r="E83">
        <f t="shared" si="19"/>
        <v>12</v>
      </c>
      <c r="F83">
        <f t="shared" si="20"/>
        <v>5</v>
      </c>
      <c r="G83">
        <f t="shared" si="21"/>
        <v>21</v>
      </c>
      <c r="H83" t="str">
        <f t="shared" si="22"/>
        <v>giovedì</v>
      </c>
      <c r="I83" t="str">
        <f t="shared" si="17"/>
        <v>marzo</v>
      </c>
      <c r="J83">
        <f>IF(OR(AND($B83&gt;='Festività&amp;Chiusure'!$A$2,Calendar!$B83&lt;='Festività&amp;Chiusure'!$B$2),  AND($B83&gt;='Festività&amp;Chiusure'!$A$3,Calendar!$B83&lt;='Festività&amp;Chiusure'!$B$3),  AND($B83&gt;='Festività&amp;Chiusure'!$A$4,Calendar!$B83&lt;='Festività&amp;Chiusure'!$B$4),  AND($B83&gt;='Festività&amp;Chiusure'!$A$5,Calendar!$B83&lt;='Festività&amp;Chiusure'!$B$5),  AND($B83&gt;='Festività&amp;Chiusure'!$A$6,Calendar!$B83&lt;='Festività&amp;Chiusure'!$B$6),  AND($B83&gt;='Festività&amp;Chiusure'!$A$7,Calendar!$B83&lt;='Festività&amp;Chiusure'!$B$7),  AND($B83&gt;='Festività&amp;Chiusure'!$A$8,Calendar!$B83&lt;='Festività&amp;Chiusure'!$B$8),  AND($B83&gt;='Festività&amp;Chiusure'!$A$9,Calendar!$B83&lt;='Festività&amp;Chiusure'!$B$9),  AND($B83&gt;='Festività&amp;Chiusure'!$A$10,Calendar!$B83&lt;='Festività&amp;Chiusure'!$B$10),  AND($B83&gt;='Festività&amp;Chiusure'!$A$11,Calendar!$B83&lt;='Festività&amp;Chiusure'!$B$11),  AND($B83&gt;='Festività&amp;Chiusure'!$A$12,Calendar!$B83&lt;='Festività&amp;Chiusure'!$B$12),  AND($B83&gt;='Festività&amp;Chiusure'!$A$13,Calendar!$B83&lt;='Festività&amp;Chiusure'!$B$13),  AND($B83&gt;='Festività&amp;Chiusure'!$A$14,Calendar!$B83&lt;='Festività&amp;Chiusure'!$B$14),    AND($B83&gt;='Festività&amp;Chiusure'!$A$15,Calendar!$B83&lt;='Festività&amp;Chiusure'!$B$15),  AND($B83&gt;='Festività&amp;Chiusure'!$A$16,Calendar!$B83&lt;='Festività&amp;Chiusure'!$B$16),   $H83="domenica",$H83="sabato"),0,1)</f>
        <v>1</v>
      </c>
      <c r="K83">
        <f t="shared" si="23"/>
        <v>81</v>
      </c>
      <c r="L83">
        <f>SUM($J$3:J83)</f>
        <v>59</v>
      </c>
    </row>
    <row r="84" spans="1:12">
      <c r="A84" s="4">
        <f t="shared" si="15"/>
        <v>20240322</v>
      </c>
      <c r="B84" s="1">
        <v>45373</v>
      </c>
      <c r="C84">
        <f t="shared" si="16"/>
        <v>2024</v>
      </c>
      <c r="D84">
        <f t="shared" si="18"/>
        <v>3</v>
      </c>
      <c r="E84">
        <f t="shared" si="19"/>
        <v>12</v>
      </c>
      <c r="F84">
        <f t="shared" si="20"/>
        <v>6</v>
      </c>
      <c r="G84">
        <f t="shared" si="21"/>
        <v>22</v>
      </c>
      <c r="H84" t="str">
        <f t="shared" si="22"/>
        <v>venerdì</v>
      </c>
      <c r="I84" t="str">
        <f t="shared" si="17"/>
        <v>marzo</v>
      </c>
      <c r="J84">
        <f>IF(OR(AND($B84&gt;='Festività&amp;Chiusure'!$A$2,Calendar!$B84&lt;='Festività&amp;Chiusure'!$B$2),  AND($B84&gt;='Festività&amp;Chiusure'!$A$3,Calendar!$B84&lt;='Festività&amp;Chiusure'!$B$3),  AND($B84&gt;='Festività&amp;Chiusure'!$A$4,Calendar!$B84&lt;='Festività&amp;Chiusure'!$B$4),  AND($B84&gt;='Festività&amp;Chiusure'!$A$5,Calendar!$B84&lt;='Festività&amp;Chiusure'!$B$5),  AND($B84&gt;='Festività&amp;Chiusure'!$A$6,Calendar!$B84&lt;='Festività&amp;Chiusure'!$B$6),  AND($B84&gt;='Festività&amp;Chiusure'!$A$7,Calendar!$B84&lt;='Festività&amp;Chiusure'!$B$7),  AND($B84&gt;='Festività&amp;Chiusure'!$A$8,Calendar!$B84&lt;='Festività&amp;Chiusure'!$B$8),  AND($B84&gt;='Festività&amp;Chiusure'!$A$9,Calendar!$B84&lt;='Festività&amp;Chiusure'!$B$9),  AND($B84&gt;='Festività&amp;Chiusure'!$A$10,Calendar!$B84&lt;='Festività&amp;Chiusure'!$B$10),  AND($B84&gt;='Festività&amp;Chiusure'!$A$11,Calendar!$B84&lt;='Festività&amp;Chiusure'!$B$11),  AND($B84&gt;='Festività&amp;Chiusure'!$A$12,Calendar!$B84&lt;='Festività&amp;Chiusure'!$B$12),  AND($B84&gt;='Festività&amp;Chiusure'!$A$13,Calendar!$B84&lt;='Festività&amp;Chiusure'!$B$13),  AND($B84&gt;='Festività&amp;Chiusure'!$A$14,Calendar!$B84&lt;='Festività&amp;Chiusure'!$B$14),    AND($B84&gt;='Festività&amp;Chiusure'!$A$15,Calendar!$B84&lt;='Festività&amp;Chiusure'!$B$15),  AND($B84&gt;='Festività&amp;Chiusure'!$A$16,Calendar!$B84&lt;='Festività&amp;Chiusure'!$B$16),   $H84="domenica",$H84="sabato"),0,1)</f>
        <v>1</v>
      </c>
      <c r="K84">
        <f t="shared" si="23"/>
        <v>82</v>
      </c>
      <c r="L84">
        <f>SUM($J$3:J84)</f>
        <v>60</v>
      </c>
    </row>
    <row r="85" spans="1:12">
      <c r="A85" s="4">
        <f t="shared" si="15"/>
        <v>20240323</v>
      </c>
      <c r="B85" s="1">
        <v>45374</v>
      </c>
      <c r="C85">
        <f t="shared" si="16"/>
        <v>2024</v>
      </c>
      <c r="D85">
        <f t="shared" si="18"/>
        <v>3</v>
      </c>
      <c r="E85">
        <f t="shared" si="19"/>
        <v>12</v>
      </c>
      <c r="F85">
        <f t="shared" si="20"/>
        <v>7</v>
      </c>
      <c r="G85">
        <f t="shared" si="21"/>
        <v>23</v>
      </c>
      <c r="H85" t="str">
        <f t="shared" si="22"/>
        <v>sabato</v>
      </c>
      <c r="I85" t="str">
        <f t="shared" si="17"/>
        <v>marzo</v>
      </c>
      <c r="J85">
        <f>IF(OR(AND($B85&gt;='Festività&amp;Chiusure'!$A$2,Calendar!$B85&lt;='Festività&amp;Chiusure'!$B$2),  AND($B85&gt;='Festività&amp;Chiusure'!$A$3,Calendar!$B85&lt;='Festività&amp;Chiusure'!$B$3),  AND($B85&gt;='Festività&amp;Chiusure'!$A$4,Calendar!$B85&lt;='Festività&amp;Chiusure'!$B$4),  AND($B85&gt;='Festività&amp;Chiusure'!$A$5,Calendar!$B85&lt;='Festività&amp;Chiusure'!$B$5),  AND($B85&gt;='Festività&amp;Chiusure'!$A$6,Calendar!$B85&lt;='Festività&amp;Chiusure'!$B$6),  AND($B85&gt;='Festività&amp;Chiusure'!$A$7,Calendar!$B85&lt;='Festività&amp;Chiusure'!$B$7),  AND($B85&gt;='Festività&amp;Chiusure'!$A$8,Calendar!$B85&lt;='Festività&amp;Chiusure'!$B$8),  AND($B85&gt;='Festività&amp;Chiusure'!$A$9,Calendar!$B85&lt;='Festività&amp;Chiusure'!$B$9),  AND($B85&gt;='Festività&amp;Chiusure'!$A$10,Calendar!$B85&lt;='Festività&amp;Chiusure'!$B$10),  AND($B85&gt;='Festività&amp;Chiusure'!$A$11,Calendar!$B85&lt;='Festività&amp;Chiusure'!$B$11),  AND($B85&gt;='Festività&amp;Chiusure'!$A$12,Calendar!$B85&lt;='Festività&amp;Chiusure'!$B$12),  AND($B85&gt;='Festività&amp;Chiusure'!$A$13,Calendar!$B85&lt;='Festività&amp;Chiusure'!$B$13),  AND($B85&gt;='Festività&amp;Chiusure'!$A$14,Calendar!$B85&lt;='Festività&amp;Chiusure'!$B$14),    AND($B85&gt;='Festività&amp;Chiusure'!$A$15,Calendar!$B85&lt;='Festività&amp;Chiusure'!$B$15),  AND($B85&gt;='Festività&amp;Chiusure'!$A$16,Calendar!$B85&lt;='Festività&amp;Chiusure'!$B$16),   $H85="domenica",$H85="sabato"),0,1)</f>
        <v>0</v>
      </c>
      <c r="K85">
        <f t="shared" si="23"/>
        <v>83</v>
      </c>
      <c r="L85">
        <f>SUM($J$3:J85)</f>
        <v>60</v>
      </c>
    </row>
    <row r="86" spans="1:12">
      <c r="A86" s="4">
        <f t="shared" si="15"/>
        <v>20240324</v>
      </c>
      <c r="B86" s="1">
        <v>45375</v>
      </c>
      <c r="C86">
        <f t="shared" si="16"/>
        <v>2024</v>
      </c>
      <c r="D86">
        <f t="shared" si="18"/>
        <v>3</v>
      </c>
      <c r="E86">
        <f t="shared" si="19"/>
        <v>13</v>
      </c>
      <c r="F86">
        <f t="shared" si="20"/>
        <v>1</v>
      </c>
      <c r="G86">
        <f t="shared" si="21"/>
        <v>24</v>
      </c>
      <c r="H86" t="str">
        <f t="shared" si="22"/>
        <v>domenica</v>
      </c>
      <c r="I86" t="str">
        <f t="shared" si="17"/>
        <v>marzo</v>
      </c>
      <c r="J86">
        <f>IF(OR(AND($B86&gt;='Festività&amp;Chiusure'!$A$2,Calendar!$B86&lt;='Festività&amp;Chiusure'!$B$2),  AND($B86&gt;='Festività&amp;Chiusure'!$A$3,Calendar!$B86&lt;='Festività&amp;Chiusure'!$B$3),  AND($B86&gt;='Festività&amp;Chiusure'!$A$4,Calendar!$B86&lt;='Festività&amp;Chiusure'!$B$4),  AND($B86&gt;='Festività&amp;Chiusure'!$A$5,Calendar!$B86&lt;='Festività&amp;Chiusure'!$B$5),  AND($B86&gt;='Festività&amp;Chiusure'!$A$6,Calendar!$B86&lt;='Festività&amp;Chiusure'!$B$6),  AND($B86&gt;='Festività&amp;Chiusure'!$A$7,Calendar!$B86&lt;='Festività&amp;Chiusure'!$B$7),  AND($B86&gt;='Festività&amp;Chiusure'!$A$8,Calendar!$B86&lt;='Festività&amp;Chiusure'!$B$8),  AND($B86&gt;='Festività&amp;Chiusure'!$A$9,Calendar!$B86&lt;='Festività&amp;Chiusure'!$B$9),  AND($B86&gt;='Festività&amp;Chiusure'!$A$10,Calendar!$B86&lt;='Festività&amp;Chiusure'!$B$10),  AND($B86&gt;='Festività&amp;Chiusure'!$A$11,Calendar!$B86&lt;='Festività&amp;Chiusure'!$B$11),  AND($B86&gt;='Festività&amp;Chiusure'!$A$12,Calendar!$B86&lt;='Festività&amp;Chiusure'!$B$12),  AND($B86&gt;='Festività&amp;Chiusure'!$A$13,Calendar!$B86&lt;='Festività&amp;Chiusure'!$B$13),  AND($B86&gt;='Festività&amp;Chiusure'!$A$14,Calendar!$B86&lt;='Festività&amp;Chiusure'!$B$14),    AND($B86&gt;='Festività&amp;Chiusure'!$A$15,Calendar!$B86&lt;='Festività&amp;Chiusure'!$B$15),  AND($B86&gt;='Festività&amp;Chiusure'!$A$16,Calendar!$B86&lt;='Festività&amp;Chiusure'!$B$16),   $H86="domenica",$H86="sabato"),0,1)</f>
        <v>0</v>
      </c>
      <c r="K86">
        <f t="shared" si="23"/>
        <v>84</v>
      </c>
      <c r="L86">
        <f>SUM($J$3:J86)</f>
        <v>60</v>
      </c>
    </row>
    <row r="87" spans="1:12">
      <c r="A87" s="4">
        <f t="shared" si="15"/>
        <v>20240325</v>
      </c>
      <c r="B87" s="1">
        <v>45376</v>
      </c>
      <c r="C87">
        <f t="shared" si="16"/>
        <v>2024</v>
      </c>
      <c r="D87">
        <f t="shared" si="18"/>
        <v>3</v>
      </c>
      <c r="E87">
        <f t="shared" si="19"/>
        <v>13</v>
      </c>
      <c r="F87">
        <f t="shared" si="20"/>
        <v>2</v>
      </c>
      <c r="G87">
        <f t="shared" si="21"/>
        <v>25</v>
      </c>
      <c r="H87" t="str">
        <f t="shared" si="22"/>
        <v>lunedì</v>
      </c>
      <c r="I87" t="str">
        <f t="shared" si="17"/>
        <v>marzo</v>
      </c>
      <c r="J87">
        <f>IF(OR(AND($B87&gt;='Festività&amp;Chiusure'!$A$2,Calendar!$B87&lt;='Festività&amp;Chiusure'!$B$2),  AND($B87&gt;='Festività&amp;Chiusure'!$A$3,Calendar!$B87&lt;='Festività&amp;Chiusure'!$B$3),  AND($B87&gt;='Festività&amp;Chiusure'!$A$4,Calendar!$B87&lt;='Festività&amp;Chiusure'!$B$4),  AND($B87&gt;='Festività&amp;Chiusure'!$A$5,Calendar!$B87&lt;='Festività&amp;Chiusure'!$B$5),  AND($B87&gt;='Festività&amp;Chiusure'!$A$6,Calendar!$B87&lt;='Festività&amp;Chiusure'!$B$6),  AND($B87&gt;='Festività&amp;Chiusure'!$A$7,Calendar!$B87&lt;='Festività&amp;Chiusure'!$B$7),  AND($B87&gt;='Festività&amp;Chiusure'!$A$8,Calendar!$B87&lt;='Festività&amp;Chiusure'!$B$8),  AND($B87&gt;='Festività&amp;Chiusure'!$A$9,Calendar!$B87&lt;='Festività&amp;Chiusure'!$B$9),  AND($B87&gt;='Festività&amp;Chiusure'!$A$10,Calendar!$B87&lt;='Festività&amp;Chiusure'!$B$10),  AND($B87&gt;='Festività&amp;Chiusure'!$A$11,Calendar!$B87&lt;='Festività&amp;Chiusure'!$B$11),  AND($B87&gt;='Festività&amp;Chiusure'!$A$12,Calendar!$B87&lt;='Festività&amp;Chiusure'!$B$12),  AND($B87&gt;='Festività&amp;Chiusure'!$A$13,Calendar!$B87&lt;='Festività&amp;Chiusure'!$B$13),  AND($B87&gt;='Festività&amp;Chiusure'!$A$14,Calendar!$B87&lt;='Festività&amp;Chiusure'!$B$14),    AND($B87&gt;='Festività&amp;Chiusure'!$A$15,Calendar!$B87&lt;='Festività&amp;Chiusure'!$B$15),  AND($B87&gt;='Festività&amp;Chiusure'!$A$16,Calendar!$B87&lt;='Festività&amp;Chiusure'!$B$16),   $H87="domenica",$H87="sabato"),0,1)</f>
        <v>1</v>
      </c>
      <c r="K87">
        <f t="shared" si="23"/>
        <v>85</v>
      </c>
      <c r="L87">
        <f>SUM($J$3:J87)</f>
        <v>61</v>
      </c>
    </row>
    <row r="88" spans="1:12">
      <c r="A88" s="4">
        <f t="shared" si="15"/>
        <v>20240326</v>
      </c>
      <c r="B88" s="1">
        <v>45377</v>
      </c>
      <c r="C88">
        <f t="shared" si="16"/>
        <v>2024</v>
      </c>
      <c r="D88">
        <f t="shared" si="18"/>
        <v>3</v>
      </c>
      <c r="E88">
        <f t="shared" si="19"/>
        <v>13</v>
      </c>
      <c r="F88">
        <f t="shared" si="20"/>
        <v>3</v>
      </c>
      <c r="G88">
        <f t="shared" si="21"/>
        <v>26</v>
      </c>
      <c r="H88" t="str">
        <f t="shared" si="22"/>
        <v>martedì</v>
      </c>
      <c r="I88" t="str">
        <f t="shared" si="17"/>
        <v>marzo</v>
      </c>
      <c r="J88">
        <f>IF(OR(AND($B88&gt;='Festività&amp;Chiusure'!$A$2,Calendar!$B88&lt;='Festività&amp;Chiusure'!$B$2),  AND($B88&gt;='Festività&amp;Chiusure'!$A$3,Calendar!$B88&lt;='Festività&amp;Chiusure'!$B$3),  AND($B88&gt;='Festività&amp;Chiusure'!$A$4,Calendar!$B88&lt;='Festività&amp;Chiusure'!$B$4),  AND($B88&gt;='Festività&amp;Chiusure'!$A$5,Calendar!$B88&lt;='Festività&amp;Chiusure'!$B$5),  AND($B88&gt;='Festività&amp;Chiusure'!$A$6,Calendar!$B88&lt;='Festività&amp;Chiusure'!$B$6),  AND($B88&gt;='Festività&amp;Chiusure'!$A$7,Calendar!$B88&lt;='Festività&amp;Chiusure'!$B$7),  AND($B88&gt;='Festività&amp;Chiusure'!$A$8,Calendar!$B88&lt;='Festività&amp;Chiusure'!$B$8),  AND($B88&gt;='Festività&amp;Chiusure'!$A$9,Calendar!$B88&lt;='Festività&amp;Chiusure'!$B$9),  AND($B88&gt;='Festività&amp;Chiusure'!$A$10,Calendar!$B88&lt;='Festività&amp;Chiusure'!$B$10),  AND($B88&gt;='Festività&amp;Chiusure'!$A$11,Calendar!$B88&lt;='Festività&amp;Chiusure'!$B$11),  AND($B88&gt;='Festività&amp;Chiusure'!$A$12,Calendar!$B88&lt;='Festività&amp;Chiusure'!$B$12),  AND($B88&gt;='Festività&amp;Chiusure'!$A$13,Calendar!$B88&lt;='Festività&amp;Chiusure'!$B$13),  AND($B88&gt;='Festività&amp;Chiusure'!$A$14,Calendar!$B88&lt;='Festività&amp;Chiusure'!$B$14),    AND($B88&gt;='Festività&amp;Chiusure'!$A$15,Calendar!$B88&lt;='Festività&amp;Chiusure'!$B$15),  AND($B88&gt;='Festività&amp;Chiusure'!$A$16,Calendar!$B88&lt;='Festività&amp;Chiusure'!$B$16),   $H88="domenica",$H88="sabato"),0,1)</f>
        <v>1</v>
      </c>
      <c r="K88">
        <f t="shared" si="23"/>
        <v>86</v>
      </c>
      <c r="L88">
        <f>SUM($J$3:J88)</f>
        <v>62</v>
      </c>
    </row>
    <row r="89" spans="1:12">
      <c r="A89" s="4">
        <f t="shared" si="15"/>
        <v>20240327</v>
      </c>
      <c r="B89" s="1">
        <v>45378</v>
      </c>
      <c r="C89">
        <f t="shared" si="16"/>
        <v>2024</v>
      </c>
      <c r="D89">
        <f t="shared" si="18"/>
        <v>3</v>
      </c>
      <c r="E89">
        <f t="shared" si="19"/>
        <v>13</v>
      </c>
      <c r="F89">
        <f t="shared" si="20"/>
        <v>4</v>
      </c>
      <c r="G89">
        <f t="shared" si="21"/>
        <v>27</v>
      </c>
      <c r="H89" t="str">
        <f t="shared" si="22"/>
        <v>mercoledì</v>
      </c>
      <c r="I89" t="str">
        <f t="shared" si="17"/>
        <v>marzo</v>
      </c>
      <c r="J89">
        <f>IF(OR(AND($B89&gt;='Festività&amp;Chiusure'!$A$2,Calendar!$B89&lt;='Festività&amp;Chiusure'!$B$2),  AND($B89&gt;='Festività&amp;Chiusure'!$A$3,Calendar!$B89&lt;='Festività&amp;Chiusure'!$B$3),  AND($B89&gt;='Festività&amp;Chiusure'!$A$4,Calendar!$B89&lt;='Festività&amp;Chiusure'!$B$4),  AND($B89&gt;='Festività&amp;Chiusure'!$A$5,Calendar!$B89&lt;='Festività&amp;Chiusure'!$B$5),  AND($B89&gt;='Festività&amp;Chiusure'!$A$6,Calendar!$B89&lt;='Festività&amp;Chiusure'!$B$6),  AND($B89&gt;='Festività&amp;Chiusure'!$A$7,Calendar!$B89&lt;='Festività&amp;Chiusure'!$B$7),  AND($B89&gt;='Festività&amp;Chiusure'!$A$8,Calendar!$B89&lt;='Festività&amp;Chiusure'!$B$8),  AND($B89&gt;='Festività&amp;Chiusure'!$A$9,Calendar!$B89&lt;='Festività&amp;Chiusure'!$B$9),  AND($B89&gt;='Festività&amp;Chiusure'!$A$10,Calendar!$B89&lt;='Festività&amp;Chiusure'!$B$10),  AND($B89&gt;='Festività&amp;Chiusure'!$A$11,Calendar!$B89&lt;='Festività&amp;Chiusure'!$B$11),  AND($B89&gt;='Festività&amp;Chiusure'!$A$12,Calendar!$B89&lt;='Festività&amp;Chiusure'!$B$12),  AND($B89&gt;='Festività&amp;Chiusure'!$A$13,Calendar!$B89&lt;='Festività&amp;Chiusure'!$B$13),  AND($B89&gt;='Festività&amp;Chiusure'!$A$14,Calendar!$B89&lt;='Festività&amp;Chiusure'!$B$14),    AND($B89&gt;='Festività&amp;Chiusure'!$A$15,Calendar!$B89&lt;='Festività&amp;Chiusure'!$B$15),  AND($B89&gt;='Festività&amp;Chiusure'!$A$16,Calendar!$B89&lt;='Festività&amp;Chiusure'!$B$16),   $H89="domenica",$H89="sabato"),0,1)</f>
        <v>1</v>
      </c>
      <c r="K89">
        <f t="shared" si="23"/>
        <v>87</v>
      </c>
      <c r="L89">
        <f>SUM($J$3:J89)</f>
        <v>63</v>
      </c>
    </row>
    <row r="90" spans="1:12">
      <c r="A90" s="4">
        <f t="shared" si="15"/>
        <v>20240328</v>
      </c>
      <c r="B90" s="1">
        <v>45379</v>
      </c>
      <c r="C90">
        <f t="shared" si="16"/>
        <v>2024</v>
      </c>
      <c r="D90">
        <f t="shared" si="18"/>
        <v>3</v>
      </c>
      <c r="E90">
        <f t="shared" si="19"/>
        <v>13</v>
      </c>
      <c r="F90">
        <f t="shared" si="20"/>
        <v>5</v>
      </c>
      <c r="G90">
        <f t="shared" si="21"/>
        <v>28</v>
      </c>
      <c r="H90" t="str">
        <f t="shared" si="22"/>
        <v>giovedì</v>
      </c>
      <c r="I90" t="str">
        <f t="shared" si="17"/>
        <v>marzo</v>
      </c>
      <c r="J90">
        <f>IF(OR(AND($B90&gt;='Festività&amp;Chiusure'!$A$2,Calendar!$B90&lt;='Festività&amp;Chiusure'!$B$2),  AND($B90&gt;='Festività&amp;Chiusure'!$A$3,Calendar!$B90&lt;='Festività&amp;Chiusure'!$B$3),  AND($B90&gt;='Festività&amp;Chiusure'!$A$4,Calendar!$B90&lt;='Festività&amp;Chiusure'!$B$4),  AND($B90&gt;='Festività&amp;Chiusure'!$A$5,Calendar!$B90&lt;='Festività&amp;Chiusure'!$B$5),  AND($B90&gt;='Festività&amp;Chiusure'!$A$6,Calendar!$B90&lt;='Festività&amp;Chiusure'!$B$6),  AND($B90&gt;='Festività&amp;Chiusure'!$A$7,Calendar!$B90&lt;='Festività&amp;Chiusure'!$B$7),  AND($B90&gt;='Festività&amp;Chiusure'!$A$8,Calendar!$B90&lt;='Festività&amp;Chiusure'!$B$8),  AND($B90&gt;='Festività&amp;Chiusure'!$A$9,Calendar!$B90&lt;='Festività&amp;Chiusure'!$B$9),  AND($B90&gt;='Festività&amp;Chiusure'!$A$10,Calendar!$B90&lt;='Festività&amp;Chiusure'!$B$10),  AND($B90&gt;='Festività&amp;Chiusure'!$A$11,Calendar!$B90&lt;='Festività&amp;Chiusure'!$B$11),  AND($B90&gt;='Festività&amp;Chiusure'!$A$12,Calendar!$B90&lt;='Festività&amp;Chiusure'!$B$12),  AND($B90&gt;='Festività&amp;Chiusure'!$A$13,Calendar!$B90&lt;='Festività&amp;Chiusure'!$B$13),  AND($B90&gt;='Festività&amp;Chiusure'!$A$14,Calendar!$B90&lt;='Festività&amp;Chiusure'!$B$14),    AND($B90&gt;='Festività&amp;Chiusure'!$A$15,Calendar!$B90&lt;='Festività&amp;Chiusure'!$B$15),  AND($B90&gt;='Festività&amp;Chiusure'!$A$16,Calendar!$B90&lt;='Festività&amp;Chiusure'!$B$16),   $H90="domenica",$H90="sabato"),0,1)</f>
        <v>1</v>
      </c>
      <c r="K90">
        <f t="shared" si="23"/>
        <v>88</v>
      </c>
      <c r="L90">
        <f>SUM($J$3:J90)</f>
        <v>64</v>
      </c>
    </row>
    <row r="91" spans="1:12">
      <c r="A91" s="4">
        <f t="shared" si="15"/>
        <v>20240329</v>
      </c>
      <c r="B91" s="1">
        <v>45380</v>
      </c>
      <c r="C91">
        <f t="shared" si="16"/>
        <v>2024</v>
      </c>
      <c r="D91">
        <f t="shared" si="18"/>
        <v>3</v>
      </c>
      <c r="E91">
        <f t="shared" si="19"/>
        <v>13</v>
      </c>
      <c r="F91">
        <f t="shared" si="20"/>
        <v>6</v>
      </c>
      <c r="G91">
        <f t="shared" si="21"/>
        <v>29</v>
      </c>
      <c r="H91" t="str">
        <f t="shared" si="22"/>
        <v>venerdì</v>
      </c>
      <c r="I91" t="str">
        <f t="shared" si="17"/>
        <v>marzo</v>
      </c>
      <c r="J91">
        <f>IF(OR(AND($B91&gt;='Festività&amp;Chiusure'!$A$2,Calendar!$B91&lt;='Festività&amp;Chiusure'!$B$2),  AND($B91&gt;='Festività&amp;Chiusure'!$A$3,Calendar!$B91&lt;='Festività&amp;Chiusure'!$B$3),  AND($B91&gt;='Festività&amp;Chiusure'!$A$4,Calendar!$B91&lt;='Festività&amp;Chiusure'!$B$4),  AND($B91&gt;='Festività&amp;Chiusure'!$A$5,Calendar!$B91&lt;='Festività&amp;Chiusure'!$B$5),  AND($B91&gt;='Festività&amp;Chiusure'!$A$6,Calendar!$B91&lt;='Festività&amp;Chiusure'!$B$6),  AND($B91&gt;='Festività&amp;Chiusure'!$A$7,Calendar!$B91&lt;='Festività&amp;Chiusure'!$B$7),  AND($B91&gt;='Festività&amp;Chiusure'!$A$8,Calendar!$B91&lt;='Festività&amp;Chiusure'!$B$8),  AND($B91&gt;='Festività&amp;Chiusure'!$A$9,Calendar!$B91&lt;='Festività&amp;Chiusure'!$B$9),  AND($B91&gt;='Festività&amp;Chiusure'!$A$10,Calendar!$B91&lt;='Festività&amp;Chiusure'!$B$10),  AND($B91&gt;='Festività&amp;Chiusure'!$A$11,Calendar!$B91&lt;='Festività&amp;Chiusure'!$B$11),  AND($B91&gt;='Festività&amp;Chiusure'!$A$12,Calendar!$B91&lt;='Festività&amp;Chiusure'!$B$12),  AND($B91&gt;='Festività&amp;Chiusure'!$A$13,Calendar!$B91&lt;='Festività&amp;Chiusure'!$B$13),  AND($B91&gt;='Festività&amp;Chiusure'!$A$14,Calendar!$B91&lt;='Festività&amp;Chiusure'!$B$14),    AND($B91&gt;='Festività&amp;Chiusure'!$A$15,Calendar!$B91&lt;='Festività&amp;Chiusure'!$B$15),  AND($B91&gt;='Festività&amp;Chiusure'!$A$16,Calendar!$B91&lt;='Festività&amp;Chiusure'!$B$16),   $H91="domenica",$H91="sabato"),0,1)</f>
        <v>1</v>
      </c>
      <c r="K91">
        <f t="shared" si="23"/>
        <v>89</v>
      </c>
      <c r="L91">
        <f>SUM($J$3:J91)</f>
        <v>65</v>
      </c>
    </row>
    <row r="92" spans="1:12">
      <c r="A92" s="4">
        <f t="shared" si="15"/>
        <v>20240330</v>
      </c>
      <c r="B92" s="1">
        <v>45381</v>
      </c>
      <c r="C92">
        <f t="shared" si="16"/>
        <v>2024</v>
      </c>
      <c r="D92">
        <f t="shared" si="18"/>
        <v>3</v>
      </c>
      <c r="E92">
        <f t="shared" si="19"/>
        <v>13</v>
      </c>
      <c r="F92">
        <f t="shared" si="20"/>
        <v>7</v>
      </c>
      <c r="G92">
        <f t="shared" si="21"/>
        <v>30</v>
      </c>
      <c r="H92" t="str">
        <f t="shared" si="22"/>
        <v>sabato</v>
      </c>
      <c r="I92" t="str">
        <f t="shared" si="17"/>
        <v>marzo</v>
      </c>
      <c r="J92">
        <f>IF(OR(AND($B92&gt;='Festività&amp;Chiusure'!$A$2,Calendar!$B92&lt;='Festività&amp;Chiusure'!$B$2),  AND($B92&gt;='Festività&amp;Chiusure'!$A$3,Calendar!$B92&lt;='Festività&amp;Chiusure'!$B$3),  AND($B92&gt;='Festività&amp;Chiusure'!$A$4,Calendar!$B92&lt;='Festività&amp;Chiusure'!$B$4),  AND($B92&gt;='Festività&amp;Chiusure'!$A$5,Calendar!$B92&lt;='Festività&amp;Chiusure'!$B$5),  AND($B92&gt;='Festività&amp;Chiusure'!$A$6,Calendar!$B92&lt;='Festività&amp;Chiusure'!$B$6),  AND($B92&gt;='Festività&amp;Chiusure'!$A$7,Calendar!$B92&lt;='Festività&amp;Chiusure'!$B$7),  AND($B92&gt;='Festività&amp;Chiusure'!$A$8,Calendar!$B92&lt;='Festività&amp;Chiusure'!$B$8),  AND($B92&gt;='Festività&amp;Chiusure'!$A$9,Calendar!$B92&lt;='Festività&amp;Chiusure'!$B$9),  AND($B92&gt;='Festività&amp;Chiusure'!$A$10,Calendar!$B92&lt;='Festività&amp;Chiusure'!$B$10),  AND($B92&gt;='Festività&amp;Chiusure'!$A$11,Calendar!$B92&lt;='Festività&amp;Chiusure'!$B$11),  AND($B92&gt;='Festività&amp;Chiusure'!$A$12,Calendar!$B92&lt;='Festività&amp;Chiusure'!$B$12),  AND($B92&gt;='Festività&amp;Chiusure'!$A$13,Calendar!$B92&lt;='Festività&amp;Chiusure'!$B$13),  AND($B92&gt;='Festività&amp;Chiusure'!$A$14,Calendar!$B92&lt;='Festività&amp;Chiusure'!$B$14),    AND($B92&gt;='Festività&amp;Chiusure'!$A$15,Calendar!$B92&lt;='Festività&amp;Chiusure'!$B$15),  AND($B92&gt;='Festività&amp;Chiusure'!$A$16,Calendar!$B92&lt;='Festività&amp;Chiusure'!$B$16),   $H92="domenica",$H92="sabato"),0,1)</f>
        <v>0</v>
      </c>
      <c r="K92">
        <f t="shared" si="23"/>
        <v>90</v>
      </c>
      <c r="L92">
        <f>SUM($J$3:J92)</f>
        <v>65</v>
      </c>
    </row>
    <row r="93" spans="1:12">
      <c r="A93" s="4">
        <f t="shared" si="15"/>
        <v>20240331</v>
      </c>
      <c r="B93" s="1">
        <v>45382</v>
      </c>
      <c r="C93">
        <f t="shared" si="16"/>
        <v>2024</v>
      </c>
      <c r="D93">
        <f t="shared" si="18"/>
        <v>3</v>
      </c>
      <c r="E93">
        <f t="shared" si="19"/>
        <v>14</v>
      </c>
      <c r="F93">
        <f t="shared" si="20"/>
        <v>1</v>
      </c>
      <c r="G93">
        <f t="shared" si="21"/>
        <v>31</v>
      </c>
      <c r="H93" t="str">
        <f t="shared" si="22"/>
        <v>domenica</v>
      </c>
      <c r="I93" t="str">
        <f t="shared" si="17"/>
        <v>marzo</v>
      </c>
      <c r="J93">
        <f>IF(OR(AND($B93&gt;='Festività&amp;Chiusure'!$A$2,Calendar!$B93&lt;='Festività&amp;Chiusure'!$B$2),  AND($B93&gt;='Festività&amp;Chiusure'!$A$3,Calendar!$B93&lt;='Festività&amp;Chiusure'!$B$3),  AND($B93&gt;='Festività&amp;Chiusure'!$A$4,Calendar!$B93&lt;='Festività&amp;Chiusure'!$B$4),  AND($B93&gt;='Festività&amp;Chiusure'!$A$5,Calendar!$B93&lt;='Festività&amp;Chiusure'!$B$5),  AND($B93&gt;='Festività&amp;Chiusure'!$A$6,Calendar!$B93&lt;='Festività&amp;Chiusure'!$B$6),  AND($B93&gt;='Festività&amp;Chiusure'!$A$7,Calendar!$B93&lt;='Festività&amp;Chiusure'!$B$7),  AND($B93&gt;='Festività&amp;Chiusure'!$A$8,Calendar!$B93&lt;='Festività&amp;Chiusure'!$B$8),  AND($B93&gt;='Festività&amp;Chiusure'!$A$9,Calendar!$B93&lt;='Festività&amp;Chiusure'!$B$9),  AND($B93&gt;='Festività&amp;Chiusure'!$A$10,Calendar!$B93&lt;='Festività&amp;Chiusure'!$B$10),  AND($B93&gt;='Festività&amp;Chiusure'!$A$11,Calendar!$B93&lt;='Festività&amp;Chiusure'!$B$11),  AND($B93&gt;='Festività&amp;Chiusure'!$A$12,Calendar!$B93&lt;='Festività&amp;Chiusure'!$B$12),  AND($B93&gt;='Festività&amp;Chiusure'!$A$13,Calendar!$B93&lt;='Festività&amp;Chiusure'!$B$13),  AND($B93&gt;='Festività&amp;Chiusure'!$A$14,Calendar!$B93&lt;='Festività&amp;Chiusure'!$B$14),    AND($B93&gt;='Festività&amp;Chiusure'!$A$15,Calendar!$B93&lt;='Festività&amp;Chiusure'!$B$15),  AND($B93&gt;='Festività&amp;Chiusure'!$A$16,Calendar!$B93&lt;='Festività&amp;Chiusure'!$B$16),   $H93="domenica",$H93="sabato"),0,1)</f>
        <v>0</v>
      </c>
      <c r="K93">
        <f t="shared" si="23"/>
        <v>91</v>
      </c>
      <c r="L93">
        <f>SUM($J$3:J93)</f>
        <v>65</v>
      </c>
    </row>
    <row r="94" spans="1:12">
      <c r="A94" s="4">
        <f t="shared" si="15"/>
        <v>20240401</v>
      </c>
      <c r="B94" s="1">
        <v>45383</v>
      </c>
      <c r="C94">
        <f t="shared" si="16"/>
        <v>2024</v>
      </c>
      <c r="D94">
        <f t="shared" si="18"/>
        <v>4</v>
      </c>
      <c r="E94">
        <f t="shared" si="19"/>
        <v>14</v>
      </c>
      <c r="F94">
        <f t="shared" si="20"/>
        <v>2</v>
      </c>
      <c r="G94">
        <f t="shared" si="21"/>
        <v>1</v>
      </c>
      <c r="H94" t="str">
        <f t="shared" si="22"/>
        <v>lunedì</v>
      </c>
      <c r="I94" t="str">
        <f t="shared" si="17"/>
        <v>aprile</v>
      </c>
      <c r="J94">
        <f>IF(OR(AND($B94&gt;='Festività&amp;Chiusure'!$A$2,Calendar!$B94&lt;='Festività&amp;Chiusure'!$B$2),  AND($B94&gt;='Festività&amp;Chiusure'!$A$3,Calendar!$B94&lt;='Festività&amp;Chiusure'!$B$3),  AND($B94&gt;='Festività&amp;Chiusure'!$A$4,Calendar!$B94&lt;='Festività&amp;Chiusure'!$B$4),  AND($B94&gt;='Festività&amp;Chiusure'!$A$5,Calendar!$B94&lt;='Festività&amp;Chiusure'!$B$5),  AND($B94&gt;='Festività&amp;Chiusure'!$A$6,Calendar!$B94&lt;='Festività&amp;Chiusure'!$B$6),  AND($B94&gt;='Festività&amp;Chiusure'!$A$7,Calendar!$B94&lt;='Festività&amp;Chiusure'!$B$7),  AND($B94&gt;='Festività&amp;Chiusure'!$A$8,Calendar!$B94&lt;='Festività&amp;Chiusure'!$B$8),  AND($B94&gt;='Festività&amp;Chiusure'!$A$9,Calendar!$B94&lt;='Festività&amp;Chiusure'!$B$9),  AND($B94&gt;='Festività&amp;Chiusure'!$A$10,Calendar!$B94&lt;='Festività&amp;Chiusure'!$B$10),  AND($B94&gt;='Festività&amp;Chiusure'!$A$11,Calendar!$B94&lt;='Festività&amp;Chiusure'!$B$11),  AND($B94&gt;='Festività&amp;Chiusure'!$A$12,Calendar!$B94&lt;='Festività&amp;Chiusure'!$B$12),  AND($B94&gt;='Festività&amp;Chiusure'!$A$13,Calendar!$B94&lt;='Festività&amp;Chiusure'!$B$13),  AND($B94&gt;='Festività&amp;Chiusure'!$A$14,Calendar!$B94&lt;='Festività&amp;Chiusure'!$B$14),    AND($B94&gt;='Festività&amp;Chiusure'!$A$15,Calendar!$B94&lt;='Festività&amp;Chiusure'!$B$15),  AND($B94&gt;='Festività&amp;Chiusure'!$A$16,Calendar!$B94&lt;='Festività&amp;Chiusure'!$B$16),   $H94="domenica",$H94="sabato"),0,1)</f>
        <v>1</v>
      </c>
      <c r="K94">
        <f t="shared" si="23"/>
        <v>92</v>
      </c>
      <c r="L94">
        <f>SUM($J$3:J94)</f>
        <v>66</v>
      </c>
    </row>
    <row r="95" spans="1:12">
      <c r="A95" s="4">
        <f t="shared" si="15"/>
        <v>20240402</v>
      </c>
      <c r="B95" s="1">
        <v>45384</v>
      </c>
      <c r="C95">
        <f t="shared" si="16"/>
        <v>2024</v>
      </c>
      <c r="D95">
        <f t="shared" si="18"/>
        <v>4</v>
      </c>
      <c r="E95">
        <f t="shared" si="19"/>
        <v>14</v>
      </c>
      <c r="F95">
        <f t="shared" si="20"/>
        <v>3</v>
      </c>
      <c r="G95">
        <f t="shared" si="21"/>
        <v>2</v>
      </c>
      <c r="H95" t="str">
        <f t="shared" si="22"/>
        <v>martedì</v>
      </c>
      <c r="I95" t="str">
        <f t="shared" si="17"/>
        <v>aprile</v>
      </c>
      <c r="J95">
        <f>IF(OR(AND($B95&gt;='Festività&amp;Chiusure'!$A$2,Calendar!$B95&lt;='Festività&amp;Chiusure'!$B$2),  AND($B95&gt;='Festività&amp;Chiusure'!$A$3,Calendar!$B95&lt;='Festività&amp;Chiusure'!$B$3),  AND($B95&gt;='Festività&amp;Chiusure'!$A$4,Calendar!$B95&lt;='Festività&amp;Chiusure'!$B$4),  AND($B95&gt;='Festività&amp;Chiusure'!$A$5,Calendar!$B95&lt;='Festività&amp;Chiusure'!$B$5),  AND($B95&gt;='Festività&amp;Chiusure'!$A$6,Calendar!$B95&lt;='Festività&amp;Chiusure'!$B$6),  AND($B95&gt;='Festività&amp;Chiusure'!$A$7,Calendar!$B95&lt;='Festività&amp;Chiusure'!$B$7),  AND($B95&gt;='Festività&amp;Chiusure'!$A$8,Calendar!$B95&lt;='Festività&amp;Chiusure'!$B$8),  AND($B95&gt;='Festività&amp;Chiusure'!$A$9,Calendar!$B95&lt;='Festività&amp;Chiusure'!$B$9),  AND($B95&gt;='Festività&amp;Chiusure'!$A$10,Calendar!$B95&lt;='Festività&amp;Chiusure'!$B$10),  AND($B95&gt;='Festività&amp;Chiusure'!$A$11,Calendar!$B95&lt;='Festività&amp;Chiusure'!$B$11),  AND($B95&gt;='Festività&amp;Chiusure'!$A$12,Calendar!$B95&lt;='Festività&amp;Chiusure'!$B$12),  AND($B95&gt;='Festività&amp;Chiusure'!$A$13,Calendar!$B95&lt;='Festività&amp;Chiusure'!$B$13),  AND($B95&gt;='Festività&amp;Chiusure'!$A$14,Calendar!$B95&lt;='Festività&amp;Chiusure'!$B$14),    AND($B95&gt;='Festività&amp;Chiusure'!$A$15,Calendar!$B95&lt;='Festività&amp;Chiusure'!$B$15),  AND($B95&gt;='Festività&amp;Chiusure'!$A$16,Calendar!$B95&lt;='Festività&amp;Chiusure'!$B$16),   $H95="domenica",$H95="sabato"),0,1)</f>
        <v>1</v>
      </c>
      <c r="K95">
        <f t="shared" si="23"/>
        <v>93</v>
      </c>
      <c r="L95">
        <f>SUM($J$3:J95)</f>
        <v>67</v>
      </c>
    </row>
    <row r="96" spans="1:12">
      <c r="A96" s="4">
        <f t="shared" si="15"/>
        <v>20240403</v>
      </c>
      <c r="B96" s="1">
        <v>45385</v>
      </c>
      <c r="C96">
        <f t="shared" si="16"/>
        <v>2024</v>
      </c>
      <c r="D96">
        <f t="shared" si="18"/>
        <v>4</v>
      </c>
      <c r="E96">
        <f t="shared" si="19"/>
        <v>14</v>
      </c>
      <c r="F96">
        <f t="shared" si="20"/>
        <v>4</v>
      </c>
      <c r="G96">
        <f t="shared" si="21"/>
        <v>3</v>
      </c>
      <c r="H96" t="str">
        <f t="shared" si="22"/>
        <v>mercoledì</v>
      </c>
      <c r="I96" t="str">
        <f t="shared" si="17"/>
        <v>aprile</v>
      </c>
      <c r="J96">
        <f>IF(OR(AND($B96&gt;='Festività&amp;Chiusure'!$A$2,Calendar!$B96&lt;='Festività&amp;Chiusure'!$B$2),  AND($B96&gt;='Festività&amp;Chiusure'!$A$3,Calendar!$B96&lt;='Festività&amp;Chiusure'!$B$3),  AND($B96&gt;='Festività&amp;Chiusure'!$A$4,Calendar!$B96&lt;='Festività&amp;Chiusure'!$B$4),  AND($B96&gt;='Festività&amp;Chiusure'!$A$5,Calendar!$B96&lt;='Festività&amp;Chiusure'!$B$5),  AND($B96&gt;='Festività&amp;Chiusure'!$A$6,Calendar!$B96&lt;='Festività&amp;Chiusure'!$B$6),  AND($B96&gt;='Festività&amp;Chiusure'!$A$7,Calendar!$B96&lt;='Festività&amp;Chiusure'!$B$7),  AND($B96&gt;='Festività&amp;Chiusure'!$A$8,Calendar!$B96&lt;='Festività&amp;Chiusure'!$B$8),  AND($B96&gt;='Festività&amp;Chiusure'!$A$9,Calendar!$B96&lt;='Festività&amp;Chiusure'!$B$9),  AND($B96&gt;='Festività&amp;Chiusure'!$A$10,Calendar!$B96&lt;='Festività&amp;Chiusure'!$B$10),  AND($B96&gt;='Festività&amp;Chiusure'!$A$11,Calendar!$B96&lt;='Festività&amp;Chiusure'!$B$11),  AND($B96&gt;='Festività&amp;Chiusure'!$A$12,Calendar!$B96&lt;='Festività&amp;Chiusure'!$B$12),  AND($B96&gt;='Festività&amp;Chiusure'!$A$13,Calendar!$B96&lt;='Festività&amp;Chiusure'!$B$13),  AND($B96&gt;='Festività&amp;Chiusure'!$A$14,Calendar!$B96&lt;='Festività&amp;Chiusure'!$B$14),    AND($B96&gt;='Festività&amp;Chiusure'!$A$15,Calendar!$B96&lt;='Festività&amp;Chiusure'!$B$15),  AND($B96&gt;='Festività&amp;Chiusure'!$A$16,Calendar!$B96&lt;='Festività&amp;Chiusure'!$B$16),   $H96="domenica",$H96="sabato"),0,1)</f>
        <v>1</v>
      </c>
      <c r="K96">
        <f t="shared" si="23"/>
        <v>94</v>
      </c>
      <c r="L96">
        <f>SUM($J$3:J96)</f>
        <v>68</v>
      </c>
    </row>
    <row r="97" spans="1:12">
      <c r="A97" s="4">
        <f t="shared" si="15"/>
        <v>20240404</v>
      </c>
      <c r="B97" s="1">
        <v>45386</v>
      </c>
      <c r="C97">
        <f t="shared" si="16"/>
        <v>2024</v>
      </c>
      <c r="D97">
        <f t="shared" si="18"/>
        <v>4</v>
      </c>
      <c r="E97">
        <f t="shared" si="19"/>
        <v>14</v>
      </c>
      <c r="F97">
        <f t="shared" si="20"/>
        <v>5</v>
      </c>
      <c r="G97">
        <f t="shared" si="21"/>
        <v>4</v>
      </c>
      <c r="H97" t="str">
        <f t="shared" si="22"/>
        <v>giovedì</v>
      </c>
      <c r="I97" t="str">
        <f t="shared" si="17"/>
        <v>aprile</v>
      </c>
      <c r="J97">
        <f>IF(OR(AND($B97&gt;='Festività&amp;Chiusure'!$A$2,Calendar!$B97&lt;='Festività&amp;Chiusure'!$B$2),  AND($B97&gt;='Festività&amp;Chiusure'!$A$3,Calendar!$B97&lt;='Festività&amp;Chiusure'!$B$3),  AND($B97&gt;='Festività&amp;Chiusure'!$A$4,Calendar!$B97&lt;='Festività&amp;Chiusure'!$B$4),  AND($B97&gt;='Festività&amp;Chiusure'!$A$5,Calendar!$B97&lt;='Festività&amp;Chiusure'!$B$5),  AND($B97&gt;='Festività&amp;Chiusure'!$A$6,Calendar!$B97&lt;='Festività&amp;Chiusure'!$B$6),  AND($B97&gt;='Festività&amp;Chiusure'!$A$7,Calendar!$B97&lt;='Festività&amp;Chiusure'!$B$7),  AND($B97&gt;='Festività&amp;Chiusure'!$A$8,Calendar!$B97&lt;='Festività&amp;Chiusure'!$B$8),  AND($B97&gt;='Festività&amp;Chiusure'!$A$9,Calendar!$B97&lt;='Festività&amp;Chiusure'!$B$9),  AND($B97&gt;='Festività&amp;Chiusure'!$A$10,Calendar!$B97&lt;='Festività&amp;Chiusure'!$B$10),  AND($B97&gt;='Festività&amp;Chiusure'!$A$11,Calendar!$B97&lt;='Festività&amp;Chiusure'!$B$11),  AND($B97&gt;='Festività&amp;Chiusure'!$A$12,Calendar!$B97&lt;='Festività&amp;Chiusure'!$B$12),  AND($B97&gt;='Festività&amp;Chiusure'!$A$13,Calendar!$B97&lt;='Festività&amp;Chiusure'!$B$13),  AND($B97&gt;='Festività&amp;Chiusure'!$A$14,Calendar!$B97&lt;='Festività&amp;Chiusure'!$B$14),    AND($B97&gt;='Festività&amp;Chiusure'!$A$15,Calendar!$B97&lt;='Festività&amp;Chiusure'!$B$15),  AND($B97&gt;='Festività&amp;Chiusure'!$A$16,Calendar!$B97&lt;='Festività&amp;Chiusure'!$B$16),   $H97="domenica",$H97="sabato"),0,1)</f>
        <v>1</v>
      </c>
      <c r="K97">
        <f t="shared" si="23"/>
        <v>95</v>
      </c>
      <c r="L97">
        <f>SUM($J$3:J97)</f>
        <v>69</v>
      </c>
    </row>
    <row r="98" spans="1:12">
      <c r="A98" s="4">
        <f t="shared" si="15"/>
        <v>20240405</v>
      </c>
      <c r="B98" s="1">
        <v>45387</v>
      </c>
      <c r="C98">
        <f t="shared" si="16"/>
        <v>2024</v>
      </c>
      <c r="D98">
        <f t="shared" si="18"/>
        <v>4</v>
      </c>
      <c r="E98">
        <f t="shared" si="19"/>
        <v>14</v>
      </c>
      <c r="F98">
        <f t="shared" si="20"/>
        <v>6</v>
      </c>
      <c r="G98">
        <f t="shared" si="21"/>
        <v>5</v>
      </c>
      <c r="H98" t="str">
        <f t="shared" si="22"/>
        <v>venerdì</v>
      </c>
      <c r="I98" t="str">
        <f t="shared" si="17"/>
        <v>aprile</v>
      </c>
      <c r="J98">
        <f>IF(OR(AND($B98&gt;='Festività&amp;Chiusure'!$A$2,Calendar!$B98&lt;='Festività&amp;Chiusure'!$B$2),  AND($B98&gt;='Festività&amp;Chiusure'!$A$3,Calendar!$B98&lt;='Festività&amp;Chiusure'!$B$3),  AND($B98&gt;='Festività&amp;Chiusure'!$A$4,Calendar!$B98&lt;='Festività&amp;Chiusure'!$B$4),  AND($B98&gt;='Festività&amp;Chiusure'!$A$5,Calendar!$B98&lt;='Festività&amp;Chiusure'!$B$5),  AND($B98&gt;='Festività&amp;Chiusure'!$A$6,Calendar!$B98&lt;='Festività&amp;Chiusure'!$B$6),  AND($B98&gt;='Festività&amp;Chiusure'!$A$7,Calendar!$B98&lt;='Festività&amp;Chiusure'!$B$7),  AND($B98&gt;='Festività&amp;Chiusure'!$A$8,Calendar!$B98&lt;='Festività&amp;Chiusure'!$B$8),  AND($B98&gt;='Festività&amp;Chiusure'!$A$9,Calendar!$B98&lt;='Festività&amp;Chiusure'!$B$9),  AND($B98&gt;='Festività&amp;Chiusure'!$A$10,Calendar!$B98&lt;='Festività&amp;Chiusure'!$B$10),  AND($B98&gt;='Festività&amp;Chiusure'!$A$11,Calendar!$B98&lt;='Festività&amp;Chiusure'!$B$11),  AND($B98&gt;='Festività&amp;Chiusure'!$A$12,Calendar!$B98&lt;='Festività&amp;Chiusure'!$B$12),  AND($B98&gt;='Festività&amp;Chiusure'!$A$13,Calendar!$B98&lt;='Festività&amp;Chiusure'!$B$13),  AND($B98&gt;='Festività&amp;Chiusure'!$A$14,Calendar!$B98&lt;='Festività&amp;Chiusure'!$B$14),    AND($B98&gt;='Festività&amp;Chiusure'!$A$15,Calendar!$B98&lt;='Festività&amp;Chiusure'!$B$15),  AND($B98&gt;='Festività&amp;Chiusure'!$A$16,Calendar!$B98&lt;='Festività&amp;Chiusure'!$B$16),   $H98="domenica",$H98="sabato"),0,1)</f>
        <v>1</v>
      </c>
      <c r="K98">
        <f t="shared" si="23"/>
        <v>96</v>
      </c>
      <c r="L98">
        <f>SUM($J$3:J98)</f>
        <v>70</v>
      </c>
    </row>
    <row r="99" spans="1:12">
      <c r="A99" s="4">
        <f t="shared" si="15"/>
        <v>20240406</v>
      </c>
      <c r="B99" s="1">
        <v>45388</v>
      </c>
      <c r="C99">
        <f t="shared" si="16"/>
        <v>2024</v>
      </c>
      <c r="D99">
        <f t="shared" si="18"/>
        <v>4</v>
      </c>
      <c r="E99">
        <f t="shared" si="19"/>
        <v>14</v>
      </c>
      <c r="F99">
        <f t="shared" si="20"/>
        <v>7</v>
      </c>
      <c r="G99">
        <f t="shared" si="21"/>
        <v>6</v>
      </c>
      <c r="H99" t="str">
        <f t="shared" si="22"/>
        <v>sabato</v>
      </c>
      <c r="I99" t="str">
        <f t="shared" si="17"/>
        <v>aprile</v>
      </c>
      <c r="J99">
        <f>IF(OR(AND($B99&gt;='Festività&amp;Chiusure'!$A$2,Calendar!$B99&lt;='Festività&amp;Chiusure'!$B$2),  AND($B99&gt;='Festività&amp;Chiusure'!$A$3,Calendar!$B99&lt;='Festività&amp;Chiusure'!$B$3),  AND($B99&gt;='Festività&amp;Chiusure'!$A$4,Calendar!$B99&lt;='Festività&amp;Chiusure'!$B$4),  AND($B99&gt;='Festività&amp;Chiusure'!$A$5,Calendar!$B99&lt;='Festività&amp;Chiusure'!$B$5),  AND($B99&gt;='Festività&amp;Chiusure'!$A$6,Calendar!$B99&lt;='Festività&amp;Chiusure'!$B$6),  AND($B99&gt;='Festività&amp;Chiusure'!$A$7,Calendar!$B99&lt;='Festività&amp;Chiusure'!$B$7),  AND($B99&gt;='Festività&amp;Chiusure'!$A$8,Calendar!$B99&lt;='Festività&amp;Chiusure'!$B$8),  AND($B99&gt;='Festività&amp;Chiusure'!$A$9,Calendar!$B99&lt;='Festività&amp;Chiusure'!$B$9),  AND($B99&gt;='Festività&amp;Chiusure'!$A$10,Calendar!$B99&lt;='Festività&amp;Chiusure'!$B$10),  AND($B99&gt;='Festività&amp;Chiusure'!$A$11,Calendar!$B99&lt;='Festività&amp;Chiusure'!$B$11),  AND($B99&gt;='Festività&amp;Chiusure'!$A$12,Calendar!$B99&lt;='Festività&amp;Chiusure'!$B$12),  AND($B99&gt;='Festività&amp;Chiusure'!$A$13,Calendar!$B99&lt;='Festività&amp;Chiusure'!$B$13),  AND($B99&gt;='Festività&amp;Chiusure'!$A$14,Calendar!$B99&lt;='Festività&amp;Chiusure'!$B$14),    AND($B99&gt;='Festività&amp;Chiusure'!$A$15,Calendar!$B99&lt;='Festività&amp;Chiusure'!$B$15),  AND($B99&gt;='Festività&amp;Chiusure'!$A$16,Calendar!$B99&lt;='Festività&amp;Chiusure'!$B$16),   $H99="domenica",$H99="sabato"),0,1)</f>
        <v>0</v>
      </c>
      <c r="K99">
        <f t="shared" si="23"/>
        <v>97</v>
      </c>
      <c r="L99">
        <f>SUM($J$3:J99)</f>
        <v>70</v>
      </c>
    </row>
    <row r="100" spans="1:12">
      <c r="A100" s="4">
        <f t="shared" si="15"/>
        <v>20240407</v>
      </c>
      <c r="B100" s="1">
        <v>45389</v>
      </c>
      <c r="C100">
        <f t="shared" si="16"/>
        <v>2024</v>
      </c>
      <c r="D100">
        <f t="shared" si="18"/>
        <v>4</v>
      </c>
      <c r="E100">
        <f t="shared" si="19"/>
        <v>15</v>
      </c>
      <c r="F100">
        <f t="shared" si="20"/>
        <v>1</v>
      </c>
      <c r="G100">
        <f t="shared" si="21"/>
        <v>7</v>
      </c>
      <c r="H100" t="str">
        <f t="shared" si="22"/>
        <v>domenica</v>
      </c>
      <c r="I100" t="str">
        <f t="shared" si="17"/>
        <v>aprile</v>
      </c>
      <c r="J100">
        <f>IF(OR(AND($B100&gt;='Festività&amp;Chiusure'!$A$2,Calendar!$B100&lt;='Festività&amp;Chiusure'!$B$2),  AND($B100&gt;='Festività&amp;Chiusure'!$A$3,Calendar!$B100&lt;='Festività&amp;Chiusure'!$B$3),  AND($B100&gt;='Festività&amp;Chiusure'!$A$4,Calendar!$B100&lt;='Festività&amp;Chiusure'!$B$4),  AND($B100&gt;='Festività&amp;Chiusure'!$A$5,Calendar!$B100&lt;='Festività&amp;Chiusure'!$B$5),  AND($B100&gt;='Festività&amp;Chiusure'!$A$6,Calendar!$B100&lt;='Festività&amp;Chiusure'!$B$6),  AND($B100&gt;='Festività&amp;Chiusure'!$A$7,Calendar!$B100&lt;='Festività&amp;Chiusure'!$B$7),  AND($B100&gt;='Festività&amp;Chiusure'!$A$8,Calendar!$B100&lt;='Festività&amp;Chiusure'!$B$8),  AND($B100&gt;='Festività&amp;Chiusure'!$A$9,Calendar!$B100&lt;='Festività&amp;Chiusure'!$B$9),  AND($B100&gt;='Festività&amp;Chiusure'!$A$10,Calendar!$B100&lt;='Festività&amp;Chiusure'!$B$10),  AND($B100&gt;='Festività&amp;Chiusure'!$A$11,Calendar!$B100&lt;='Festività&amp;Chiusure'!$B$11),  AND($B100&gt;='Festività&amp;Chiusure'!$A$12,Calendar!$B100&lt;='Festività&amp;Chiusure'!$B$12),  AND($B100&gt;='Festività&amp;Chiusure'!$A$13,Calendar!$B100&lt;='Festività&amp;Chiusure'!$B$13),  AND($B100&gt;='Festività&amp;Chiusure'!$A$14,Calendar!$B100&lt;='Festività&amp;Chiusure'!$B$14),    AND($B100&gt;='Festività&amp;Chiusure'!$A$15,Calendar!$B100&lt;='Festività&amp;Chiusure'!$B$15),  AND($B100&gt;='Festività&amp;Chiusure'!$A$16,Calendar!$B100&lt;='Festività&amp;Chiusure'!$B$16),   $H100="domenica",$H100="sabato"),0,1)</f>
        <v>0</v>
      </c>
      <c r="K100">
        <f t="shared" si="23"/>
        <v>98</v>
      </c>
      <c r="L100">
        <f>SUM($J$3:J100)</f>
        <v>70</v>
      </c>
    </row>
    <row r="101" spans="1:12">
      <c r="A101" s="4">
        <f t="shared" si="15"/>
        <v>20240408</v>
      </c>
      <c r="B101" s="1">
        <v>45390</v>
      </c>
      <c r="C101">
        <f t="shared" si="16"/>
        <v>2024</v>
      </c>
      <c r="D101">
        <f t="shared" si="18"/>
        <v>4</v>
      </c>
      <c r="E101">
        <f t="shared" si="19"/>
        <v>15</v>
      </c>
      <c r="F101">
        <f t="shared" si="20"/>
        <v>2</v>
      </c>
      <c r="G101">
        <f t="shared" si="21"/>
        <v>8</v>
      </c>
      <c r="H101" t="str">
        <f t="shared" si="22"/>
        <v>lunedì</v>
      </c>
      <c r="I101" t="str">
        <f t="shared" si="17"/>
        <v>aprile</v>
      </c>
      <c r="J101">
        <f>IF(OR(AND($B101&gt;='Festività&amp;Chiusure'!$A$2,Calendar!$B101&lt;='Festività&amp;Chiusure'!$B$2),  AND($B101&gt;='Festività&amp;Chiusure'!$A$3,Calendar!$B101&lt;='Festività&amp;Chiusure'!$B$3),  AND($B101&gt;='Festività&amp;Chiusure'!$A$4,Calendar!$B101&lt;='Festività&amp;Chiusure'!$B$4),  AND($B101&gt;='Festività&amp;Chiusure'!$A$5,Calendar!$B101&lt;='Festività&amp;Chiusure'!$B$5),  AND($B101&gt;='Festività&amp;Chiusure'!$A$6,Calendar!$B101&lt;='Festività&amp;Chiusure'!$B$6),  AND($B101&gt;='Festività&amp;Chiusure'!$A$7,Calendar!$B101&lt;='Festività&amp;Chiusure'!$B$7),  AND($B101&gt;='Festività&amp;Chiusure'!$A$8,Calendar!$B101&lt;='Festività&amp;Chiusure'!$B$8),  AND($B101&gt;='Festività&amp;Chiusure'!$A$9,Calendar!$B101&lt;='Festività&amp;Chiusure'!$B$9),  AND($B101&gt;='Festività&amp;Chiusure'!$A$10,Calendar!$B101&lt;='Festività&amp;Chiusure'!$B$10),  AND($B101&gt;='Festività&amp;Chiusure'!$A$11,Calendar!$B101&lt;='Festività&amp;Chiusure'!$B$11),  AND($B101&gt;='Festività&amp;Chiusure'!$A$12,Calendar!$B101&lt;='Festività&amp;Chiusure'!$B$12),  AND($B101&gt;='Festività&amp;Chiusure'!$A$13,Calendar!$B101&lt;='Festività&amp;Chiusure'!$B$13),  AND($B101&gt;='Festività&amp;Chiusure'!$A$14,Calendar!$B101&lt;='Festività&amp;Chiusure'!$B$14),    AND($B101&gt;='Festività&amp;Chiusure'!$A$15,Calendar!$B101&lt;='Festività&amp;Chiusure'!$B$15),  AND($B101&gt;='Festività&amp;Chiusure'!$A$16,Calendar!$B101&lt;='Festività&amp;Chiusure'!$B$16),   $H101="domenica",$H101="sabato"),0,1)</f>
        <v>1</v>
      </c>
      <c r="K101">
        <f t="shared" si="23"/>
        <v>99</v>
      </c>
      <c r="L101">
        <f>SUM($J$3:J101)</f>
        <v>71</v>
      </c>
    </row>
    <row r="102" spans="1:12">
      <c r="A102" s="4">
        <f t="shared" si="15"/>
        <v>20240409</v>
      </c>
      <c r="B102" s="1">
        <v>45391</v>
      </c>
      <c r="C102">
        <f t="shared" si="16"/>
        <v>2024</v>
      </c>
      <c r="D102">
        <f t="shared" si="18"/>
        <v>4</v>
      </c>
      <c r="E102">
        <f t="shared" si="19"/>
        <v>15</v>
      </c>
      <c r="F102">
        <f t="shared" si="20"/>
        <v>3</v>
      </c>
      <c r="G102">
        <f t="shared" si="21"/>
        <v>9</v>
      </c>
      <c r="H102" t="str">
        <f t="shared" si="22"/>
        <v>martedì</v>
      </c>
      <c r="I102" t="str">
        <f t="shared" si="17"/>
        <v>aprile</v>
      </c>
      <c r="J102">
        <f>IF(OR(AND($B102&gt;='Festività&amp;Chiusure'!$A$2,Calendar!$B102&lt;='Festività&amp;Chiusure'!$B$2),  AND($B102&gt;='Festività&amp;Chiusure'!$A$3,Calendar!$B102&lt;='Festività&amp;Chiusure'!$B$3),  AND($B102&gt;='Festività&amp;Chiusure'!$A$4,Calendar!$B102&lt;='Festività&amp;Chiusure'!$B$4),  AND($B102&gt;='Festività&amp;Chiusure'!$A$5,Calendar!$B102&lt;='Festività&amp;Chiusure'!$B$5),  AND($B102&gt;='Festività&amp;Chiusure'!$A$6,Calendar!$B102&lt;='Festività&amp;Chiusure'!$B$6),  AND($B102&gt;='Festività&amp;Chiusure'!$A$7,Calendar!$B102&lt;='Festività&amp;Chiusure'!$B$7),  AND($B102&gt;='Festività&amp;Chiusure'!$A$8,Calendar!$B102&lt;='Festività&amp;Chiusure'!$B$8),  AND($B102&gt;='Festività&amp;Chiusure'!$A$9,Calendar!$B102&lt;='Festività&amp;Chiusure'!$B$9),  AND($B102&gt;='Festività&amp;Chiusure'!$A$10,Calendar!$B102&lt;='Festività&amp;Chiusure'!$B$10),  AND($B102&gt;='Festività&amp;Chiusure'!$A$11,Calendar!$B102&lt;='Festività&amp;Chiusure'!$B$11),  AND($B102&gt;='Festività&amp;Chiusure'!$A$12,Calendar!$B102&lt;='Festività&amp;Chiusure'!$B$12),  AND($B102&gt;='Festività&amp;Chiusure'!$A$13,Calendar!$B102&lt;='Festività&amp;Chiusure'!$B$13),  AND($B102&gt;='Festività&amp;Chiusure'!$A$14,Calendar!$B102&lt;='Festività&amp;Chiusure'!$B$14),    AND($B102&gt;='Festività&amp;Chiusure'!$A$15,Calendar!$B102&lt;='Festività&amp;Chiusure'!$B$15),  AND($B102&gt;='Festività&amp;Chiusure'!$A$16,Calendar!$B102&lt;='Festività&amp;Chiusure'!$B$16),   $H102="domenica",$H102="sabato"),0,1)</f>
        <v>1</v>
      </c>
      <c r="K102">
        <f t="shared" si="23"/>
        <v>100</v>
      </c>
      <c r="L102">
        <f>SUM($J$3:J102)</f>
        <v>72</v>
      </c>
    </row>
    <row r="103" spans="1:12">
      <c r="A103" s="4">
        <f t="shared" si="15"/>
        <v>20240410</v>
      </c>
      <c r="B103" s="1">
        <v>45392</v>
      </c>
      <c r="C103">
        <f t="shared" si="16"/>
        <v>2024</v>
      </c>
      <c r="D103">
        <f t="shared" si="18"/>
        <v>4</v>
      </c>
      <c r="E103">
        <f t="shared" si="19"/>
        <v>15</v>
      </c>
      <c r="F103">
        <f t="shared" si="20"/>
        <v>4</v>
      </c>
      <c r="G103">
        <f t="shared" si="21"/>
        <v>10</v>
      </c>
      <c r="H103" t="str">
        <f t="shared" si="22"/>
        <v>mercoledì</v>
      </c>
      <c r="I103" t="str">
        <f t="shared" si="17"/>
        <v>aprile</v>
      </c>
      <c r="J103">
        <f>IF(OR(AND($B103&gt;='Festività&amp;Chiusure'!$A$2,Calendar!$B103&lt;='Festività&amp;Chiusure'!$B$2),  AND($B103&gt;='Festività&amp;Chiusure'!$A$3,Calendar!$B103&lt;='Festività&amp;Chiusure'!$B$3),  AND($B103&gt;='Festività&amp;Chiusure'!$A$4,Calendar!$B103&lt;='Festività&amp;Chiusure'!$B$4),  AND($B103&gt;='Festività&amp;Chiusure'!$A$5,Calendar!$B103&lt;='Festività&amp;Chiusure'!$B$5),  AND($B103&gt;='Festività&amp;Chiusure'!$A$6,Calendar!$B103&lt;='Festività&amp;Chiusure'!$B$6),  AND($B103&gt;='Festività&amp;Chiusure'!$A$7,Calendar!$B103&lt;='Festività&amp;Chiusure'!$B$7),  AND($B103&gt;='Festività&amp;Chiusure'!$A$8,Calendar!$B103&lt;='Festività&amp;Chiusure'!$B$8),  AND($B103&gt;='Festività&amp;Chiusure'!$A$9,Calendar!$B103&lt;='Festività&amp;Chiusure'!$B$9),  AND($B103&gt;='Festività&amp;Chiusure'!$A$10,Calendar!$B103&lt;='Festività&amp;Chiusure'!$B$10),  AND($B103&gt;='Festività&amp;Chiusure'!$A$11,Calendar!$B103&lt;='Festività&amp;Chiusure'!$B$11),  AND($B103&gt;='Festività&amp;Chiusure'!$A$12,Calendar!$B103&lt;='Festività&amp;Chiusure'!$B$12),  AND($B103&gt;='Festività&amp;Chiusure'!$A$13,Calendar!$B103&lt;='Festività&amp;Chiusure'!$B$13),  AND($B103&gt;='Festività&amp;Chiusure'!$A$14,Calendar!$B103&lt;='Festività&amp;Chiusure'!$B$14),    AND($B103&gt;='Festività&amp;Chiusure'!$A$15,Calendar!$B103&lt;='Festività&amp;Chiusure'!$B$15),  AND($B103&gt;='Festività&amp;Chiusure'!$A$16,Calendar!$B103&lt;='Festività&amp;Chiusure'!$B$16),   $H103="domenica",$H103="sabato"),0,1)</f>
        <v>1</v>
      </c>
      <c r="K103">
        <f t="shared" si="23"/>
        <v>101</v>
      </c>
      <c r="L103">
        <f>SUM($J$3:J103)</f>
        <v>73</v>
      </c>
    </row>
    <row r="104" spans="1:12">
      <c r="A104" s="4">
        <f t="shared" si="15"/>
        <v>20240411</v>
      </c>
      <c r="B104" s="1">
        <v>45393</v>
      </c>
      <c r="C104">
        <f t="shared" si="16"/>
        <v>2024</v>
      </c>
      <c r="D104">
        <f t="shared" si="18"/>
        <v>4</v>
      </c>
      <c r="E104">
        <f t="shared" si="19"/>
        <v>15</v>
      </c>
      <c r="F104">
        <f t="shared" si="20"/>
        <v>5</v>
      </c>
      <c r="G104">
        <f t="shared" si="21"/>
        <v>11</v>
      </c>
      <c r="H104" t="str">
        <f t="shared" si="22"/>
        <v>giovedì</v>
      </c>
      <c r="I104" t="str">
        <f t="shared" si="17"/>
        <v>aprile</v>
      </c>
      <c r="J104">
        <f>IF(OR(AND($B104&gt;='Festività&amp;Chiusure'!$A$2,Calendar!$B104&lt;='Festività&amp;Chiusure'!$B$2),  AND($B104&gt;='Festività&amp;Chiusure'!$A$3,Calendar!$B104&lt;='Festività&amp;Chiusure'!$B$3),  AND($B104&gt;='Festività&amp;Chiusure'!$A$4,Calendar!$B104&lt;='Festività&amp;Chiusure'!$B$4),  AND($B104&gt;='Festività&amp;Chiusure'!$A$5,Calendar!$B104&lt;='Festività&amp;Chiusure'!$B$5),  AND($B104&gt;='Festività&amp;Chiusure'!$A$6,Calendar!$B104&lt;='Festività&amp;Chiusure'!$B$6),  AND($B104&gt;='Festività&amp;Chiusure'!$A$7,Calendar!$B104&lt;='Festività&amp;Chiusure'!$B$7),  AND($B104&gt;='Festività&amp;Chiusure'!$A$8,Calendar!$B104&lt;='Festività&amp;Chiusure'!$B$8),  AND($B104&gt;='Festività&amp;Chiusure'!$A$9,Calendar!$B104&lt;='Festività&amp;Chiusure'!$B$9),  AND($B104&gt;='Festività&amp;Chiusure'!$A$10,Calendar!$B104&lt;='Festività&amp;Chiusure'!$B$10),  AND($B104&gt;='Festività&amp;Chiusure'!$A$11,Calendar!$B104&lt;='Festività&amp;Chiusure'!$B$11),  AND($B104&gt;='Festività&amp;Chiusure'!$A$12,Calendar!$B104&lt;='Festività&amp;Chiusure'!$B$12),  AND($B104&gt;='Festività&amp;Chiusure'!$A$13,Calendar!$B104&lt;='Festività&amp;Chiusure'!$B$13),  AND($B104&gt;='Festività&amp;Chiusure'!$A$14,Calendar!$B104&lt;='Festività&amp;Chiusure'!$B$14),    AND($B104&gt;='Festività&amp;Chiusure'!$A$15,Calendar!$B104&lt;='Festività&amp;Chiusure'!$B$15),  AND($B104&gt;='Festività&amp;Chiusure'!$A$16,Calendar!$B104&lt;='Festività&amp;Chiusure'!$B$16),   $H104="domenica",$H104="sabato"),0,1)</f>
        <v>1</v>
      </c>
      <c r="K104">
        <f t="shared" si="23"/>
        <v>102</v>
      </c>
      <c r="L104">
        <f>SUM($J$3:J104)</f>
        <v>74</v>
      </c>
    </row>
    <row r="105" spans="1:12">
      <c r="A105" s="4">
        <f t="shared" si="15"/>
        <v>20240412</v>
      </c>
      <c r="B105" s="1">
        <v>45394</v>
      </c>
      <c r="C105">
        <f t="shared" si="16"/>
        <v>2024</v>
      </c>
      <c r="D105">
        <f t="shared" si="18"/>
        <v>4</v>
      </c>
      <c r="E105">
        <f t="shared" si="19"/>
        <v>15</v>
      </c>
      <c r="F105">
        <f t="shared" si="20"/>
        <v>6</v>
      </c>
      <c r="G105">
        <f t="shared" si="21"/>
        <v>12</v>
      </c>
      <c r="H105" t="str">
        <f t="shared" si="22"/>
        <v>venerdì</v>
      </c>
      <c r="I105" t="str">
        <f t="shared" si="17"/>
        <v>aprile</v>
      </c>
      <c r="J105">
        <f>IF(OR(AND($B105&gt;='Festività&amp;Chiusure'!$A$2,Calendar!$B105&lt;='Festività&amp;Chiusure'!$B$2),  AND($B105&gt;='Festività&amp;Chiusure'!$A$3,Calendar!$B105&lt;='Festività&amp;Chiusure'!$B$3),  AND($B105&gt;='Festività&amp;Chiusure'!$A$4,Calendar!$B105&lt;='Festività&amp;Chiusure'!$B$4),  AND($B105&gt;='Festività&amp;Chiusure'!$A$5,Calendar!$B105&lt;='Festività&amp;Chiusure'!$B$5),  AND($B105&gt;='Festività&amp;Chiusure'!$A$6,Calendar!$B105&lt;='Festività&amp;Chiusure'!$B$6),  AND($B105&gt;='Festività&amp;Chiusure'!$A$7,Calendar!$B105&lt;='Festività&amp;Chiusure'!$B$7),  AND($B105&gt;='Festività&amp;Chiusure'!$A$8,Calendar!$B105&lt;='Festività&amp;Chiusure'!$B$8),  AND($B105&gt;='Festività&amp;Chiusure'!$A$9,Calendar!$B105&lt;='Festività&amp;Chiusure'!$B$9),  AND($B105&gt;='Festività&amp;Chiusure'!$A$10,Calendar!$B105&lt;='Festività&amp;Chiusure'!$B$10),  AND($B105&gt;='Festività&amp;Chiusure'!$A$11,Calendar!$B105&lt;='Festività&amp;Chiusure'!$B$11),  AND($B105&gt;='Festività&amp;Chiusure'!$A$12,Calendar!$B105&lt;='Festività&amp;Chiusure'!$B$12),  AND($B105&gt;='Festività&amp;Chiusure'!$A$13,Calendar!$B105&lt;='Festività&amp;Chiusure'!$B$13),  AND($B105&gt;='Festività&amp;Chiusure'!$A$14,Calendar!$B105&lt;='Festività&amp;Chiusure'!$B$14),    AND($B105&gt;='Festività&amp;Chiusure'!$A$15,Calendar!$B105&lt;='Festività&amp;Chiusure'!$B$15),  AND($B105&gt;='Festività&amp;Chiusure'!$A$16,Calendar!$B105&lt;='Festività&amp;Chiusure'!$B$16),   $H105="domenica",$H105="sabato"),0,1)</f>
        <v>1</v>
      </c>
      <c r="K105">
        <f t="shared" si="23"/>
        <v>103</v>
      </c>
      <c r="L105">
        <f>SUM($J$3:J105)</f>
        <v>75</v>
      </c>
    </row>
    <row r="106" spans="1:12">
      <c r="A106" s="4">
        <f t="shared" si="15"/>
        <v>20240413</v>
      </c>
      <c r="B106" s="1">
        <v>45395</v>
      </c>
      <c r="C106">
        <f t="shared" si="16"/>
        <v>2024</v>
      </c>
      <c r="D106">
        <f t="shared" si="18"/>
        <v>4</v>
      </c>
      <c r="E106">
        <f t="shared" si="19"/>
        <v>15</v>
      </c>
      <c r="F106">
        <f t="shared" si="20"/>
        <v>7</v>
      </c>
      <c r="G106">
        <f t="shared" si="21"/>
        <v>13</v>
      </c>
      <c r="H106" t="str">
        <f t="shared" si="22"/>
        <v>sabato</v>
      </c>
      <c r="I106" t="str">
        <f t="shared" si="17"/>
        <v>aprile</v>
      </c>
      <c r="J106">
        <f>IF(OR(AND($B106&gt;='Festività&amp;Chiusure'!$A$2,Calendar!$B106&lt;='Festività&amp;Chiusure'!$B$2),  AND($B106&gt;='Festività&amp;Chiusure'!$A$3,Calendar!$B106&lt;='Festività&amp;Chiusure'!$B$3),  AND($B106&gt;='Festività&amp;Chiusure'!$A$4,Calendar!$B106&lt;='Festività&amp;Chiusure'!$B$4),  AND($B106&gt;='Festività&amp;Chiusure'!$A$5,Calendar!$B106&lt;='Festività&amp;Chiusure'!$B$5),  AND($B106&gt;='Festività&amp;Chiusure'!$A$6,Calendar!$B106&lt;='Festività&amp;Chiusure'!$B$6),  AND($B106&gt;='Festività&amp;Chiusure'!$A$7,Calendar!$B106&lt;='Festività&amp;Chiusure'!$B$7),  AND($B106&gt;='Festività&amp;Chiusure'!$A$8,Calendar!$B106&lt;='Festività&amp;Chiusure'!$B$8),  AND($B106&gt;='Festività&amp;Chiusure'!$A$9,Calendar!$B106&lt;='Festività&amp;Chiusure'!$B$9),  AND($B106&gt;='Festività&amp;Chiusure'!$A$10,Calendar!$B106&lt;='Festività&amp;Chiusure'!$B$10),  AND($B106&gt;='Festività&amp;Chiusure'!$A$11,Calendar!$B106&lt;='Festività&amp;Chiusure'!$B$11),  AND($B106&gt;='Festività&amp;Chiusure'!$A$12,Calendar!$B106&lt;='Festività&amp;Chiusure'!$B$12),  AND($B106&gt;='Festività&amp;Chiusure'!$A$13,Calendar!$B106&lt;='Festività&amp;Chiusure'!$B$13),  AND($B106&gt;='Festività&amp;Chiusure'!$A$14,Calendar!$B106&lt;='Festività&amp;Chiusure'!$B$14),    AND($B106&gt;='Festività&amp;Chiusure'!$A$15,Calendar!$B106&lt;='Festività&amp;Chiusure'!$B$15),  AND($B106&gt;='Festività&amp;Chiusure'!$A$16,Calendar!$B106&lt;='Festività&amp;Chiusure'!$B$16),   $H106="domenica",$H106="sabato"),0,1)</f>
        <v>0</v>
      </c>
      <c r="K106">
        <f t="shared" si="23"/>
        <v>104</v>
      </c>
      <c r="L106">
        <f>SUM($J$3:J106)</f>
        <v>75</v>
      </c>
    </row>
    <row r="107" spans="1:12">
      <c r="A107" s="4">
        <f t="shared" si="15"/>
        <v>20240414</v>
      </c>
      <c r="B107" s="1">
        <v>45396</v>
      </c>
      <c r="C107">
        <f t="shared" si="16"/>
        <v>2024</v>
      </c>
      <c r="D107">
        <f t="shared" si="18"/>
        <v>4</v>
      </c>
      <c r="E107">
        <f t="shared" si="19"/>
        <v>16</v>
      </c>
      <c r="F107">
        <f t="shared" si="20"/>
        <v>1</v>
      </c>
      <c r="G107">
        <f t="shared" si="21"/>
        <v>14</v>
      </c>
      <c r="H107" t="str">
        <f t="shared" si="22"/>
        <v>domenica</v>
      </c>
      <c r="I107" t="str">
        <f t="shared" si="17"/>
        <v>aprile</v>
      </c>
      <c r="J107">
        <f>IF(OR(AND($B107&gt;='Festività&amp;Chiusure'!$A$2,Calendar!$B107&lt;='Festività&amp;Chiusure'!$B$2),  AND($B107&gt;='Festività&amp;Chiusure'!$A$3,Calendar!$B107&lt;='Festività&amp;Chiusure'!$B$3),  AND($B107&gt;='Festività&amp;Chiusure'!$A$4,Calendar!$B107&lt;='Festività&amp;Chiusure'!$B$4),  AND($B107&gt;='Festività&amp;Chiusure'!$A$5,Calendar!$B107&lt;='Festività&amp;Chiusure'!$B$5),  AND($B107&gt;='Festività&amp;Chiusure'!$A$6,Calendar!$B107&lt;='Festività&amp;Chiusure'!$B$6),  AND($B107&gt;='Festività&amp;Chiusure'!$A$7,Calendar!$B107&lt;='Festività&amp;Chiusure'!$B$7),  AND($B107&gt;='Festività&amp;Chiusure'!$A$8,Calendar!$B107&lt;='Festività&amp;Chiusure'!$B$8),  AND($B107&gt;='Festività&amp;Chiusure'!$A$9,Calendar!$B107&lt;='Festività&amp;Chiusure'!$B$9),  AND($B107&gt;='Festività&amp;Chiusure'!$A$10,Calendar!$B107&lt;='Festività&amp;Chiusure'!$B$10),  AND($B107&gt;='Festività&amp;Chiusure'!$A$11,Calendar!$B107&lt;='Festività&amp;Chiusure'!$B$11),  AND($B107&gt;='Festività&amp;Chiusure'!$A$12,Calendar!$B107&lt;='Festività&amp;Chiusure'!$B$12),  AND($B107&gt;='Festività&amp;Chiusure'!$A$13,Calendar!$B107&lt;='Festività&amp;Chiusure'!$B$13),  AND($B107&gt;='Festività&amp;Chiusure'!$A$14,Calendar!$B107&lt;='Festività&amp;Chiusure'!$B$14),    AND($B107&gt;='Festività&amp;Chiusure'!$A$15,Calendar!$B107&lt;='Festività&amp;Chiusure'!$B$15),  AND($B107&gt;='Festività&amp;Chiusure'!$A$16,Calendar!$B107&lt;='Festività&amp;Chiusure'!$B$16),   $H107="domenica",$H107="sabato"),0,1)</f>
        <v>0</v>
      </c>
      <c r="K107">
        <f t="shared" si="23"/>
        <v>105</v>
      </c>
      <c r="L107">
        <f>SUM($J$3:J107)</f>
        <v>75</v>
      </c>
    </row>
    <row r="108" spans="1:12">
      <c r="A108" s="4">
        <f t="shared" si="15"/>
        <v>20240415</v>
      </c>
      <c r="B108" s="1">
        <v>45397</v>
      </c>
      <c r="C108">
        <f t="shared" si="16"/>
        <v>2024</v>
      </c>
      <c r="D108">
        <f t="shared" si="18"/>
        <v>4</v>
      </c>
      <c r="E108">
        <f t="shared" si="19"/>
        <v>16</v>
      </c>
      <c r="F108">
        <f t="shared" si="20"/>
        <v>2</v>
      </c>
      <c r="G108">
        <f t="shared" si="21"/>
        <v>15</v>
      </c>
      <c r="H108" t="str">
        <f t="shared" si="22"/>
        <v>lunedì</v>
      </c>
      <c r="I108" t="str">
        <f t="shared" si="17"/>
        <v>aprile</v>
      </c>
      <c r="J108">
        <f>IF(OR(AND($B108&gt;='Festività&amp;Chiusure'!$A$2,Calendar!$B108&lt;='Festività&amp;Chiusure'!$B$2),  AND($B108&gt;='Festività&amp;Chiusure'!$A$3,Calendar!$B108&lt;='Festività&amp;Chiusure'!$B$3),  AND($B108&gt;='Festività&amp;Chiusure'!$A$4,Calendar!$B108&lt;='Festività&amp;Chiusure'!$B$4),  AND($B108&gt;='Festività&amp;Chiusure'!$A$5,Calendar!$B108&lt;='Festività&amp;Chiusure'!$B$5),  AND($B108&gt;='Festività&amp;Chiusure'!$A$6,Calendar!$B108&lt;='Festività&amp;Chiusure'!$B$6),  AND($B108&gt;='Festività&amp;Chiusure'!$A$7,Calendar!$B108&lt;='Festività&amp;Chiusure'!$B$7),  AND($B108&gt;='Festività&amp;Chiusure'!$A$8,Calendar!$B108&lt;='Festività&amp;Chiusure'!$B$8),  AND($B108&gt;='Festività&amp;Chiusure'!$A$9,Calendar!$B108&lt;='Festività&amp;Chiusure'!$B$9),  AND($B108&gt;='Festività&amp;Chiusure'!$A$10,Calendar!$B108&lt;='Festività&amp;Chiusure'!$B$10),  AND($B108&gt;='Festività&amp;Chiusure'!$A$11,Calendar!$B108&lt;='Festività&amp;Chiusure'!$B$11),  AND($B108&gt;='Festività&amp;Chiusure'!$A$12,Calendar!$B108&lt;='Festività&amp;Chiusure'!$B$12),  AND($B108&gt;='Festività&amp;Chiusure'!$A$13,Calendar!$B108&lt;='Festività&amp;Chiusure'!$B$13),  AND($B108&gt;='Festività&amp;Chiusure'!$A$14,Calendar!$B108&lt;='Festività&amp;Chiusure'!$B$14),    AND($B108&gt;='Festività&amp;Chiusure'!$A$15,Calendar!$B108&lt;='Festività&amp;Chiusure'!$B$15),  AND($B108&gt;='Festività&amp;Chiusure'!$A$16,Calendar!$B108&lt;='Festività&amp;Chiusure'!$B$16),   $H108="domenica",$H108="sabato"),0,1)</f>
        <v>1</v>
      </c>
      <c r="K108">
        <f t="shared" si="23"/>
        <v>106</v>
      </c>
      <c r="L108">
        <f>SUM($J$3:J108)</f>
        <v>76</v>
      </c>
    </row>
    <row r="109" spans="1:12">
      <c r="A109" s="4">
        <f t="shared" si="15"/>
        <v>20240416</v>
      </c>
      <c r="B109" s="1">
        <v>45398</v>
      </c>
      <c r="C109">
        <f t="shared" si="16"/>
        <v>2024</v>
      </c>
      <c r="D109">
        <f t="shared" si="18"/>
        <v>4</v>
      </c>
      <c r="E109">
        <f t="shared" si="19"/>
        <v>16</v>
      </c>
      <c r="F109">
        <f t="shared" si="20"/>
        <v>3</v>
      </c>
      <c r="G109">
        <f t="shared" si="21"/>
        <v>16</v>
      </c>
      <c r="H109" t="str">
        <f t="shared" si="22"/>
        <v>martedì</v>
      </c>
      <c r="I109" t="str">
        <f t="shared" si="17"/>
        <v>aprile</v>
      </c>
      <c r="J109">
        <f>IF(OR(AND($B109&gt;='Festività&amp;Chiusure'!$A$2,Calendar!$B109&lt;='Festività&amp;Chiusure'!$B$2),  AND($B109&gt;='Festività&amp;Chiusure'!$A$3,Calendar!$B109&lt;='Festività&amp;Chiusure'!$B$3),  AND($B109&gt;='Festività&amp;Chiusure'!$A$4,Calendar!$B109&lt;='Festività&amp;Chiusure'!$B$4),  AND($B109&gt;='Festività&amp;Chiusure'!$A$5,Calendar!$B109&lt;='Festività&amp;Chiusure'!$B$5),  AND($B109&gt;='Festività&amp;Chiusure'!$A$6,Calendar!$B109&lt;='Festività&amp;Chiusure'!$B$6),  AND($B109&gt;='Festività&amp;Chiusure'!$A$7,Calendar!$B109&lt;='Festività&amp;Chiusure'!$B$7),  AND($B109&gt;='Festività&amp;Chiusure'!$A$8,Calendar!$B109&lt;='Festività&amp;Chiusure'!$B$8),  AND($B109&gt;='Festività&amp;Chiusure'!$A$9,Calendar!$B109&lt;='Festività&amp;Chiusure'!$B$9),  AND($B109&gt;='Festività&amp;Chiusure'!$A$10,Calendar!$B109&lt;='Festività&amp;Chiusure'!$B$10),  AND($B109&gt;='Festività&amp;Chiusure'!$A$11,Calendar!$B109&lt;='Festività&amp;Chiusure'!$B$11),  AND($B109&gt;='Festività&amp;Chiusure'!$A$12,Calendar!$B109&lt;='Festività&amp;Chiusure'!$B$12),  AND($B109&gt;='Festività&amp;Chiusure'!$A$13,Calendar!$B109&lt;='Festività&amp;Chiusure'!$B$13),  AND($B109&gt;='Festività&amp;Chiusure'!$A$14,Calendar!$B109&lt;='Festività&amp;Chiusure'!$B$14),    AND($B109&gt;='Festività&amp;Chiusure'!$A$15,Calendar!$B109&lt;='Festività&amp;Chiusure'!$B$15),  AND($B109&gt;='Festività&amp;Chiusure'!$A$16,Calendar!$B109&lt;='Festività&amp;Chiusure'!$B$16),   $H109="domenica",$H109="sabato"),0,1)</f>
        <v>1</v>
      </c>
      <c r="K109">
        <f t="shared" si="23"/>
        <v>107</v>
      </c>
      <c r="L109">
        <f>SUM($J$3:J109)</f>
        <v>77</v>
      </c>
    </row>
    <row r="110" spans="1:12">
      <c r="A110" s="4">
        <f t="shared" si="15"/>
        <v>20240417</v>
      </c>
      <c r="B110" s="1">
        <v>45399</v>
      </c>
      <c r="C110">
        <f t="shared" si="16"/>
        <v>2024</v>
      </c>
      <c r="D110">
        <f t="shared" si="18"/>
        <v>4</v>
      </c>
      <c r="E110">
        <f t="shared" si="19"/>
        <v>16</v>
      </c>
      <c r="F110">
        <f t="shared" si="20"/>
        <v>4</v>
      </c>
      <c r="G110">
        <f t="shared" si="21"/>
        <v>17</v>
      </c>
      <c r="H110" t="str">
        <f t="shared" si="22"/>
        <v>mercoledì</v>
      </c>
      <c r="I110" t="str">
        <f t="shared" si="17"/>
        <v>aprile</v>
      </c>
      <c r="J110">
        <f>IF(OR(AND($B110&gt;='Festività&amp;Chiusure'!$A$2,Calendar!$B110&lt;='Festività&amp;Chiusure'!$B$2),  AND($B110&gt;='Festività&amp;Chiusure'!$A$3,Calendar!$B110&lt;='Festività&amp;Chiusure'!$B$3),  AND($B110&gt;='Festività&amp;Chiusure'!$A$4,Calendar!$B110&lt;='Festività&amp;Chiusure'!$B$4),  AND($B110&gt;='Festività&amp;Chiusure'!$A$5,Calendar!$B110&lt;='Festività&amp;Chiusure'!$B$5),  AND($B110&gt;='Festività&amp;Chiusure'!$A$6,Calendar!$B110&lt;='Festività&amp;Chiusure'!$B$6),  AND($B110&gt;='Festività&amp;Chiusure'!$A$7,Calendar!$B110&lt;='Festività&amp;Chiusure'!$B$7),  AND($B110&gt;='Festività&amp;Chiusure'!$A$8,Calendar!$B110&lt;='Festività&amp;Chiusure'!$B$8),  AND($B110&gt;='Festività&amp;Chiusure'!$A$9,Calendar!$B110&lt;='Festività&amp;Chiusure'!$B$9),  AND($B110&gt;='Festività&amp;Chiusure'!$A$10,Calendar!$B110&lt;='Festività&amp;Chiusure'!$B$10),  AND($B110&gt;='Festività&amp;Chiusure'!$A$11,Calendar!$B110&lt;='Festività&amp;Chiusure'!$B$11),  AND($B110&gt;='Festività&amp;Chiusure'!$A$12,Calendar!$B110&lt;='Festività&amp;Chiusure'!$B$12),  AND($B110&gt;='Festività&amp;Chiusure'!$A$13,Calendar!$B110&lt;='Festività&amp;Chiusure'!$B$13),  AND($B110&gt;='Festività&amp;Chiusure'!$A$14,Calendar!$B110&lt;='Festività&amp;Chiusure'!$B$14),    AND($B110&gt;='Festività&amp;Chiusure'!$A$15,Calendar!$B110&lt;='Festività&amp;Chiusure'!$B$15),  AND($B110&gt;='Festività&amp;Chiusure'!$A$16,Calendar!$B110&lt;='Festività&amp;Chiusure'!$B$16),   $H110="domenica",$H110="sabato"),0,1)</f>
        <v>1</v>
      </c>
      <c r="K110">
        <f t="shared" si="23"/>
        <v>108</v>
      </c>
      <c r="L110">
        <f>SUM($J$3:J110)</f>
        <v>78</v>
      </c>
    </row>
    <row r="111" spans="1:12">
      <c r="A111" s="4">
        <f t="shared" si="15"/>
        <v>20240418</v>
      </c>
      <c r="B111" s="1">
        <v>45400</v>
      </c>
      <c r="C111">
        <f t="shared" si="16"/>
        <v>2024</v>
      </c>
      <c r="D111">
        <f t="shared" si="18"/>
        <v>4</v>
      </c>
      <c r="E111">
        <f t="shared" si="19"/>
        <v>16</v>
      </c>
      <c r="F111">
        <f t="shared" si="20"/>
        <v>5</v>
      </c>
      <c r="G111">
        <f t="shared" si="21"/>
        <v>18</v>
      </c>
      <c r="H111" t="str">
        <f t="shared" si="22"/>
        <v>giovedì</v>
      </c>
      <c r="I111" t="str">
        <f t="shared" si="17"/>
        <v>aprile</v>
      </c>
      <c r="J111">
        <f>IF(OR(AND($B111&gt;='Festività&amp;Chiusure'!$A$2,Calendar!$B111&lt;='Festività&amp;Chiusure'!$B$2),  AND($B111&gt;='Festività&amp;Chiusure'!$A$3,Calendar!$B111&lt;='Festività&amp;Chiusure'!$B$3),  AND($B111&gt;='Festività&amp;Chiusure'!$A$4,Calendar!$B111&lt;='Festività&amp;Chiusure'!$B$4),  AND($B111&gt;='Festività&amp;Chiusure'!$A$5,Calendar!$B111&lt;='Festività&amp;Chiusure'!$B$5),  AND($B111&gt;='Festività&amp;Chiusure'!$A$6,Calendar!$B111&lt;='Festività&amp;Chiusure'!$B$6),  AND($B111&gt;='Festività&amp;Chiusure'!$A$7,Calendar!$B111&lt;='Festività&amp;Chiusure'!$B$7),  AND($B111&gt;='Festività&amp;Chiusure'!$A$8,Calendar!$B111&lt;='Festività&amp;Chiusure'!$B$8),  AND($B111&gt;='Festività&amp;Chiusure'!$A$9,Calendar!$B111&lt;='Festività&amp;Chiusure'!$B$9),  AND($B111&gt;='Festività&amp;Chiusure'!$A$10,Calendar!$B111&lt;='Festività&amp;Chiusure'!$B$10),  AND($B111&gt;='Festività&amp;Chiusure'!$A$11,Calendar!$B111&lt;='Festività&amp;Chiusure'!$B$11),  AND($B111&gt;='Festività&amp;Chiusure'!$A$12,Calendar!$B111&lt;='Festività&amp;Chiusure'!$B$12),  AND($B111&gt;='Festività&amp;Chiusure'!$A$13,Calendar!$B111&lt;='Festività&amp;Chiusure'!$B$13),  AND($B111&gt;='Festività&amp;Chiusure'!$A$14,Calendar!$B111&lt;='Festività&amp;Chiusure'!$B$14),    AND($B111&gt;='Festività&amp;Chiusure'!$A$15,Calendar!$B111&lt;='Festività&amp;Chiusure'!$B$15),  AND($B111&gt;='Festività&amp;Chiusure'!$A$16,Calendar!$B111&lt;='Festività&amp;Chiusure'!$B$16),   $H111="domenica",$H111="sabato"),0,1)</f>
        <v>1</v>
      </c>
      <c r="K111">
        <f t="shared" si="23"/>
        <v>109</v>
      </c>
      <c r="L111">
        <f>SUM($J$3:J111)</f>
        <v>79</v>
      </c>
    </row>
    <row r="112" spans="1:12">
      <c r="A112" s="4">
        <f t="shared" si="15"/>
        <v>20240419</v>
      </c>
      <c r="B112" s="1">
        <v>45401</v>
      </c>
      <c r="C112">
        <f t="shared" si="16"/>
        <v>2024</v>
      </c>
      <c r="D112">
        <f t="shared" si="18"/>
        <v>4</v>
      </c>
      <c r="E112">
        <f t="shared" si="19"/>
        <v>16</v>
      </c>
      <c r="F112">
        <f t="shared" si="20"/>
        <v>6</v>
      </c>
      <c r="G112">
        <f t="shared" si="21"/>
        <v>19</v>
      </c>
      <c r="H112" t="str">
        <f t="shared" si="22"/>
        <v>venerdì</v>
      </c>
      <c r="I112" t="str">
        <f t="shared" si="17"/>
        <v>aprile</v>
      </c>
      <c r="J112">
        <f>IF(OR(AND($B112&gt;='Festività&amp;Chiusure'!$A$2,Calendar!$B112&lt;='Festività&amp;Chiusure'!$B$2),  AND($B112&gt;='Festività&amp;Chiusure'!$A$3,Calendar!$B112&lt;='Festività&amp;Chiusure'!$B$3),  AND($B112&gt;='Festività&amp;Chiusure'!$A$4,Calendar!$B112&lt;='Festività&amp;Chiusure'!$B$4),  AND($B112&gt;='Festività&amp;Chiusure'!$A$5,Calendar!$B112&lt;='Festività&amp;Chiusure'!$B$5),  AND($B112&gt;='Festività&amp;Chiusure'!$A$6,Calendar!$B112&lt;='Festività&amp;Chiusure'!$B$6),  AND($B112&gt;='Festività&amp;Chiusure'!$A$7,Calendar!$B112&lt;='Festività&amp;Chiusure'!$B$7),  AND($B112&gt;='Festività&amp;Chiusure'!$A$8,Calendar!$B112&lt;='Festività&amp;Chiusure'!$B$8),  AND($B112&gt;='Festività&amp;Chiusure'!$A$9,Calendar!$B112&lt;='Festività&amp;Chiusure'!$B$9),  AND($B112&gt;='Festività&amp;Chiusure'!$A$10,Calendar!$B112&lt;='Festività&amp;Chiusure'!$B$10),  AND($B112&gt;='Festività&amp;Chiusure'!$A$11,Calendar!$B112&lt;='Festività&amp;Chiusure'!$B$11),  AND($B112&gt;='Festività&amp;Chiusure'!$A$12,Calendar!$B112&lt;='Festività&amp;Chiusure'!$B$12),  AND($B112&gt;='Festività&amp;Chiusure'!$A$13,Calendar!$B112&lt;='Festività&amp;Chiusure'!$B$13),  AND($B112&gt;='Festività&amp;Chiusure'!$A$14,Calendar!$B112&lt;='Festività&amp;Chiusure'!$B$14),    AND($B112&gt;='Festività&amp;Chiusure'!$A$15,Calendar!$B112&lt;='Festività&amp;Chiusure'!$B$15),  AND($B112&gt;='Festività&amp;Chiusure'!$A$16,Calendar!$B112&lt;='Festività&amp;Chiusure'!$B$16),   $H112="domenica",$H112="sabato"),0,1)</f>
        <v>1</v>
      </c>
      <c r="K112">
        <f t="shared" si="23"/>
        <v>110</v>
      </c>
      <c r="L112">
        <f>SUM($J$3:J112)</f>
        <v>80</v>
      </c>
    </row>
    <row r="113" spans="1:12">
      <c r="A113" s="4">
        <f t="shared" si="15"/>
        <v>20240420</v>
      </c>
      <c r="B113" s="1">
        <v>45402</v>
      </c>
      <c r="C113">
        <f t="shared" si="16"/>
        <v>2024</v>
      </c>
      <c r="D113">
        <f t="shared" si="18"/>
        <v>4</v>
      </c>
      <c r="E113">
        <f t="shared" si="19"/>
        <v>16</v>
      </c>
      <c r="F113">
        <f t="shared" si="20"/>
        <v>7</v>
      </c>
      <c r="G113">
        <f t="shared" si="21"/>
        <v>20</v>
      </c>
      <c r="H113" t="str">
        <f t="shared" si="22"/>
        <v>sabato</v>
      </c>
      <c r="I113" t="str">
        <f t="shared" si="17"/>
        <v>aprile</v>
      </c>
      <c r="J113">
        <f>IF(OR(AND($B113&gt;='Festività&amp;Chiusure'!$A$2,Calendar!$B113&lt;='Festività&amp;Chiusure'!$B$2),  AND($B113&gt;='Festività&amp;Chiusure'!$A$3,Calendar!$B113&lt;='Festività&amp;Chiusure'!$B$3),  AND($B113&gt;='Festività&amp;Chiusure'!$A$4,Calendar!$B113&lt;='Festività&amp;Chiusure'!$B$4),  AND($B113&gt;='Festività&amp;Chiusure'!$A$5,Calendar!$B113&lt;='Festività&amp;Chiusure'!$B$5),  AND($B113&gt;='Festività&amp;Chiusure'!$A$6,Calendar!$B113&lt;='Festività&amp;Chiusure'!$B$6),  AND($B113&gt;='Festività&amp;Chiusure'!$A$7,Calendar!$B113&lt;='Festività&amp;Chiusure'!$B$7),  AND($B113&gt;='Festività&amp;Chiusure'!$A$8,Calendar!$B113&lt;='Festività&amp;Chiusure'!$B$8),  AND($B113&gt;='Festività&amp;Chiusure'!$A$9,Calendar!$B113&lt;='Festività&amp;Chiusure'!$B$9),  AND($B113&gt;='Festività&amp;Chiusure'!$A$10,Calendar!$B113&lt;='Festività&amp;Chiusure'!$B$10),  AND($B113&gt;='Festività&amp;Chiusure'!$A$11,Calendar!$B113&lt;='Festività&amp;Chiusure'!$B$11),  AND($B113&gt;='Festività&amp;Chiusure'!$A$12,Calendar!$B113&lt;='Festività&amp;Chiusure'!$B$12),  AND($B113&gt;='Festività&amp;Chiusure'!$A$13,Calendar!$B113&lt;='Festività&amp;Chiusure'!$B$13),  AND($B113&gt;='Festività&amp;Chiusure'!$A$14,Calendar!$B113&lt;='Festività&amp;Chiusure'!$B$14),    AND($B113&gt;='Festività&amp;Chiusure'!$A$15,Calendar!$B113&lt;='Festività&amp;Chiusure'!$B$15),  AND($B113&gt;='Festività&amp;Chiusure'!$A$16,Calendar!$B113&lt;='Festività&amp;Chiusure'!$B$16),   $H113="domenica",$H113="sabato"),0,1)</f>
        <v>0</v>
      </c>
      <c r="K113">
        <f t="shared" si="23"/>
        <v>111</v>
      </c>
      <c r="L113">
        <f>SUM($J$3:J113)</f>
        <v>80</v>
      </c>
    </row>
    <row r="114" spans="1:12">
      <c r="A114" s="4">
        <f t="shared" si="15"/>
        <v>20240421</v>
      </c>
      <c r="B114" s="1">
        <v>45403</v>
      </c>
      <c r="C114">
        <f t="shared" si="16"/>
        <v>2024</v>
      </c>
      <c r="D114">
        <f t="shared" si="18"/>
        <v>4</v>
      </c>
      <c r="E114">
        <f t="shared" si="19"/>
        <v>17</v>
      </c>
      <c r="F114">
        <f t="shared" si="20"/>
        <v>1</v>
      </c>
      <c r="G114">
        <f t="shared" si="21"/>
        <v>21</v>
      </c>
      <c r="H114" t="str">
        <f t="shared" si="22"/>
        <v>domenica</v>
      </c>
      <c r="I114" t="str">
        <f t="shared" si="17"/>
        <v>aprile</v>
      </c>
      <c r="J114">
        <f>IF(OR(AND($B114&gt;='Festività&amp;Chiusure'!$A$2,Calendar!$B114&lt;='Festività&amp;Chiusure'!$B$2),  AND($B114&gt;='Festività&amp;Chiusure'!$A$3,Calendar!$B114&lt;='Festività&amp;Chiusure'!$B$3),  AND($B114&gt;='Festività&amp;Chiusure'!$A$4,Calendar!$B114&lt;='Festività&amp;Chiusure'!$B$4),  AND($B114&gt;='Festività&amp;Chiusure'!$A$5,Calendar!$B114&lt;='Festività&amp;Chiusure'!$B$5),  AND($B114&gt;='Festività&amp;Chiusure'!$A$6,Calendar!$B114&lt;='Festività&amp;Chiusure'!$B$6),  AND($B114&gt;='Festività&amp;Chiusure'!$A$7,Calendar!$B114&lt;='Festività&amp;Chiusure'!$B$7),  AND($B114&gt;='Festività&amp;Chiusure'!$A$8,Calendar!$B114&lt;='Festività&amp;Chiusure'!$B$8),  AND($B114&gt;='Festività&amp;Chiusure'!$A$9,Calendar!$B114&lt;='Festività&amp;Chiusure'!$B$9),  AND($B114&gt;='Festività&amp;Chiusure'!$A$10,Calendar!$B114&lt;='Festività&amp;Chiusure'!$B$10),  AND($B114&gt;='Festività&amp;Chiusure'!$A$11,Calendar!$B114&lt;='Festività&amp;Chiusure'!$B$11),  AND($B114&gt;='Festività&amp;Chiusure'!$A$12,Calendar!$B114&lt;='Festività&amp;Chiusure'!$B$12),  AND($B114&gt;='Festività&amp;Chiusure'!$A$13,Calendar!$B114&lt;='Festività&amp;Chiusure'!$B$13),  AND($B114&gt;='Festività&amp;Chiusure'!$A$14,Calendar!$B114&lt;='Festività&amp;Chiusure'!$B$14),    AND($B114&gt;='Festività&amp;Chiusure'!$A$15,Calendar!$B114&lt;='Festività&amp;Chiusure'!$B$15),  AND($B114&gt;='Festività&amp;Chiusure'!$A$16,Calendar!$B114&lt;='Festività&amp;Chiusure'!$B$16),   $H114="domenica",$H114="sabato"),0,1)</f>
        <v>0</v>
      </c>
      <c r="K114">
        <f t="shared" si="23"/>
        <v>112</v>
      </c>
      <c r="L114">
        <f>SUM($J$3:J114)</f>
        <v>80</v>
      </c>
    </row>
    <row r="115" spans="1:12">
      <c r="A115" s="4">
        <f t="shared" si="15"/>
        <v>20240422</v>
      </c>
      <c r="B115" s="1">
        <v>45404</v>
      </c>
      <c r="C115">
        <f t="shared" si="16"/>
        <v>2024</v>
      </c>
      <c r="D115">
        <f t="shared" si="18"/>
        <v>4</v>
      </c>
      <c r="E115">
        <f t="shared" si="19"/>
        <v>17</v>
      </c>
      <c r="F115">
        <f t="shared" si="20"/>
        <v>2</v>
      </c>
      <c r="G115">
        <f t="shared" si="21"/>
        <v>22</v>
      </c>
      <c r="H115" t="str">
        <f t="shared" si="22"/>
        <v>lunedì</v>
      </c>
      <c r="I115" t="str">
        <f t="shared" si="17"/>
        <v>aprile</v>
      </c>
      <c r="J115">
        <f>IF(OR(AND($B115&gt;='Festività&amp;Chiusure'!$A$2,Calendar!$B115&lt;='Festività&amp;Chiusure'!$B$2),  AND($B115&gt;='Festività&amp;Chiusure'!$A$3,Calendar!$B115&lt;='Festività&amp;Chiusure'!$B$3),  AND($B115&gt;='Festività&amp;Chiusure'!$A$4,Calendar!$B115&lt;='Festività&amp;Chiusure'!$B$4),  AND($B115&gt;='Festività&amp;Chiusure'!$A$5,Calendar!$B115&lt;='Festività&amp;Chiusure'!$B$5),  AND($B115&gt;='Festività&amp;Chiusure'!$A$6,Calendar!$B115&lt;='Festività&amp;Chiusure'!$B$6),  AND($B115&gt;='Festività&amp;Chiusure'!$A$7,Calendar!$B115&lt;='Festività&amp;Chiusure'!$B$7),  AND($B115&gt;='Festività&amp;Chiusure'!$A$8,Calendar!$B115&lt;='Festività&amp;Chiusure'!$B$8),  AND($B115&gt;='Festività&amp;Chiusure'!$A$9,Calendar!$B115&lt;='Festività&amp;Chiusure'!$B$9),  AND($B115&gt;='Festività&amp;Chiusure'!$A$10,Calendar!$B115&lt;='Festività&amp;Chiusure'!$B$10),  AND($B115&gt;='Festività&amp;Chiusure'!$A$11,Calendar!$B115&lt;='Festività&amp;Chiusure'!$B$11),  AND($B115&gt;='Festività&amp;Chiusure'!$A$12,Calendar!$B115&lt;='Festività&amp;Chiusure'!$B$12),  AND($B115&gt;='Festività&amp;Chiusure'!$A$13,Calendar!$B115&lt;='Festività&amp;Chiusure'!$B$13),  AND($B115&gt;='Festività&amp;Chiusure'!$A$14,Calendar!$B115&lt;='Festività&amp;Chiusure'!$B$14),    AND($B115&gt;='Festività&amp;Chiusure'!$A$15,Calendar!$B115&lt;='Festività&amp;Chiusure'!$B$15),  AND($B115&gt;='Festività&amp;Chiusure'!$A$16,Calendar!$B115&lt;='Festività&amp;Chiusure'!$B$16),   $H115="domenica",$H115="sabato"),0,1)</f>
        <v>1</v>
      </c>
      <c r="K115">
        <f t="shared" si="23"/>
        <v>113</v>
      </c>
      <c r="L115">
        <f>SUM($J$3:J115)</f>
        <v>81</v>
      </c>
    </row>
    <row r="116" spans="1:12">
      <c r="A116" s="4">
        <f t="shared" si="15"/>
        <v>20240423</v>
      </c>
      <c r="B116" s="1">
        <v>45405</v>
      </c>
      <c r="C116">
        <f t="shared" si="16"/>
        <v>2024</v>
      </c>
      <c r="D116">
        <f t="shared" si="18"/>
        <v>4</v>
      </c>
      <c r="E116">
        <f t="shared" si="19"/>
        <v>17</v>
      </c>
      <c r="F116">
        <f t="shared" si="20"/>
        <v>3</v>
      </c>
      <c r="G116">
        <f t="shared" si="21"/>
        <v>23</v>
      </c>
      <c r="H116" t="str">
        <f t="shared" si="22"/>
        <v>martedì</v>
      </c>
      <c r="I116" t="str">
        <f t="shared" si="17"/>
        <v>aprile</v>
      </c>
      <c r="J116">
        <f>IF(OR(AND($B116&gt;='Festività&amp;Chiusure'!$A$2,Calendar!$B116&lt;='Festività&amp;Chiusure'!$B$2),  AND($B116&gt;='Festività&amp;Chiusure'!$A$3,Calendar!$B116&lt;='Festività&amp;Chiusure'!$B$3),  AND($B116&gt;='Festività&amp;Chiusure'!$A$4,Calendar!$B116&lt;='Festività&amp;Chiusure'!$B$4),  AND($B116&gt;='Festività&amp;Chiusure'!$A$5,Calendar!$B116&lt;='Festività&amp;Chiusure'!$B$5),  AND($B116&gt;='Festività&amp;Chiusure'!$A$6,Calendar!$B116&lt;='Festività&amp;Chiusure'!$B$6),  AND($B116&gt;='Festività&amp;Chiusure'!$A$7,Calendar!$B116&lt;='Festività&amp;Chiusure'!$B$7),  AND($B116&gt;='Festività&amp;Chiusure'!$A$8,Calendar!$B116&lt;='Festività&amp;Chiusure'!$B$8),  AND($B116&gt;='Festività&amp;Chiusure'!$A$9,Calendar!$B116&lt;='Festività&amp;Chiusure'!$B$9),  AND($B116&gt;='Festività&amp;Chiusure'!$A$10,Calendar!$B116&lt;='Festività&amp;Chiusure'!$B$10),  AND($B116&gt;='Festività&amp;Chiusure'!$A$11,Calendar!$B116&lt;='Festività&amp;Chiusure'!$B$11),  AND($B116&gt;='Festività&amp;Chiusure'!$A$12,Calendar!$B116&lt;='Festività&amp;Chiusure'!$B$12),  AND($B116&gt;='Festività&amp;Chiusure'!$A$13,Calendar!$B116&lt;='Festività&amp;Chiusure'!$B$13),  AND($B116&gt;='Festività&amp;Chiusure'!$A$14,Calendar!$B116&lt;='Festività&amp;Chiusure'!$B$14),    AND($B116&gt;='Festività&amp;Chiusure'!$A$15,Calendar!$B116&lt;='Festività&amp;Chiusure'!$B$15),  AND($B116&gt;='Festività&amp;Chiusure'!$A$16,Calendar!$B116&lt;='Festività&amp;Chiusure'!$B$16),   $H116="domenica",$H116="sabato"),0,1)</f>
        <v>1</v>
      </c>
      <c r="K116">
        <f t="shared" si="23"/>
        <v>114</v>
      </c>
      <c r="L116">
        <f>SUM($J$3:J116)</f>
        <v>82</v>
      </c>
    </row>
    <row r="117" spans="1:12">
      <c r="A117" s="4">
        <f t="shared" si="15"/>
        <v>20240424</v>
      </c>
      <c r="B117" s="1">
        <v>45406</v>
      </c>
      <c r="C117">
        <f t="shared" si="16"/>
        <v>2024</v>
      </c>
      <c r="D117">
        <f t="shared" si="18"/>
        <v>4</v>
      </c>
      <c r="E117">
        <f t="shared" si="19"/>
        <v>17</v>
      </c>
      <c r="F117">
        <f t="shared" si="20"/>
        <v>4</v>
      </c>
      <c r="G117">
        <f t="shared" si="21"/>
        <v>24</v>
      </c>
      <c r="H117" t="str">
        <f t="shared" si="22"/>
        <v>mercoledì</v>
      </c>
      <c r="I117" t="str">
        <f t="shared" si="17"/>
        <v>aprile</v>
      </c>
      <c r="J117">
        <f>IF(OR(AND($B117&gt;='Festività&amp;Chiusure'!$A$2,Calendar!$B117&lt;='Festività&amp;Chiusure'!$B$2),  AND($B117&gt;='Festività&amp;Chiusure'!$A$3,Calendar!$B117&lt;='Festività&amp;Chiusure'!$B$3),  AND($B117&gt;='Festività&amp;Chiusure'!$A$4,Calendar!$B117&lt;='Festività&amp;Chiusure'!$B$4),  AND($B117&gt;='Festività&amp;Chiusure'!$A$5,Calendar!$B117&lt;='Festività&amp;Chiusure'!$B$5),  AND($B117&gt;='Festività&amp;Chiusure'!$A$6,Calendar!$B117&lt;='Festività&amp;Chiusure'!$B$6),  AND($B117&gt;='Festività&amp;Chiusure'!$A$7,Calendar!$B117&lt;='Festività&amp;Chiusure'!$B$7),  AND($B117&gt;='Festività&amp;Chiusure'!$A$8,Calendar!$B117&lt;='Festività&amp;Chiusure'!$B$8),  AND($B117&gt;='Festività&amp;Chiusure'!$A$9,Calendar!$B117&lt;='Festività&amp;Chiusure'!$B$9),  AND($B117&gt;='Festività&amp;Chiusure'!$A$10,Calendar!$B117&lt;='Festività&amp;Chiusure'!$B$10),  AND($B117&gt;='Festività&amp;Chiusure'!$A$11,Calendar!$B117&lt;='Festività&amp;Chiusure'!$B$11),  AND($B117&gt;='Festività&amp;Chiusure'!$A$12,Calendar!$B117&lt;='Festività&amp;Chiusure'!$B$12),  AND($B117&gt;='Festività&amp;Chiusure'!$A$13,Calendar!$B117&lt;='Festività&amp;Chiusure'!$B$13),  AND($B117&gt;='Festività&amp;Chiusure'!$A$14,Calendar!$B117&lt;='Festività&amp;Chiusure'!$B$14),    AND($B117&gt;='Festività&amp;Chiusure'!$A$15,Calendar!$B117&lt;='Festività&amp;Chiusure'!$B$15),  AND($B117&gt;='Festività&amp;Chiusure'!$A$16,Calendar!$B117&lt;='Festività&amp;Chiusure'!$B$16),   $H117="domenica",$H117="sabato"),0,1)</f>
        <v>1</v>
      </c>
      <c r="K117">
        <f t="shared" si="23"/>
        <v>115</v>
      </c>
      <c r="L117">
        <f>SUM($J$3:J117)</f>
        <v>83</v>
      </c>
    </row>
    <row r="118" spans="1:12">
      <c r="A118" s="4">
        <f t="shared" si="15"/>
        <v>20240425</v>
      </c>
      <c r="B118" s="1">
        <v>45407</v>
      </c>
      <c r="C118">
        <f t="shared" si="16"/>
        <v>2024</v>
      </c>
      <c r="D118">
        <f t="shared" si="18"/>
        <v>4</v>
      </c>
      <c r="E118">
        <f t="shared" si="19"/>
        <v>17</v>
      </c>
      <c r="F118">
        <f t="shared" si="20"/>
        <v>5</v>
      </c>
      <c r="G118">
        <f t="shared" si="21"/>
        <v>25</v>
      </c>
      <c r="H118" t="str">
        <f t="shared" si="22"/>
        <v>giovedì</v>
      </c>
      <c r="I118" t="str">
        <f t="shared" si="17"/>
        <v>aprile</v>
      </c>
      <c r="J118">
        <f>IF(OR(AND($B118&gt;='Festività&amp;Chiusure'!$A$2,Calendar!$B118&lt;='Festività&amp;Chiusure'!$B$2),  AND($B118&gt;='Festività&amp;Chiusure'!$A$3,Calendar!$B118&lt;='Festività&amp;Chiusure'!$B$3),  AND($B118&gt;='Festività&amp;Chiusure'!$A$4,Calendar!$B118&lt;='Festività&amp;Chiusure'!$B$4),  AND($B118&gt;='Festività&amp;Chiusure'!$A$5,Calendar!$B118&lt;='Festività&amp;Chiusure'!$B$5),  AND($B118&gt;='Festività&amp;Chiusure'!$A$6,Calendar!$B118&lt;='Festività&amp;Chiusure'!$B$6),  AND($B118&gt;='Festività&amp;Chiusure'!$A$7,Calendar!$B118&lt;='Festività&amp;Chiusure'!$B$7),  AND($B118&gt;='Festività&amp;Chiusure'!$A$8,Calendar!$B118&lt;='Festività&amp;Chiusure'!$B$8),  AND($B118&gt;='Festività&amp;Chiusure'!$A$9,Calendar!$B118&lt;='Festività&amp;Chiusure'!$B$9),  AND($B118&gt;='Festività&amp;Chiusure'!$A$10,Calendar!$B118&lt;='Festività&amp;Chiusure'!$B$10),  AND($B118&gt;='Festività&amp;Chiusure'!$A$11,Calendar!$B118&lt;='Festività&amp;Chiusure'!$B$11),  AND($B118&gt;='Festività&amp;Chiusure'!$A$12,Calendar!$B118&lt;='Festività&amp;Chiusure'!$B$12),  AND($B118&gt;='Festività&amp;Chiusure'!$A$13,Calendar!$B118&lt;='Festività&amp;Chiusure'!$B$13),  AND($B118&gt;='Festività&amp;Chiusure'!$A$14,Calendar!$B118&lt;='Festività&amp;Chiusure'!$B$14),    AND($B118&gt;='Festività&amp;Chiusure'!$A$15,Calendar!$B118&lt;='Festività&amp;Chiusure'!$B$15),  AND($B118&gt;='Festività&amp;Chiusure'!$A$16,Calendar!$B118&lt;='Festività&amp;Chiusure'!$B$16),   $H118="domenica",$H118="sabato"),0,1)</f>
        <v>1</v>
      </c>
      <c r="K118">
        <f t="shared" si="23"/>
        <v>116</v>
      </c>
      <c r="L118">
        <f>SUM($J$3:J118)</f>
        <v>84</v>
      </c>
    </row>
    <row r="119" spans="1:12">
      <c r="A119" s="4">
        <f t="shared" si="15"/>
        <v>20240426</v>
      </c>
      <c r="B119" s="1">
        <v>45408</v>
      </c>
      <c r="C119">
        <f t="shared" si="16"/>
        <v>2024</v>
      </c>
      <c r="D119">
        <f t="shared" si="18"/>
        <v>4</v>
      </c>
      <c r="E119">
        <f t="shared" si="19"/>
        <v>17</v>
      </c>
      <c r="F119">
        <f t="shared" si="20"/>
        <v>6</v>
      </c>
      <c r="G119">
        <f t="shared" si="21"/>
        <v>26</v>
      </c>
      <c r="H119" t="str">
        <f t="shared" si="22"/>
        <v>venerdì</v>
      </c>
      <c r="I119" t="str">
        <f t="shared" si="17"/>
        <v>aprile</v>
      </c>
      <c r="J119">
        <f>IF(OR(AND($B119&gt;='Festività&amp;Chiusure'!$A$2,Calendar!$B119&lt;='Festività&amp;Chiusure'!$B$2),  AND($B119&gt;='Festività&amp;Chiusure'!$A$3,Calendar!$B119&lt;='Festività&amp;Chiusure'!$B$3),  AND($B119&gt;='Festività&amp;Chiusure'!$A$4,Calendar!$B119&lt;='Festività&amp;Chiusure'!$B$4),  AND($B119&gt;='Festività&amp;Chiusure'!$A$5,Calendar!$B119&lt;='Festività&amp;Chiusure'!$B$5),  AND($B119&gt;='Festività&amp;Chiusure'!$A$6,Calendar!$B119&lt;='Festività&amp;Chiusure'!$B$6),  AND($B119&gt;='Festività&amp;Chiusure'!$A$7,Calendar!$B119&lt;='Festività&amp;Chiusure'!$B$7),  AND($B119&gt;='Festività&amp;Chiusure'!$A$8,Calendar!$B119&lt;='Festività&amp;Chiusure'!$B$8),  AND($B119&gt;='Festività&amp;Chiusure'!$A$9,Calendar!$B119&lt;='Festività&amp;Chiusure'!$B$9),  AND($B119&gt;='Festività&amp;Chiusure'!$A$10,Calendar!$B119&lt;='Festività&amp;Chiusure'!$B$10),  AND($B119&gt;='Festività&amp;Chiusure'!$A$11,Calendar!$B119&lt;='Festività&amp;Chiusure'!$B$11),  AND($B119&gt;='Festività&amp;Chiusure'!$A$12,Calendar!$B119&lt;='Festività&amp;Chiusure'!$B$12),  AND($B119&gt;='Festività&amp;Chiusure'!$A$13,Calendar!$B119&lt;='Festività&amp;Chiusure'!$B$13),  AND($B119&gt;='Festività&amp;Chiusure'!$A$14,Calendar!$B119&lt;='Festività&amp;Chiusure'!$B$14),    AND($B119&gt;='Festività&amp;Chiusure'!$A$15,Calendar!$B119&lt;='Festività&amp;Chiusure'!$B$15),  AND($B119&gt;='Festività&amp;Chiusure'!$A$16,Calendar!$B119&lt;='Festività&amp;Chiusure'!$B$16),   $H119="domenica",$H119="sabato"),0,1)</f>
        <v>1</v>
      </c>
      <c r="K119">
        <f t="shared" si="23"/>
        <v>117</v>
      </c>
      <c r="L119">
        <f>SUM($J$3:J119)</f>
        <v>85</v>
      </c>
    </row>
    <row r="120" spans="1:12">
      <c r="A120" s="4">
        <f t="shared" si="15"/>
        <v>20240427</v>
      </c>
      <c r="B120" s="1">
        <v>45409</v>
      </c>
      <c r="C120">
        <f t="shared" si="16"/>
        <v>2024</v>
      </c>
      <c r="D120">
        <f t="shared" si="18"/>
        <v>4</v>
      </c>
      <c r="E120">
        <f t="shared" si="19"/>
        <v>17</v>
      </c>
      <c r="F120">
        <f t="shared" si="20"/>
        <v>7</v>
      </c>
      <c r="G120">
        <f t="shared" si="21"/>
        <v>27</v>
      </c>
      <c r="H120" t="str">
        <f t="shared" si="22"/>
        <v>sabato</v>
      </c>
      <c r="I120" t="str">
        <f t="shared" si="17"/>
        <v>aprile</v>
      </c>
      <c r="J120">
        <f>IF(OR(AND($B120&gt;='Festività&amp;Chiusure'!$A$2,Calendar!$B120&lt;='Festività&amp;Chiusure'!$B$2),  AND($B120&gt;='Festività&amp;Chiusure'!$A$3,Calendar!$B120&lt;='Festività&amp;Chiusure'!$B$3),  AND($B120&gt;='Festività&amp;Chiusure'!$A$4,Calendar!$B120&lt;='Festività&amp;Chiusure'!$B$4),  AND($B120&gt;='Festività&amp;Chiusure'!$A$5,Calendar!$B120&lt;='Festività&amp;Chiusure'!$B$5),  AND($B120&gt;='Festività&amp;Chiusure'!$A$6,Calendar!$B120&lt;='Festività&amp;Chiusure'!$B$6),  AND($B120&gt;='Festività&amp;Chiusure'!$A$7,Calendar!$B120&lt;='Festività&amp;Chiusure'!$B$7),  AND($B120&gt;='Festività&amp;Chiusure'!$A$8,Calendar!$B120&lt;='Festività&amp;Chiusure'!$B$8),  AND($B120&gt;='Festività&amp;Chiusure'!$A$9,Calendar!$B120&lt;='Festività&amp;Chiusure'!$B$9),  AND($B120&gt;='Festività&amp;Chiusure'!$A$10,Calendar!$B120&lt;='Festività&amp;Chiusure'!$B$10),  AND($B120&gt;='Festività&amp;Chiusure'!$A$11,Calendar!$B120&lt;='Festività&amp;Chiusure'!$B$11),  AND($B120&gt;='Festività&amp;Chiusure'!$A$12,Calendar!$B120&lt;='Festività&amp;Chiusure'!$B$12),  AND($B120&gt;='Festività&amp;Chiusure'!$A$13,Calendar!$B120&lt;='Festività&amp;Chiusure'!$B$13),  AND($B120&gt;='Festività&amp;Chiusure'!$A$14,Calendar!$B120&lt;='Festività&amp;Chiusure'!$B$14),    AND($B120&gt;='Festività&amp;Chiusure'!$A$15,Calendar!$B120&lt;='Festività&amp;Chiusure'!$B$15),  AND($B120&gt;='Festività&amp;Chiusure'!$A$16,Calendar!$B120&lt;='Festività&amp;Chiusure'!$B$16),   $H120="domenica",$H120="sabato"),0,1)</f>
        <v>0</v>
      </c>
      <c r="K120">
        <f t="shared" si="23"/>
        <v>118</v>
      </c>
      <c r="L120">
        <f>SUM($J$3:J120)</f>
        <v>85</v>
      </c>
    </row>
    <row r="121" spans="1:12">
      <c r="A121" s="4">
        <f t="shared" si="15"/>
        <v>20240428</v>
      </c>
      <c r="B121" s="1">
        <v>45410</v>
      </c>
      <c r="C121">
        <f t="shared" si="16"/>
        <v>2024</v>
      </c>
      <c r="D121">
        <f t="shared" si="18"/>
        <v>4</v>
      </c>
      <c r="E121">
        <f t="shared" si="19"/>
        <v>18</v>
      </c>
      <c r="F121">
        <f t="shared" si="20"/>
        <v>1</v>
      </c>
      <c r="G121">
        <f t="shared" si="21"/>
        <v>28</v>
      </c>
      <c r="H121" t="str">
        <f t="shared" si="22"/>
        <v>domenica</v>
      </c>
      <c r="I121" t="str">
        <f t="shared" si="17"/>
        <v>aprile</v>
      </c>
      <c r="J121">
        <f>IF(OR(AND($B121&gt;='Festività&amp;Chiusure'!$A$2,Calendar!$B121&lt;='Festività&amp;Chiusure'!$B$2),  AND($B121&gt;='Festività&amp;Chiusure'!$A$3,Calendar!$B121&lt;='Festività&amp;Chiusure'!$B$3),  AND($B121&gt;='Festività&amp;Chiusure'!$A$4,Calendar!$B121&lt;='Festività&amp;Chiusure'!$B$4),  AND($B121&gt;='Festività&amp;Chiusure'!$A$5,Calendar!$B121&lt;='Festività&amp;Chiusure'!$B$5),  AND($B121&gt;='Festività&amp;Chiusure'!$A$6,Calendar!$B121&lt;='Festività&amp;Chiusure'!$B$6),  AND($B121&gt;='Festività&amp;Chiusure'!$A$7,Calendar!$B121&lt;='Festività&amp;Chiusure'!$B$7),  AND($B121&gt;='Festività&amp;Chiusure'!$A$8,Calendar!$B121&lt;='Festività&amp;Chiusure'!$B$8),  AND($B121&gt;='Festività&amp;Chiusure'!$A$9,Calendar!$B121&lt;='Festività&amp;Chiusure'!$B$9),  AND($B121&gt;='Festività&amp;Chiusure'!$A$10,Calendar!$B121&lt;='Festività&amp;Chiusure'!$B$10),  AND($B121&gt;='Festività&amp;Chiusure'!$A$11,Calendar!$B121&lt;='Festività&amp;Chiusure'!$B$11),  AND($B121&gt;='Festività&amp;Chiusure'!$A$12,Calendar!$B121&lt;='Festività&amp;Chiusure'!$B$12),  AND($B121&gt;='Festività&amp;Chiusure'!$A$13,Calendar!$B121&lt;='Festività&amp;Chiusure'!$B$13),  AND($B121&gt;='Festività&amp;Chiusure'!$A$14,Calendar!$B121&lt;='Festività&amp;Chiusure'!$B$14),    AND($B121&gt;='Festività&amp;Chiusure'!$A$15,Calendar!$B121&lt;='Festività&amp;Chiusure'!$B$15),  AND($B121&gt;='Festività&amp;Chiusure'!$A$16,Calendar!$B121&lt;='Festività&amp;Chiusure'!$B$16),   $H121="domenica",$H121="sabato"),0,1)</f>
        <v>0</v>
      </c>
      <c r="K121">
        <f t="shared" si="23"/>
        <v>119</v>
      </c>
      <c r="L121">
        <f>SUM($J$3:J121)</f>
        <v>85</v>
      </c>
    </row>
    <row r="122" spans="1:12">
      <c r="A122" s="4">
        <f t="shared" si="15"/>
        <v>20240429</v>
      </c>
      <c r="B122" s="1">
        <v>45411</v>
      </c>
      <c r="C122">
        <f t="shared" si="16"/>
        <v>2024</v>
      </c>
      <c r="D122">
        <f t="shared" si="18"/>
        <v>4</v>
      </c>
      <c r="E122">
        <f t="shared" si="19"/>
        <v>18</v>
      </c>
      <c r="F122">
        <f t="shared" si="20"/>
        <v>2</v>
      </c>
      <c r="G122">
        <f t="shared" si="21"/>
        <v>29</v>
      </c>
      <c r="H122" t="str">
        <f t="shared" si="22"/>
        <v>lunedì</v>
      </c>
      <c r="I122" t="str">
        <f t="shared" si="17"/>
        <v>aprile</v>
      </c>
      <c r="J122">
        <f>IF(OR(AND($B122&gt;='Festività&amp;Chiusure'!$A$2,Calendar!$B122&lt;='Festività&amp;Chiusure'!$B$2),  AND($B122&gt;='Festività&amp;Chiusure'!$A$3,Calendar!$B122&lt;='Festività&amp;Chiusure'!$B$3),  AND($B122&gt;='Festività&amp;Chiusure'!$A$4,Calendar!$B122&lt;='Festività&amp;Chiusure'!$B$4),  AND($B122&gt;='Festività&amp;Chiusure'!$A$5,Calendar!$B122&lt;='Festività&amp;Chiusure'!$B$5),  AND($B122&gt;='Festività&amp;Chiusure'!$A$6,Calendar!$B122&lt;='Festività&amp;Chiusure'!$B$6),  AND($B122&gt;='Festività&amp;Chiusure'!$A$7,Calendar!$B122&lt;='Festività&amp;Chiusure'!$B$7),  AND($B122&gt;='Festività&amp;Chiusure'!$A$8,Calendar!$B122&lt;='Festività&amp;Chiusure'!$B$8),  AND($B122&gt;='Festività&amp;Chiusure'!$A$9,Calendar!$B122&lt;='Festività&amp;Chiusure'!$B$9),  AND($B122&gt;='Festività&amp;Chiusure'!$A$10,Calendar!$B122&lt;='Festività&amp;Chiusure'!$B$10),  AND($B122&gt;='Festività&amp;Chiusure'!$A$11,Calendar!$B122&lt;='Festività&amp;Chiusure'!$B$11),  AND($B122&gt;='Festività&amp;Chiusure'!$A$12,Calendar!$B122&lt;='Festività&amp;Chiusure'!$B$12),  AND($B122&gt;='Festività&amp;Chiusure'!$A$13,Calendar!$B122&lt;='Festività&amp;Chiusure'!$B$13),  AND($B122&gt;='Festività&amp;Chiusure'!$A$14,Calendar!$B122&lt;='Festività&amp;Chiusure'!$B$14),    AND($B122&gt;='Festività&amp;Chiusure'!$A$15,Calendar!$B122&lt;='Festività&amp;Chiusure'!$B$15),  AND($B122&gt;='Festività&amp;Chiusure'!$A$16,Calendar!$B122&lt;='Festività&amp;Chiusure'!$B$16),   $H122="domenica",$H122="sabato"),0,1)</f>
        <v>1</v>
      </c>
      <c r="K122">
        <f t="shared" si="23"/>
        <v>120</v>
      </c>
      <c r="L122">
        <f>SUM($J$3:J122)</f>
        <v>86</v>
      </c>
    </row>
    <row r="123" spans="1:12">
      <c r="A123" s="4">
        <f t="shared" si="15"/>
        <v>20240430</v>
      </c>
      <c r="B123" s="1">
        <v>45412</v>
      </c>
      <c r="C123">
        <f t="shared" si="16"/>
        <v>2024</v>
      </c>
      <c r="D123">
        <f t="shared" si="18"/>
        <v>4</v>
      </c>
      <c r="E123">
        <f t="shared" si="19"/>
        <v>18</v>
      </c>
      <c r="F123">
        <f t="shared" si="20"/>
        <v>3</v>
      </c>
      <c r="G123">
        <f t="shared" si="21"/>
        <v>30</v>
      </c>
      <c r="H123" t="str">
        <f t="shared" si="22"/>
        <v>martedì</v>
      </c>
      <c r="I123" t="str">
        <f t="shared" si="17"/>
        <v>aprile</v>
      </c>
      <c r="J123">
        <f>IF(OR(AND($B123&gt;='Festività&amp;Chiusure'!$A$2,Calendar!$B123&lt;='Festività&amp;Chiusure'!$B$2),  AND($B123&gt;='Festività&amp;Chiusure'!$A$3,Calendar!$B123&lt;='Festività&amp;Chiusure'!$B$3),  AND($B123&gt;='Festività&amp;Chiusure'!$A$4,Calendar!$B123&lt;='Festività&amp;Chiusure'!$B$4),  AND($B123&gt;='Festività&amp;Chiusure'!$A$5,Calendar!$B123&lt;='Festività&amp;Chiusure'!$B$5),  AND($B123&gt;='Festività&amp;Chiusure'!$A$6,Calendar!$B123&lt;='Festività&amp;Chiusure'!$B$6),  AND($B123&gt;='Festività&amp;Chiusure'!$A$7,Calendar!$B123&lt;='Festività&amp;Chiusure'!$B$7),  AND($B123&gt;='Festività&amp;Chiusure'!$A$8,Calendar!$B123&lt;='Festività&amp;Chiusure'!$B$8),  AND($B123&gt;='Festività&amp;Chiusure'!$A$9,Calendar!$B123&lt;='Festività&amp;Chiusure'!$B$9),  AND($B123&gt;='Festività&amp;Chiusure'!$A$10,Calendar!$B123&lt;='Festività&amp;Chiusure'!$B$10),  AND($B123&gt;='Festività&amp;Chiusure'!$A$11,Calendar!$B123&lt;='Festività&amp;Chiusure'!$B$11),  AND($B123&gt;='Festività&amp;Chiusure'!$A$12,Calendar!$B123&lt;='Festività&amp;Chiusure'!$B$12),  AND($B123&gt;='Festività&amp;Chiusure'!$A$13,Calendar!$B123&lt;='Festività&amp;Chiusure'!$B$13),  AND($B123&gt;='Festività&amp;Chiusure'!$A$14,Calendar!$B123&lt;='Festività&amp;Chiusure'!$B$14),    AND($B123&gt;='Festività&amp;Chiusure'!$A$15,Calendar!$B123&lt;='Festività&amp;Chiusure'!$B$15),  AND($B123&gt;='Festività&amp;Chiusure'!$A$16,Calendar!$B123&lt;='Festività&amp;Chiusure'!$B$16),   $H123="domenica",$H123="sabato"),0,1)</f>
        <v>1</v>
      </c>
      <c r="K123">
        <f t="shared" si="23"/>
        <v>121</v>
      </c>
      <c r="L123">
        <f>SUM($J$3:J123)</f>
        <v>87</v>
      </c>
    </row>
    <row r="124" spans="1:12">
      <c r="A124" s="4">
        <f t="shared" si="15"/>
        <v>20240501</v>
      </c>
      <c r="B124" s="1">
        <v>45413</v>
      </c>
      <c r="C124">
        <f t="shared" si="16"/>
        <v>2024</v>
      </c>
      <c r="D124">
        <f t="shared" si="18"/>
        <v>5</v>
      </c>
      <c r="E124">
        <f t="shared" si="19"/>
        <v>18</v>
      </c>
      <c r="F124">
        <f t="shared" si="20"/>
        <v>4</v>
      </c>
      <c r="G124">
        <f t="shared" si="21"/>
        <v>1</v>
      </c>
      <c r="H124" t="str">
        <f t="shared" si="22"/>
        <v>mercoledì</v>
      </c>
      <c r="I124" t="str">
        <f t="shared" si="17"/>
        <v>maggio</v>
      </c>
      <c r="J124">
        <f>IF(OR(AND($B124&gt;='Festività&amp;Chiusure'!$A$2,Calendar!$B124&lt;='Festività&amp;Chiusure'!$B$2),  AND($B124&gt;='Festività&amp;Chiusure'!$A$3,Calendar!$B124&lt;='Festività&amp;Chiusure'!$B$3),  AND($B124&gt;='Festività&amp;Chiusure'!$A$4,Calendar!$B124&lt;='Festività&amp;Chiusure'!$B$4),  AND($B124&gt;='Festività&amp;Chiusure'!$A$5,Calendar!$B124&lt;='Festività&amp;Chiusure'!$B$5),  AND($B124&gt;='Festività&amp;Chiusure'!$A$6,Calendar!$B124&lt;='Festività&amp;Chiusure'!$B$6),  AND($B124&gt;='Festività&amp;Chiusure'!$A$7,Calendar!$B124&lt;='Festività&amp;Chiusure'!$B$7),  AND($B124&gt;='Festività&amp;Chiusure'!$A$8,Calendar!$B124&lt;='Festività&amp;Chiusure'!$B$8),  AND($B124&gt;='Festività&amp;Chiusure'!$A$9,Calendar!$B124&lt;='Festività&amp;Chiusure'!$B$9),  AND($B124&gt;='Festività&amp;Chiusure'!$A$10,Calendar!$B124&lt;='Festività&amp;Chiusure'!$B$10),  AND($B124&gt;='Festività&amp;Chiusure'!$A$11,Calendar!$B124&lt;='Festività&amp;Chiusure'!$B$11),  AND($B124&gt;='Festività&amp;Chiusure'!$A$12,Calendar!$B124&lt;='Festività&amp;Chiusure'!$B$12),  AND($B124&gt;='Festività&amp;Chiusure'!$A$13,Calendar!$B124&lt;='Festività&amp;Chiusure'!$B$13),  AND($B124&gt;='Festività&amp;Chiusure'!$A$14,Calendar!$B124&lt;='Festività&amp;Chiusure'!$B$14),    AND($B124&gt;='Festività&amp;Chiusure'!$A$15,Calendar!$B124&lt;='Festività&amp;Chiusure'!$B$15),  AND($B124&gt;='Festività&amp;Chiusure'!$A$16,Calendar!$B124&lt;='Festività&amp;Chiusure'!$B$16),   $H124="domenica",$H124="sabato"),0,1)</f>
        <v>1</v>
      </c>
      <c r="K124">
        <f t="shared" si="23"/>
        <v>122</v>
      </c>
      <c r="L124">
        <f>SUM($J$3:J124)</f>
        <v>88</v>
      </c>
    </row>
    <row r="125" spans="1:12">
      <c r="A125" s="4">
        <f t="shared" si="15"/>
        <v>20240502</v>
      </c>
      <c r="B125" s="1">
        <v>45414</v>
      </c>
      <c r="C125">
        <f t="shared" si="16"/>
        <v>2024</v>
      </c>
      <c r="D125">
        <f t="shared" si="18"/>
        <v>5</v>
      </c>
      <c r="E125">
        <f t="shared" si="19"/>
        <v>18</v>
      </c>
      <c r="F125">
        <f t="shared" si="20"/>
        <v>5</v>
      </c>
      <c r="G125">
        <f t="shared" si="21"/>
        <v>2</v>
      </c>
      <c r="H125" t="str">
        <f t="shared" si="22"/>
        <v>giovedì</v>
      </c>
      <c r="I125" t="str">
        <f t="shared" si="17"/>
        <v>maggio</v>
      </c>
      <c r="J125">
        <f>IF(OR(AND($B125&gt;='Festività&amp;Chiusure'!$A$2,Calendar!$B125&lt;='Festività&amp;Chiusure'!$B$2),  AND($B125&gt;='Festività&amp;Chiusure'!$A$3,Calendar!$B125&lt;='Festività&amp;Chiusure'!$B$3),  AND($B125&gt;='Festività&amp;Chiusure'!$A$4,Calendar!$B125&lt;='Festività&amp;Chiusure'!$B$4),  AND($B125&gt;='Festività&amp;Chiusure'!$A$5,Calendar!$B125&lt;='Festività&amp;Chiusure'!$B$5),  AND($B125&gt;='Festività&amp;Chiusure'!$A$6,Calendar!$B125&lt;='Festività&amp;Chiusure'!$B$6),  AND($B125&gt;='Festività&amp;Chiusure'!$A$7,Calendar!$B125&lt;='Festività&amp;Chiusure'!$B$7),  AND($B125&gt;='Festività&amp;Chiusure'!$A$8,Calendar!$B125&lt;='Festività&amp;Chiusure'!$B$8),  AND($B125&gt;='Festività&amp;Chiusure'!$A$9,Calendar!$B125&lt;='Festività&amp;Chiusure'!$B$9),  AND($B125&gt;='Festività&amp;Chiusure'!$A$10,Calendar!$B125&lt;='Festività&amp;Chiusure'!$B$10),  AND($B125&gt;='Festività&amp;Chiusure'!$A$11,Calendar!$B125&lt;='Festività&amp;Chiusure'!$B$11),  AND($B125&gt;='Festività&amp;Chiusure'!$A$12,Calendar!$B125&lt;='Festività&amp;Chiusure'!$B$12),  AND($B125&gt;='Festività&amp;Chiusure'!$A$13,Calendar!$B125&lt;='Festività&amp;Chiusure'!$B$13),  AND($B125&gt;='Festività&amp;Chiusure'!$A$14,Calendar!$B125&lt;='Festività&amp;Chiusure'!$B$14),    AND($B125&gt;='Festività&amp;Chiusure'!$A$15,Calendar!$B125&lt;='Festività&amp;Chiusure'!$B$15),  AND($B125&gt;='Festività&amp;Chiusure'!$A$16,Calendar!$B125&lt;='Festività&amp;Chiusure'!$B$16),   $H125="domenica",$H125="sabato"),0,1)</f>
        <v>1</v>
      </c>
      <c r="K125">
        <f t="shared" si="23"/>
        <v>123</v>
      </c>
      <c r="L125">
        <f>SUM($J$3:J125)</f>
        <v>89</v>
      </c>
    </row>
    <row r="126" spans="1:12">
      <c r="A126" s="4">
        <f t="shared" si="15"/>
        <v>20240503</v>
      </c>
      <c r="B126" s="1">
        <v>45415</v>
      </c>
      <c r="C126">
        <f t="shared" si="16"/>
        <v>2024</v>
      </c>
      <c r="D126">
        <f t="shared" si="18"/>
        <v>5</v>
      </c>
      <c r="E126">
        <f t="shared" si="19"/>
        <v>18</v>
      </c>
      <c r="F126">
        <f t="shared" si="20"/>
        <v>6</v>
      </c>
      <c r="G126">
        <f t="shared" si="21"/>
        <v>3</v>
      </c>
      <c r="H126" t="str">
        <f t="shared" si="22"/>
        <v>venerdì</v>
      </c>
      <c r="I126" t="str">
        <f t="shared" si="17"/>
        <v>maggio</v>
      </c>
      <c r="J126">
        <f>IF(OR(AND($B126&gt;='Festività&amp;Chiusure'!$A$2,Calendar!$B126&lt;='Festività&amp;Chiusure'!$B$2),  AND($B126&gt;='Festività&amp;Chiusure'!$A$3,Calendar!$B126&lt;='Festività&amp;Chiusure'!$B$3),  AND($B126&gt;='Festività&amp;Chiusure'!$A$4,Calendar!$B126&lt;='Festività&amp;Chiusure'!$B$4),  AND($B126&gt;='Festività&amp;Chiusure'!$A$5,Calendar!$B126&lt;='Festività&amp;Chiusure'!$B$5),  AND($B126&gt;='Festività&amp;Chiusure'!$A$6,Calendar!$B126&lt;='Festività&amp;Chiusure'!$B$6),  AND($B126&gt;='Festività&amp;Chiusure'!$A$7,Calendar!$B126&lt;='Festività&amp;Chiusure'!$B$7),  AND($B126&gt;='Festività&amp;Chiusure'!$A$8,Calendar!$B126&lt;='Festività&amp;Chiusure'!$B$8),  AND($B126&gt;='Festività&amp;Chiusure'!$A$9,Calendar!$B126&lt;='Festività&amp;Chiusure'!$B$9),  AND($B126&gt;='Festività&amp;Chiusure'!$A$10,Calendar!$B126&lt;='Festività&amp;Chiusure'!$B$10),  AND($B126&gt;='Festività&amp;Chiusure'!$A$11,Calendar!$B126&lt;='Festività&amp;Chiusure'!$B$11),  AND($B126&gt;='Festività&amp;Chiusure'!$A$12,Calendar!$B126&lt;='Festività&amp;Chiusure'!$B$12),  AND($B126&gt;='Festività&amp;Chiusure'!$A$13,Calendar!$B126&lt;='Festività&amp;Chiusure'!$B$13),  AND($B126&gt;='Festività&amp;Chiusure'!$A$14,Calendar!$B126&lt;='Festività&amp;Chiusure'!$B$14),    AND($B126&gt;='Festività&amp;Chiusure'!$A$15,Calendar!$B126&lt;='Festività&amp;Chiusure'!$B$15),  AND($B126&gt;='Festività&amp;Chiusure'!$A$16,Calendar!$B126&lt;='Festività&amp;Chiusure'!$B$16),   $H126="domenica",$H126="sabato"),0,1)</f>
        <v>1</v>
      </c>
      <c r="K126">
        <f t="shared" si="23"/>
        <v>124</v>
      </c>
      <c r="L126">
        <f>SUM($J$3:J126)</f>
        <v>90</v>
      </c>
    </row>
    <row r="127" spans="1:12">
      <c r="A127" s="4">
        <f t="shared" si="15"/>
        <v>20240504</v>
      </c>
      <c r="B127" s="1">
        <v>45416</v>
      </c>
      <c r="C127">
        <f t="shared" si="16"/>
        <v>2024</v>
      </c>
      <c r="D127">
        <f t="shared" si="18"/>
        <v>5</v>
      </c>
      <c r="E127">
        <f t="shared" si="19"/>
        <v>18</v>
      </c>
      <c r="F127">
        <f t="shared" si="20"/>
        <v>7</v>
      </c>
      <c r="G127">
        <f t="shared" si="21"/>
        <v>4</v>
      </c>
      <c r="H127" t="str">
        <f t="shared" si="22"/>
        <v>sabato</v>
      </c>
      <c r="I127" t="str">
        <f t="shared" si="17"/>
        <v>maggio</v>
      </c>
      <c r="J127">
        <f>IF(OR(AND($B127&gt;='Festività&amp;Chiusure'!$A$2,Calendar!$B127&lt;='Festività&amp;Chiusure'!$B$2),  AND($B127&gt;='Festività&amp;Chiusure'!$A$3,Calendar!$B127&lt;='Festività&amp;Chiusure'!$B$3),  AND($B127&gt;='Festività&amp;Chiusure'!$A$4,Calendar!$B127&lt;='Festività&amp;Chiusure'!$B$4),  AND($B127&gt;='Festività&amp;Chiusure'!$A$5,Calendar!$B127&lt;='Festività&amp;Chiusure'!$B$5),  AND($B127&gt;='Festività&amp;Chiusure'!$A$6,Calendar!$B127&lt;='Festività&amp;Chiusure'!$B$6),  AND($B127&gt;='Festività&amp;Chiusure'!$A$7,Calendar!$B127&lt;='Festività&amp;Chiusure'!$B$7),  AND($B127&gt;='Festività&amp;Chiusure'!$A$8,Calendar!$B127&lt;='Festività&amp;Chiusure'!$B$8),  AND($B127&gt;='Festività&amp;Chiusure'!$A$9,Calendar!$B127&lt;='Festività&amp;Chiusure'!$B$9),  AND($B127&gt;='Festività&amp;Chiusure'!$A$10,Calendar!$B127&lt;='Festività&amp;Chiusure'!$B$10),  AND($B127&gt;='Festività&amp;Chiusure'!$A$11,Calendar!$B127&lt;='Festività&amp;Chiusure'!$B$11),  AND($B127&gt;='Festività&amp;Chiusure'!$A$12,Calendar!$B127&lt;='Festività&amp;Chiusure'!$B$12),  AND($B127&gt;='Festività&amp;Chiusure'!$A$13,Calendar!$B127&lt;='Festività&amp;Chiusure'!$B$13),  AND($B127&gt;='Festività&amp;Chiusure'!$A$14,Calendar!$B127&lt;='Festività&amp;Chiusure'!$B$14),    AND($B127&gt;='Festività&amp;Chiusure'!$A$15,Calendar!$B127&lt;='Festività&amp;Chiusure'!$B$15),  AND($B127&gt;='Festività&amp;Chiusure'!$A$16,Calendar!$B127&lt;='Festività&amp;Chiusure'!$B$16),   $H127="domenica",$H127="sabato"),0,1)</f>
        <v>0</v>
      </c>
      <c r="K127">
        <f t="shared" si="23"/>
        <v>125</v>
      </c>
      <c r="L127">
        <f>SUM($J$3:J127)</f>
        <v>90</v>
      </c>
    </row>
    <row r="128" spans="1:12">
      <c r="A128" s="4">
        <f t="shared" si="15"/>
        <v>20240505</v>
      </c>
      <c r="B128" s="1">
        <v>45417</v>
      </c>
      <c r="C128">
        <f t="shared" si="16"/>
        <v>2024</v>
      </c>
      <c r="D128">
        <f t="shared" si="18"/>
        <v>5</v>
      </c>
      <c r="E128">
        <f t="shared" si="19"/>
        <v>19</v>
      </c>
      <c r="F128">
        <f t="shared" si="20"/>
        <v>1</v>
      </c>
      <c r="G128">
        <f t="shared" si="21"/>
        <v>5</v>
      </c>
      <c r="H128" t="str">
        <f t="shared" si="22"/>
        <v>domenica</v>
      </c>
      <c r="I128" t="str">
        <f t="shared" si="17"/>
        <v>maggio</v>
      </c>
      <c r="J128">
        <f>IF(OR(AND($B128&gt;='Festività&amp;Chiusure'!$A$2,Calendar!$B128&lt;='Festività&amp;Chiusure'!$B$2),  AND($B128&gt;='Festività&amp;Chiusure'!$A$3,Calendar!$B128&lt;='Festività&amp;Chiusure'!$B$3),  AND($B128&gt;='Festività&amp;Chiusure'!$A$4,Calendar!$B128&lt;='Festività&amp;Chiusure'!$B$4),  AND($B128&gt;='Festività&amp;Chiusure'!$A$5,Calendar!$B128&lt;='Festività&amp;Chiusure'!$B$5),  AND($B128&gt;='Festività&amp;Chiusure'!$A$6,Calendar!$B128&lt;='Festività&amp;Chiusure'!$B$6),  AND($B128&gt;='Festività&amp;Chiusure'!$A$7,Calendar!$B128&lt;='Festività&amp;Chiusure'!$B$7),  AND($B128&gt;='Festività&amp;Chiusure'!$A$8,Calendar!$B128&lt;='Festività&amp;Chiusure'!$B$8),  AND($B128&gt;='Festività&amp;Chiusure'!$A$9,Calendar!$B128&lt;='Festività&amp;Chiusure'!$B$9),  AND($B128&gt;='Festività&amp;Chiusure'!$A$10,Calendar!$B128&lt;='Festività&amp;Chiusure'!$B$10),  AND($B128&gt;='Festività&amp;Chiusure'!$A$11,Calendar!$B128&lt;='Festività&amp;Chiusure'!$B$11),  AND($B128&gt;='Festività&amp;Chiusure'!$A$12,Calendar!$B128&lt;='Festività&amp;Chiusure'!$B$12),  AND($B128&gt;='Festività&amp;Chiusure'!$A$13,Calendar!$B128&lt;='Festività&amp;Chiusure'!$B$13),  AND($B128&gt;='Festività&amp;Chiusure'!$A$14,Calendar!$B128&lt;='Festività&amp;Chiusure'!$B$14),    AND($B128&gt;='Festività&amp;Chiusure'!$A$15,Calendar!$B128&lt;='Festività&amp;Chiusure'!$B$15),  AND($B128&gt;='Festività&amp;Chiusure'!$A$16,Calendar!$B128&lt;='Festività&amp;Chiusure'!$B$16),   $H128="domenica",$H128="sabato"),0,1)</f>
        <v>0</v>
      </c>
      <c r="K128">
        <f t="shared" si="23"/>
        <v>126</v>
      </c>
      <c r="L128">
        <f>SUM($J$3:J128)</f>
        <v>90</v>
      </c>
    </row>
    <row r="129" spans="1:12">
      <c r="A129" s="4">
        <f t="shared" si="15"/>
        <v>20240506</v>
      </c>
      <c r="B129" s="1">
        <v>45418</v>
      </c>
      <c r="C129">
        <f t="shared" si="16"/>
        <v>2024</v>
      </c>
      <c r="D129">
        <f t="shared" si="18"/>
        <v>5</v>
      </c>
      <c r="E129">
        <f t="shared" si="19"/>
        <v>19</v>
      </c>
      <c r="F129">
        <f t="shared" si="20"/>
        <v>2</v>
      </c>
      <c r="G129">
        <f t="shared" si="21"/>
        <v>6</v>
      </c>
      <c r="H129" t="str">
        <f t="shared" si="22"/>
        <v>lunedì</v>
      </c>
      <c r="I129" t="str">
        <f t="shared" si="17"/>
        <v>maggio</v>
      </c>
      <c r="J129">
        <f>IF(OR(AND($B129&gt;='Festività&amp;Chiusure'!$A$2,Calendar!$B129&lt;='Festività&amp;Chiusure'!$B$2),  AND($B129&gt;='Festività&amp;Chiusure'!$A$3,Calendar!$B129&lt;='Festività&amp;Chiusure'!$B$3),  AND($B129&gt;='Festività&amp;Chiusure'!$A$4,Calendar!$B129&lt;='Festività&amp;Chiusure'!$B$4),  AND($B129&gt;='Festività&amp;Chiusure'!$A$5,Calendar!$B129&lt;='Festività&amp;Chiusure'!$B$5),  AND($B129&gt;='Festività&amp;Chiusure'!$A$6,Calendar!$B129&lt;='Festività&amp;Chiusure'!$B$6),  AND($B129&gt;='Festività&amp;Chiusure'!$A$7,Calendar!$B129&lt;='Festività&amp;Chiusure'!$B$7),  AND($B129&gt;='Festività&amp;Chiusure'!$A$8,Calendar!$B129&lt;='Festività&amp;Chiusure'!$B$8),  AND($B129&gt;='Festività&amp;Chiusure'!$A$9,Calendar!$B129&lt;='Festività&amp;Chiusure'!$B$9),  AND($B129&gt;='Festività&amp;Chiusure'!$A$10,Calendar!$B129&lt;='Festività&amp;Chiusure'!$B$10),  AND($B129&gt;='Festività&amp;Chiusure'!$A$11,Calendar!$B129&lt;='Festività&amp;Chiusure'!$B$11),  AND($B129&gt;='Festività&amp;Chiusure'!$A$12,Calendar!$B129&lt;='Festività&amp;Chiusure'!$B$12),  AND($B129&gt;='Festività&amp;Chiusure'!$A$13,Calendar!$B129&lt;='Festività&amp;Chiusure'!$B$13),  AND($B129&gt;='Festività&amp;Chiusure'!$A$14,Calendar!$B129&lt;='Festività&amp;Chiusure'!$B$14),    AND($B129&gt;='Festività&amp;Chiusure'!$A$15,Calendar!$B129&lt;='Festività&amp;Chiusure'!$B$15),  AND($B129&gt;='Festività&amp;Chiusure'!$A$16,Calendar!$B129&lt;='Festività&amp;Chiusure'!$B$16),   $H129="domenica",$H129="sabato"),0,1)</f>
        <v>1</v>
      </c>
      <c r="K129">
        <f t="shared" si="23"/>
        <v>127</v>
      </c>
      <c r="L129">
        <f>SUM($J$3:J129)</f>
        <v>91</v>
      </c>
    </row>
    <row r="130" spans="1:12">
      <c r="A130" s="4">
        <f t="shared" si="15"/>
        <v>20240507</v>
      </c>
      <c r="B130" s="1">
        <v>45419</v>
      </c>
      <c r="C130">
        <f t="shared" si="16"/>
        <v>2024</v>
      </c>
      <c r="D130">
        <f t="shared" si="18"/>
        <v>5</v>
      </c>
      <c r="E130">
        <f t="shared" si="19"/>
        <v>19</v>
      </c>
      <c r="F130">
        <f t="shared" si="20"/>
        <v>3</v>
      </c>
      <c r="G130">
        <f t="shared" si="21"/>
        <v>7</v>
      </c>
      <c r="H130" t="str">
        <f t="shared" si="22"/>
        <v>martedì</v>
      </c>
      <c r="I130" t="str">
        <f t="shared" si="17"/>
        <v>maggio</v>
      </c>
      <c r="J130">
        <f>IF(OR(AND($B130&gt;='Festività&amp;Chiusure'!$A$2,Calendar!$B130&lt;='Festività&amp;Chiusure'!$B$2),  AND($B130&gt;='Festività&amp;Chiusure'!$A$3,Calendar!$B130&lt;='Festività&amp;Chiusure'!$B$3),  AND($B130&gt;='Festività&amp;Chiusure'!$A$4,Calendar!$B130&lt;='Festività&amp;Chiusure'!$B$4),  AND($B130&gt;='Festività&amp;Chiusure'!$A$5,Calendar!$B130&lt;='Festività&amp;Chiusure'!$B$5),  AND($B130&gt;='Festività&amp;Chiusure'!$A$6,Calendar!$B130&lt;='Festività&amp;Chiusure'!$B$6),  AND($B130&gt;='Festività&amp;Chiusure'!$A$7,Calendar!$B130&lt;='Festività&amp;Chiusure'!$B$7),  AND($B130&gt;='Festività&amp;Chiusure'!$A$8,Calendar!$B130&lt;='Festività&amp;Chiusure'!$B$8),  AND($B130&gt;='Festività&amp;Chiusure'!$A$9,Calendar!$B130&lt;='Festività&amp;Chiusure'!$B$9),  AND($B130&gt;='Festività&amp;Chiusure'!$A$10,Calendar!$B130&lt;='Festività&amp;Chiusure'!$B$10),  AND($B130&gt;='Festività&amp;Chiusure'!$A$11,Calendar!$B130&lt;='Festività&amp;Chiusure'!$B$11),  AND($B130&gt;='Festività&amp;Chiusure'!$A$12,Calendar!$B130&lt;='Festività&amp;Chiusure'!$B$12),  AND($B130&gt;='Festività&amp;Chiusure'!$A$13,Calendar!$B130&lt;='Festività&amp;Chiusure'!$B$13),  AND($B130&gt;='Festività&amp;Chiusure'!$A$14,Calendar!$B130&lt;='Festività&amp;Chiusure'!$B$14),    AND($B130&gt;='Festività&amp;Chiusure'!$A$15,Calendar!$B130&lt;='Festività&amp;Chiusure'!$B$15),  AND($B130&gt;='Festività&amp;Chiusure'!$A$16,Calendar!$B130&lt;='Festività&amp;Chiusure'!$B$16),   $H130="domenica",$H130="sabato"),0,1)</f>
        <v>1</v>
      </c>
      <c r="K130">
        <f t="shared" si="23"/>
        <v>128</v>
      </c>
      <c r="L130">
        <f>SUM($J$3:J130)</f>
        <v>92</v>
      </c>
    </row>
    <row r="131" spans="1:12">
      <c r="A131" s="4">
        <f t="shared" si="15"/>
        <v>20240508</v>
      </c>
      <c r="B131" s="1">
        <v>45420</v>
      </c>
      <c r="C131">
        <f t="shared" si="16"/>
        <v>2024</v>
      </c>
      <c r="D131">
        <f t="shared" si="18"/>
        <v>5</v>
      </c>
      <c r="E131">
        <f t="shared" si="19"/>
        <v>19</v>
      </c>
      <c r="F131">
        <f t="shared" si="20"/>
        <v>4</v>
      </c>
      <c r="G131">
        <f t="shared" si="21"/>
        <v>8</v>
      </c>
      <c r="H131" t="str">
        <f t="shared" si="22"/>
        <v>mercoledì</v>
      </c>
      <c r="I131" t="str">
        <f t="shared" si="17"/>
        <v>maggio</v>
      </c>
      <c r="J131">
        <f>IF(OR(AND($B131&gt;='Festività&amp;Chiusure'!$A$2,Calendar!$B131&lt;='Festività&amp;Chiusure'!$B$2),  AND($B131&gt;='Festività&amp;Chiusure'!$A$3,Calendar!$B131&lt;='Festività&amp;Chiusure'!$B$3),  AND($B131&gt;='Festività&amp;Chiusure'!$A$4,Calendar!$B131&lt;='Festività&amp;Chiusure'!$B$4),  AND($B131&gt;='Festività&amp;Chiusure'!$A$5,Calendar!$B131&lt;='Festività&amp;Chiusure'!$B$5),  AND($B131&gt;='Festività&amp;Chiusure'!$A$6,Calendar!$B131&lt;='Festività&amp;Chiusure'!$B$6),  AND($B131&gt;='Festività&amp;Chiusure'!$A$7,Calendar!$B131&lt;='Festività&amp;Chiusure'!$B$7),  AND($B131&gt;='Festività&amp;Chiusure'!$A$8,Calendar!$B131&lt;='Festività&amp;Chiusure'!$B$8),  AND($B131&gt;='Festività&amp;Chiusure'!$A$9,Calendar!$B131&lt;='Festività&amp;Chiusure'!$B$9),  AND($B131&gt;='Festività&amp;Chiusure'!$A$10,Calendar!$B131&lt;='Festività&amp;Chiusure'!$B$10),  AND($B131&gt;='Festività&amp;Chiusure'!$A$11,Calendar!$B131&lt;='Festività&amp;Chiusure'!$B$11),  AND($B131&gt;='Festività&amp;Chiusure'!$A$12,Calendar!$B131&lt;='Festività&amp;Chiusure'!$B$12),  AND($B131&gt;='Festività&amp;Chiusure'!$A$13,Calendar!$B131&lt;='Festività&amp;Chiusure'!$B$13),  AND($B131&gt;='Festività&amp;Chiusure'!$A$14,Calendar!$B131&lt;='Festività&amp;Chiusure'!$B$14),    AND($B131&gt;='Festività&amp;Chiusure'!$A$15,Calendar!$B131&lt;='Festività&amp;Chiusure'!$B$15),  AND($B131&gt;='Festività&amp;Chiusure'!$A$16,Calendar!$B131&lt;='Festività&amp;Chiusure'!$B$16),   $H131="domenica",$H131="sabato"),0,1)</f>
        <v>1</v>
      </c>
      <c r="K131">
        <f t="shared" si="23"/>
        <v>129</v>
      </c>
      <c r="L131">
        <f>SUM($J$3:J131)</f>
        <v>93</v>
      </c>
    </row>
    <row r="132" spans="1:12">
      <c r="A132" s="4">
        <f t="shared" ref="A132:A195" si="24">YEAR(B132)*10000+MONTH(B132)*100+DAY(B132)</f>
        <v>20240509</v>
      </c>
      <c r="B132" s="1">
        <v>45421</v>
      </c>
      <c r="C132">
        <f t="shared" ref="C132:C195" si="25">YEAR(B132)</f>
        <v>2024</v>
      </c>
      <c r="D132">
        <f t="shared" si="18"/>
        <v>5</v>
      </c>
      <c r="E132">
        <f t="shared" si="19"/>
        <v>19</v>
      </c>
      <c r="F132">
        <f t="shared" si="20"/>
        <v>5</v>
      </c>
      <c r="G132">
        <f t="shared" si="21"/>
        <v>9</v>
      </c>
      <c r="H132" t="str">
        <f t="shared" si="22"/>
        <v>giovedì</v>
      </c>
      <c r="I132" t="str">
        <f t="shared" ref="I132:I195" si="26">TEXT(B132,"mmmm")</f>
        <v>maggio</v>
      </c>
      <c r="J132">
        <f>IF(OR(AND($B132&gt;='Festività&amp;Chiusure'!$A$2,Calendar!$B132&lt;='Festività&amp;Chiusure'!$B$2),  AND($B132&gt;='Festività&amp;Chiusure'!$A$3,Calendar!$B132&lt;='Festività&amp;Chiusure'!$B$3),  AND($B132&gt;='Festività&amp;Chiusure'!$A$4,Calendar!$B132&lt;='Festività&amp;Chiusure'!$B$4),  AND($B132&gt;='Festività&amp;Chiusure'!$A$5,Calendar!$B132&lt;='Festività&amp;Chiusure'!$B$5),  AND($B132&gt;='Festività&amp;Chiusure'!$A$6,Calendar!$B132&lt;='Festività&amp;Chiusure'!$B$6),  AND($B132&gt;='Festività&amp;Chiusure'!$A$7,Calendar!$B132&lt;='Festività&amp;Chiusure'!$B$7),  AND($B132&gt;='Festività&amp;Chiusure'!$A$8,Calendar!$B132&lt;='Festività&amp;Chiusure'!$B$8),  AND($B132&gt;='Festività&amp;Chiusure'!$A$9,Calendar!$B132&lt;='Festività&amp;Chiusure'!$B$9),  AND($B132&gt;='Festività&amp;Chiusure'!$A$10,Calendar!$B132&lt;='Festività&amp;Chiusure'!$B$10),  AND($B132&gt;='Festività&amp;Chiusure'!$A$11,Calendar!$B132&lt;='Festività&amp;Chiusure'!$B$11),  AND($B132&gt;='Festività&amp;Chiusure'!$A$12,Calendar!$B132&lt;='Festività&amp;Chiusure'!$B$12),  AND($B132&gt;='Festività&amp;Chiusure'!$A$13,Calendar!$B132&lt;='Festività&amp;Chiusure'!$B$13),  AND($B132&gt;='Festività&amp;Chiusure'!$A$14,Calendar!$B132&lt;='Festività&amp;Chiusure'!$B$14),    AND($B132&gt;='Festività&amp;Chiusure'!$A$15,Calendar!$B132&lt;='Festività&amp;Chiusure'!$B$15),  AND($B132&gt;='Festività&amp;Chiusure'!$A$16,Calendar!$B132&lt;='Festività&amp;Chiusure'!$B$16),   $H132="domenica",$H132="sabato"),0,1)</f>
        <v>1</v>
      </c>
      <c r="K132">
        <f t="shared" si="23"/>
        <v>130</v>
      </c>
      <c r="L132">
        <f>SUM($J$3:J132)</f>
        <v>94</v>
      </c>
    </row>
    <row r="133" spans="1:12">
      <c r="A133" s="4">
        <f t="shared" si="24"/>
        <v>20240510</v>
      </c>
      <c r="B133" s="1">
        <v>45422</v>
      </c>
      <c r="C133">
        <f t="shared" si="25"/>
        <v>2024</v>
      </c>
      <c r="D133">
        <f t="shared" si="18"/>
        <v>5</v>
      </c>
      <c r="E133">
        <f t="shared" si="19"/>
        <v>19</v>
      </c>
      <c r="F133">
        <f t="shared" si="20"/>
        <v>6</v>
      </c>
      <c r="G133">
        <f t="shared" si="21"/>
        <v>10</v>
      </c>
      <c r="H133" t="str">
        <f t="shared" si="22"/>
        <v>venerdì</v>
      </c>
      <c r="I133" t="str">
        <f t="shared" si="26"/>
        <v>maggio</v>
      </c>
      <c r="J133">
        <f>IF(OR(AND($B133&gt;='Festività&amp;Chiusure'!$A$2,Calendar!$B133&lt;='Festività&amp;Chiusure'!$B$2),  AND($B133&gt;='Festività&amp;Chiusure'!$A$3,Calendar!$B133&lt;='Festività&amp;Chiusure'!$B$3),  AND($B133&gt;='Festività&amp;Chiusure'!$A$4,Calendar!$B133&lt;='Festività&amp;Chiusure'!$B$4),  AND($B133&gt;='Festività&amp;Chiusure'!$A$5,Calendar!$B133&lt;='Festività&amp;Chiusure'!$B$5),  AND($B133&gt;='Festività&amp;Chiusure'!$A$6,Calendar!$B133&lt;='Festività&amp;Chiusure'!$B$6),  AND($B133&gt;='Festività&amp;Chiusure'!$A$7,Calendar!$B133&lt;='Festività&amp;Chiusure'!$B$7),  AND($B133&gt;='Festività&amp;Chiusure'!$A$8,Calendar!$B133&lt;='Festività&amp;Chiusure'!$B$8),  AND($B133&gt;='Festività&amp;Chiusure'!$A$9,Calendar!$B133&lt;='Festività&amp;Chiusure'!$B$9),  AND($B133&gt;='Festività&amp;Chiusure'!$A$10,Calendar!$B133&lt;='Festività&amp;Chiusure'!$B$10),  AND($B133&gt;='Festività&amp;Chiusure'!$A$11,Calendar!$B133&lt;='Festività&amp;Chiusure'!$B$11),  AND($B133&gt;='Festività&amp;Chiusure'!$A$12,Calendar!$B133&lt;='Festività&amp;Chiusure'!$B$12),  AND($B133&gt;='Festività&amp;Chiusure'!$A$13,Calendar!$B133&lt;='Festività&amp;Chiusure'!$B$13),  AND($B133&gt;='Festività&amp;Chiusure'!$A$14,Calendar!$B133&lt;='Festività&amp;Chiusure'!$B$14),    AND($B133&gt;='Festività&amp;Chiusure'!$A$15,Calendar!$B133&lt;='Festività&amp;Chiusure'!$B$15),  AND($B133&gt;='Festività&amp;Chiusure'!$A$16,Calendar!$B133&lt;='Festività&amp;Chiusure'!$B$16),   $H133="domenica",$H133="sabato"),0,1)</f>
        <v>1</v>
      </c>
      <c r="K133">
        <f t="shared" si="23"/>
        <v>131</v>
      </c>
      <c r="L133">
        <f>SUM($J$3:J133)</f>
        <v>95</v>
      </c>
    </row>
    <row r="134" spans="1:12">
      <c r="A134" s="4">
        <f t="shared" si="24"/>
        <v>20240511</v>
      </c>
      <c r="B134" s="1">
        <v>45423</v>
      </c>
      <c r="C134">
        <f t="shared" si="25"/>
        <v>2024</v>
      </c>
      <c r="D134">
        <f t="shared" si="18"/>
        <v>5</v>
      </c>
      <c r="E134">
        <f t="shared" si="19"/>
        <v>19</v>
      </c>
      <c r="F134">
        <f t="shared" si="20"/>
        <v>7</v>
      </c>
      <c r="G134">
        <f t="shared" si="21"/>
        <v>11</v>
      </c>
      <c r="H134" t="str">
        <f t="shared" si="22"/>
        <v>sabato</v>
      </c>
      <c r="I134" t="str">
        <f t="shared" si="26"/>
        <v>maggio</v>
      </c>
      <c r="J134">
        <f>IF(OR(AND($B134&gt;='Festività&amp;Chiusure'!$A$2,Calendar!$B134&lt;='Festività&amp;Chiusure'!$B$2),  AND($B134&gt;='Festività&amp;Chiusure'!$A$3,Calendar!$B134&lt;='Festività&amp;Chiusure'!$B$3),  AND($B134&gt;='Festività&amp;Chiusure'!$A$4,Calendar!$B134&lt;='Festività&amp;Chiusure'!$B$4),  AND($B134&gt;='Festività&amp;Chiusure'!$A$5,Calendar!$B134&lt;='Festività&amp;Chiusure'!$B$5),  AND($B134&gt;='Festività&amp;Chiusure'!$A$6,Calendar!$B134&lt;='Festività&amp;Chiusure'!$B$6),  AND($B134&gt;='Festività&amp;Chiusure'!$A$7,Calendar!$B134&lt;='Festività&amp;Chiusure'!$B$7),  AND($B134&gt;='Festività&amp;Chiusure'!$A$8,Calendar!$B134&lt;='Festività&amp;Chiusure'!$B$8),  AND($B134&gt;='Festività&amp;Chiusure'!$A$9,Calendar!$B134&lt;='Festività&amp;Chiusure'!$B$9),  AND($B134&gt;='Festività&amp;Chiusure'!$A$10,Calendar!$B134&lt;='Festività&amp;Chiusure'!$B$10),  AND($B134&gt;='Festività&amp;Chiusure'!$A$11,Calendar!$B134&lt;='Festività&amp;Chiusure'!$B$11),  AND($B134&gt;='Festività&amp;Chiusure'!$A$12,Calendar!$B134&lt;='Festività&amp;Chiusure'!$B$12),  AND($B134&gt;='Festività&amp;Chiusure'!$A$13,Calendar!$B134&lt;='Festività&amp;Chiusure'!$B$13),  AND($B134&gt;='Festività&amp;Chiusure'!$A$14,Calendar!$B134&lt;='Festività&amp;Chiusure'!$B$14),    AND($B134&gt;='Festività&amp;Chiusure'!$A$15,Calendar!$B134&lt;='Festività&amp;Chiusure'!$B$15),  AND($B134&gt;='Festività&amp;Chiusure'!$A$16,Calendar!$B134&lt;='Festività&amp;Chiusure'!$B$16),   $H134="domenica",$H134="sabato"),0,1)</f>
        <v>0</v>
      </c>
      <c r="K134">
        <f t="shared" si="23"/>
        <v>132</v>
      </c>
      <c r="L134">
        <f>SUM($J$3:J134)</f>
        <v>95</v>
      </c>
    </row>
    <row r="135" spans="1:12">
      <c r="A135" s="4">
        <f t="shared" si="24"/>
        <v>20240512</v>
      </c>
      <c r="B135" s="1">
        <v>45424</v>
      </c>
      <c r="C135">
        <f t="shared" si="25"/>
        <v>2024</v>
      </c>
      <c r="D135">
        <f t="shared" si="18"/>
        <v>5</v>
      </c>
      <c r="E135">
        <f t="shared" si="19"/>
        <v>20</v>
      </c>
      <c r="F135">
        <f t="shared" si="20"/>
        <v>1</v>
      </c>
      <c r="G135">
        <f t="shared" si="21"/>
        <v>12</v>
      </c>
      <c r="H135" t="str">
        <f t="shared" si="22"/>
        <v>domenica</v>
      </c>
      <c r="I135" t="str">
        <f t="shared" si="26"/>
        <v>maggio</v>
      </c>
      <c r="J135">
        <f>IF(OR(AND($B135&gt;='Festività&amp;Chiusure'!$A$2,Calendar!$B135&lt;='Festività&amp;Chiusure'!$B$2),  AND($B135&gt;='Festività&amp;Chiusure'!$A$3,Calendar!$B135&lt;='Festività&amp;Chiusure'!$B$3),  AND($B135&gt;='Festività&amp;Chiusure'!$A$4,Calendar!$B135&lt;='Festività&amp;Chiusure'!$B$4),  AND($B135&gt;='Festività&amp;Chiusure'!$A$5,Calendar!$B135&lt;='Festività&amp;Chiusure'!$B$5),  AND($B135&gt;='Festività&amp;Chiusure'!$A$6,Calendar!$B135&lt;='Festività&amp;Chiusure'!$B$6),  AND($B135&gt;='Festività&amp;Chiusure'!$A$7,Calendar!$B135&lt;='Festività&amp;Chiusure'!$B$7),  AND($B135&gt;='Festività&amp;Chiusure'!$A$8,Calendar!$B135&lt;='Festività&amp;Chiusure'!$B$8),  AND($B135&gt;='Festività&amp;Chiusure'!$A$9,Calendar!$B135&lt;='Festività&amp;Chiusure'!$B$9),  AND($B135&gt;='Festività&amp;Chiusure'!$A$10,Calendar!$B135&lt;='Festività&amp;Chiusure'!$B$10),  AND($B135&gt;='Festività&amp;Chiusure'!$A$11,Calendar!$B135&lt;='Festività&amp;Chiusure'!$B$11),  AND($B135&gt;='Festività&amp;Chiusure'!$A$12,Calendar!$B135&lt;='Festività&amp;Chiusure'!$B$12),  AND($B135&gt;='Festività&amp;Chiusure'!$A$13,Calendar!$B135&lt;='Festività&amp;Chiusure'!$B$13),  AND($B135&gt;='Festività&amp;Chiusure'!$A$14,Calendar!$B135&lt;='Festività&amp;Chiusure'!$B$14),    AND($B135&gt;='Festività&amp;Chiusure'!$A$15,Calendar!$B135&lt;='Festività&amp;Chiusure'!$B$15),  AND($B135&gt;='Festività&amp;Chiusure'!$A$16,Calendar!$B135&lt;='Festività&amp;Chiusure'!$B$16),   $H135="domenica",$H135="sabato"),0,1)</f>
        <v>0</v>
      </c>
      <c r="K135">
        <f t="shared" si="23"/>
        <v>133</v>
      </c>
      <c r="L135">
        <f>SUM($J$3:J135)</f>
        <v>95</v>
      </c>
    </row>
    <row r="136" spans="1:12">
      <c r="A136" s="4">
        <f t="shared" si="24"/>
        <v>20240513</v>
      </c>
      <c r="B136" s="1">
        <v>45425</v>
      </c>
      <c r="C136">
        <f t="shared" si="25"/>
        <v>2024</v>
      </c>
      <c r="D136">
        <f t="shared" si="18"/>
        <v>5</v>
      </c>
      <c r="E136">
        <f t="shared" si="19"/>
        <v>20</v>
      </c>
      <c r="F136">
        <f t="shared" si="20"/>
        <v>2</v>
      </c>
      <c r="G136">
        <f t="shared" si="21"/>
        <v>13</v>
      </c>
      <c r="H136" t="str">
        <f t="shared" si="22"/>
        <v>lunedì</v>
      </c>
      <c r="I136" t="str">
        <f t="shared" si="26"/>
        <v>maggio</v>
      </c>
      <c r="J136">
        <f>IF(OR(AND($B136&gt;='Festività&amp;Chiusure'!$A$2,Calendar!$B136&lt;='Festività&amp;Chiusure'!$B$2),  AND($B136&gt;='Festività&amp;Chiusure'!$A$3,Calendar!$B136&lt;='Festività&amp;Chiusure'!$B$3),  AND($B136&gt;='Festività&amp;Chiusure'!$A$4,Calendar!$B136&lt;='Festività&amp;Chiusure'!$B$4),  AND($B136&gt;='Festività&amp;Chiusure'!$A$5,Calendar!$B136&lt;='Festività&amp;Chiusure'!$B$5),  AND($B136&gt;='Festività&amp;Chiusure'!$A$6,Calendar!$B136&lt;='Festività&amp;Chiusure'!$B$6),  AND($B136&gt;='Festività&amp;Chiusure'!$A$7,Calendar!$B136&lt;='Festività&amp;Chiusure'!$B$7),  AND($B136&gt;='Festività&amp;Chiusure'!$A$8,Calendar!$B136&lt;='Festività&amp;Chiusure'!$B$8),  AND($B136&gt;='Festività&amp;Chiusure'!$A$9,Calendar!$B136&lt;='Festività&amp;Chiusure'!$B$9),  AND($B136&gt;='Festività&amp;Chiusure'!$A$10,Calendar!$B136&lt;='Festività&amp;Chiusure'!$B$10),  AND($B136&gt;='Festività&amp;Chiusure'!$A$11,Calendar!$B136&lt;='Festività&amp;Chiusure'!$B$11),  AND($B136&gt;='Festività&amp;Chiusure'!$A$12,Calendar!$B136&lt;='Festività&amp;Chiusure'!$B$12),  AND($B136&gt;='Festività&amp;Chiusure'!$A$13,Calendar!$B136&lt;='Festività&amp;Chiusure'!$B$13),  AND($B136&gt;='Festività&amp;Chiusure'!$A$14,Calendar!$B136&lt;='Festività&amp;Chiusure'!$B$14),    AND($B136&gt;='Festività&amp;Chiusure'!$A$15,Calendar!$B136&lt;='Festività&amp;Chiusure'!$B$15),  AND($B136&gt;='Festività&amp;Chiusure'!$A$16,Calendar!$B136&lt;='Festività&amp;Chiusure'!$B$16),   $H136="domenica",$H136="sabato"),0,1)</f>
        <v>1</v>
      </c>
      <c r="K136">
        <f t="shared" si="23"/>
        <v>134</v>
      </c>
      <c r="L136">
        <f>SUM($J$3:J136)</f>
        <v>96</v>
      </c>
    </row>
    <row r="137" spans="1:12">
      <c r="A137" s="4">
        <f t="shared" si="24"/>
        <v>20240514</v>
      </c>
      <c r="B137" s="1">
        <v>45426</v>
      </c>
      <c r="C137">
        <f t="shared" si="25"/>
        <v>2024</v>
      </c>
      <c r="D137">
        <f t="shared" si="18"/>
        <v>5</v>
      </c>
      <c r="E137">
        <f t="shared" si="19"/>
        <v>20</v>
      </c>
      <c r="F137">
        <f t="shared" si="20"/>
        <v>3</v>
      </c>
      <c r="G137">
        <f t="shared" si="21"/>
        <v>14</v>
      </c>
      <c r="H137" t="str">
        <f t="shared" si="22"/>
        <v>martedì</v>
      </c>
      <c r="I137" t="str">
        <f t="shared" si="26"/>
        <v>maggio</v>
      </c>
      <c r="J137">
        <f>IF(OR(AND($B137&gt;='Festività&amp;Chiusure'!$A$2,Calendar!$B137&lt;='Festività&amp;Chiusure'!$B$2),  AND($B137&gt;='Festività&amp;Chiusure'!$A$3,Calendar!$B137&lt;='Festività&amp;Chiusure'!$B$3),  AND($B137&gt;='Festività&amp;Chiusure'!$A$4,Calendar!$B137&lt;='Festività&amp;Chiusure'!$B$4),  AND($B137&gt;='Festività&amp;Chiusure'!$A$5,Calendar!$B137&lt;='Festività&amp;Chiusure'!$B$5),  AND($B137&gt;='Festività&amp;Chiusure'!$A$6,Calendar!$B137&lt;='Festività&amp;Chiusure'!$B$6),  AND($B137&gt;='Festività&amp;Chiusure'!$A$7,Calendar!$B137&lt;='Festività&amp;Chiusure'!$B$7),  AND($B137&gt;='Festività&amp;Chiusure'!$A$8,Calendar!$B137&lt;='Festività&amp;Chiusure'!$B$8),  AND($B137&gt;='Festività&amp;Chiusure'!$A$9,Calendar!$B137&lt;='Festività&amp;Chiusure'!$B$9),  AND($B137&gt;='Festività&amp;Chiusure'!$A$10,Calendar!$B137&lt;='Festività&amp;Chiusure'!$B$10),  AND($B137&gt;='Festività&amp;Chiusure'!$A$11,Calendar!$B137&lt;='Festività&amp;Chiusure'!$B$11),  AND($B137&gt;='Festività&amp;Chiusure'!$A$12,Calendar!$B137&lt;='Festività&amp;Chiusure'!$B$12),  AND($B137&gt;='Festività&amp;Chiusure'!$A$13,Calendar!$B137&lt;='Festività&amp;Chiusure'!$B$13),  AND($B137&gt;='Festività&amp;Chiusure'!$A$14,Calendar!$B137&lt;='Festività&amp;Chiusure'!$B$14),    AND($B137&gt;='Festività&amp;Chiusure'!$A$15,Calendar!$B137&lt;='Festività&amp;Chiusure'!$B$15),  AND($B137&gt;='Festività&amp;Chiusure'!$A$16,Calendar!$B137&lt;='Festività&amp;Chiusure'!$B$16),   $H137="domenica",$H137="sabato"),0,1)</f>
        <v>1</v>
      </c>
      <c r="K137">
        <f t="shared" si="23"/>
        <v>135</v>
      </c>
      <c r="L137">
        <f>SUM($J$3:J137)</f>
        <v>97</v>
      </c>
    </row>
    <row r="138" spans="1:12">
      <c r="A138" s="4">
        <f t="shared" si="24"/>
        <v>20240515</v>
      </c>
      <c r="B138" s="1">
        <v>45427</v>
      </c>
      <c r="C138">
        <f t="shared" si="25"/>
        <v>2024</v>
      </c>
      <c r="D138">
        <f t="shared" si="18"/>
        <v>5</v>
      </c>
      <c r="E138">
        <f t="shared" si="19"/>
        <v>20</v>
      </c>
      <c r="F138">
        <f t="shared" si="20"/>
        <v>4</v>
      </c>
      <c r="G138">
        <f t="shared" si="21"/>
        <v>15</v>
      </c>
      <c r="H138" t="str">
        <f t="shared" si="22"/>
        <v>mercoledì</v>
      </c>
      <c r="I138" t="str">
        <f t="shared" si="26"/>
        <v>maggio</v>
      </c>
      <c r="J138">
        <f>IF(OR(AND($B138&gt;='Festività&amp;Chiusure'!$A$2,Calendar!$B138&lt;='Festività&amp;Chiusure'!$B$2),  AND($B138&gt;='Festività&amp;Chiusure'!$A$3,Calendar!$B138&lt;='Festività&amp;Chiusure'!$B$3),  AND($B138&gt;='Festività&amp;Chiusure'!$A$4,Calendar!$B138&lt;='Festività&amp;Chiusure'!$B$4),  AND($B138&gt;='Festività&amp;Chiusure'!$A$5,Calendar!$B138&lt;='Festività&amp;Chiusure'!$B$5),  AND($B138&gt;='Festività&amp;Chiusure'!$A$6,Calendar!$B138&lt;='Festività&amp;Chiusure'!$B$6),  AND($B138&gt;='Festività&amp;Chiusure'!$A$7,Calendar!$B138&lt;='Festività&amp;Chiusure'!$B$7),  AND($B138&gt;='Festività&amp;Chiusure'!$A$8,Calendar!$B138&lt;='Festività&amp;Chiusure'!$B$8),  AND($B138&gt;='Festività&amp;Chiusure'!$A$9,Calendar!$B138&lt;='Festività&amp;Chiusure'!$B$9),  AND($B138&gt;='Festività&amp;Chiusure'!$A$10,Calendar!$B138&lt;='Festività&amp;Chiusure'!$B$10),  AND($B138&gt;='Festività&amp;Chiusure'!$A$11,Calendar!$B138&lt;='Festività&amp;Chiusure'!$B$11),  AND($B138&gt;='Festività&amp;Chiusure'!$A$12,Calendar!$B138&lt;='Festività&amp;Chiusure'!$B$12),  AND($B138&gt;='Festività&amp;Chiusure'!$A$13,Calendar!$B138&lt;='Festività&amp;Chiusure'!$B$13),  AND($B138&gt;='Festività&amp;Chiusure'!$A$14,Calendar!$B138&lt;='Festività&amp;Chiusure'!$B$14),    AND($B138&gt;='Festività&amp;Chiusure'!$A$15,Calendar!$B138&lt;='Festività&amp;Chiusure'!$B$15),  AND($B138&gt;='Festività&amp;Chiusure'!$A$16,Calendar!$B138&lt;='Festività&amp;Chiusure'!$B$16),   $H138="domenica",$H138="sabato"),0,1)</f>
        <v>1</v>
      </c>
      <c r="K138">
        <f t="shared" si="23"/>
        <v>136</v>
      </c>
      <c r="L138">
        <f>SUM($J$3:J138)</f>
        <v>98</v>
      </c>
    </row>
    <row r="139" spans="1:12">
      <c r="A139" s="4">
        <f t="shared" si="24"/>
        <v>20240516</v>
      </c>
      <c r="B139" s="1">
        <v>45428</v>
      </c>
      <c r="C139">
        <f t="shared" si="25"/>
        <v>2024</v>
      </c>
      <c r="D139">
        <f t="shared" si="18"/>
        <v>5</v>
      </c>
      <c r="E139">
        <f t="shared" si="19"/>
        <v>20</v>
      </c>
      <c r="F139">
        <f t="shared" si="20"/>
        <v>5</v>
      </c>
      <c r="G139">
        <f t="shared" si="21"/>
        <v>16</v>
      </c>
      <c r="H139" t="str">
        <f t="shared" si="22"/>
        <v>giovedì</v>
      </c>
      <c r="I139" t="str">
        <f t="shared" si="26"/>
        <v>maggio</v>
      </c>
      <c r="J139">
        <f>IF(OR(AND($B139&gt;='Festività&amp;Chiusure'!$A$2,Calendar!$B139&lt;='Festività&amp;Chiusure'!$B$2),  AND($B139&gt;='Festività&amp;Chiusure'!$A$3,Calendar!$B139&lt;='Festività&amp;Chiusure'!$B$3),  AND($B139&gt;='Festività&amp;Chiusure'!$A$4,Calendar!$B139&lt;='Festività&amp;Chiusure'!$B$4),  AND($B139&gt;='Festività&amp;Chiusure'!$A$5,Calendar!$B139&lt;='Festività&amp;Chiusure'!$B$5),  AND($B139&gt;='Festività&amp;Chiusure'!$A$6,Calendar!$B139&lt;='Festività&amp;Chiusure'!$B$6),  AND($B139&gt;='Festività&amp;Chiusure'!$A$7,Calendar!$B139&lt;='Festività&amp;Chiusure'!$B$7),  AND($B139&gt;='Festività&amp;Chiusure'!$A$8,Calendar!$B139&lt;='Festività&amp;Chiusure'!$B$8),  AND($B139&gt;='Festività&amp;Chiusure'!$A$9,Calendar!$B139&lt;='Festività&amp;Chiusure'!$B$9),  AND($B139&gt;='Festività&amp;Chiusure'!$A$10,Calendar!$B139&lt;='Festività&amp;Chiusure'!$B$10),  AND($B139&gt;='Festività&amp;Chiusure'!$A$11,Calendar!$B139&lt;='Festività&amp;Chiusure'!$B$11),  AND($B139&gt;='Festività&amp;Chiusure'!$A$12,Calendar!$B139&lt;='Festività&amp;Chiusure'!$B$12),  AND($B139&gt;='Festività&amp;Chiusure'!$A$13,Calendar!$B139&lt;='Festività&amp;Chiusure'!$B$13),  AND($B139&gt;='Festività&amp;Chiusure'!$A$14,Calendar!$B139&lt;='Festività&amp;Chiusure'!$B$14),    AND($B139&gt;='Festività&amp;Chiusure'!$A$15,Calendar!$B139&lt;='Festività&amp;Chiusure'!$B$15),  AND($B139&gt;='Festività&amp;Chiusure'!$A$16,Calendar!$B139&lt;='Festività&amp;Chiusure'!$B$16),   $H139="domenica",$H139="sabato"),0,1)</f>
        <v>1</v>
      </c>
      <c r="K139">
        <f t="shared" si="23"/>
        <v>137</v>
      </c>
      <c r="L139">
        <f>SUM($J$3:J139)</f>
        <v>99</v>
      </c>
    </row>
    <row r="140" spans="1:12">
      <c r="A140" s="4">
        <f t="shared" si="24"/>
        <v>20240517</v>
      </c>
      <c r="B140" s="1">
        <v>45429</v>
      </c>
      <c r="C140">
        <f t="shared" si="25"/>
        <v>2024</v>
      </c>
      <c r="D140">
        <f t="shared" si="18"/>
        <v>5</v>
      </c>
      <c r="E140">
        <f t="shared" si="19"/>
        <v>20</v>
      </c>
      <c r="F140">
        <f t="shared" si="20"/>
        <v>6</v>
      </c>
      <c r="G140">
        <f t="shared" si="21"/>
        <v>17</v>
      </c>
      <c r="H140" t="str">
        <f t="shared" si="22"/>
        <v>venerdì</v>
      </c>
      <c r="I140" t="str">
        <f t="shared" si="26"/>
        <v>maggio</v>
      </c>
      <c r="J140">
        <f>IF(OR(AND($B140&gt;='Festività&amp;Chiusure'!$A$2,Calendar!$B140&lt;='Festività&amp;Chiusure'!$B$2),  AND($B140&gt;='Festività&amp;Chiusure'!$A$3,Calendar!$B140&lt;='Festività&amp;Chiusure'!$B$3),  AND($B140&gt;='Festività&amp;Chiusure'!$A$4,Calendar!$B140&lt;='Festività&amp;Chiusure'!$B$4),  AND($B140&gt;='Festività&amp;Chiusure'!$A$5,Calendar!$B140&lt;='Festività&amp;Chiusure'!$B$5),  AND($B140&gt;='Festività&amp;Chiusure'!$A$6,Calendar!$B140&lt;='Festività&amp;Chiusure'!$B$6),  AND($B140&gt;='Festività&amp;Chiusure'!$A$7,Calendar!$B140&lt;='Festività&amp;Chiusure'!$B$7),  AND($B140&gt;='Festività&amp;Chiusure'!$A$8,Calendar!$B140&lt;='Festività&amp;Chiusure'!$B$8),  AND($B140&gt;='Festività&amp;Chiusure'!$A$9,Calendar!$B140&lt;='Festività&amp;Chiusure'!$B$9),  AND($B140&gt;='Festività&amp;Chiusure'!$A$10,Calendar!$B140&lt;='Festività&amp;Chiusure'!$B$10),  AND($B140&gt;='Festività&amp;Chiusure'!$A$11,Calendar!$B140&lt;='Festività&amp;Chiusure'!$B$11),  AND($B140&gt;='Festività&amp;Chiusure'!$A$12,Calendar!$B140&lt;='Festività&amp;Chiusure'!$B$12),  AND($B140&gt;='Festività&amp;Chiusure'!$A$13,Calendar!$B140&lt;='Festività&amp;Chiusure'!$B$13),  AND($B140&gt;='Festività&amp;Chiusure'!$A$14,Calendar!$B140&lt;='Festività&amp;Chiusure'!$B$14),    AND($B140&gt;='Festività&amp;Chiusure'!$A$15,Calendar!$B140&lt;='Festività&amp;Chiusure'!$B$15),  AND($B140&gt;='Festività&amp;Chiusure'!$A$16,Calendar!$B140&lt;='Festività&amp;Chiusure'!$B$16),   $H140="domenica",$H140="sabato"),0,1)</f>
        <v>1</v>
      </c>
      <c r="K140">
        <f t="shared" si="23"/>
        <v>138</v>
      </c>
      <c r="L140">
        <f>SUM($J$3:J140)</f>
        <v>100</v>
      </c>
    </row>
    <row r="141" spans="1:12">
      <c r="A141" s="4">
        <f t="shared" si="24"/>
        <v>20240518</v>
      </c>
      <c r="B141" s="1">
        <v>45430</v>
      </c>
      <c r="C141">
        <f t="shared" si="25"/>
        <v>2024</v>
      </c>
      <c r="D141">
        <f t="shared" si="18"/>
        <v>5</v>
      </c>
      <c r="E141">
        <f t="shared" si="19"/>
        <v>20</v>
      </c>
      <c r="F141">
        <f t="shared" si="20"/>
        <v>7</v>
      </c>
      <c r="G141">
        <f t="shared" si="21"/>
        <v>18</v>
      </c>
      <c r="H141" t="str">
        <f t="shared" si="22"/>
        <v>sabato</v>
      </c>
      <c r="I141" t="str">
        <f t="shared" si="26"/>
        <v>maggio</v>
      </c>
      <c r="J141">
        <f>IF(OR(AND($B141&gt;='Festività&amp;Chiusure'!$A$2,Calendar!$B141&lt;='Festività&amp;Chiusure'!$B$2),  AND($B141&gt;='Festività&amp;Chiusure'!$A$3,Calendar!$B141&lt;='Festività&amp;Chiusure'!$B$3),  AND($B141&gt;='Festività&amp;Chiusure'!$A$4,Calendar!$B141&lt;='Festività&amp;Chiusure'!$B$4),  AND($B141&gt;='Festività&amp;Chiusure'!$A$5,Calendar!$B141&lt;='Festività&amp;Chiusure'!$B$5),  AND($B141&gt;='Festività&amp;Chiusure'!$A$6,Calendar!$B141&lt;='Festività&amp;Chiusure'!$B$6),  AND($B141&gt;='Festività&amp;Chiusure'!$A$7,Calendar!$B141&lt;='Festività&amp;Chiusure'!$B$7),  AND($B141&gt;='Festività&amp;Chiusure'!$A$8,Calendar!$B141&lt;='Festività&amp;Chiusure'!$B$8),  AND($B141&gt;='Festività&amp;Chiusure'!$A$9,Calendar!$B141&lt;='Festività&amp;Chiusure'!$B$9),  AND($B141&gt;='Festività&amp;Chiusure'!$A$10,Calendar!$B141&lt;='Festività&amp;Chiusure'!$B$10),  AND($B141&gt;='Festività&amp;Chiusure'!$A$11,Calendar!$B141&lt;='Festività&amp;Chiusure'!$B$11),  AND($B141&gt;='Festività&amp;Chiusure'!$A$12,Calendar!$B141&lt;='Festività&amp;Chiusure'!$B$12),  AND($B141&gt;='Festività&amp;Chiusure'!$A$13,Calendar!$B141&lt;='Festività&amp;Chiusure'!$B$13),  AND($B141&gt;='Festività&amp;Chiusure'!$A$14,Calendar!$B141&lt;='Festività&amp;Chiusure'!$B$14),    AND($B141&gt;='Festività&amp;Chiusure'!$A$15,Calendar!$B141&lt;='Festività&amp;Chiusure'!$B$15),  AND($B141&gt;='Festività&amp;Chiusure'!$A$16,Calendar!$B141&lt;='Festività&amp;Chiusure'!$B$16),   $H141="domenica",$H141="sabato"),0,1)</f>
        <v>0</v>
      </c>
      <c r="K141">
        <f t="shared" si="23"/>
        <v>139</v>
      </c>
      <c r="L141">
        <f>SUM($J$3:J141)</f>
        <v>100</v>
      </c>
    </row>
    <row r="142" spans="1:12">
      <c r="A142" s="4">
        <f t="shared" si="24"/>
        <v>20240519</v>
      </c>
      <c r="B142" s="1">
        <v>45431</v>
      </c>
      <c r="C142">
        <f t="shared" si="25"/>
        <v>2024</v>
      </c>
      <c r="D142">
        <f t="shared" si="18"/>
        <v>5</v>
      </c>
      <c r="E142">
        <f t="shared" si="19"/>
        <v>21</v>
      </c>
      <c r="F142">
        <f t="shared" si="20"/>
        <v>1</v>
      </c>
      <c r="G142">
        <f t="shared" si="21"/>
        <v>19</v>
      </c>
      <c r="H142" t="str">
        <f t="shared" si="22"/>
        <v>domenica</v>
      </c>
      <c r="I142" t="str">
        <f t="shared" si="26"/>
        <v>maggio</v>
      </c>
      <c r="J142">
        <f>IF(OR(AND($B142&gt;='Festività&amp;Chiusure'!$A$2,Calendar!$B142&lt;='Festività&amp;Chiusure'!$B$2),  AND($B142&gt;='Festività&amp;Chiusure'!$A$3,Calendar!$B142&lt;='Festività&amp;Chiusure'!$B$3),  AND($B142&gt;='Festività&amp;Chiusure'!$A$4,Calendar!$B142&lt;='Festività&amp;Chiusure'!$B$4),  AND($B142&gt;='Festività&amp;Chiusure'!$A$5,Calendar!$B142&lt;='Festività&amp;Chiusure'!$B$5),  AND($B142&gt;='Festività&amp;Chiusure'!$A$6,Calendar!$B142&lt;='Festività&amp;Chiusure'!$B$6),  AND($B142&gt;='Festività&amp;Chiusure'!$A$7,Calendar!$B142&lt;='Festività&amp;Chiusure'!$B$7),  AND($B142&gt;='Festività&amp;Chiusure'!$A$8,Calendar!$B142&lt;='Festività&amp;Chiusure'!$B$8),  AND($B142&gt;='Festività&amp;Chiusure'!$A$9,Calendar!$B142&lt;='Festività&amp;Chiusure'!$B$9),  AND($B142&gt;='Festività&amp;Chiusure'!$A$10,Calendar!$B142&lt;='Festività&amp;Chiusure'!$B$10),  AND($B142&gt;='Festività&amp;Chiusure'!$A$11,Calendar!$B142&lt;='Festività&amp;Chiusure'!$B$11),  AND($B142&gt;='Festività&amp;Chiusure'!$A$12,Calendar!$B142&lt;='Festività&amp;Chiusure'!$B$12),  AND($B142&gt;='Festività&amp;Chiusure'!$A$13,Calendar!$B142&lt;='Festività&amp;Chiusure'!$B$13),  AND($B142&gt;='Festività&amp;Chiusure'!$A$14,Calendar!$B142&lt;='Festività&amp;Chiusure'!$B$14),    AND($B142&gt;='Festività&amp;Chiusure'!$A$15,Calendar!$B142&lt;='Festività&amp;Chiusure'!$B$15),  AND($B142&gt;='Festività&amp;Chiusure'!$A$16,Calendar!$B142&lt;='Festività&amp;Chiusure'!$B$16),   $H142="domenica",$H142="sabato"),0,1)</f>
        <v>0</v>
      </c>
      <c r="K142">
        <f t="shared" si="23"/>
        <v>140</v>
      </c>
      <c r="L142">
        <f>SUM($J$3:J142)</f>
        <v>100</v>
      </c>
    </row>
    <row r="143" spans="1:12">
      <c r="A143" s="4">
        <f t="shared" si="24"/>
        <v>20240520</v>
      </c>
      <c r="B143" s="1">
        <v>45432</v>
      </c>
      <c r="C143">
        <f t="shared" si="25"/>
        <v>2024</v>
      </c>
      <c r="D143">
        <f t="shared" si="18"/>
        <v>5</v>
      </c>
      <c r="E143">
        <f t="shared" si="19"/>
        <v>21</v>
      </c>
      <c r="F143">
        <f t="shared" si="20"/>
        <v>2</v>
      </c>
      <c r="G143">
        <f t="shared" si="21"/>
        <v>20</v>
      </c>
      <c r="H143" t="str">
        <f t="shared" si="22"/>
        <v>lunedì</v>
      </c>
      <c r="I143" t="str">
        <f t="shared" si="26"/>
        <v>maggio</v>
      </c>
      <c r="J143">
        <f>IF(OR(AND($B143&gt;='Festività&amp;Chiusure'!$A$2,Calendar!$B143&lt;='Festività&amp;Chiusure'!$B$2),  AND($B143&gt;='Festività&amp;Chiusure'!$A$3,Calendar!$B143&lt;='Festività&amp;Chiusure'!$B$3),  AND($B143&gt;='Festività&amp;Chiusure'!$A$4,Calendar!$B143&lt;='Festività&amp;Chiusure'!$B$4),  AND($B143&gt;='Festività&amp;Chiusure'!$A$5,Calendar!$B143&lt;='Festività&amp;Chiusure'!$B$5),  AND($B143&gt;='Festività&amp;Chiusure'!$A$6,Calendar!$B143&lt;='Festività&amp;Chiusure'!$B$6),  AND($B143&gt;='Festività&amp;Chiusure'!$A$7,Calendar!$B143&lt;='Festività&amp;Chiusure'!$B$7),  AND($B143&gt;='Festività&amp;Chiusure'!$A$8,Calendar!$B143&lt;='Festività&amp;Chiusure'!$B$8),  AND($B143&gt;='Festività&amp;Chiusure'!$A$9,Calendar!$B143&lt;='Festività&amp;Chiusure'!$B$9),  AND($B143&gt;='Festività&amp;Chiusure'!$A$10,Calendar!$B143&lt;='Festività&amp;Chiusure'!$B$10),  AND($B143&gt;='Festività&amp;Chiusure'!$A$11,Calendar!$B143&lt;='Festività&amp;Chiusure'!$B$11),  AND($B143&gt;='Festività&amp;Chiusure'!$A$12,Calendar!$B143&lt;='Festività&amp;Chiusure'!$B$12),  AND($B143&gt;='Festività&amp;Chiusure'!$A$13,Calendar!$B143&lt;='Festività&amp;Chiusure'!$B$13),  AND($B143&gt;='Festività&amp;Chiusure'!$A$14,Calendar!$B143&lt;='Festività&amp;Chiusure'!$B$14),    AND($B143&gt;='Festività&amp;Chiusure'!$A$15,Calendar!$B143&lt;='Festività&amp;Chiusure'!$B$15),  AND($B143&gt;='Festività&amp;Chiusure'!$A$16,Calendar!$B143&lt;='Festività&amp;Chiusure'!$B$16),   $H143="domenica",$H143="sabato"),0,1)</f>
        <v>1</v>
      </c>
      <c r="K143">
        <f t="shared" si="23"/>
        <v>141</v>
      </c>
      <c r="L143">
        <f>SUM($J$3:J143)</f>
        <v>101</v>
      </c>
    </row>
    <row r="144" spans="1:12">
      <c r="A144" s="4">
        <f t="shared" si="24"/>
        <v>20240521</v>
      </c>
      <c r="B144" s="1">
        <v>45433</v>
      </c>
      <c r="C144">
        <f t="shared" si="25"/>
        <v>2024</v>
      </c>
      <c r="D144">
        <f t="shared" si="18"/>
        <v>5</v>
      </c>
      <c r="E144">
        <f t="shared" si="19"/>
        <v>21</v>
      </c>
      <c r="F144">
        <f t="shared" si="20"/>
        <v>3</v>
      </c>
      <c r="G144">
        <f t="shared" si="21"/>
        <v>21</v>
      </c>
      <c r="H144" t="str">
        <f t="shared" si="22"/>
        <v>martedì</v>
      </c>
      <c r="I144" t="str">
        <f t="shared" si="26"/>
        <v>maggio</v>
      </c>
      <c r="J144">
        <f>IF(OR(AND($B144&gt;='Festività&amp;Chiusure'!$A$2,Calendar!$B144&lt;='Festività&amp;Chiusure'!$B$2),  AND($B144&gt;='Festività&amp;Chiusure'!$A$3,Calendar!$B144&lt;='Festività&amp;Chiusure'!$B$3),  AND($B144&gt;='Festività&amp;Chiusure'!$A$4,Calendar!$B144&lt;='Festività&amp;Chiusure'!$B$4),  AND($B144&gt;='Festività&amp;Chiusure'!$A$5,Calendar!$B144&lt;='Festività&amp;Chiusure'!$B$5),  AND($B144&gt;='Festività&amp;Chiusure'!$A$6,Calendar!$B144&lt;='Festività&amp;Chiusure'!$B$6),  AND($B144&gt;='Festività&amp;Chiusure'!$A$7,Calendar!$B144&lt;='Festività&amp;Chiusure'!$B$7),  AND($B144&gt;='Festività&amp;Chiusure'!$A$8,Calendar!$B144&lt;='Festività&amp;Chiusure'!$B$8),  AND($B144&gt;='Festività&amp;Chiusure'!$A$9,Calendar!$B144&lt;='Festività&amp;Chiusure'!$B$9),  AND($B144&gt;='Festività&amp;Chiusure'!$A$10,Calendar!$B144&lt;='Festività&amp;Chiusure'!$B$10),  AND($B144&gt;='Festività&amp;Chiusure'!$A$11,Calendar!$B144&lt;='Festività&amp;Chiusure'!$B$11),  AND($B144&gt;='Festività&amp;Chiusure'!$A$12,Calendar!$B144&lt;='Festività&amp;Chiusure'!$B$12),  AND($B144&gt;='Festività&amp;Chiusure'!$A$13,Calendar!$B144&lt;='Festività&amp;Chiusure'!$B$13),  AND($B144&gt;='Festività&amp;Chiusure'!$A$14,Calendar!$B144&lt;='Festività&amp;Chiusure'!$B$14),    AND($B144&gt;='Festività&amp;Chiusure'!$A$15,Calendar!$B144&lt;='Festività&amp;Chiusure'!$B$15),  AND($B144&gt;='Festività&amp;Chiusure'!$A$16,Calendar!$B144&lt;='Festività&amp;Chiusure'!$B$16),   $H144="domenica",$H144="sabato"),0,1)</f>
        <v>1</v>
      </c>
      <c r="K144">
        <f t="shared" si="23"/>
        <v>142</v>
      </c>
      <c r="L144">
        <f>SUM($J$3:J144)</f>
        <v>102</v>
      </c>
    </row>
    <row r="145" spans="1:12">
      <c r="A145" s="4">
        <f t="shared" si="24"/>
        <v>20240522</v>
      </c>
      <c r="B145" s="1">
        <v>45434</v>
      </c>
      <c r="C145">
        <f t="shared" si="25"/>
        <v>2024</v>
      </c>
      <c r="D145">
        <f t="shared" ref="D145:D208" si="27">MONTH(B145)</f>
        <v>5</v>
      </c>
      <c r="E145">
        <f t="shared" ref="E145:E208" si="28">WEEKNUM(B145)</f>
        <v>21</v>
      </c>
      <c r="F145">
        <f t="shared" ref="F145:F208" si="29">WEEKDAY(B145)</f>
        <v>4</v>
      </c>
      <c r="G145">
        <f t="shared" ref="G145:G208" si="30">DAY(B145)</f>
        <v>22</v>
      </c>
      <c r="H145" t="str">
        <f t="shared" ref="H145:H208" si="31">TEXT(B145,"gggg")</f>
        <v>mercoledì</v>
      </c>
      <c r="I145" t="str">
        <f t="shared" si="26"/>
        <v>maggio</v>
      </c>
      <c r="J145">
        <f>IF(OR(AND($B145&gt;='Festività&amp;Chiusure'!$A$2,Calendar!$B145&lt;='Festività&amp;Chiusure'!$B$2),  AND($B145&gt;='Festività&amp;Chiusure'!$A$3,Calendar!$B145&lt;='Festività&amp;Chiusure'!$B$3),  AND($B145&gt;='Festività&amp;Chiusure'!$A$4,Calendar!$B145&lt;='Festività&amp;Chiusure'!$B$4),  AND($B145&gt;='Festività&amp;Chiusure'!$A$5,Calendar!$B145&lt;='Festività&amp;Chiusure'!$B$5),  AND($B145&gt;='Festività&amp;Chiusure'!$A$6,Calendar!$B145&lt;='Festività&amp;Chiusure'!$B$6),  AND($B145&gt;='Festività&amp;Chiusure'!$A$7,Calendar!$B145&lt;='Festività&amp;Chiusure'!$B$7),  AND($B145&gt;='Festività&amp;Chiusure'!$A$8,Calendar!$B145&lt;='Festività&amp;Chiusure'!$B$8),  AND($B145&gt;='Festività&amp;Chiusure'!$A$9,Calendar!$B145&lt;='Festività&amp;Chiusure'!$B$9),  AND($B145&gt;='Festività&amp;Chiusure'!$A$10,Calendar!$B145&lt;='Festività&amp;Chiusure'!$B$10),  AND($B145&gt;='Festività&amp;Chiusure'!$A$11,Calendar!$B145&lt;='Festività&amp;Chiusure'!$B$11),  AND($B145&gt;='Festività&amp;Chiusure'!$A$12,Calendar!$B145&lt;='Festività&amp;Chiusure'!$B$12),  AND($B145&gt;='Festività&amp;Chiusure'!$A$13,Calendar!$B145&lt;='Festività&amp;Chiusure'!$B$13),  AND($B145&gt;='Festività&amp;Chiusure'!$A$14,Calendar!$B145&lt;='Festività&amp;Chiusure'!$B$14),    AND($B145&gt;='Festività&amp;Chiusure'!$A$15,Calendar!$B145&lt;='Festività&amp;Chiusure'!$B$15),  AND($B145&gt;='Festività&amp;Chiusure'!$A$16,Calendar!$B145&lt;='Festività&amp;Chiusure'!$B$16),   $H145="domenica",$H145="sabato"),0,1)</f>
        <v>1</v>
      </c>
      <c r="K145">
        <f t="shared" ref="K145:K208" si="32">B145-DATE(YEAR(B145),1,0)</f>
        <v>143</v>
      </c>
      <c r="L145">
        <f>SUM($J$3:J145)</f>
        <v>103</v>
      </c>
    </row>
    <row r="146" spans="1:12">
      <c r="A146" s="4">
        <f t="shared" si="24"/>
        <v>20240523</v>
      </c>
      <c r="B146" s="1">
        <v>45435</v>
      </c>
      <c r="C146">
        <f t="shared" si="25"/>
        <v>2024</v>
      </c>
      <c r="D146">
        <f t="shared" si="27"/>
        <v>5</v>
      </c>
      <c r="E146">
        <f t="shared" si="28"/>
        <v>21</v>
      </c>
      <c r="F146">
        <f t="shared" si="29"/>
        <v>5</v>
      </c>
      <c r="G146">
        <f t="shared" si="30"/>
        <v>23</v>
      </c>
      <c r="H146" t="str">
        <f t="shared" si="31"/>
        <v>giovedì</v>
      </c>
      <c r="I146" t="str">
        <f t="shared" si="26"/>
        <v>maggio</v>
      </c>
      <c r="J146">
        <f>IF(OR(AND($B146&gt;='Festività&amp;Chiusure'!$A$2,Calendar!$B146&lt;='Festività&amp;Chiusure'!$B$2),  AND($B146&gt;='Festività&amp;Chiusure'!$A$3,Calendar!$B146&lt;='Festività&amp;Chiusure'!$B$3),  AND($B146&gt;='Festività&amp;Chiusure'!$A$4,Calendar!$B146&lt;='Festività&amp;Chiusure'!$B$4),  AND($B146&gt;='Festività&amp;Chiusure'!$A$5,Calendar!$B146&lt;='Festività&amp;Chiusure'!$B$5),  AND($B146&gt;='Festività&amp;Chiusure'!$A$6,Calendar!$B146&lt;='Festività&amp;Chiusure'!$B$6),  AND($B146&gt;='Festività&amp;Chiusure'!$A$7,Calendar!$B146&lt;='Festività&amp;Chiusure'!$B$7),  AND($B146&gt;='Festività&amp;Chiusure'!$A$8,Calendar!$B146&lt;='Festività&amp;Chiusure'!$B$8),  AND($B146&gt;='Festività&amp;Chiusure'!$A$9,Calendar!$B146&lt;='Festività&amp;Chiusure'!$B$9),  AND($B146&gt;='Festività&amp;Chiusure'!$A$10,Calendar!$B146&lt;='Festività&amp;Chiusure'!$B$10),  AND($B146&gt;='Festività&amp;Chiusure'!$A$11,Calendar!$B146&lt;='Festività&amp;Chiusure'!$B$11),  AND($B146&gt;='Festività&amp;Chiusure'!$A$12,Calendar!$B146&lt;='Festività&amp;Chiusure'!$B$12),  AND($B146&gt;='Festività&amp;Chiusure'!$A$13,Calendar!$B146&lt;='Festività&amp;Chiusure'!$B$13),  AND($B146&gt;='Festività&amp;Chiusure'!$A$14,Calendar!$B146&lt;='Festività&amp;Chiusure'!$B$14),    AND($B146&gt;='Festività&amp;Chiusure'!$A$15,Calendar!$B146&lt;='Festività&amp;Chiusure'!$B$15),  AND($B146&gt;='Festività&amp;Chiusure'!$A$16,Calendar!$B146&lt;='Festività&amp;Chiusure'!$B$16),   $H146="domenica",$H146="sabato"),0,1)</f>
        <v>1</v>
      </c>
      <c r="K146">
        <f t="shared" si="32"/>
        <v>144</v>
      </c>
      <c r="L146">
        <f>SUM($J$3:J146)</f>
        <v>104</v>
      </c>
    </row>
    <row r="147" spans="1:12">
      <c r="A147" s="4">
        <f t="shared" si="24"/>
        <v>20240524</v>
      </c>
      <c r="B147" s="1">
        <v>45436</v>
      </c>
      <c r="C147">
        <f t="shared" si="25"/>
        <v>2024</v>
      </c>
      <c r="D147">
        <f t="shared" si="27"/>
        <v>5</v>
      </c>
      <c r="E147">
        <f t="shared" si="28"/>
        <v>21</v>
      </c>
      <c r="F147">
        <f t="shared" si="29"/>
        <v>6</v>
      </c>
      <c r="G147">
        <f t="shared" si="30"/>
        <v>24</v>
      </c>
      <c r="H147" t="str">
        <f t="shared" si="31"/>
        <v>venerdì</v>
      </c>
      <c r="I147" t="str">
        <f t="shared" si="26"/>
        <v>maggio</v>
      </c>
      <c r="J147">
        <f>IF(OR(AND($B147&gt;='Festività&amp;Chiusure'!$A$2,Calendar!$B147&lt;='Festività&amp;Chiusure'!$B$2),  AND($B147&gt;='Festività&amp;Chiusure'!$A$3,Calendar!$B147&lt;='Festività&amp;Chiusure'!$B$3),  AND($B147&gt;='Festività&amp;Chiusure'!$A$4,Calendar!$B147&lt;='Festività&amp;Chiusure'!$B$4),  AND($B147&gt;='Festività&amp;Chiusure'!$A$5,Calendar!$B147&lt;='Festività&amp;Chiusure'!$B$5),  AND($B147&gt;='Festività&amp;Chiusure'!$A$6,Calendar!$B147&lt;='Festività&amp;Chiusure'!$B$6),  AND($B147&gt;='Festività&amp;Chiusure'!$A$7,Calendar!$B147&lt;='Festività&amp;Chiusure'!$B$7),  AND($B147&gt;='Festività&amp;Chiusure'!$A$8,Calendar!$B147&lt;='Festività&amp;Chiusure'!$B$8),  AND($B147&gt;='Festività&amp;Chiusure'!$A$9,Calendar!$B147&lt;='Festività&amp;Chiusure'!$B$9),  AND($B147&gt;='Festività&amp;Chiusure'!$A$10,Calendar!$B147&lt;='Festività&amp;Chiusure'!$B$10),  AND($B147&gt;='Festività&amp;Chiusure'!$A$11,Calendar!$B147&lt;='Festività&amp;Chiusure'!$B$11),  AND($B147&gt;='Festività&amp;Chiusure'!$A$12,Calendar!$B147&lt;='Festività&amp;Chiusure'!$B$12),  AND($B147&gt;='Festività&amp;Chiusure'!$A$13,Calendar!$B147&lt;='Festività&amp;Chiusure'!$B$13),  AND($B147&gt;='Festività&amp;Chiusure'!$A$14,Calendar!$B147&lt;='Festività&amp;Chiusure'!$B$14),    AND($B147&gt;='Festività&amp;Chiusure'!$A$15,Calendar!$B147&lt;='Festività&amp;Chiusure'!$B$15),  AND($B147&gt;='Festività&amp;Chiusure'!$A$16,Calendar!$B147&lt;='Festività&amp;Chiusure'!$B$16),   $H147="domenica",$H147="sabato"),0,1)</f>
        <v>1</v>
      </c>
      <c r="K147">
        <f t="shared" si="32"/>
        <v>145</v>
      </c>
      <c r="L147">
        <f>SUM($J$3:J147)</f>
        <v>105</v>
      </c>
    </row>
    <row r="148" spans="1:12">
      <c r="A148" s="4">
        <f t="shared" si="24"/>
        <v>20240525</v>
      </c>
      <c r="B148" s="1">
        <v>45437</v>
      </c>
      <c r="C148">
        <f t="shared" si="25"/>
        <v>2024</v>
      </c>
      <c r="D148">
        <f t="shared" si="27"/>
        <v>5</v>
      </c>
      <c r="E148">
        <f t="shared" si="28"/>
        <v>21</v>
      </c>
      <c r="F148">
        <f t="shared" si="29"/>
        <v>7</v>
      </c>
      <c r="G148">
        <f t="shared" si="30"/>
        <v>25</v>
      </c>
      <c r="H148" t="str">
        <f t="shared" si="31"/>
        <v>sabato</v>
      </c>
      <c r="I148" t="str">
        <f t="shared" si="26"/>
        <v>maggio</v>
      </c>
      <c r="J148">
        <f>IF(OR(AND($B148&gt;='Festività&amp;Chiusure'!$A$2,Calendar!$B148&lt;='Festività&amp;Chiusure'!$B$2),  AND($B148&gt;='Festività&amp;Chiusure'!$A$3,Calendar!$B148&lt;='Festività&amp;Chiusure'!$B$3),  AND($B148&gt;='Festività&amp;Chiusure'!$A$4,Calendar!$B148&lt;='Festività&amp;Chiusure'!$B$4),  AND($B148&gt;='Festività&amp;Chiusure'!$A$5,Calendar!$B148&lt;='Festività&amp;Chiusure'!$B$5),  AND($B148&gt;='Festività&amp;Chiusure'!$A$6,Calendar!$B148&lt;='Festività&amp;Chiusure'!$B$6),  AND($B148&gt;='Festività&amp;Chiusure'!$A$7,Calendar!$B148&lt;='Festività&amp;Chiusure'!$B$7),  AND($B148&gt;='Festività&amp;Chiusure'!$A$8,Calendar!$B148&lt;='Festività&amp;Chiusure'!$B$8),  AND($B148&gt;='Festività&amp;Chiusure'!$A$9,Calendar!$B148&lt;='Festività&amp;Chiusure'!$B$9),  AND($B148&gt;='Festività&amp;Chiusure'!$A$10,Calendar!$B148&lt;='Festività&amp;Chiusure'!$B$10),  AND($B148&gt;='Festività&amp;Chiusure'!$A$11,Calendar!$B148&lt;='Festività&amp;Chiusure'!$B$11),  AND($B148&gt;='Festività&amp;Chiusure'!$A$12,Calendar!$B148&lt;='Festività&amp;Chiusure'!$B$12),  AND($B148&gt;='Festività&amp;Chiusure'!$A$13,Calendar!$B148&lt;='Festività&amp;Chiusure'!$B$13),  AND($B148&gt;='Festività&amp;Chiusure'!$A$14,Calendar!$B148&lt;='Festività&amp;Chiusure'!$B$14),    AND($B148&gt;='Festività&amp;Chiusure'!$A$15,Calendar!$B148&lt;='Festività&amp;Chiusure'!$B$15),  AND($B148&gt;='Festività&amp;Chiusure'!$A$16,Calendar!$B148&lt;='Festività&amp;Chiusure'!$B$16),   $H148="domenica",$H148="sabato"),0,1)</f>
        <v>0</v>
      </c>
      <c r="K148">
        <f t="shared" si="32"/>
        <v>146</v>
      </c>
      <c r="L148">
        <f>SUM($J$3:J148)</f>
        <v>105</v>
      </c>
    </row>
    <row r="149" spans="1:12">
      <c r="A149" s="4">
        <f t="shared" si="24"/>
        <v>20240526</v>
      </c>
      <c r="B149" s="1">
        <v>45438</v>
      </c>
      <c r="C149">
        <f t="shared" si="25"/>
        <v>2024</v>
      </c>
      <c r="D149">
        <f t="shared" si="27"/>
        <v>5</v>
      </c>
      <c r="E149">
        <f t="shared" si="28"/>
        <v>22</v>
      </c>
      <c r="F149">
        <f t="shared" si="29"/>
        <v>1</v>
      </c>
      <c r="G149">
        <f t="shared" si="30"/>
        <v>26</v>
      </c>
      <c r="H149" t="str">
        <f t="shared" si="31"/>
        <v>domenica</v>
      </c>
      <c r="I149" t="str">
        <f t="shared" si="26"/>
        <v>maggio</v>
      </c>
      <c r="J149">
        <f>IF(OR(AND($B149&gt;='Festività&amp;Chiusure'!$A$2,Calendar!$B149&lt;='Festività&amp;Chiusure'!$B$2),  AND($B149&gt;='Festività&amp;Chiusure'!$A$3,Calendar!$B149&lt;='Festività&amp;Chiusure'!$B$3),  AND($B149&gt;='Festività&amp;Chiusure'!$A$4,Calendar!$B149&lt;='Festività&amp;Chiusure'!$B$4),  AND($B149&gt;='Festività&amp;Chiusure'!$A$5,Calendar!$B149&lt;='Festività&amp;Chiusure'!$B$5),  AND($B149&gt;='Festività&amp;Chiusure'!$A$6,Calendar!$B149&lt;='Festività&amp;Chiusure'!$B$6),  AND($B149&gt;='Festività&amp;Chiusure'!$A$7,Calendar!$B149&lt;='Festività&amp;Chiusure'!$B$7),  AND($B149&gt;='Festività&amp;Chiusure'!$A$8,Calendar!$B149&lt;='Festività&amp;Chiusure'!$B$8),  AND($B149&gt;='Festività&amp;Chiusure'!$A$9,Calendar!$B149&lt;='Festività&amp;Chiusure'!$B$9),  AND($B149&gt;='Festività&amp;Chiusure'!$A$10,Calendar!$B149&lt;='Festività&amp;Chiusure'!$B$10),  AND($B149&gt;='Festività&amp;Chiusure'!$A$11,Calendar!$B149&lt;='Festività&amp;Chiusure'!$B$11),  AND($B149&gt;='Festività&amp;Chiusure'!$A$12,Calendar!$B149&lt;='Festività&amp;Chiusure'!$B$12),  AND($B149&gt;='Festività&amp;Chiusure'!$A$13,Calendar!$B149&lt;='Festività&amp;Chiusure'!$B$13),  AND($B149&gt;='Festività&amp;Chiusure'!$A$14,Calendar!$B149&lt;='Festività&amp;Chiusure'!$B$14),    AND($B149&gt;='Festività&amp;Chiusure'!$A$15,Calendar!$B149&lt;='Festività&amp;Chiusure'!$B$15),  AND($B149&gt;='Festività&amp;Chiusure'!$A$16,Calendar!$B149&lt;='Festività&amp;Chiusure'!$B$16),   $H149="domenica",$H149="sabato"),0,1)</f>
        <v>0</v>
      </c>
      <c r="K149">
        <f t="shared" si="32"/>
        <v>147</v>
      </c>
      <c r="L149">
        <f>SUM($J$3:J149)</f>
        <v>105</v>
      </c>
    </row>
    <row r="150" spans="1:12">
      <c r="A150" s="4">
        <f t="shared" si="24"/>
        <v>20240527</v>
      </c>
      <c r="B150" s="1">
        <v>45439</v>
      </c>
      <c r="C150">
        <f t="shared" si="25"/>
        <v>2024</v>
      </c>
      <c r="D150">
        <f t="shared" si="27"/>
        <v>5</v>
      </c>
      <c r="E150">
        <f t="shared" si="28"/>
        <v>22</v>
      </c>
      <c r="F150">
        <f t="shared" si="29"/>
        <v>2</v>
      </c>
      <c r="G150">
        <f t="shared" si="30"/>
        <v>27</v>
      </c>
      <c r="H150" t="str">
        <f t="shared" si="31"/>
        <v>lunedì</v>
      </c>
      <c r="I150" t="str">
        <f t="shared" si="26"/>
        <v>maggio</v>
      </c>
      <c r="J150">
        <f>IF(OR(AND($B150&gt;='Festività&amp;Chiusure'!$A$2,Calendar!$B150&lt;='Festività&amp;Chiusure'!$B$2),  AND($B150&gt;='Festività&amp;Chiusure'!$A$3,Calendar!$B150&lt;='Festività&amp;Chiusure'!$B$3),  AND($B150&gt;='Festività&amp;Chiusure'!$A$4,Calendar!$B150&lt;='Festività&amp;Chiusure'!$B$4),  AND($B150&gt;='Festività&amp;Chiusure'!$A$5,Calendar!$B150&lt;='Festività&amp;Chiusure'!$B$5),  AND($B150&gt;='Festività&amp;Chiusure'!$A$6,Calendar!$B150&lt;='Festività&amp;Chiusure'!$B$6),  AND($B150&gt;='Festività&amp;Chiusure'!$A$7,Calendar!$B150&lt;='Festività&amp;Chiusure'!$B$7),  AND($B150&gt;='Festività&amp;Chiusure'!$A$8,Calendar!$B150&lt;='Festività&amp;Chiusure'!$B$8),  AND($B150&gt;='Festività&amp;Chiusure'!$A$9,Calendar!$B150&lt;='Festività&amp;Chiusure'!$B$9),  AND($B150&gt;='Festività&amp;Chiusure'!$A$10,Calendar!$B150&lt;='Festività&amp;Chiusure'!$B$10),  AND($B150&gt;='Festività&amp;Chiusure'!$A$11,Calendar!$B150&lt;='Festività&amp;Chiusure'!$B$11),  AND($B150&gt;='Festività&amp;Chiusure'!$A$12,Calendar!$B150&lt;='Festività&amp;Chiusure'!$B$12),  AND($B150&gt;='Festività&amp;Chiusure'!$A$13,Calendar!$B150&lt;='Festività&amp;Chiusure'!$B$13),  AND($B150&gt;='Festività&amp;Chiusure'!$A$14,Calendar!$B150&lt;='Festività&amp;Chiusure'!$B$14),    AND($B150&gt;='Festività&amp;Chiusure'!$A$15,Calendar!$B150&lt;='Festività&amp;Chiusure'!$B$15),  AND($B150&gt;='Festività&amp;Chiusure'!$A$16,Calendar!$B150&lt;='Festività&amp;Chiusure'!$B$16),   $H150="domenica",$H150="sabato"),0,1)</f>
        <v>1</v>
      </c>
      <c r="K150">
        <f t="shared" si="32"/>
        <v>148</v>
      </c>
      <c r="L150">
        <f>SUM($J$3:J150)</f>
        <v>106</v>
      </c>
    </row>
    <row r="151" spans="1:12">
      <c r="A151" s="4">
        <f t="shared" si="24"/>
        <v>20240528</v>
      </c>
      <c r="B151" s="1">
        <v>45440</v>
      </c>
      <c r="C151">
        <f t="shared" si="25"/>
        <v>2024</v>
      </c>
      <c r="D151">
        <f t="shared" si="27"/>
        <v>5</v>
      </c>
      <c r="E151">
        <f t="shared" si="28"/>
        <v>22</v>
      </c>
      <c r="F151">
        <f t="shared" si="29"/>
        <v>3</v>
      </c>
      <c r="G151">
        <f t="shared" si="30"/>
        <v>28</v>
      </c>
      <c r="H151" t="str">
        <f t="shared" si="31"/>
        <v>martedì</v>
      </c>
      <c r="I151" t="str">
        <f t="shared" si="26"/>
        <v>maggio</v>
      </c>
      <c r="J151">
        <f>IF(OR(AND($B151&gt;='Festività&amp;Chiusure'!$A$2,Calendar!$B151&lt;='Festività&amp;Chiusure'!$B$2),  AND($B151&gt;='Festività&amp;Chiusure'!$A$3,Calendar!$B151&lt;='Festività&amp;Chiusure'!$B$3),  AND($B151&gt;='Festività&amp;Chiusure'!$A$4,Calendar!$B151&lt;='Festività&amp;Chiusure'!$B$4),  AND($B151&gt;='Festività&amp;Chiusure'!$A$5,Calendar!$B151&lt;='Festività&amp;Chiusure'!$B$5),  AND($B151&gt;='Festività&amp;Chiusure'!$A$6,Calendar!$B151&lt;='Festività&amp;Chiusure'!$B$6),  AND($B151&gt;='Festività&amp;Chiusure'!$A$7,Calendar!$B151&lt;='Festività&amp;Chiusure'!$B$7),  AND($B151&gt;='Festività&amp;Chiusure'!$A$8,Calendar!$B151&lt;='Festività&amp;Chiusure'!$B$8),  AND($B151&gt;='Festività&amp;Chiusure'!$A$9,Calendar!$B151&lt;='Festività&amp;Chiusure'!$B$9),  AND($B151&gt;='Festività&amp;Chiusure'!$A$10,Calendar!$B151&lt;='Festività&amp;Chiusure'!$B$10),  AND($B151&gt;='Festività&amp;Chiusure'!$A$11,Calendar!$B151&lt;='Festività&amp;Chiusure'!$B$11),  AND($B151&gt;='Festività&amp;Chiusure'!$A$12,Calendar!$B151&lt;='Festività&amp;Chiusure'!$B$12),  AND($B151&gt;='Festività&amp;Chiusure'!$A$13,Calendar!$B151&lt;='Festività&amp;Chiusure'!$B$13),  AND($B151&gt;='Festività&amp;Chiusure'!$A$14,Calendar!$B151&lt;='Festività&amp;Chiusure'!$B$14),    AND($B151&gt;='Festività&amp;Chiusure'!$A$15,Calendar!$B151&lt;='Festività&amp;Chiusure'!$B$15),  AND($B151&gt;='Festività&amp;Chiusure'!$A$16,Calendar!$B151&lt;='Festività&amp;Chiusure'!$B$16),   $H151="domenica",$H151="sabato"),0,1)</f>
        <v>1</v>
      </c>
      <c r="K151">
        <f t="shared" si="32"/>
        <v>149</v>
      </c>
      <c r="L151">
        <f>SUM($J$3:J151)</f>
        <v>107</v>
      </c>
    </row>
    <row r="152" spans="1:12">
      <c r="A152" s="4">
        <f t="shared" si="24"/>
        <v>20240529</v>
      </c>
      <c r="B152" s="1">
        <v>45441</v>
      </c>
      <c r="C152">
        <f t="shared" si="25"/>
        <v>2024</v>
      </c>
      <c r="D152">
        <f t="shared" si="27"/>
        <v>5</v>
      </c>
      <c r="E152">
        <f t="shared" si="28"/>
        <v>22</v>
      </c>
      <c r="F152">
        <f t="shared" si="29"/>
        <v>4</v>
      </c>
      <c r="G152">
        <f t="shared" si="30"/>
        <v>29</v>
      </c>
      <c r="H152" t="str">
        <f t="shared" si="31"/>
        <v>mercoledì</v>
      </c>
      <c r="I152" t="str">
        <f t="shared" si="26"/>
        <v>maggio</v>
      </c>
      <c r="J152">
        <f>IF(OR(AND($B152&gt;='Festività&amp;Chiusure'!$A$2,Calendar!$B152&lt;='Festività&amp;Chiusure'!$B$2),  AND($B152&gt;='Festività&amp;Chiusure'!$A$3,Calendar!$B152&lt;='Festività&amp;Chiusure'!$B$3),  AND($B152&gt;='Festività&amp;Chiusure'!$A$4,Calendar!$B152&lt;='Festività&amp;Chiusure'!$B$4),  AND($B152&gt;='Festività&amp;Chiusure'!$A$5,Calendar!$B152&lt;='Festività&amp;Chiusure'!$B$5),  AND($B152&gt;='Festività&amp;Chiusure'!$A$6,Calendar!$B152&lt;='Festività&amp;Chiusure'!$B$6),  AND($B152&gt;='Festività&amp;Chiusure'!$A$7,Calendar!$B152&lt;='Festività&amp;Chiusure'!$B$7),  AND($B152&gt;='Festività&amp;Chiusure'!$A$8,Calendar!$B152&lt;='Festività&amp;Chiusure'!$B$8),  AND($B152&gt;='Festività&amp;Chiusure'!$A$9,Calendar!$B152&lt;='Festività&amp;Chiusure'!$B$9),  AND($B152&gt;='Festività&amp;Chiusure'!$A$10,Calendar!$B152&lt;='Festività&amp;Chiusure'!$B$10),  AND($B152&gt;='Festività&amp;Chiusure'!$A$11,Calendar!$B152&lt;='Festività&amp;Chiusure'!$B$11),  AND($B152&gt;='Festività&amp;Chiusure'!$A$12,Calendar!$B152&lt;='Festività&amp;Chiusure'!$B$12),  AND($B152&gt;='Festività&amp;Chiusure'!$A$13,Calendar!$B152&lt;='Festività&amp;Chiusure'!$B$13),  AND($B152&gt;='Festività&amp;Chiusure'!$A$14,Calendar!$B152&lt;='Festività&amp;Chiusure'!$B$14),    AND($B152&gt;='Festività&amp;Chiusure'!$A$15,Calendar!$B152&lt;='Festività&amp;Chiusure'!$B$15),  AND($B152&gt;='Festività&amp;Chiusure'!$A$16,Calendar!$B152&lt;='Festività&amp;Chiusure'!$B$16),   $H152="domenica",$H152="sabato"),0,1)</f>
        <v>1</v>
      </c>
      <c r="K152">
        <f t="shared" si="32"/>
        <v>150</v>
      </c>
      <c r="L152">
        <f>SUM($J$3:J152)</f>
        <v>108</v>
      </c>
    </row>
    <row r="153" spans="1:12">
      <c r="A153" s="4">
        <f t="shared" si="24"/>
        <v>20240530</v>
      </c>
      <c r="B153" s="1">
        <v>45442</v>
      </c>
      <c r="C153">
        <f t="shared" si="25"/>
        <v>2024</v>
      </c>
      <c r="D153">
        <f t="shared" si="27"/>
        <v>5</v>
      </c>
      <c r="E153">
        <f t="shared" si="28"/>
        <v>22</v>
      </c>
      <c r="F153">
        <f t="shared" si="29"/>
        <v>5</v>
      </c>
      <c r="G153">
        <f t="shared" si="30"/>
        <v>30</v>
      </c>
      <c r="H153" t="str">
        <f t="shared" si="31"/>
        <v>giovedì</v>
      </c>
      <c r="I153" t="str">
        <f t="shared" si="26"/>
        <v>maggio</v>
      </c>
      <c r="J153">
        <f>IF(OR(AND($B153&gt;='Festività&amp;Chiusure'!$A$2,Calendar!$B153&lt;='Festività&amp;Chiusure'!$B$2),  AND($B153&gt;='Festività&amp;Chiusure'!$A$3,Calendar!$B153&lt;='Festività&amp;Chiusure'!$B$3),  AND($B153&gt;='Festività&amp;Chiusure'!$A$4,Calendar!$B153&lt;='Festività&amp;Chiusure'!$B$4),  AND($B153&gt;='Festività&amp;Chiusure'!$A$5,Calendar!$B153&lt;='Festività&amp;Chiusure'!$B$5),  AND($B153&gt;='Festività&amp;Chiusure'!$A$6,Calendar!$B153&lt;='Festività&amp;Chiusure'!$B$6),  AND($B153&gt;='Festività&amp;Chiusure'!$A$7,Calendar!$B153&lt;='Festività&amp;Chiusure'!$B$7),  AND($B153&gt;='Festività&amp;Chiusure'!$A$8,Calendar!$B153&lt;='Festività&amp;Chiusure'!$B$8),  AND($B153&gt;='Festività&amp;Chiusure'!$A$9,Calendar!$B153&lt;='Festività&amp;Chiusure'!$B$9),  AND($B153&gt;='Festività&amp;Chiusure'!$A$10,Calendar!$B153&lt;='Festività&amp;Chiusure'!$B$10),  AND($B153&gt;='Festività&amp;Chiusure'!$A$11,Calendar!$B153&lt;='Festività&amp;Chiusure'!$B$11),  AND($B153&gt;='Festività&amp;Chiusure'!$A$12,Calendar!$B153&lt;='Festività&amp;Chiusure'!$B$12),  AND($B153&gt;='Festività&amp;Chiusure'!$A$13,Calendar!$B153&lt;='Festività&amp;Chiusure'!$B$13),  AND($B153&gt;='Festività&amp;Chiusure'!$A$14,Calendar!$B153&lt;='Festività&amp;Chiusure'!$B$14),    AND($B153&gt;='Festività&amp;Chiusure'!$A$15,Calendar!$B153&lt;='Festività&amp;Chiusure'!$B$15),  AND($B153&gt;='Festività&amp;Chiusure'!$A$16,Calendar!$B153&lt;='Festività&amp;Chiusure'!$B$16),   $H153="domenica",$H153="sabato"),0,1)</f>
        <v>1</v>
      </c>
      <c r="K153">
        <f t="shared" si="32"/>
        <v>151</v>
      </c>
      <c r="L153">
        <f>SUM($J$3:J153)</f>
        <v>109</v>
      </c>
    </row>
    <row r="154" spans="1:12">
      <c r="A154" s="4">
        <f t="shared" si="24"/>
        <v>20240531</v>
      </c>
      <c r="B154" s="1">
        <v>45443</v>
      </c>
      <c r="C154">
        <f t="shared" si="25"/>
        <v>2024</v>
      </c>
      <c r="D154">
        <f t="shared" si="27"/>
        <v>5</v>
      </c>
      <c r="E154">
        <f t="shared" si="28"/>
        <v>22</v>
      </c>
      <c r="F154">
        <f t="shared" si="29"/>
        <v>6</v>
      </c>
      <c r="G154">
        <f t="shared" si="30"/>
        <v>31</v>
      </c>
      <c r="H154" t="str">
        <f t="shared" si="31"/>
        <v>venerdì</v>
      </c>
      <c r="I154" t="str">
        <f t="shared" si="26"/>
        <v>maggio</v>
      </c>
      <c r="J154">
        <f>IF(OR(AND($B154&gt;='Festività&amp;Chiusure'!$A$2,Calendar!$B154&lt;='Festività&amp;Chiusure'!$B$2),  AND($B154&gt;='Festività&amp;Chiusure'!$A$3,Calendar!$B154&lt;='Festività&amp;Chiusure'!$B$3),  AND($B154&gt;='Festività&amp;Chiusure'!$A$4,Calendar!$B154&lt;='Festività&amp;Chiusure'!$B$4),  AND($B154&gt;='Festività&amp;Chiusure'!$A$5,Calendar!$B154&lt;='Festività&amp;Chiusure'!$B$5),  AND($B154&gt;='Festività&amp;Chiusure'!$A$6,Calendar!$B154&lt;='Festività&amp;Chiusure'!$B$6),  AND($B154&gt;='Festività&amp;Chiusure'!$A$7,Calendar!$B154&lt;='Festività&amp;Chiusure'!$B$7),  AND($B154&gt;='Festività&amp;Chiusure'!$A$8,Calendar!$B154&lt;='Festività&amp;Chiusure'!$B$8),  AND($B154&gt;='Festività&amp;Chiusure'!$A$9,Calendar!$B154&lt;='Festività&amp;Chiusure'!$B$9),  AND($B154&gt;='Festività&amp;Chiusure'!$A$10,Calendar!$B154&lt;='Festività&amp;Chiusure'!$B$10),  AND($B154&gt;='Festività&amp;Chiusure'!$A$11,Calendar!$B154&lt;='Festività&amp;Chiusure'!$B$11),  AND($B154&gt;='Festività&amp;Chiusure'!$A$12,Calendar!$B154&lt;='Festività&amp;Chiusure'!$B$12),  AND($B154&gt;='Festività&amp;Chiusure'!$A$13,Calendar!$B154&lt;='Festività&amp;Chiusure'!$B$13),  AND($B154&gt;='Festività&amp;Chiusure'!$A$14,Calendar!$B154&lt;='Festività&amp;Chiusure'!$B$14),    AND($B154&gt;='Festività&amp;Chiusure'!$A$15,Calendar!$B154&lt;='Festività&amp;Chiusure'!$B$15),  AND($B154&gt;='Festività&amp;Chiusure'!$A$16,Calendar!$B154&lt;='Festività&amp;Chiusure'!$B$16),   $H154="domenica",$H154="sabato"),0,1)</f>
        <v>1</v>
      </c>
      <c r="K154">
        <f t="shared" si="32"/>
        <v>152</v>
      </c>
      <c r="L154">
        <f>SUM($J$3:J154)</f>
        <v>110</v>
      </c>
    </row>
    <row r="155" spans="1:12">
      <c r="A155" s="4">
        <f t="shared" si="24"/>
        <v>20240601</v>
      </c>
      <c r="B155" s="1">
        <v>45444</v>
      </c>
      <c r="C155">
        <f t="shared" si="25"/>
        <v>2024</v>
      </c>
      <c r="D155">
        <f t="shared" si="27"/>
        <v>6</v>
      </c>
      <c r="E155">
        <f t="shared" si="28"/>
        <v>22</v>
      </c>
      <c r="F155">
        <f t="shared" si="29"/>
        <v>7</v>
      </c>
      <c r="G155">
        <f t="shared" si="30"/>
        <v>1</v>
      </c>
      <c r="H155" t="str">
        <f t="shared" si="31"/>
        <v>sabato</v>
      </c>
      <c r="I155" t="str">
        <f t="shared" si="26"/>
        <v>giugno</v>
      </c>
      <c r="J155">
        <f>IF(OR(AND($B155&gt;='Festività&amp;Chiusure'!$A$2,Calendar!$B155&lt;='Festività&amp;Chiusure'!$B$2),  AND($B155&gt;='Festività&amp;Chiusure'!$A$3,Calendar!$B155&lt;='Festività&amp;Chiusure'!$B$3),  AND($B155&gt;='Festività&amp;Chiusure'!$A$4,Calendar!$B155&lt;='Festività&amp;Chiusure'!$B$4),  AND($B155&gt;='Festività&amp;Chiusure'!$A$5,Calendar!$B155&lt;='Festività&amp;Chiusure'!$B$5),  AND($B155&gt;='Festività&amp;Chiusure'!$A$6,Calendar!$B155&lt;='Festività&amp;Chiusure'!$B$6),  AND($B155&gt;='Festività&amp;Chiusure'!$A$7,Calendar!$B155&lt;='Festività&amp;Chiusure'!$B$7),  AND($B155&gt;='Festività&amp;Chiusure'!$A$8,Calendar!$B155&lt;='Festività&amp;Chiusure'!$B$8),  AND($B155&gt;='Festività&amp;Chiusure'!$A$9,Calendar!$B155&lt;='Festività&amp;Chiusure'!$B$9),  AND($B155&gt;='Festività&amp;Chiusure'!$A$10,Calendar!$B155&lt;='Festività&amp;Chiusure'!$B$10),  AND($B155&gt;='Festività&amp;Chiusure'!$A$11,Calendar!$B155&lt;='Festività&amp;Chiusure'!$B$11),  AND($B155&gt;='Festività&amp;Chiusure'!$A$12,Calendar!$B155&lt;='Festività&amp;Chiusure'!$B$12),  AND($B155&gt;='Festività&amp;Chiusure'!$A$13,Calendar!$B155&lt;='Festività&amp;Chiusure'!$B$13),  AND($B155&gt;='Festività&amp;Chiusure'!$A$14,Calendar!$B155&lt;='Festività&amp;Chiusure'!$B$14),    AND($B155&gt;='Festività&amp;Chiusure'!$A$15,Calendar!$B155&lt;='Festività&amp;Chiusure'!$B$15),  AND($B155&gt;='Festività&amp;Chiusure'!$A$16,Calendar!$B155&lt;='Festività&amp;Chiusure'!$B$16),   $H155="domenica",$H155="sabato"),0,1)</f>
        <v>0</v>
      </c>
      <c r="K155">
        <f t="shared" si="32"/>
        <v>153</v>
      </c>
      <c r="L155">
        <f>SUM($J$3:J155)</f>
        <v>110</v>
      </c>
    </row>
    <row r="156" spans="1:12">
      <c r="A156" s="4">
        <f t="shared" si="24"/>
        <v>20240602</v>
      </c>
      <c r="B156" s="1">
        <v>45445</v>
      </c>
      <c r="C156">
        <f t="shared" si="25"/>
        <v>2024</v>
      </c>
      <c r="D156">
        <f t="shared" si="27"/>
        <v>6</v>
      </c>
      <c r="E156">
        <f t="shared" si="28"/>
        <v>23</v>
      </c>
      <c r="F156">
        <f t="shared" si="29"/>
        <v>1</v>
      </c>
      <c r="G156">
        <f t="shared" si="30"/>
        <v>2</v>
      </c>
      <c r="H156" t="str">
        <f t="shared" si="31"/>
        <v>domenica</v>
      </c>
      <c r="I156" t="str">
        <f t="shared" si="26"/>
        <v>giugno</v>
      </c>
      <c r="J156">
        <f>IF(OR(AND($B156&gt;='Festività&amp;Chiusure'!$A$2,Calendar!$B156&lt;='Festività&amp;Chiusure'!$B$2),  AND($B156&gt;='Festività&amp;Chiusure'!$A$3,Calendar!$B156&lt;='Festività&amp;Chiusure'!$B$3),  AND($B156&gt;='Festività&amp;Chiusure'!$A$4,Calendar!$B156&lt;='Festività&amp;Chiusure'!$B$4),  AND($B156&gt;='Festività&amp;Chiusure'!$A$5,Calendar!$B156&lt;='Festività&amp;Chiusure'!$B$5),  AND($B156&gt;='Festività&amp;Chiusure'!$A$6,Calendar!$B156&lt;='Festività&amp;Chiusure'!$B$6),  AND($B156&gt;='Festività&amp;Chiusure'!$A$7,Calendar!$B156&lt;='Festività&amp;Chiusure'!$B$7),  AND($B156&gt;='Festività&amp;Chiusure'!$A$8,Calendar!$B156&lt;='Festività&amp;Chiusure'!$B$8),  AND($B156&gt;='Festività&amp;Chiusure'!$A$9,Calendar!$B156&lt;='Festività&amp;Chiusure'!$B$9),  AND($B156&gt;='Festività&amp;Chiusure'!$A$10,Calendar!$B156&lt;='Festività&amp;Chiusure'!$B$10),  AND($B156&gt;='Festività&amp;Chiusure'!$A$11,Calendar!$B156&lt;='Festività&amp;Chiusure'!$B$11),  AND($B156&gt;='Festività&amp;Chiusure'!$A$12,Calendar!$B156&lt;='Festività&amp;Chiusure'!$B$12),  AND($B156&gt;='Festività&amp;Chiusure'!$A$13,Calendar!$B156&lt;='Festività&amp;Chiusure'!$B$13),  AND($B156&gt;='Festività&amp;Chiusure'!$A$14,Calendar!$B156&lt;='Festività&amp;Chiusure'!$B$14),    AND($B156&gt;='Festività&amp;Chiusure'!$A$15,Calendar!$B156&lt;='Festività&amp;Chiusure'!$B$15),  AND($B156&gt;='Festività&amp;Chiusure'!$A$16,Calendar!$B156&lt;='Festività&amp;Chiusure'!$B$16),   $H156="domenica",$H156="sabato"),0,1)</f>
        <v>0</v>
      </c>
      <c r="K156">
        <f t="shared" si="32"/>
        <v>154</v>
      </c>
      <c r="L156">
        <f>SUM($J$3:J156)</f>
        <v>110</v>
      </c>
    </row>
    <row r="157" spans="1:12">
      <c r="A157" s="4">
        <f t="shared" si="24"/>
        <v>20240603</v>
      </c>
      <c r="B157" s="1">
        <v>45446</v>
      </c>
      <c r="C157">
        <f t="shared" si="25"/>
        <v>2024</v>
      </c>
      <c r="D157">
        <f t="shared" si="27"/>
        <v>6</v>
      </c>
      <c r="E157">
        <f t="shared" si="28"/>
        <v>23</v>
      </c>
      <c r="F157">
        <f t="shared" si="29"/>
        <v>2</v>
      </c>
      <c r="G157">
        <f t="shared" si="30"/>
        <v>3</v>
      </c>
      <c r="H157" t="str">
        <f t="shared" si="31"/>
        <v>lunedì</v>
      </c>
      <c r="I157" t="str">
        <f t="shared" si="26"/>
        <v>giugno</v>
      </c>
      <c r="J157">
        <f>IF(OR(AND($B157&gt;='Festività&amp;Chiusure'!$A$2,Calendar!$B157&lt;='Festività&amp;Chiusure'!$B$2),  AND($B157&gt;='Festività&amp;Chiusure'!$A$3,Calendar!$B157&lt;='Festività&amp;Chiusure'!$B$3),  AND($B157&gt;='Festività&amp;Chiusure'!$A$4,Calendar!$B157&lt;='Festività&amp;Chiusure'!$B$4),  AND($B157&gt;='Festività&amp;Chiusure'!$A$5,Calendar!$B157&lt;='Festività&amp;Chiusure'!$B$5),  AND($B157&gt;='Festività&amp;Chiusure'!$A$6,Calendar!$B157&lt;='Festività&amp;Chiusure'!$B$6),  AND($B157&gt;='Festività&amp;Chiusure'!$A$7,Calendar!$B157&lt;='Festività&amp;Chiusure'!$B$7),  AND($B157&gt;='Festività&amp;Chiusure'!$A$8,Calendar!$B157&lt;='Festività&amp;Chiusure'!$B$8),  AND($B157&gt;='Festività&amp;Chiusure'!$A$9,Calendar!$B157&lt;='Festività&amp;Chiusure'!$B$9),  AND($B157&gt;='Festività&amp;Chiusure'!$A$10,Calendar!$B157&lt;='Festività&amp;Chiusure'!$B$10),  AND($B157&gt;='Festività&amp;Chiusure'!$A$11,Calendar!$B157&lt;='Festività&amp;Chiusure'!$B$11),  AND($B157&gt;='Festività&amp;Chiusure'!$A$12,Calendar!$B157&lt;='Festività&amp;Chiusure'!$B$12),  AND($B157&gt;='Festività&amp;Chiusure'!$A$13,Calendar!$B157&lt;='Festività&amp;Chiusure'!$B$13),  AND($B157&gt;='Festività&amp;Chiusure'!$A$14,Calendar!$B157&lt;='Festività&amp;Chiusure'!$B$14),    AND($B157&gt;='Festività&amp;Chiusure'!$A$15,Calendar!$B157&lt;='Festività&amp;Chiusure'!$B$15),  AND($B157&gt;='Festività&amp;Chiusure'!$A$16,Calendar!$B157&lt;='Festività&amp;Chiusure'!$B$16),   $H157="domenica",$H157="sabato"),0,1)</f>
        <v>1</v>
      </c>
      <c r="K157">
        <f t="shared" si="32"/>
        <v>155</v>
      </c>
      <c r="L157">
        <f>SUM($J$3:J157)</f>
        <v>111</v>
      </c>
    </row>
    <row r="158" spans="1:12">
      <c r="A158" s="4">
        <f t="shared" si="24"/>
        <v>20240604</v>
      </c>
      <c r="B158" s="1">
        <v>45447</v>
      </c>
      <c r="C158">
        <f t="shared" si="25"/>
        <v>2024</v>
      </c>
      <c r="D158">
        <f t="shared" si="27"/>
        <v>6</v>
      </c>
      <c r="E158">
        <f t="shared" si="28"/>
        <v>23</v>
      </c>
      <c r="F158">
        <f t="shared" si="29"/>
        <v>3</v>
      </c>
      <c r="G158">
        <f t="shared" si="30"/>
        <v>4</v>
      </c>
      <c r="H158" t="str">
        <f t="shared" si="31"/>
        <v>martedì</v>
      </c>
      <c r="I158" t="str">
        <f t="shared" si="26"/>
        <v>giugno</v>
      </c>
      <c r="J158">
        <f>IF(OR(AND($B158&gt;='Festività&amp;Chiusure'!$A$2,Calendar!$B158&lt;='Festività&amp;Chiusure'!$B$2),  AND($B158&gt;='Festività&amp;Chiusure'!$A$3,Calendar!$B158&lt;='Festività&amp;Chiusure'!$B$3),  AND($B158&gt;='Festività&amp;Chiusure'!$A$4,Calendar!$B158&lt;='Festività&amp;Chiusure'!$B$4),  AND($B158&gt;='Festività&amp;Chiusure'!$A$5,Calendar!$B158&lt;='Festività&amp;Chiusure'!$B$5),  AND($B158&gt;='Festività&amp;Chiusure'!$A$6,Calendar!$B158&lt;='Festività&amp;Chiusure'!$B$6),  AND($B158&gt;='Festività&amp;Chiusure'!$A$7,Calendar!$B158&lt;='Festività&amp;Chiusure'!$B$7),  AND($B158&gt;='Festività&amp;Chiusure'!$A$8,Calendar!$B158&lt;='Festività&amp;Chiusure'!$B$8),  AND($B158&gt;='Festività&amp;Chiusure'!$A$9,Calendar!$B158&lt;='Festività&amp;Chiusure'!$B$9),  AND($B158&gt;='Festività&amp;Chiusure'!$A$10,Calendar!$B158&lt;='Festività&amp;Chiusure'!$B$10),  AND($B158&gt;='Festività&amp;Chiusure'!$A$11,Calendar!$B158&lt;='Festività&amp;Chiusure'!$B$11),  AND($B158&gt;='Festività&amp;Chiusure'!$A$12,Calendar!$B158&lt;='Festività&amp;Chiusure'!$B$12),  AND($B158&gt;='Festività&amp;Chiusure'!$A$13,Calendar!$B158&lt;='Festività&amp;Chiusure'!$B$13),  AND($B158&gt;='Festività&amp;Chiusure'!$A$14,Calendar!$B158&lt;='Festività&amp;Chiusure'!$B$14),    AND($B158&gt;='Festività&amp;Chiusure'!$A$15,Calendar!$B158&lt;='Festività&amp;Chiusure'!$B$15),  AND($B158&gt;='Festività&amp;Chiusure'!$A$16,Calendar!$B158&lt;='Festività&amp;Chiusure'!$B$16),   $H158="domenica",$H158="sabato"),0,1)</f>
        <v>1</v>
      </c>
      <c r="K158">
        <f t="shared" si="32"/>
        <v>156</v>
      </c>
      <c r="L158">
        <f>SUM($J$3:J158)</f>
        <v>112</v>
      </c>
    </row>
    <row r="159" spans="1:12">
      <c r="A159" s="4">
        <f t="shared" si="24"/>
        <v>20240605</v>
      </c>
      <c r="B159" s="1">
        <v>45448</v>
      </c>
      <c r="C159">
        <f t="shared" si="25"/>
        <v>2024</v>
      </c>
      <c r="D159">
        <f t="shared" si="27"/>
        <v>6</v>
      </c>
      <c r="E159">
        <f t="shared" si="28"/>
        <v>23</v>
      </c>
      <c r="F159">
        <f t="shared" si="29"/>
        <v>4</v>
      </c>
      <c r="G159">
        <f t="shared" si="30"/>
        <v>5</v>
      </c>
      <c r="H159" t="str">
        <f t="shared" si="31"/>
        <v>mercoledì</v>
      </c>
      <c r="I159" t="str">
        <f t="shared" si="26"/>
        <v>giugno</v>
      </c>
      <c r="J159">
        <f>IF(OR(AND($B159&gt;='Festività&amp;Chiusure'!$A$2,Calendar!$B159&lt;='Festività&amp;Chiusure'!$B$2),  AND($B159&gt;='Festività&amp;Chiusure'!$A$3,Calendar!$B159&lt;='Festività&amp;Chiusure'!$B$3),  AND($B159&gt;='Festività&amp;Chiusure'!$A$4,Calendar!$B159&lt;='Festività&amp;Chiusure'!$B$4),  AND($B159&gt;='Festività&amp;Chiusure'!$A$5,Calendar!$B159&lt;='Festività&amp;Chiusure'!$B$5),  AND($B159&gt;='Festività&amp;Chiusure'!$A$6,Calendar!$B159&lt;='Festività&amp;Chiusure'!$B$6),  AND($B159&gt;='Festività&amp;Chiusure'!$A$7,Calendar!$B159&lt;='Festività&amp;Chiusure'!$B$7),  AND($B159&gt;='Festività&amp;Chiusure'!$A$8,Calendar!$B159&lt;='Festività&amp;Chiusure'!$B$8),  AND($B159&gt;='Festività&amp;Chiusure'!$A$9,Calendar!$B159&lt;='Festività&amp;Chiusure'!$B$9),  AND($B159&gt;='Festività&amp;Chiusure'!$A$10,Calendar!$B159&lt;='Festività&amp;Chiusure'!$B$10),  AND($B159&gt;='Festività&amp;Chiusure'!$A$11,Calendar!$B159&lt;='Festività&amp;Chiusure'!$B$11),  AND($B159&gt;='Festività&amp;Chiusure'!$A$12,Calendar!$B159&lt;='Festività&amp;Chiusure'!$B$12),  AND($B159&gt;='Festività&amp;Chiusure'!$A$13,Calendar!$B159&lt;='Festività&amp;Chiusure'!$B$13),  AND($B159&gt;='Festività&amp;Chiusure'!$A$14,Calendar!$B159&lt;='Festività&amp;Chiusure'!$B$14),    AND($B159&gt;='Festività&amp;Chiusure'!$A$15,Calendar!$B159&lt;='Festività&amp;Chiusure'!$B$15),  AND($B159&gt;='Festività&amp;Chiusure'!$A$16,Calendar!$B159&lt;='Festività&amp;Chiusure'!$B$16),   $H159="domenica",$H159="sabato"),0,1)</f>
        <v>1</v>
      </c>
      <c r="K159">
        <f t="shared" si="32"/>
        <v>157</v>
      </c>
      <c r="L159">
        <f>SUM($J$3:J159)</f>
        <v>113</v>
      </c>
    </row>
    <row r="160" spans="1:12">
      <c r="A160" s="4">
        <f t="shared" si="24"/>
        <v>20240606</v>
      </c>
      <c r="B160" s="1">
        <v>45449</v>
      </c>
      <c r="C160">
        <f t="shared" si="25"/>
        <v>2024</v>
      </c>
      <c r="D160">
        <f t="shared" si="27"/>
        <v>6</v>
      </c>
      <c r="E160">
        <f t="shared" si="28"/>
        <v>23</v>
      </c>
      <c r="F160">
        <f t="shared" si="29"/>
        <v>5</v>
      </c>
      <c r="G160">
        <f t="shared" si="30"/>
        <v>6</v>
      </c>
      <c r="H160" t="str">
        <f t="shared" si="31"/>
        <v>giovedì</v>
      </c>
      <c r="I160" t="str">
        <f t="shared" si="26"/>
        <v>giugno</v>
      </c>
      <c r="J160">
        <f>IF(OR(AND($B160&gt;='Festività&amp;Chiusure'!$A$2,Calendar!$B160&lt;='Festività&amp;Chiusure'!$B$2),  AND($B160&gt;='Festività&amp;Chiusure'!$A$3,Calendar!$B160&lt;='Festività&amp;Chiusure'!$B$3),  AND($B160&gt;='Festività&amp;Chiusure'!$A$4,Calendar!$B160&lt;='Festività&amp;Chiusure'!$B$4),  AND($B160&gt;='Festività&amp;Chiusure'!$A$5,Calendar!$B160&lt;='Festività&amp;Chiusure'!$B$5),  AND($B160&gt;='Festività&amp;Chiusure'!$A$6,Calendar!$B160&lt;='Festività&amp;Chiusure'!$B$6),  AND($B160&gt;='Festività&amp;Chiusure'!$A$7,Calendar!$B160&lt;='Festività&amp;Chiusure'!$B$7),  AND($B160&gt;='Festività&amp;Chiusure'!$A$8,Calendar!$B160&lt;='Festività&amp;Chiusure'!$B$8),  AND($B160&gt;='Festività&amp;Chiusure'!$A$9,Calendar!$B160&lt;='Festività&amp;Chiusure'!$B$9),  AND($B160&gt;='Festività&amp;Chiusure'!$A$10,Calendar!$B160&lt;='Festività&amp;Chiusure'!$B$10),  AND($B160&gt;='Festività&amp;Chiusure'!$A$11,Calendar!$B160&lt;='Festività&amp;Chiusure'!$B$11),  AND($B160&gt;='Festività&amp;Chiusure'!$A$12,Calendar!$B160&lt;='Festività&amp;Chiusure'!$B$12),  AND($B160&gt;='Festività&amp;Chiusure'!$A$13,Calendar!$B160&lt;='Festività&amp;Chiusure'!$B$13),  AND($B160&gt;='Festività&amp;Chiusure'!$A$14,Calendar!$B160&lt;='Festività&amp;Chiusure'!$B$14),    AND($B160&gt;='Festività&amp;Chiusure'!$A$15,Calendar!$B160&lt;='Festività&amp;Chiusure'!$B$15),  AND($B160&gt;='Festività&amp;Chiusure'!$A$16,Calendar!$B160&lt;='Festività&amp;Chiusure'!$B$16),   $H160="domenica",$H160="sabato"),0,1)</f>
        <v>1</v>
      </c>
      <c r="K160">
        <f t="shared" si="32"/>
        <v>158</v>
      </c>
      <c r="L160">
        <f>SUM($J$3:J160)</f>
        <v>114</v>
      </c>
    </row>
    <row r="161" spans="1:12">
      <c r="A161" s="4">
        <f t="shared" si="24"/>
        <v>20240607</v>
      </c>
      <c r="B161" s="1">
        <v>45450</v>
      </c>
      <c r="C161">
        <f t="shared" si="25"/>
        <v>2024</v>
      </c>
      <c r="D161">
        <f t="shared" si="27"/>
        <v>6</v>
      </c>
      <c r="E161">
        <f t="shared" si="28"/>
        <v>23</v>
      </c>
      <c r="F161">
        <f t="shared" si="29"/>
        <v>6</v>
      </c>
      <c r="G161">
        <f t="shared" si="30"/>
        <v>7</v>
      </c>
      <c r="H161" t="str">
        <f t="shared" si="31"/>
        <v>venerdì</v>
      </c>
      <c r="I161" t="str">
        <f t="shared" si="26"/>
        <v>giugno</v>
      </c>
      <c r="J161">
        <f>IF(OR(AND($B161&gt;='Festività&amp;Chiusure'!$A$2,Calendar!$B161&lt;='Festività&amp;Chiusure'!$B$2),  AND($B161&gt;='Festività&amp;Chiusure'!$A$3,Calendar!$B161&lt;='Festività&amp;Chiusure'!$B$3),  AND($B161&gt;='Festività&amp;Chiusure'!$A$4,Calendar!$B161&lt;='Festività&amp;Chiusure'!$B$4),  AND($B161&gt;='Festività&amp;Chiusure'!$A$5,Calendar!$B161&lt;='Festività&amp;Chiusure'!$B$5),  AND($B161&gt;='Festività&amp;Chiusure'!$A$6,Calendar!$B161&lt;='Festività&amp;Chiusure'!$B$6),  AND($B161&gt;='Festività&amp;Chiusure'!$A$7,Calendar!$B161&lt;='Festività&amp;Chiusure'!$B$7),  AND($B161&gt;='Festività&amp;Chiusure'!$A$8,Calendar!$B161&lt;='Festività&amp;Chiusure'!$B$8),  AND($B161&gt;='Festività&amp;Chiusure'!$A$9,Calendar!$B161&lt;='Festività&amp;Chiusure'!$B$9),  AND($B161&gt;='Festività&amp;Chiusure'!$A$10,Calendar!$B161&lt;='Festività&amp;Chiusure'!$B$10),  AND($B161&gt;='Festività&amp;Chiusure'!$A$11,Calendar!$B161&lt;='Festività&amp;Chiusure'!$B$11),  AND($B161&gt;='Festività&amp;Chiusure'!$A$12,Calendar!$B161&lt;='Festività&amp;Chiusure'!$B$12),  AND($B161&gt;='Festività&amp;Chiusure'!$A$13,Calendar!$B161&lt;='Festività&amp;Chiusure'!$B$13),  AND($B161&gt;='Festività&amp;Chiusure'!$A$14,Calendar!$B161&lt;='Festività&amp;Chiusure'!$B$14),    AND($B161&gt;='Festività&amp;Chiusure'!$A$15,Calendar!$B161&lt;='Festività&amp;Chiusure'!$B$15),  AND($B161&gt;='Festività&amp;Chiusure'!$A$16,Calendar!$B161&lt;='Festività&amp;Chiusure'!$B$16),   $H161="domenica",$H161="sabato"),0,1)</f>
        <v>1</v>
      </c>
      <c r="K161">
        <f t="shared" si="32"/>
        <v>159</v>
      </c>
      <c r="L161">
        <f>SUM($J$3:J161)</f>
        <v>115</v>
      </c>
    </row>
    <row r="162" spans="1:12">
      <c r="A162" s="4">
        <f t="shared" si="24"/>
        <v>20240608</v>
      </c>
      <c r="B162" s="1">
        <v>45451</v>
      </c>
      <c r="C162">
        <f t="shared" si="25"/>
        <v>2024</v>
      </c>
      <c r="D162">
        <f t="shared" si="27"/>
        <v>6</v>
      </c>
      <c r="E162">
        <f t="shared" si="28"/>
        <v>23</v>
      </c>
      <c r="F162">
        <f t="shared" si="29"/>
        <v>7</v>
      </c>
      <c r="G162">
        <f t="shared" si="30"/>
        <v>8</v>
      </c>
      <c r="H162" t="str">
        <f t="shared" si="31"/>
        <v>sabato</v>
      </c>
      <c r="I162" t="str">
        <f t="shared" si="26"/>
        <v>giugno</v>
      </c>
      <c r="J162">
        <f>IF(OR(AND($B162&gt;='Festività&amp;Chiusure'!$A$2,Calendar!$B162&lt;='Festività&amp;Chiusure'!$B$2),  AND($B162&gt;='Festività&amp;Chiusure'!$A$3,Calendar!$B162&lt;='Festività&amp;Chiusure'!$B$3),  AND($B162&gt;='Festività&amp;Chiusure'!$A$4,Calendar!$B162&lt;='Festività&amp;Chiusure'!$B$4),  AND($B162&gt;='Festività&amp;Chiusure'!$A$5,Calendar!$B162&lt;='Festività&amp;Chiusure'!$B$5),  AND($B162&gt;='Festività&amp;Chiusure'!$A$6,Calendar!$B162&lt;='Festività&amp;Chiusure'!$B$6),  AND($B162&gt;='Festività&amp;Chiusure'!$A$7,Calendar!$B162&lt;='Festività&amp;Chiusure'!$B$7),  AND($B162&gt;='Festività&amp;Chiusure'!$A$8,Calendar!$B162&lt;='Festività&amp;Chiusure'!$B$8),  AND($B162&gt;='Festività&amp;Chiusure'!$A$9,Calendar!$B162&lt;='Festività&amp;Chiusure'!$B$9),  AND($B162&gt;='Festività&amp;Chiusure'!$A$10,Calendar!$B162&lt;='Festività&amp;Chiusure'!$B$10),  AND($B162&gt;='Festività&amp;Chiusure'!$A$11,Calendar!$B162&lt;='Festività&amp;Chiusure'!$B$11),  AND($B162&gt;='Festività&amp;Chiusure'!$A$12,Calendar!$B162&lt;='Festività&amp;Chiusure'!$B$12),  AND($B162&gt;='Festività&amp;Chiusure'!$A$13,Calendar!$B162&lt;='Festività&amp;Chiusure'!$B$13),  AND($B162&gt;='Festività&amp;Chiusure'!$A$14,Calendar!$B162&lt;='Festività&amp;Chiusure'!$B$14),    AND($B162&gt;='Festività&amp;Chiusure'!$A$15,Calendar!$B162&lt;='Festività&amp;Chiusure'!$B$15),  AND($B162&gt;='Festività&amp;Chiusure'!$A$16,Calendar!$B162&lt;='Festività&amp;Chiusure'!$B$16),   $H162="domenica",$H162="sabato"),0,1)</f>
        <v>0</v>
      </c>
      <c r="K162">
        <f t="shared" si="32"/>
        <v>160</v>
      </c>
      <c r="L162">
        <f>SUM($J$3:J162)</f>
        <v>115</v>
      </c>
    </row>
    <row r="163" spans="1:12">
      <c r="A163" s="4">
        <f t="shared" si="24"/>
        <v>20240609</v>
      </c>
      <c r="B163" s="1">
        <v>45452</v>
      </c>
      <c r="C163">
        <f t="shared" si="25"/>
        <v>2024</v>
      </c>
      <c r="D163">
        <f t="shared" si="27"/>
        <v>6</v>
      </c>
      <c r="E163">
        <f t="shared" si="28"/>
        <v>24</v>
      </c>
      <c r="F163">
        <f t="shared" si="29"/>
        <v>1</v>
      </c>
      <c r="G163">
        <f t="shared" si="30"/>
        <v>9</v>
      </c>
      <c r="H163" t="str">
        <f t="shared" si="31"/>
        <v>domenica</v>
      </c>
      <c r="I163" t="str">
        <f t="shared" si="26"/>
        <v>giugno</v>
      </c>
      <c r="J163">
        <f>IF(OR(AND($B163&gt;='Festività&amp;Chiusure'!$A$2,Calendar!$B163&lt;='Festività&amp;Chiusure'!$B$2),  AND($B163&gt;='Festività&amp;Chiusure'!$A$3,Calendar!$B163&lt;='Festività&amp;Chiusure'!$B$3),  AND($B163&gt;='Festività&amp;Chiusure'!$A$4,Calendar!$B163&lt;='Festività&amp;Chiusure'!$B$4),  AND($B163&gt;='Festività&amp;Chiusure'!$A$5,Calendar!$B163&lt;='Festività&amp;Chiusure'!$B$5),  AND($B163&gt;='Festività&amp;Chiusure'!$A$6,Calendar!$B163&lt;='Festività&amp;Chiusure'!$B$6),  AND($B163&gt;='Festività&amp;Chiusure'!$A$7,Calendar!$B163&lt;='Festività&amp;Chiusure'!$B$7),  AND($B163&gt;='Festività&amp;Chiusure'!$A$8,Calendar!$B163&lt;='Festività&amp;Chiusure'!$B$8),  AND($B163&gt;='Festività&amp;Chiusure'!$A$9,Calendar!$B163&lt;='Festività&amp;Chiusure'!$B$9),  AND($B163&gt;='Festività&amp;Chiusure'!$A$10,Calendar!$B163&lt;='Festività&amp;Chiusure'!$B$10),  AND($B163&gt;='Festività&amp;Chiusure'!$A$11,Calendar!$B163&lt;='Festività&amp;Chiusure'!$B$11),  AND($B163&gt;='Festività&amp;Chiusure'!$A$12,Calendar!$B163&lt;='Festività&amp;Chiusure'!$B$12),  AND($B163&gt;='Festività&amp;Chiusure'!$A$13,Calendar!$B163&lt;='Festività&amp;Chiusure'!$B$13),  AND($B163&gt;='Festività&amp;Chiusure'!$A$14,Calendar!$B163&lt;='Festività&amp;Chiusure'!$B$14),    AND($B163&gt;='Festività&amp;Chiusure'!$A$15,Calendar!$B163&lt;='Festività&amp;Chiusure'!$B$15),  AND($B163&gt;='Festività&amp;Chiusure'!$A$16,Calendar!$B163&lt;='Festività&amp;Chiusure'!$B$16),   $H163="domenica",$H163="sabato"),0,1)</f>
        <v>0</v>
      </c>
      <c r="K163">
        <f t="shared" si="32"/>
        <v>161</v>
      </c>
      <c r="L163">
        <f>SUM($J$3:J163)</f>
        <v>115</v>
      </c>
    </row>
    <row r="164" spans="1:12">
      <c r="A164" s="4">
        <f t="shared" si="24"/>
        <v>20240610</v>
      </c>
      <c r="B164" s="1">
        <v>45453</v>
      </c>
      <c r="C164">
        <f t="shared" si="25"/>
        <v>2024</v>
      </c>
      <c r="D164">
        <f t="shared" si="27"/>
        <v>6</v>
      </c>
      <c r="E164">
        <f t="shared" si="28"/>
        <v>24</v>
      </c>
      <c r="F164">
        <f t="shared" si="29"/>
        <v>2</v>
      </c>
      <c r="G164">
        <f t="shared" si="30"/>
        <v>10</v>
      </c>
      <c r="H164" t="str">
        <f t="shared" si="31"/>
        <v>lunedì</v>
      </c>
      <c r="I164" t="str">
        <f t="shared" si="26"/>
        <v>giugno</v>
      </c>
      <c r="J164">
        <f>IF(OR(AND($B164&gt;='Festività&amp;Chiusure'!$A$2,Calendar!$B164&lt;='Festività&amp;Chiusure'!$B$2),  AND($B164&gt;='Festività&amp;Chiusure'!$A$3,Calendar!$B164&lt;='Festività&amp;Chiusure'!$B$3),  AND($B164&gt;='Festività&amp;Chiusure'!$A$4,Calendar!$B164&lt;='Festività&amp;Chiusure'!$B$4),  AND($B164&gt;='Festività&amp;Chiusure'!$A$5,Calendar!$B164&lt;='Festività&amp;Chiusure'!$B$5),  AND($B164&gt;='Festività&amp;Chiusure'!$A$6,Calendar!$B164&lt;='Festività&amp;Chiusure'!$B$6),  AND($B164&gt;='Festività&amp;Chiusure'!$A$7,Calendar!$B164&lt;='Festività&amp;Chiusure'!$B$7),  AND($B164&gt;='Festività&amp;Chiusure'!$A$8,Calendar!$B164&lt;='Festività&amp;Chiusure'!$B$8),  AND($B164&gt;='Festività&amp;Chiusure'!$A$9,Calendar!$B164&lt;='Festività&amp;Chiusure'!$B$9),  AND($B164&gt;='Festività&amp;Chiusure'!$A$10,Calendar!$B164&lt;='Festività&amp;Chiusure'!$B$10),  AND($B164&gt;='Festività&amp;Chiusure'!$A$11,Calendar!$B164&lt;='Festività&amp;Chiusure'!$B$11),  AND($B164&gt;='Festività&amp;Chiusure'!$A$12,Calendar!$B164&lt;='Festività&amp;Chiusure'!$B$12),  AND($B164&gt;='Festività&amp;Chiusure'!$A$13,Calendar!$B164&lt;='Festività&amp;Chiusure'!$B$13),  AND($B164&gt;='Festività&amp;Chiusure'!$A$14,Calendar!$B164&lt;='Festività&amp;Chiusure'!$B$14),    AND($B164&gt;='Festività&amp;Chiusure'!$A$15,Calendar!$B164&lt;='Festività&amp;Chiusure'!$B$15),  AND($B164&gt;='Festività&amp;Chiusure'!$A$16,Calendar!$B164&lt;='Festività&amp;Chiusure'!$B$16),   $H164="domenica",$H164="sabato"),0,1)</f>
        <v>1</v>
      </c>
      <c r="K164">
        <f t="shared" si="32"/>
        <v>162</v>
      </c>
      <c r="L164">
        <f>SUM($J$3:J164)</f>
        <v>116</v>
      </c>
    </row>
    <row r="165" spans="1:12">
      <c r="A165" s="4">
        <f t="shared" si="24"/>
        <v>20240611</v>
      </c>
      <c r="B165" s="1">
        <v>45454</v>
      </c>
      <c r="C165">
        <f t="shared" si="25"/>
        <v>2024</v>
      </c>
      <c r="D165">
        <f t="shared" si="27"/>
        <v>6</v>
      </c>
      <c r="E165">
        <f t="shared" si="28"/>
        <v>24</v>
      </c>
      <c r="F165">
        <f t="shared" si="29"/>
        <v>3</v>
      </c>
      <c r="G165">
        <f t="shared" si="30"/>
        <v>11</v>
      </c>
      <c r="H165" t="str">
        <f t="shared" si="31"/>
        <v>martedì</v>
      </c>
      <c r="I165" t="str">
        <f t="shared" si="26"/>
        <v>giugno</v>
      </c>
      <c r="J165">
        <f>IF(OR(AND($B165&gt;='Festività&amp;Chiusure'!$A$2,Calendar!$B165&lt;='Festività&amp;Chiusure'!$B$2),  AND($B165&gt;='Festività&amp;Chiusure'!$A$3,Calendar!$B165&lt;='Festività&amp;Chiusure'!$B$3),  AND($B165&gt;='Festività&amp;Chiusure'!$A$4,Calendar!$B165&lt;='Festività&amp;Chiusure'!$B$4),  AND($B165&gt;='Festività&amp;Chiusure'!$A$5,Calendar!$B165&lt;='Festività&amp;Chiusure'!$B$5),  AND($B165&gt;='Festività&amp;Chiusure'!$A$6,Calendar!$B165&lt;='Festività&amp;Chiusure'!$B$6),  AND($B165&gt;='Festività&amp;Chiusure'!$A$7,Calendar!$B165&lt;='Festività&amp;Chiusure'!$B$7),  AND($B165&gt;='Festività&amp;Chiusure'!$A$8,Calendar!$B165&lt;='Festività&amp;Chiusure'!$B$8),  AND($B165&gt;='Festività&amp;Chiusure'!$A$9,Calendar!$B165&lt;='Festività&amp;Chiusure'!$B$9),  AND($B165&gt;='Festività&amp;Chiusure'!$A$10,Calendar!$B165&lt;='Festività&amp;Chiusure'!$B$10),  AND($B165&gt;='Festività&amp;Chiusure'!$A$11,Calendar!$B165&lt;='Festività&amp;Chiusure'!$B$11),  AND($B165&gt;='Festività&amp;Chiusure'!$A$12,Calendar!$B165&lt;='Festività&amp;Chiusure'!$B$12),  AND($B165&gt;='Festività&amp;Chiusure'!$A$13,Calendar!$B165&lt;='Festività&amp;Chiusure'!$B$13),  AND($B165&gt;='Festività&amp;Chiusure'!$A$14,Calendar!$B165&lt;='Festività&amp;Chiusure'!$B$14),    AND($B165&gt;='Festività&amp;Chiusure'!$A$15,Calendar!$B165&lt;='Festività&amp;Chiusure'!$B$15),  AND($B165&gt;='Festività&amp;Chiusure'!$A$16,Calendar!$B165&lt;='Festività&amp;Chiusure'!$B$16),   $H165="domenica",$H165="sabato"),0,1)</f>
        <v>1</v>
      </c>
      <c r="K165">
        <f t="shared" si="32"/>
        <v>163</v>
      </c>
      <c r="L165">
        <f>SUM($J$3:J165)</f>
        <v>117</v>
      </c>
    </row>
    <row r="166" spans="1:12">
      <c r="A166" s="4">
        <f t="shared" si="24"/>
        <v>20240612</v>
      </c>
      <c r="B166" s="1">
        <v>45455</v>
      </c>
      <c r="C166">
        <f t="shared" si="25"/>
        <v>2024</v>
      </c>
      <c r="D166">
        <f t="shared" si="27"/>
        <v>6</v>
      </c>
      <c r="E166">
        <f t="shared" si="28"/>
        <v>24</v>
      </c>
      <c r="F166">
        <f t="shared" si="29"/>
        <v>4</v>
      </c>
      <c r="G166">
        <f t="shared" si="30"/>
        <v>12</v>
      </c>
      <c r="H166" t="str">
        <f t="shared" si="31"/>
        <v>mercoledì</v>
      </c>
      <c r="I166" t="str">
        <f t="shared" si="26"/>
        <v>giugno</v>
      </c>
      <c r="J166">
        <f>IF(OR(AND($B166&gt;='Festività&amp;Chiusure'!$A$2,Calendar!$B166&lt;='Festività&amp;Chiusure'!$B$2),  AND($B166&gt;='Festività&amp;Chiusure'!$A$3,Calendar!$B166&lt;='Festività&amp;Chiusure'!$B$3),  AND($B166&gt;='Festività&amp;Chiusure'!$A$4,Calendar!$B166&lt;='Festività&amp;Chiusure'!$B$4),  AND($B166&gt;='Festività&amp;Chiusure'!$A$5,Calendar!$B166&lt;='Festività&amp;Chiusure'!$B$5),  AND($B166&gt;='Festività&amp;Chiusure'!$A$6,Calendar!$B166&lt;='Festività&amp;Chiusure'!$B$6),  AND($B166&gt;='Festività&amp;Chiusure'!$A$7,Calendar!$B166&lt;='Festività&amp;Chiusure'!$B$7),  AND($B166&gt;='Festività&amp;Chiusure'!$A$8,Calendar!$B166&lt;='Festività&amp;Chiusure'!$B$8),  AND($B166&gt;='Festività&amp;Chiusure'!$A$9,Calendar!$B166&lt;='Festività&amp;Chiusure'!$B$9),  AND($B166&gt;='Festività&amp;Chiusure'!$A$10,Calendar!$B166&lt;='Festività&amp;Chiusure'!$B$10),  AND($B166&gt;='Festività&amp;Chiusure'!$A$11,Calendar!$B166&lt;='Festività&amp;Chiusure'!$B$11),  AND($B166&gt;='Festività&amp;Chiusure'!$A$12,Calendar!$B166&lt;='Festività&amp;Chiusure'!$B$12),  AND($B166&gt;='Festività&amp;Chiusure'!$A$13,Calendar!$B166&lt;='Festività&amp;Chiusure'!$B$13),  AND($B166&gt;='Festività&amp;Chiusure'!$A$14,Calendar!$B166&lt;='Festività&amp;Chiusure'!$B$14),    AND($B166&gt;='Festività&amp;Chiusure'!$A$15,Calendar!$B166&lt;='Festività&amp;Chiusure'!$B$15),  AND($B166&gt;='Festività&amp;Chiusure'!$A$16,Calendar!$B166&lt;='Festività&amp;Chiusure'!$B$16),   $H166="domenica",$H166="sabato"),0,1)</f>
        <v>1</v>
      </c>
      <c r="K166">
        <f t="shared" si="32"/>
        <v>164</v>
      </c>
      <c r="L166">
        <f>SUM($J$3:J166)</f>
        <v>118</v>
      </c>
    </row>
    <row r="167" spans="1:12">
      <c r="A167" s="4">
        <f t="shared" si="24"/>
        <v>20240613</v>
      </c>
      <c r="B167" s="1">
        <v>45456</v>
      </c>
      <c r="C167">
        <f t="shared" si="25"/>
        <v>2024</v>
      </c>
      <c r="D167">
        <f t="shared" si="27"/>
        <v>6</v>
      </c>
      <c r="E167">
        <f t="shared" si="28"/>
        <v>24</v>
      </c>
      <c r="F167">
        <f t="shared" si="29"/>
        <v>5</v>
      </c>
      <c r="G167">
        <f t="shared" si="30"/>
        <v>13</v>
      </c>
      <c r="H167" t="str">
        <f t="shared" si="31"/>
        <v>giovedì</v>
      </c>
      <c r="I167" t="str">
        <f t="shared" si="26"/>
        <v>giugno</v>
      </c>
      <c r="J167">
        <f>IF(OR(AND($B167&gt;='Festività&amp;Chiusure'!$A$2,Calendar!$B167&lt;='Festività&amp;Chiusure'!$B$2),  AND($B167&gt;='Festività&amp;Chiusure'!$A$3,Calendar!$B167&lt;='Festività&amp;Chiusure'!$B$3),  AND($B167&gt;='Festività&amp;Chiusure'!$A$4,Calendar!$B167&lt;='Festività&amp;Chiusure'!$B$4),  AND($B167&gt;='Festività&amp;Chiusure'!$A$5,Calendar!$B167&lt;='Festività&amp;Chiusure'!$B$5),  AND($B167&gt;='Festività&amp;Chiusure'!$A$6,Calendar!$B167&lt;='Festività&amp;Chiusure'!$B$6),  AND($B167&gt;='Festività&amp;Chiusure'!$A$7,Calendar!$B167&lt;='Festività&amp;Chiusure'!$B$7),  AND($B167&gt;='Festività&amp;Chiusure'!$A$8,Calendar!$B167&lt;='Festività&amp;Chiusure'!$B$8),  AND($B167&gt;='Festività&amp;Chiusure'!$A$9,Calendar!$B167&lt;='Festività&amp;Chiusure'!$B$9),  AND($B167&gt;='Festività&amp;Chiusure'!$A$10,Calendar!$B167&lt;='Festività&amp;Chiusure'!$B$10),  AND($B167&gt;='Festività&amp;Chiusure'!$A$11,Calendar!$B167&lt;='Festività&amp;Chiusure'!$B$11),  AND($B167&gt;='Festività&amp;Chiusure'!$A$12,Calendar!$B167&lt;='Festività&amp;Chiusure'!$B$12),  AND($B167&gt;='Festività&amp;Chiusure'!$A$13,Calendar!$B167&lt;='Festività&amp;Chiusure'!$B$13),  AND($B167&gt;='Festività&amp;Chiusure'!$A$14,Calendar!$B167&lt;='Festività&amp;Chiusure'!$B$14),    AND($B167&gt;='Festività&amp;Chiusure'!$A$15,Calendar!$B167&lt;='Festività&amp;Chiusure'!$B$15),  AND($B167&gt;='Festività&amp;Chiusure'!$A$16,Calendar!$B167&lt;='Festività&amp;Chiusure'!$B$16),   $H167="domenica",$H167="sabato"),0,1)</f>
        <v>1</v>
      </c>
      <c r="K167">
        <f t="shared" si="32"/>
        <v>165</v>
      </c>
      <c r="L167">
        <f>SUM($J$3:J167)</f>
        <v>119</v>
      </c>
    </row>
    <row r="168" spans="1:12">
      <c r="A168" s="4">
        <f t="shared" si="24"/>
        <v>20240614</v>
      </c>
      <c r="B168" s="1">
        <v>45457</v>
      </c>
      <c r="C168">
        <f t="shared" si="25"/>
        <v>2024</v>
      </c>
      <c r="D168">
        <f t="shared" si="27"/>
        <v>6</v>
      </c>
      <c r="E168">
        <f t="shared" si="28"/>
        <v>24</v>
      </c>
      <c r="F168">
        <f t="shared" si="29"/>
        <v>6</v>
      </c>
      <c r="G168">
        <f t="shared" si="30"/>
        <v>14</v>
      </c>
      <c r="H168" t="str">
        <f t="shared" si="31"/>
        <v>venerdì</v>
      </c>
      <c r="I168" t="str">
        <f t="shared" si="26"/>
        <v>giugno</v>
      </c>
      <c r="J168">
        <f>IF(OR(AND($B168&gt;='Festività&amp;Chiusure'!$A$2,Calendar!$B168&lt;='Festività&amp;Chiusure'!$B$2),  AND($B168&gt;='Festività&amp;Chiusure'!$A$3,Calendar!$B168&lt;='Festività&amp;Chiusure'!$B$3),  AND($B168&gt;='Festività&amp;Chiusure'!$A$4,Calendar!$B168&lt;='Festività&amp;Chiusure'!$B$4),  AND($B168&gt;='Festività&amp;Chiusure'!$A$5,Calendar!$B168&lt;='Festività&amp;Chiusure'!$B$5),  AND($B168&gt;='Festività&amp;Chiusure'!$A$6,Calendar!$B168&lt;='Festività&amp;Chiusure'!$B$6),  AND($B168&gt;='Festività&amp;Chiusure'!$A$7,Calendar!$B168&lt;='Festività&amp;Chiusure'!$B$7),  AND($B168&gt;='Festività&amp;Chiusure'!$A$8,Calendar!$B168&lt;='Festività&amp;Chiusure'!$B$8),  AND($B168&gt;='Festività&amp;Chiusure'!$A$9,Calendar!$B168&lt;='Festività&amp;Chiusure'!$B$9),  AND($B168&gt;='Festività&amp;Chiusure'!$A$10,Calendar!$B168&lt;='Festività&amp;Chiusure'!$B$10),  AND($B168&gt;='Festività&amp;Chiusure'!$A$11,Calendar!$B168&lt;='Festività&amp;Chiusure'!$B$11),  AND($B168&gt;='Festività&amp;Chiusure'!$A$12,Calendar!$B168&lt;='Festività&amp;Chiusure'!$B$12),  AND($B168&gt;='Festività&amp;Chiusure'!$A$13,Calendar!$B168&lt;='Festività&amp;Chiusure'!$B$13),  AND($B168&gt;='Festività&amp;Chiusure'!$A$14,Calendar!$B168&lt;='Festività&amp;Chiusure'!$B$14),    AND($B168&gt;='Festività&amp;Chiusure'!$A$15,Calendar!$B168&lt;='Festività&amp;Chiusure'!$B$15),  AND($B168&gt;='Festività&amp;Chiusure'!$A$16,Calendar!$B168&lt;='Festività&amp;Chiusure'!$B$16),   $H168="domenica",$H168="sabato"),0,1)</f>
        <v>1</v>
      </c>
      <c r="K168">
        <f t="shared" si="32"/>
        <v>166</v>
      </c>
      <c r="L168">
        <f>SUM($J$3:J168)</f>
        <v>120</v>
      </c>
    </row>
    <row r="169" spans="1:12">
      <c r="A169" s="4">
        <f t="shared" si="24"/>
        <v>20240615</v>
      </c>
      <c r="B169" s="1">
        <v>45458</v>
      </c>
      <c r="C169">
        <f t="shared" si="25"/>
        <v>2024</v>
      </c>
      <c r="D169">
        <f t="shared" si="27"/>
        <v>6</v>
      </c>
      <c r="E169">
        <f t="shared" si="28"/>
        <v>24</v>
      </c>
      <c r="F169">
        <f t="shared" si="29"/>
        <v>7</v>
      </c>
      <c r="G169">
        <f t="shared" si="30"/>
        <v>15</v>
      </c>
      <c r="H169" t="str">
        <f t="shared" si="31"/>
        <v>sabato</v>
      </c>
      <c r="I169" t="str">
        <f t="shared" si="26"/>
        <v>giugno</v>
      </c>
      <c r="J169">
        <f>IF(OR(AND($B169&gt;='Festività&amp;Chiusure'!$A$2,Calendar!$B169&lt;='Festività&amp;Chiusure'!$B$2),  AND($B169&gt;='Festività&amp;Chiusure'!$A$3,Calendar!$B169&lt;='Festività&amp;Chiusure'!$B$3),  AND($B169&gt;='Festività&amp;Chiusure'!$A$4,Calendar!$B169&lt;='Festività&amp;Chiusure'!$B$4),  AND($B169&gt;='Festività&amp;Chiusure'!$A$5,Calendar!$B169&lt;='Festività&amp;Chiusure'!$B$5),  AND($B169&gt;='Festività&amp;Chiusure'!$A$6,Calendar!$B169&lt;='Festività&amp;Chiusure'!$B$6),  AND($B169&gt;='Festività&amp;Chiusure'!$A$7,Calendar!$B169&lt;='Festività&amp;Chiusure'!$B$7),  AND($B169&gt;='Festività&amp;Chiusure'!$A$8,Calendar!$B169&lt;='Festività&amp;Chiusure'!$B$8),  AND($B169&gt;='Festività&amp;Chiusure'!$A$9,Calendar!$B169&lt;='Festività&amp;Chiusure'!$B$9),  AND($B169&gt;='Festività&amp;Chiusure'!$A$10,Calendar!$B169&lt;='Festività&amp;Chiusure'!$B$10),  AND($B169&gt;='Festività&amp;Chiusure'!$A$11,Calendar!$B169&lt;='Festività&amp;Chiusure'!$B$11),  AND($B169&gt;='Festività&amp;Chiusure'!$A$12,Calendar!$B169&lt;='Festività&amp;Chiusure'!$B$12),  AND($B169&gt;='Festività&amp;Chiusure'!$A$13,Calendar!$B169&lt;='Festività&amp;Chiusure'!$B$13),  AND($B169&gt;='Festività&amp;Chiusure'!$A$14,Calendar!$B169&lt;='Festività&amp;Chiusure'!$B$14),    AND($B169&gt;='Festività&amp;Chiusure'!$A$15,Calendar!$B169&lt;='Festività&amp;Chiusure'!$B$15),  AND($B169&gt;='Festività&amp;Chiusure'!$A$16,Calendar!$B169&lt;='Festività&amp;Chiusure'!$B$16),   $H169="domenica",$H169="sabato"),0,1)</f>
        <v>0</v>
      </c>
      <c r="K169">
        <f t="shared" si="32"/>
        <v>167</v>
      </c>
      <c r="L169">
        <f>SUM($J$3:J169)</f>
        <v>120</v>
      </c>
    </row>
    <row r="170" spans="1:12">
      <c r="A170" s="4">
        <f t="shared" si="24"/>
        <v>20240616</v>
      </c>
      <c r="B170" s="1">
        <v>45459</v>
      </c>
      <c r="C170">
        <f t="shared" si="25"/>
        <v>2024</v>
      </c>
      <c r="D170">
        <f t="shared" si="27"/>
        <v>6</v>
      </c>
      <c r="E170">
        <f t="shared" si="28"/>
        <v>25</v>
      </c>
      <c r="F170">
        <f t="shared" si="29"/>
        <v>1</v>
      </c>
      <c r="G170">
        <f t="shared" si="30"/>
        <v>16</v>
      </c>
      <c r="H170" t="str">
        <f t="shared" si="31"/>
        <v>domenica</v>
      </c>
      <c r="I170" t="str">
        <f t="shared" si="26"/>
        <v>giugno</v>
      </c>
      <c r="J170">
        <f>IF(OR(AND($B170&gt;='Festività&amp;Chiusure'!$A$2,Calendar!$B170&lt;='Festività&amp;Chiusure'!$B$2),  AND($B170&gt;='Festività&amp;Chiusure'!$A$3,Calendar!$B170&lt;='Festività&amp;Chiusure'!$B$3),  AND($B170&gt;='Festività&amp;Chiusure'!$A$4,Calendar!$B170&lt;='Festività&amp;Chiusure'!$B$4),  AND($B170&gt;='Festività&amp;Chiusure'!$A$5,Calendar!$B170&lt;='Festività&amp;Chiusure'!$B$5),  AND($B170&gt;='Festività&amp;Chiusure'!$A$6,Calendar!$B170&lt;='Festività&amp;Chiusure'!$B$6),  AND($B170&gt;='Festività&amp;Chiusure'!$A$7,Calendar!$B170&lt;='Festività&amp;Chiusure'!$B$7),  AND($B170&gt;='Festività&amp;Chiusure'!$A$8,Calendar!$B170&lt;='Festività&amp;Chiusure'!$B$8),  AND($B170&gt;='Festività&amp;Chiusure'!$A$9,Calendar!$B170&lt;='Festività&amp;Chiusure'!$B$9),  AND($B170&gt;='Festività&amp;Chiusure'!$A$10,Calendar!$B170&lt;='Festività&amp;Chiusure'!$B$10),  AND($B170&gt;='Festività&amp;Chiusure'!$A$11,Calendar!$B170&lt;='Festività&amp;Chiusure'!$B$11),  AND($B170&gt;='Festività&amp;Chiusure'!$A$12,Calendar!$B170&lt;='Festività&amp;Chiusure'!$B$12),  AND($B170&gt;='Festività&amp;Chiusure'!$A$13,Calendar!$B170&lt;='Festività&amp;Chiusure'!$B$13),  AND($B170&gt;='Festività&amp;Chiusure'!$A$14,Calendar!$B170&lt;='Festività&amp;Chiusure'!$B$14),    AND($B170&gt;='Festività&amp;Chiusure'!$A$15,Calendar!$B170&lt;='Festività&amp;Chiusure'!$B$15),  AND($B170&gt;='Festività&amp;Chiusure'!$A$16,Calendar!$B170&lt;='Festività&amp;Chiusure'!$B$16),   $H170="domenica",$H170="sabato"),0,1)</f>
        <v>0</v>
      </c>
      <c r="K170">
        <f t="shared" si="32"/>
        <v>168</v>
      </c>
      <c r="L170">
        <f>SUM($J$3:J170)</f>
        <v>120</v>
      </c>
    </row>
    <row r="171" spans="1:12">
      <c r="A171" s="4">
        <f t="shared" si="24"/>
        <v>20240617</v>
      </c>
      <c r="B171" s="1">
        <v>45460</v>
      </c>
      <c r="C171">
        <f t="shared" si="25"/>
        <v>2024</v>
      </c>
      <c r="D171">
        <f t="shared" si="27"/>
        <v>6</v>
      </c>
      <c r="E171">
        <f t="shared" si="28"/>
        <v>25</v>
      </c>
      <c r="F171">
        <f t="shared" si="29"/>
        <v>2</v>
      </c>
      <c r="G171">
        <f t="shared" si="30"/>
        <v>17</v>
      </c>
      <c r="H171" t="str">
        <f t="shared" si="31"/>
        <v>lunedì</v>
      </c>
      <c r="I171" t="str">
        <f t="shared" si="26"/>
        <v>giugno</v>
      </c>
      <c r="J171">
        <f>IF(OR(AND($B171&gt;='Festività&amp;Chiusure'!$A$2,Calendar!$B171&lt;='Festività&amp;Chiusure'!$B$2),  AND($B171&gt;='Festività&amp;Chiusure'!$A$3,Calendar!$B171&lt;='Festività&amp;Chiusure'!$B$3),  AND($B171&gt;='Festività&amp;Chiusure'!$A$4,Calendar!$B171&lt;='Festività&amp;Chiusure'!$B$4),  AND($B171&gt;='Festività&amp;Chiusure'!$A$5,Calendar!$B171&lt;='Festività&amp;Chiusure'!$B$5),  AND($B171&gt;='Festività&amp;Chiusure'!$A$6,Calendar!$B171&lt;='Festività&amp;Chiusure'!$B$6),  AND($B171&gt;='Festività&amp;Chiusure'!$A$7,Calendar!$B171&lt;='Festività&amp;Chiusure'!$B$7),  AND($B171&gt;='Festività&amp;Chiusure'!$A$8,Calendar!$B171&lt;='Festività&amp;Chiusure'!$B$8),  AND($B171&gt;='Festività&amp;Chiusure'!$A$9,Calendar!$B171&lt;='Festività&amp;Chiusure'!$B$9),  AND($B171&gt;='Festività&amp;Chiusure'!$A$10,Calendar!$B171&lt;='Festività&amp;Chiusure'!$B$10),  AND($B171&gt;='Festività&amp;Chiusure'!$A$11,Calendar!$B171&lt;='Festività&amp;Chiusure'!$B$11),  AND($B171&gt;='Festività&amp;Chiusure'!$A$12,Calendar!$B171&lt;='Festività&amp;Chiusure'!$B$12),  AND($B171&gt;='Festività&amp;Chiusure'!$A$13,Calendar!$B171&lt;='Festività&amp;Chiusure'!$B$13),  AND($B171&gt;='Festività&amp;Chiusure'!$A$14,Calendar!$B171&lt;='Festività&amp;Chiusure'!$B$14),    AND($B171&gt;='Festività&amp;Chiusure'!$A$15,Calendar!$B171&lt;='Festività&amp;Chiusure'!$B$15),  AND($B171&gt;='Festività&amp;Chiusure'!$A$16,Calendar!$B171&lt;='Festività&amp;Chiusure'!$B$16),   $H171="domenica",$H171="sabato"),0,1)</f>
        <v>1</v>
      </c>
      <c r="K171">
        <f t="shared" si="32"/>
        <v>169</v>
      </c>
      <c r="L171">
        <f>SUM($J$3:J171)</f>
        <v>121</v>
      </c>
    </row>
    <row r="172" spans="1:12">
      <c r="A172" s="4">
        <f t="shared" si="24"/>
        <v>20240618</v>
      </c>
      <c r="B172" s="1">
        <v>45461</v>
      </c>
      <c r="C172">
        <f t="shared" si="25"/>
        <v>2024</v>
      </c>
      <c r="D172">
        <f t="shared" si="27"/>
        <v>6</v>
      </c>
      <c r="E172">
        <f t="shared" si="28"/>
        <v>25</v>
      </c>
      <c r="F172">
        <f t="shared" si="29"/>
        <v>3</v>
      </c>
      <c r="G172">
        <f t="shared" si="30"/>
        <v>18</v>
      </c>
      <c r="H172" t="str">
        <f t="shared" si="31"/>
        <v>martedì</v>
      </c>
      <c r="I172" t="str">
        <f t="shared" si="26"/>
        <v>giugno</v>
      </c>
      <c r="J172">
        <f>IF(OR(AND($B172&gt;='Festività&amp;Chiusure'!$A$2,Calendar!$B172&lt;='Festività&amp;Chiusure'!$B$2),  AND($B172&gt;='Festività&amp;Chiusure'!$A$3,Calendar!$B172&lt;='Festività&amp;Chiusure'!$B$3),  AND($B172&gt;='Festività&amp;Chiusure'!$A$4,Calendar!$B172&lt;='Festività&amp;Chiusure'!$B$4),  AND($B172&gt;='Festività&amp;Chiusure'!$A$5,Calendar!$B172&lt;='Festività&amp;Chiusure'!$B$5),  AND($B172&gt;='Festività&amp;Chiusure'!$A$6,Calendar!$B172&lt;='Festività&amp;Chiusure'!$B$6),  AND($B172&gt;='Festività&amp;Chiusure'!$A$7,Calendar!$B172&lt;='Festività&amp;Chiusure'!$B$7),  AND($B172&gt;='Festività&amp;Chiusure'!$A$8,Calendar!$B172&lt;='Festività&amp;Chiusure'!$B$8),  AND($B172&gt;='Festività&amp;Chiusure'!$A$9,Calendar!$B172&lt;='Festività&amp;Chiusure'!$B$9),  AND($B172&gt;='Festività&amp;Chiusure'!$A$10,Calendar!$B172&lt;='Festività&amp;Chiusure'!$B$10),  AND($B172&gt;='Festività&amp;Chiusure'!$A$11,Calendar!$B172&lt;='Festività&amp;Chiusure'!$B$11),  AND($B172&gt;='Festività&amp;Chiusure'!$A$12,Calendar!$B172&lt;='Festività&amp;Chiusure'!$B$12),  AND($B172&gt;='Festività&amp;Chiusure'!$A$13,Calendar!$B172&lt;='Festività&amp;Chiusure'!$B$13),  AND($B172&gt;='Festività&amp;Chiusure'!$A$14,Calendar!$B172&lt;='Festività&amp;Chiusure'!$B$14),    AND($B172&gt;='Festività&amp;Chiusure'!$A$15,Calendar!$B172&lt;='Festività&amp;Chiusure'!$B$15),  AND($B172&gt;='Festività&amp;Chiusure'!$A$16,Calendar!$B172&lt;='Festività&amp;Chiusure'!$B$16),   $H172="domenica",$H172="sabato"),0,1)</f>
        <v>1</v>
      </c>
      <c r="K172">
        <f t="shared" si="32"/>
        <v>170</v>
      </c>
      <c r="L172">
        <f>SUM($J$3:J172)</f>
        <v>122</v>
      </c>
    </row>
    <row r="173" spans="1:12">
      <c r="A173" s="4">
        <f t="shared" si="24"/>
        <v>20240619</v>
      </c>
      <c r="B173" s="1">
        <v>45462</v>
      </c>
      <c r="C173">
        <f t="shared" si="25"/>
        <v>2024</v>
      </c>
      <c r="D173">
        <f t="shared" si="27"/>
        <v>6</v>
      </c>
      <c r="E173">
        <f t="shared" si="28"/>
        <v>25</v>
      </c>
      <c r="F173">
        <f t="shared" si="29"/>
        <v>4</v>
      </c>
      <c r="G173">
        <f t="shared" si="30"/>
        <v>19</v>
      </c>
      <c r="H173" t="str">
        <f t="shared" si="31"/>
        <v>mercoledì</v>
      </c>
      <c r="I173" t="str">
        <f t="shared" si="26"/>
        <v>giugno</v>
      </c>
      <c r="J173">
        <f>IF(OR(AND($B173&gt;='Festività&amp;Chiusure'!$A$2,Calendar!$B173&lt;='Festività&amp;Chiusure'!$B$2),  AND($B173&gt;='Festività&amp;Chiusure'!$A$3,Calendar!$B173&lt;='Festività&amp;Chiusure'!$B$3),  AND($B173&gt;='Festività&amp;Chiusure'!$A$4,Calendar!$B173&lt;='Festività&amp;Chiusure'!$B$4),  AND($B173&gt;='Festività&amp;Chiusure'!$A$5,Calendar!$B173&lt;='Festività&amp;Chiusure'!$B$5),  AND($B173&gt;='Festività&amp;Chiusure'!$A$6,Calendar!$B173&lt;='Festività&amp;Chiusure'!$B$6),  AND($B173&gt;='Festività&amp;Chiusure'!$A$7,Calendar!$B173&lt;='Festività&amp;Chiusure'!$B$7),  AND($B173&gt;='Festività&amp;Chiusure'!$A$8,Calendar!$B173&lt;='Festività&amp;Chiusure'!$B$8),  AND($B173&gt;='Festività&amp;Chiusure'!$A$9,Calendar!$B173&lt;='Festività&amp;Chiusure'!$B$9),  AND($B173&gt;='Festività&amp;Chiusure'!$A$10,Calendar!$B173&lt;='Festività&amp;Chiusure'!$B$10),  AND($B173&gt;='Festività&amp;Chiusure'!$A$11,Calendar!$B173&lt;='Festività&amp;Chiusure'!$B$11),  AND($B173&gt;='Festività&amp;Chiusure'!$A$12,Calendar!$B173&lt;='Festività&amp;Chiusure'!$B$12),  AND($B173&gt;='Festività&amp;Chiusure'!$A$13,Calendar!$B173&lt;='Festività&amp;Chiusure'!$B$13),  AND($B173&gt;='Festività&amp;Chiusure'!$A$14,Calendar!$B173&lt;='Festività&amp;Chiusure'!$B$14),    AND($B173&gt;='Festività&amp;Chiusure'!$A$15,Calendar!$B173&lt;='Festività&amp;Chiusure'!$B$15),  AND($B173&gt;='Festività&amp;Chiusure'!$A$16,Calendar!$B173&lt;='Festività&amp;Chiusure'!$B$16),   $H173="domenica",$H173="sabato"),0,1)</f>
        <v>1</v>
      </c>
      <c r="K173">
        <f t="shared" si="32"/>
        <v>171</v>
      </c>
      <c r="L173">
        <f>SUM($J$3:J173)</f>
        <v>123</v>
      </c>
    </row>
    <row r="174" spans="1:12">
      <c r="A174" s="4">
        <f t="shared" si="24"/>
        <v>20240620</v>
      </c>
      <c r="B174" s="1">
        <v>45463</v>
      </c>
      <c r="C174">
        <f t="shared" si="25"/>
        <v>2024</v>
      </c>
      <c r="D174">
        <f t="shared" si="27"/>
        <v>6</v>
      </c>
      <c r="E174">
        <f t="shared" si="28"/>
        <v>25</v>
      </c>
      <c r="F174">
        <f t="shared" si="29"/>
        <v>5</v>
      </c>
      <c r="G174">
        <f t="shared" si="30"/>
        <v>20</v>
      </c>
      <c r="H174" t="str">
        <f t="shared" si="31"/>
        <v>giovedì</v>
      </c>
      <c r="I174" t="str">
        <f t="shared" si="26"/>
        <v>giugno</v>
      </c>
      <c r="J174">
        <f>IF(OR(AND($B174&gt;='Festività&amp;Chiusure'!$A$2,Calendar!$B174&lt;='Festività&amp;Chiusure'!$B$2),  AND($B174&gt;='Festività&amp;Chiusure'!$A$3,Calendar!$B174&lt;='Festività&amp;Chiusure'!$B$3),  AND($B174&gt;='Festività&amp;Chiusure'!$A$4,Calendar!$B174&lt;='Festività&amp;Chiusure'!$B$4),  AND($B174&gt;='Festività&amp;Chiusure'!$A$5,Calendar!$B174&lt;='Festività&amp;Chiusure'!$B$5),  AND($B174&gt;='Festività&amp;Chiusure'!$A$6,Calendar!$B174&lt;='Festività&amp;Chiusure'!$B$6),  AND($B174&gt;='Festività&amp;Chiusure'!$A$7,Calendar!$B174&lt;='Festività&amp;Chiusure'!$B$7),  AND($B174&gt;='Festività&amp;Chiusure'!$A$8,Calendar!$B174&lt;='Festività&amp;Chiusure'!$B$8),  AND($B174&gt;='Festività&amp;Chiusure'!$A$9,Calendar!$B174&lt;='Festività&amp;Chiusure'!$B$9),  AND($B174&gt;='Festività&amp;Chiusure'!$A$10,Calendar!$B174&lt;='Festività&amp;Chiusure'!$B$10),  AND($B174&gt;='Festività&amp;Chiusure'!$A$11,Calendar!$B174&lt;='Festività&amp;Chiusure'!$B$11),  AND($B174&gt;='Festività&amp;Chiusure'!$A$12,Calendar!$B174&lt;='Festività&amp;Chiusure'!$B$12),  AND($B174&gt;='Festività&amp;Chiusure'!$A$13,Calendar!$B174&lt;='Festività&amp;Chiusure'!$B$13),  AND($B174&gt;='Festività&amp;Chiusure'!$A$14,Calendar!$B174&lt;='Festività&amp;Chiusure'!$B$14),    AND($B174&gt;='Festività&amp;Chiusure'!$A$15,Calendar!$B174&lt;='Festività&amp;Chiusure'!$B$15),  AND($B174&gt;='Festività&amp;Chiusure'!$A$16,Calendar!$B174&lt;='Festività&amp;Chiusure'!$B$16),   $H174="domenica",$H174="sabato"),0,1)</f>
        <v>1</v>
      </c>
      <c r="K174">
        <f t="shared" si="32"/>
        <v>172</v>
      </c>
      <c r="L174">
        <f>SUM($J$3:J174)</f>
        <v>124</v>
      </c>
    </row>
    <row r="175" spans="1:12">
      <c r="A175" s="4">
        <f t="shared" si="24"/>
        <v>20240621</v>
      </c>
      <c r="B175" s="1">
        <v>45464</v>
      </c>
      <c r="C175">
        <f t="shared" si="25"/>
        <v>2024</v>
      </c>
      <c r="D175">
        <f t="shared" si="27"/>
        <v>6</v>
      </c>
      <c r="E175">
        <f t="shared" si="28"/>
        <v>25</v>
      </c>
      <c r="F175">
        <f t="shared" si="29"/>
        <v>6</v>
      </c>
      <c r="G175">
        <f t="shared" si="30"/>
        <v>21</v>
      </c>
      <c r="H175" t="str">
        <f t="shared" si="31"/>
        <v>venerdì</v>
      </c>
      <c r="I175" t="str">
        <f t="shared" si="26"/>
        <v>giugno</v>
      </c>
      <c r="J175">
        <f>IF(OR(AND($B175&gt;='Festività&amp;Chiusure'!$A$2,Calendar!$B175&lt;='Festività&amp;Chiusure'!$B$2),  AND($B175&gt;='Festività&amp;Chiusure'!$A$3,Calendar!$B175&lt;='Festività&amp;Chiusure'!$B$3),  AND($B175&gt;='Festività&amp;Chiusure'!$A$4,Calendar!$B175&lt;='Festività&amp;Chiusure'!$B$4),  AND($B175&gt;='Festività&amp;Chiusure'!$A$5,Calendar!$B175&lt;='Festività&amp;Chiusure'!$B$5),  AND($B175&gt;='Festività&amp;Chiusure'!$A$6,Calendar!$B175&lt;='Festività&amp;Chiusure'!$B$6),  AND($B175&gt;='Festività&amp;Chiusure'!$A$7,Calendar!$B175&lt;='Festività&amp;Chiusure'!$B$7),  AND($B175&gt;='Festività&amp;Chiusure'!$A$8,Calendar!$B175&lt;='Festività&amp;Chiusure'!$B$8),  AND($B175&gt;='Festività&amp;Chiusure'!$A$9,Calendar!$B175&lt;='Festività&amp;Chiusure'!$B$9),  AND($B175&gt;='Festività&amp;Chiusure'!$A$10,Calendar!$B175&lt;='Festività&amp;Chiusure'!$B$10),  AND($B175&gt;='Festività&amp;Chiusure'!$A$11,Calendar!$B175&lt;='Festività&amp;Chiusure'!$B$11),  AND($B175&gt;='Festività&amp;Chiusure'!$A$12,Calendar!$B175&lt;='Festività&amp;Chiusure'!$B$12),  AND($B175&gt;='Festività&amp;Chiusure'!$A$13,Calendar!$B175&lt;='Festività&amp;Chiusure'!$B$13),  AND($B175&gt;='Festività&amp;Chiusure'!$A$14,Calendar!$B175&lt;='Festività&amp;Chiusure'!$B$14),    AND($B175&gt;='Festività&amp;Chiusure'!$A$15,Calendar!$B175&lt;='Festività&amp;Chiusure'!$B$15),  AND($B175&gt;='Festività&amp;Chiusure'!$A$16,Calendar!$B175&lt;='Festività&amp;Chiusure'!$B$16),   $H175="domenica",$H175="sabato"),0,1)</f>
        <v>1</v>
      </c>
      <c r="K175">
        <f t="shared" si="32"/>
        <v>173</v>
      </c>
      <c r="L175">
        <f>SUM($J$3:J175)</f>
        <v>125</v>
      </c>
    </row>
    <row r="176" spans="1:12">
      <c r="A176" s="4">
        <f t="shared" si="24"/>
        <v>20240622</v>
      </c>
      <c r="B176" s="1">
        <v>45465</v>
      </c>
      <c r="C176">
        <f t="shared" si="25"/>
        <v>2024</v>
      </c>
      <c r="D176">
        <f t="shared" si="27"/>
        <v>6</v>
      </c>
      <c r="E176">
        <f t="shared" si="28"/>
        <v>25</v>
      </c>
      <c r="F176">
        <f t="shared" si="29"/>
        <v>7</v>
      </c>
      <c r="G176">
        <f t="shared" si="30"/>
        <v>22</v>
      </c>
      <c r="H176" t="str">
        <f t="shared" si="31"/>
        <v>sabato</v>
      </c>
      <c r="I176" t="str">
        <f t="shared" si="26"/>
        <v>giugno</v>
      </c>
      <c r="J176">
        <f>IF(OR(AND($B176&gt;='Festività&amp;Chiusure'!$A$2,Calendar!$B176&lt;='Festività&amp;Chiusure'!$B$2),  AND($B176&gt;='Festività&amp;Chiusure'!$A$3,Calendar!$B176&lt;='Festività&amp;Chiusure'!$B$3),  AND($B176&gt;='Festività&amp;Chiusure'!$A$4,Calendar!$B176&lt;='Festività&amp;Chiusure'!$B$4),  AND($B176&gt;='Festività&amp;Chiusure'!$A$5,Calendar!$B176&lt;='Festività&amp;Chiusure'!$B$5),  AND($B176&gt;='Festività&amp;Chiusure'!$A$6,Calendar!$B176&lt;='Festività&amp;Chiusure'!$B$6),  AND($B176&gt;='Festività&amp;Chiusure'!$A$7,Calendar!$B176&lt;='Festività&amp;Chiusure'!$B$7),  AND($B176&gt;='Festività&amp;Chiusure'!$A$8,Calendar!$B176&lt;='Festività&amp;Chiusure'!$B$8),  AND($B176&gt;='Festività&amp;Chiusure'!$A$9,Calendar!$B176&lt;='Festività&amp;Chiusure'!$B$9),  AND($B176&gt;='Festività&amp;Chiusure'!$A$10,Calendar!$B176&lt;='Festività&amp;Chiusure'!$B$10),  AND($B176&gt;='Festività&amp;Chiusure'!$A$11,Calendar!$B176&lt;='Festività&amp;Chiusure'!$B$11),  AND($B176&gt;='Festività&amp;Chiusure'!$A$12,Calendar!$B176&lt;='Festività&amp;Chiusure'!$B$12),  AND($B176&gt;='Festività&amp;Chiusure'!$A$13,Calendar!$B176&lt;='Festività&amp;Chiusure'!$B$13),  AND($B176&gt;='Festività&amp;Chiusure'!$A$14,Calendar!$B176&lt;='Festività&amp;Chiusure'!$B$14),    AND($B176&gt;='Festività&amp;Chiusure'!$A$15,Calendar!$B176&lt;='Festività&amp;Chiusure'!$B$15),  AND($B176&gt;='Festività&amp;Chiusure'!$A$16,Calendar!$B176&lt;='Festività&amp;Chiusure'!$B$16),   $H176="domenica",$H176="sabato"),0,1)</f>
        <v>0</v>
      </c>
      <c r="K176">
        <f t="shared" si="32"/>
        <v>174</v>
      </c>
      <c r="L176">
        <f>SUM($J$3:J176)</f>
        <v>125</v>
      </c>
    </row>
    <row r="177" spans="1:12">
      <c r="A177" s="4">
        <f t="shared" si="24"/>
        <v>20240623</v>
      </c>
      <c r="B177" s="1">
        <v>45466</v>
      </c>
      <c r="C177">
        <f t="shared" si="25"/>
        <v>2024</v>
      </c>
      <c r="D177">
        <f t="shared" si="27"/>
        <v>6</v>
      </c>
      <c r="E177">
        <f t="shared" si="28"/>
        <v>26</v>
      </c>
      <c r="F177">
        <f t="shared" si="29"/>
        <v>1</v>
      </c>
      <c r="G177">
        <f t="shared" si="30"/>
        <v>23</v>
      </c>
      <c r="H177" t="str">
        <f t="shared" si="31"/>
        <v>domenica</v>
      </c>
      <c r="I177" t="str">
        <f t="shared" si="26"/>
        <v>giugno</v>
      </c>
      <c r="J177">
        <f>IF(OR(AND($B177&gt;='Festività&amp;Chiusure'!$A$2,Calendar!$B177&lt;='Festività&amp;Chiusure'!$B$2),  AND($B177&gt;='Festività&amp;Chiusure'!$A$3,Calendar!$B177&lt;='Festività&amp;Chiusure'!$B$3),  AND($B177&gt;='Festività&amp;Chiusure'!$A$4,Calendar!$B177&lt;='Festività&amp;Chiusure'!$B$4),  AND($B177&gt;='Festività&amp;Chiusure'!$A$5,Calendar!$B177&lt;='Festività&amp;Chiusure'!$B$5),  AND($B177&gt;='Festività&amp;Chiusure'!$A$6,Calendar!$B177&lt;='Festività&amp;Chiusure'!$B$6),  AND($B177&gt;='Festività&amp;Chiusure'!$A$7,Calendar!$B177&lt;='Festività&amp;Chiusure'!$B$7),  AND($B177&gt;='Festività&amp;Chiusure'!$A$8,Calendar!$B177&lt;='Festività&amp;Chiusure'!$B$8),  AND($B177&gt;='Festività&amp;Chiusure'!$A$9,Calendar!$B177&lt;='Festività&amp;Chiusure'!$B$9),  AND($B177&gt;='Festività&amp;Chiusure'!$A$10,Calendar!$B177&lt;='Festività&amp;Chiusure'!$B$10),  AND($B177&gt;='Festività&amp;Chiusure'!$A$11,Calendar!$B177&lt;='Festività&amp;Chiusure'!$B$11),  AND($B177&gt;='Festività&amp;Chiusure'!$A$12,Calendar!$B177&lt;='Festività&amp;Chiusure'!$B$12),  AND($B177&gt;='Festività&amp;Chiusure'!$A$13,Calendar!$B177&lt;='Festività&amp;Chiusure'!$B$13),  AND($B177&gt;='Festività&amp;Chiusure'!$A$14,Calendar!$B177&lt;='Festività&amp;Chiusure'!$B$14),    AND($B177&gt;='Festività&amp;Chiusure'!$A$15,Calendar!$B177&lt;='Festività&amp;Chiusure'!$B$15),  AND($B177&gt;='Festività&amp;Chiusure'!$A$16,Calendar!$B177&lt;='Festività&amp;Chiusure'!$B$16),   $H177="domenica",$H177="sabato"),0,1)</f>
        <v>0</v>
      </c>
      <c r="K177">
        <f t="shared" si="32"/>
        <v>175</v>
      </c>
      <c r="L177">
        <f>SUM($J$3:J177)</f>
        <v>125</v>
      </c>
    </row>
    <row r="178" spans="1:12">
      <c r="A178" s="4">
        <f t="shared" si="24"/>
        <v>20240624</v>
      </c>
      <c r="B178" s="1">
        <v>45467</v>
      </c>
      <c r="C178">
        <f t="shared" si="25"/>
        <v>2024</v>
      </c>
      <c r="D178">
        <f t="shared" si="27"/>
        <v>6</v>
      </c>
      <c r="E178">
        <f t="shared" si="28"/>
        <v>26</v>
      </c>
      <c r="F178">
        <f t="shared" si="29"/>
        <v>2</v>
      </c>
      <c r="G178">
        <f t="shared" si="30"/>
        <v>24</v>
      </c>
      <c r="H178" t="str">
        <f t="shared" si="31"/>
        <v>lunedì</v>
      </c>
      <c r="I178" t="str">
        <f t="shared" si="26"/>
        <v>giugno</v>
      </c>
      <c r="J178">
        <f>IF(OR(AND($B178&gt;='Festività&amp;Chiusure'!$A$2,Calendar!$B178&lt;='Festività&amp;Chiusure'!$B$2),  AND($B178&gt;='Festività&amp;Chiusure'!$A$3,Calendar!$B178&lt;='Festività&amp;Chiusure'!$B$3),  AND($B178&gt;='Festività&amp;Chiusure'!$A$4,Calendar!$B178&lt;='Festività&amp;Chiusure'!$B$4),  AND($B178&gt;='Festività&amp;Chiusure'!$A$5,Calendar!$B178&lt;='Festività&amp;Chiusure'!$B$5),  AND($B178&gt;='Festività&amp;Chiusure'!$A$6,Calendar!$B178&lt;='Festività&amp;Chiusure'!$B$6),  AND($B178&gt;='Festività&amp;Chiusure'!$A$7,Calendar!$B178&lt;='Festività&amp;Chiusure'!$B$7),  AND($B178&gt;='Festività&amp;Chiusure'!$A$8,Calendar!$B178&lt;='Festività&amp;Chiusure'!$B$8),  AND($B178&gt;='Festività&amp;Chiusure'!$A$9,Calendar!$B178&lt;='Festività&amp;Chiusure'!$B$9),  AND($B178&gt;='Festività&amp;Chiusure'!$A$10,Calendar!$B178&lt;='Festività&amp;Chiusure'!$B$10),  AND($B178&gt;='Festività&amp;Chiusure'!$A$11,Calendar!$B178&lt;='Festività&amp;Chiusure'!$B$11),  AND($B178&gt;='Festività&amp;Chiusure'!$A$12,Calendar!$B178&lt;='Festività&amp;Chiusure'!$B$12),  AND($B178&gt;='Festività&amp;Chiusure'!$A$13,Calendar!$B178&lt;='Festività&amp;Chiusure'!$B$13),  AND($B178&gt;='Festività&amp;Chiusure'!$A$14,Calendar!$B178&lt;='Festività&amp;Chiusure'!$B$14),    AND($B178&gt;='Festività&amp;Chiusure'!$A$15,Calendar!$B178&lt;='Festività&amp;Chiusure'!$B$15),  AND($B178&gt;='Festività&amp;Chiusure'!$A$16,Calendar!$B178&lt;='Festività&amp;Chiusure'!$B$16),   $H178="domenica",$H178="sabato"),0,1)</f>
        <v>1</v>
      </c>
      <c r="K178">
        <f t="shared" si="32"/>
        <v>176</v>
      </c>
      <c r="L178">
        <f>SUM($J$3:J178)</f>
        <v>126</v>
      </c>
    </row>
    <row r="179" spans="1:12">
      <c r="A179" s="4">
        <f t="shared" si="24"/>
        <v>20240625</v>
      </c>
      <c r="B179" s="1">
        <v>45468</v>
      </c>
      <c r="C179">
        <f t="shared" si="25"/>
        <v>2024</v>
      </c>
      <c r="D179">
        <f t="shared" si="27"/>
        <v>6</v>
      </c>
      <c r="E179">
        <f t="shared" si="28"/>
        <v>26</v>
      </c>
      <c r="F179">
        <f t="shared" si="29"/>
        <v>3</v>
      </c>
      <c r="G179">
        <f t="shared" si="30"/>
        <v>25</v>
      </c>
      <c r="H179" t="str">
        <f t="shared" si="31"/>
        <v>martedì</v>
      </c>
      <c r="I179" t="str">
        <f t="shared" si="26"/>
        <v>giugno</v>
      </c>
      <c r="J179">
        <f>IF(OR(AND($B179&gt;='Festività&amp;Chiusure'!$A$2,Calendar!$B179&lt;='Festività&amp;Chiusure'!$B$2),  AND($B179&gt;='Festività&amp;Chiusure'!$A$3,Calendar!$B179&lt;='Festività&amp;Chiusure'!$B$3),  AND($B179&gt;='Festività&amp;Chiusure'!$A$4,Calendar!$B179&lt;='Festività&amp;Chiusure'!$B$4),  AND($B179&gt;='Festività&amp;Chiusure'!$A$5,Calendar!$B179&lt;='Festività&amp;Chiusure'!$B$5),  AND($B179&gt;='Festività&amp;Chiusure'!$A$6,Calendar!$B179&lt;='Festività&amp;Chiusure'!$B$6),  AND($B179&gt;='Festività&amp;Chiusure'!$A$7,Calendar!$B179&lt;='Festività&amp;Chiusure'!$B$7),  AND($B179&gt;='Festività&amp;Chiusure'!$A$8,Calendar!$B179&lt;='Festività&amp;Chiusure'!$B$8),  AND($B179&gt;='Festività&amp;Chiusure'!$A$9,Calendar!$B179&lt;='Festività&amp;Chiusure'!$B$9),  AND($B179&gt;='Festività&amp;Chiusure'!$A$10,Calendar!$B179&lt;='Festività&amp;Chiusure'!$B$10),  AND($B179&gt;='Festività&amp;Chiusure'!$A$11,Calendar!$B179&lt;='Festività&amp;Chiusure'!$B$11),  AND($B179&gt;='Festività&amp;Chiusure'!$A$12,Calendar!$B179&lt;='Festività&amp;Chiusure'!$B$12),  AND($B179&gt;='Festività&amp;Chiusure'!$A$13,Calendar!$B179&lt;='Festività&amp;Chiusure'!$B$13),  AND($B179&gt;='Festività&amp;Chiusure'!$A$14,Calendar!$B179&lt;='Festività&amp;Chiusure'!$B$14),    AND($B179&gt;='Festività&amp;Chiusure'!$A$15,Calendar!$B179&lt;='Festività&amp;Chiusure'!$B$15),  AND($B179&gt;='Festività&amp;Chiusure'!$A$16,Calendar!$B179&lt;='Festività&amp;Chiusure'!$B$16),   $H179="domenica",$H179="sabato"),0,1)</f>
        <v>1</v>
      </c>
      <c r="K179">
        <f t="shared" si="32"/>
        <v>177</v>
      </c>
      <c r="L179">
        <f>SUM($J$3:J179)</f>
        <v>127</v>
      </c>
    </row>
    <row r="180" spans="1:12">
      <c r="A180" s="4">
        <f t="shared" si="24"/>
        <v>20240626</v>
      </c>
      <c r="B180" s="1">
        <v>45469</v>
      </c>
      <c r="C180">
        <f t="shared" si="25"/>
        <v>2024</v>
      </c>
      <c r="D180">
        <f t="shared" si="27"/>
        <v>6</v>
      </c>
      <c r="E180">
        <f t="shared" si="28"/>
        <v>26</v>
      </c>
      <c r="F180">
        <f t="shared" si="29"/>
        <v>4</v>
      </c>
      <c r="G180">
        <f t="shared" si="30"/>
        <v>26</v>
      </c>
      <c r="H180" t="str">
        <f t="shared" si="31"/>
        <v>mercoledì</v>
      </c>
      <c r="I180" t="str">
        <f t="shared" si="26"/>
        <v>giugno</v>
      </c>
      <c r="J180">
        <f>IF(OR(AND($B180&gt;='Festività&amp;Chiusure'!$A$2,Calendar!$B180&lt;='Festività&amp;Chiusure'!$B$2),  AND($B180&gt;='Festività&amp;Chiusure'!$A$3,Calendar!$B180&lt;='Festività&amp;Chiusure'!$B$3),  AND($B180&gt;='Festività&amp;Chiusure'!$A$4,Calendar!$B180&lt;='Festività&amp;Chiusure'!$B$4),  AND($B180&gt;='Festività&amp;Chiusure'!$A$5,Calendar!$B180&lt;='Festività&amp;Chiusure'!$B$5),  AND($B180&gt;='Festività&amp;Chiusure'!$A$6,Calendar!$B180&lt;='Festività&amp;Chiusure'!$B$6),  AND($B180&gt;='Festività&amp;Chiusure'!$A$7,Calendar!$B180&lt;='Festività&amp;Chiusure'!$B$7),  AND($B180&gt;='Festività&amp;Chiusure'!$A$8,Calendar!$B180&lt;='Festività&amp;Chiusure'!$B$8),  AND($B180&gt;='Festività&amp;Chiusure'!$A$9,Calendar!$B180&lt;='Festività&amp;Chiusure'!$B$9),  AND($B180&gt;='Festività&amp;Chiusure'!$A$10,Calendar!$B180&lt;='Festività&amp;Chiusure'!$B$10),  AND($B180&gt;='Festività&amp;Chiusure'!$A$11,Calendar!$B180&lt;='Festività&amp;Chiusure'!$B$11),  AND($B180&gt;='Festività&amp;Chiusure'!$A$12,Calendar!$B180&lt;='Festività&amp;Chiusure'!$B$12),  AND($B180&gt;='Festività&amp;Chiusure'!$A$13,Calendar!$B180&lt;='Festività&amp;Chiusure'!$B$13),  AND($B180&gt;='Festività&amp;Chiusure'!$A$14,Calendar!$B180&lt;='Festività&amp;Chiusure'!$B$14),    AND($B180&gt;='Festività&amp;Chiusure'!$A$15,Calendar!$B180&lt;='Festività&amp;Chiusure'!$B$15),  AND($B180&gt;='Festività&amp;Chiusure'!$A$16,Calendar!$B180&lt;='Festività&amp;Chiusure'!$B$16),   $H180="domenica",$H180="sabato"),0,1)</f>
        <v>1</v>
      </c>
      <c r="K180">
        <f t="shared" si="32"/>
        <v>178</v>
      </c>
      <c r="L180">
        <f>SUM($J$3:J180)</f>
        <v>128</v>
      </c>
    </row>
    <row r="181" spans="1:12">
      <c r="A181" s="4">
        <f t="shared" si="24"/>
        <v>20240627</v>
      </c>
      <c r="B181" s="1">
        <v>45470</v>
      </c>
      <c r="C181">
        <f t="shared" si="25"/>
        <v>2024</v>
      </c>
      <c r="D181">
        <f t="shared" si="27"/>
        <v>6</v>
      </c>
      <c r="E181">
        <f t="shared" si="28"/>
        <v>26</v>
      </c>
      <c r="F181">
        <f t="shared" si="29"/>
        <v>5</v>
      </c>
      <c r="G181">
        <f t="shared" si="30"/>
        <v>27</v>
      </c>
      <c r="H181" t="str">
        <f t="shared" si="31"/>
        <v>giovedì</v>
      </c>
      <c r="I181" t="str">
        <f t="shared" si="26"/>
        <v>giugno</v>
      </c>
      <c r="J181">
        <f>IF(OR(AND($B181&gt;='Festività&amp;Chiusure'!$A$2,Calendar!$B181&lt;='Festività&amp;Chiusure'!$B$2),  AND($B181&gt;='Festività&amp;Chiusure'!$A$3,Calendar!$B181&lt;='Festività&amp;Chiusure'!$B$3),  AND($B181&gt;='Festività&amp;Chiusure'!$A$4,Calendar!$B181&lt;='Festività&amp;Chiusure'!$B$4),  AND($B181&gt;='Festività&amp;Chiusure'!$A$5,Calendar!$B181&lt;='Festività&amp;Chiusure'!$B$5),  AND($B181&gt;='Festività&amp;Chiusure'!$A$6,Calendar!$B181&lt;='Festività&amp;Chiusure'!$B$6),  AND($B181&gt;='Festività&amp;Chiusure'!$A$7,Calendar!$B181&lt;='Festività&amp;Chiusure'!$B$7),  AND($B181&gt;='Festività&amp;Chiusure'!$A$8,Calendar!$B181&lt;='Festività&amp;Chiusure'!$B$8),  AND($B181&gt;='Festività&amp;Chiusure'!$A$9,Calendar!$B181&lt;='Festività&amp;Chiusure'!$B$9),  AND($B181&gt;='Festività&amp;Chiusure'!$A$10,Calendar!$B181&lt;='Festività&amp;Chiusure'!$B$10),  AND($B181&gt;='Festività&amp;Chiusure'!$A$11,Calendar!$B181&lt;='Festività&amp;Chiusure'!$B$11),  AND($B181&gt;='Festività&amp;Chiusure'!$A$12,Calendar!$B181&lt;='Festività&amp;Chiusure'!$B$12),  AND($B181&gt;='Festività&amp;Chiusure'!$A$13,Calendar!$B181&lt;='Festività&amp;Chiusure'!$B$13),  AND($B181&gt;='Festività&amp;Chiusure'!$A$14,Calendar!$B181&lt;='Festività&amp;Chiusure'!$B$14),    AND($B181&gt;='Festività&amp;Chiusure'!$A$15,Calendar!$B181&lt;='Festività&amp;Chiusure'!$B$15),  AND($B181&gt;='Festività&amp;Chiusure'!$A$16,Calendar!$B181&lt;='Festività&amp;Chiusure'!$B$16),   $H181="domenica",$H181="sabato"),0,1)</f>
        <v>1</v>
      </c>
      <c r="K181">
        <f t="shared" si="32"/>
        <v>179</v>
      </c>
      <c r="L181">
        <f>SUM($J$3:J181)</f>
        <v>129</v>
      </c>
    </row>
    <row r="182" spans="1:12">
      <c r="A182" s="4">
        <f t="shared" si="24"/>
        <v>20240628</v>
      </c>
      <c r="B182" s="1">
        <v>45471</v>
      </c>
      <c r="C182">
        <f t="shared" si="25"/>
        <v>2024</v>
      </c>
      <c r="D182">
        <f t="shared" si="27"/>
        <v>6</v>
      </c>
      <c r="E182">
        <f t="shared" si="28"/>
        <v>26</v>
      </c>
      <c r="F182">
        <f t="shared" si="29"/>
        <v>6</v>
      </c>
      <c r="G182">
        <f t="shared" si="30"/>
        <v>28</v>
      </c>
      <c r="H182" t="str">
        <f t="shared" si="31"/>
        <v>venerdì</v>
      </c>
      <c r="I182" t="str">
        <f t="shared" si="26"/>
        <v>giugno</v>
      </c>
      <c r="J182">
        <f>IF(OR(AND($B182&gt;='Festività&amp;Chiusure'!$A$2,Calendar!$B182&lt;='Festività&amp;Chiusure'!$B$2),  AND($B182&gt;='Festività&amp;Chiusure'!$A$3,Calendar!$B182&lt;='Festività&amp;Chiusure'!$B$3),  AND($B182&gt;='Festività&amp;Chiusure'!$A$4,Calendar!$B182&lt;='Festività&amp;Chiusure'!$B$4),  AND($B182&gt;='Festività&amp;Chiusure'!$A$5,Calendar!$B182&lt;='Festività&amp;Chiusure'!$B$5),  AND($B182&gt;='Festività&amp;Chiusure'!$A$6,Calendar!$B182&lt;='Festività&amp;Chiusure'!$B$6),  AND($B182&gt;='Festività&amp;Chiusure'!$A$7,Calendar!$B182&lt;='Festività&amp;Chiusure'!$B$7),  AND($B182&gt;='Festività&amp;Chiusure'!$A$8,Calendar!$B182&lt;='Festività&amp;Chiusure'!$B$8),  AND($B182&gt;='Festività&amp;Chiusure'!$A$9,Calendar!$B182&lt;='Festività&amp;Chiusure'!$B$9),  AND($B182&gt;='Festività&amp;Chiusure'!$A$10,Calendar!$B182&lt;='Festività&amp;Chiusure'!$B$10),  AND($B182&gt;='Festività&amp;Chiusure'!$A$11,Calendar!$B182&lt;='Festività&amp;Chiusure'!$B$11),  AND($B182&gt;='Festività&amp;Chiusure'!$A$12,Calendar!$B182&lt;='Festività&amp;Chiusure'!$B$12),  AND($B182&gt;='Festività&amp;Chiusure'!$A$13,Calendar!$B182&lt;='Festività&amp;Chiusure'!$B$13),  AND($B182&gt;='Festività&amp;Chiusure'!$A$14,Calendar!$B182&lt;='Festività&amp;Chiusure'!$B$14),    AND($B182&gt;='Festività&amp;Chiusure'!$A$15,Calendar!$B182&lt;='Festività&amp;Chiusure'!$B$15),  AND($B182&gt;='Festività&amp;Chiusure'!$A$16,Calendar!$B182&lt;='Festività&amp;Chiusure'!$B$16),   $H182="domenica",$H182="sabato"),0,1)</f>
        <v>1</v>
      </c>
      <c r="K182">
        <f t="shared" si="32"/>
        <v>180</v>
      </c>
      <c r="L182">
        <f>SUM($J$3:J182)</f>
        <v>130</v>
      </c>
    </row>
    <row r="183" spans="1:12">
      <c r="A183" s="4">
        <f t="shared" si="24"/>
        <v>20240629</v>
      </c>
      <c r="B183" s="1">
        <v>45472</v>
      </c>
      <c r="C183">
        <f t="shared" si="25"/>
        <v>2024</v>
      </c>
      <c r="D183">
        <f t="shared" si="27"/>
        <v>6</v>
      </c>
      <c r="E183">
        <f t="shared" si="28"/>
        <v>26</v>
      </c>
      <c r="F183">
        <f t="shared" si="29"/>
        <v>7</v>
      </c>
      <c r="G183">
        <f t="shared" si="30"/>
        <v>29</v>
      </c>
      <c r="H183" t="str">
        <f t="shared" si="31"/>
        <v>sabato</v>
      </c>
      <c r="I183" t="str">
        <f t="shared" si="26"/>
        <v>giugno</v>
      </c>
      <c r="J183">
        <f>IF(OR(AND($B183&gt;='Festività&amp;Chiusure'!$A$2,Calendar!$B183&lt;='Festività&amp;Chiusure'!$B$2),  AND($B183&gt;='Festività&amp;Chiusure'!$A$3,Calendar!$B183&lt;='Festività&amp;Chiusure'!$B$3),  AND($B183&gt;='Festività&amp;Chiusure'!$A$4,Calendar!$B183&lt;='Festività&amp;Chiusure'!$B$4),  AND($B183&gt;='Festività&amp;Chiusure'!$A$5,Calendar!$B183&lt;='Festività&amp;Chiusure'!$B$5),  AND($B183&gt;='Festività&amp;Chiusure'!$A$6,Calendar!$B183&lt;='Festività&amp;Chiusure'!$B$6),  AND($B183&gt;='Festività&amp;Chiusure'!$A$7,Calendar!$B183&lt;='Festività&amp;Chiusure'!$B$7),  AND($B183&gt;='Festività&amp;Chiusure'!$A$8,Calendar!$B183&lt;='Festività&amp;Chiusure'!$B$8),  AND($B183&gt;='Festività&amp;Chiusure'!$A$9,Calendar!$B183&lt;='Festività&amp;Chiusure'!$B$9),  AND($B183&gt;='Festività&amp;Chiusure'!$A$10,Calendar!$B183&lt;='Festività&amp;Chiusure'!$B$10),  AND($B183&gt;='Festività&amp;Chiusure'!$A$11,Calendar!$B183&lt;='Festività&amp;Chiusure'!$B$11),  AND($B183&gt;='Festività&amp;Chiusure'!$A$12,Calendar!$B183&lt;='Festività&amp;Chiusure'!$B$12),  AND($B183&gt;='Festività&amp;Chiusure'!$A$13,Calendar!$B183&lt;='Festività&amp;Chiusure'!$B$13),  AND($B183&gt;='Festività&amp;Chiusure'!$A$14,Calendar!$B183&lt;='Festività&amp;Chiusure'!$B$14),    AND($B183&gt;='Festività&amp;Chiusure'!$A$15,Calendar!$B183&lt;='Festività&amp;Chiusure'!$B$15),  AND($B183&gt;='Festività&amp;Chiusure'!$A$16,Calendar!$B183&lt;='Festività&amp;Chiusure'!$B$16),   $H183="domenica",$H183="sabato"),0,1)</f>
        <v>0</v>
      </c>
      <c r="K183">
        <f t="shared" si="32"/>
        <v>181</v>
      </c>
      <c r="L183">
        <f>SUM($J$3:J183)</f>
        <v>130</v>
      </c>
    </row>
    <row r="184" spans="1:12">
      <c r="A184" s="4">
        <f t="shared" si="24"/>
        <v>20240630</v>
      </c>
      <c r="B184" s="1">
        <v>45473</v>
      </c>
      <c r="C184">
        <f t="shared" si="25"/>
        <v>2024</v>
      </c>
      <c r="D184">
        <f t="shared" si="27"/>
        <v>6</v>
      </c>
      <c r="E184">
        <f t="shared" si="28"/>
        <v>27</v>
      </c>
      <c r="F184">
        <f t="shared" si="29"/>
        <v>1</v>
      </c>
      <c r="G184">
        <f t="shared" si="30"/>
        <v>30</v>
      </c>
      <c r="H184" t="str">
        <f t="shared" si="31"/>
        <v>domenica</v>
      </c>
      <c r="I184" t="str">
        <f t="shared" si="26"/>
        <v>giugno</v>
      </c>
      <c r="J184">
        <f>IF(OR(AND($B184&gt;='Festività&amp;Chiusure'!$A$2,Calendar!$B184&lt;='Festività&amp;Chiusure'!$B$2),  AND($B184&gt;='Festività&amp;Chiusure'!$A$3,Calendar!$B184&lt;='Festività&amp;Chiusure'!$B$3),  AND($B184&gt;='Festività&amp;Chiusure'!$A$4,Calendar!$B184&lt;='Festività&amp;Chiusure'!$B$4),  AND($B184&gt;='Festività&amp;Chiusure'!$A$5,Calendar!$B184&lt;='Festività&amp;Chiusure'!$B$5),  AND($B184&gt;='Festività&amp;Chiusure'!$A$6,Calendar!$B184&lt;='Festività&amp;Chiusure'!$B$6),  AND($B184&gt;='Festività&amp;Chiusure'!$A$7,Calendar!$B184&lt;='Festività&amp;Chiusure'!$B$7),  AND($B184&gt;='Festività&amp;Chiusure'!$A$8,Calendar!$B184&lt;='Festività&amp;Chiusure'!$B$8),  AND($B184&gt;='Festività&amp;Chiusure'!$A$9,Calendar!$B184&lt;='Festività&amp;Chiusure'!$B$9),  AND($B184&gt;='Festività&amp;Chiusure'!$A$10,Calendar!$B184&lt;='Festività&amp;Chiusure'!$B$10),  AND($B184&gt;='Festività&amp;Chiusure'!$A$11,Calendar!$B184&lt;='Festività&amp;Chiusure'!$B$11),  AND($B184&gt;='Festività&amp;Chiusure'!$A$12,Calendar!$B184&lt;='Festività&amp;Chiusure'!$B$12),  AND($B184&gt;='Festività&amp;Chiusure'!$A$13,Calendar!$B184&lt;='Festività&amp;Chiusure'!$B$13),  AND($B184&gt;='Festività&amp;Chiusure'!$A$14,Calendar!$B184&lt;='Festività&amp;Chiusure'!$B$14),    AND($B184&gt;='Festività&amp;Chiusure'!$A$15,Calendar!$B184&lt;='Festività&amp;Chiusure'!$B$15),  AND($B184&gt;='Festività&amp;Chiusure'!$A$16,Calendar!$B184&lt;='Festività&amp;Chiusure'!$B$16),   $H184="domenica",$H184="sabato"),0,1)</f>
        <v>0</v>
      </c>
      <c r="K184">
        <f t="shared" si="32"/>
        <v>182</v>
      </c>
      <c r="L184">
        <f>SUM($J$3:J184)</f>
        <v>130</v>
      </c>
    </row>
    <row r="185" spans="1:12">
      <c r="A185" s="4">
        <f t="shared" si="24"/>
        <v>20240701</v>
      </c>
      <c r="B185" s="1">
        <v>45474</v>
      </c>
      <c r="C185">
        <f t="shared" si="25"/>
        <v>2024</v>
      </c>
      <c r="D185">
        <f t="shared" si="27"/>
        <v>7</v>
      </c>
      <c r="E185">
        <f t="shared" si="28"/>
        <v>27</v>
      </c>
      <c r="F185">
        <f t="shared" si="29"/>
        <v>2</v>
      </c>
      <c r="G185">
        <f t="shared" si="30"/>
        <v>1</v>
      </c>
      <c r="H185" t="str">
        <f t="shared" si="31"/>
        <v>lunedì</v>
      </c>
      <c r="I185" t="str">
        <f t="shared" si="26"/>
        <v>luglio</v>
      </c>
      <c r="J185">
        <f>IF(OR(AND($B185&gt;='Festività&amp;Chiusure'!$A$2,Calendar!$B185&lt;='Festività&amp;Chiusure'!$B$2),  AND($B185&gt;='Festività&amp;Chiusure'!$A$3,Calendar!$B185&lt;='Festività&amp;Chiusure'!$B$3),  AND($B185&gt;='Festività&amp;Chiusure'!$A$4,Calendar!$B185&lt;='Festività&amp;Chiusure'!$B$4),  AND($B185&gt;='Festività&amp;Chiusure'!$A$5,Calendar!$B185&lt;='Festività&amp;Chiusure'!$B$5),  AND($B185&gt;='Festività&amp;Chiusure'!$A$6,Calendar!$B185&lt;='Festività&amp;Chiusure'!$B$6),  AND($B185&gt;='Festività&amp;Chiusure'!$A$7,Calendar!$B185&lt;='Festività&amp;Chiusure'!$B$7),  AND($B185&gt;='Festività&amp;Chiusure'!$A$8,Calendar!$B185&lt;='Festività&amp;Chiusure'!$B$8),  AND($B185&gt;='Festività&amp;Chiusure'!$A$9,Calendar!$B185&lt;='Festività&amp;Chiusure'!$B$9),  AND($B185&gt;='Festività&amp;Chiusure'!$A$10,Calendar!$B185&lt;='Festività&amp;Chiusure'!$B$10),  AND($B185&gt;='Festività&amp;Chiusure'!$A$11,Calendar!$B185&lt;='Festività&amp;Chiusure'!$B$11),  AND($B185&gt;='Festività&amp;Chiusure'!$A$12,Calendar!$B185&lt;='Festività&amp;Chiusure'!$B$12),  AND($B185&gt;='Festività&amp;Chiusure'!$A$13,Calendar!$B185&lt;='Festività&amp;Chiusure'!$B$13),  AND($B185&gt;='Festività&amp;Chiusure'!$A$14,Calendar!$B185&lt;='Festività&amp;Chiusure'!$B$14),    AND($B185&gt;='Festività&amp;Chiusure'!$A$15,Calendar!$B185&lt;='Festività&amp;Chiusure'!$B$15),  AND($B185&gt;='Festività&amp;Chiusure'!$A$16,Calendar!$B185&lt;='Festività&amp;Chiusure'!$B$16),   $H185="domenica",$H185="sabato"),0,1)</f>
        <v>1</v>
      </c>
      <c r="K185">
        <f t="shared" si="32"/>
        <v>183</v>
      </c>
      <c r="L185">
        <f>SUM($J$3:J185)</f>
        <v>131</v>
      </c>
    </row>
    <row r="186" spans="1:12">
      <c r="A186" s="4">
        <f t="shared" si="24"/>
        <v>20240702</v>
      </c>
      <c r="B186" s="1">
        <v>45475</v>
      </c>
      <c r="C186">
        <f t="shared" si="25"/>
        <v>2024</v>
      </c>
      <c r="D186">
        <f t="shared" si="27"/>
        <v>7</v>
      </c>
      <c r="E186">
        <f t="shared" si="28"/>
        <v>27</v>
      </c>
      <c r="F186">
        <f t="shared" si="29"/>
        <v>3</v>
      </c>
      <c r="G186">
        <f t="shared" si="30"/>
        <v>2</v>
      </c>
      <c r="H186" t="str">
        <f t="shared" si="31"/>
        <v>martedì</v>
      </c>
      <c r="I186" t="str">
        <f t="shared" si="26"/>
        <v>luglio</v>
      </c>
      <c r="J186">
        <f>IF(OR(AND($B186&gt;='Festività&amp;Chiusure'!$A$2,Calendar!$B186&lt;='Festività&amp;Chiusure'!$B$2),  AND($B186&gt;='Festività&amp;Chiusure'!$A$3,Calendar!$B186&lt;='Festività&amp;Chiusure'!$B$3),  AND($B186&gt;='Festività&amp;Chiusure'!$A$4,Calendar!$B186&lt;='Festività&amp;Chiusure'!$B$4),  AND($B186&gt;='Festività&amp;Chiusure'!$A$5,Calendar!$B186&lt;='Festività&amp;Chiusure'!$B$5),  AND($B186&gt;='Festività&amp;Chiusure'!$A$6,Calendar!$B186&lt;='Festività&amp;Chiusure'!$B$6),  AND($B186&gt;='Festività&amp;Chiusure'!$A$7,Calendar!$B186&lt;='Festività&amp;Chiusure'!$B$7),  AND($B186&gt;='Festività&amp;Chiusure'!$A$8,Calendar!$B186&lt;='Festività&amp;Chiusure'!$B$8),  AND($B186&gt;='Festività&amp;Chiusure'!$A$9,Calendar!$B186&lt;='Festività&amp;Chiusure'!$B$9),  AND($B186&gt;='Festività&amp;Chiusure'!$A$10,Calendar!$B186&lt;='Festività&amp;Chiusure'!$B$10),  AND($B186&gt;='Festività&amp;Chiusure'!$A$11,Calendar!$B186&lt;='Festività&amp;Chiusure'!$B$11),  AND($B186&gt;='Festività&amp;Chiusure'!$A$12,Calendar!$B186&lt;='Festività&amp;Chiusure'!$B$12),  AND($B186&gt;='Festività&amp;Chiusure'!$A$13,Calendar!$B186&lt;='Festività&amp;Chiusure'!$B$13),  AND($B186&gt;='Festività&amp;Chiusure'!$A$14,Calendar!$B186&lt;='Festività&amp;Chiusure'!$B$14),    AND($B186&gt;='Festività&amp;Chiusure'!$A$15,Calendar!$B186&lt;='Festività&amp;Chiusure'!$B$15),  AND($B186&gt;='Festività&amp;Chiusure'!$A$16,Calendar!$B186&lt;='Festività&amp;Chiusure'!$B$16),   $H186="domenica",$H186="sabato"),0,1)</f>
        <v>1</v>
      </c>
      <c r="K186">
        <f t="shared" si="32"/>
        <v>184</v>
      </c>
      <c r="L186">
        <f>SUM($J$3:J186)</f>
        <v>132</v>
      </c>
    </row>
    <row r="187" spans="1:12">
      <c r="A187" s="4">
        <f t="shared" si="24"/>
        <v>20240703</v>
      </c>
      <c r="B187" s="1">
        <v>45476</v>
      </c>
      <c r="C187">
        <f t="shared" si="25"/>
        <v>2024</v>
      </c>
      <c r="D187">
        <f t="shared" si="27"/>
        <v>7</v>
      </c>
      <c r="E187">
        <f t="shared" si="28"/>
        <v>27</v>
      </c>
      <c r="F187">
        <f t="shared" si="29"/>
        <v>4</v>
      </c>
      <c r="G187">
        <f t="shared" si="30"/>
        <v>3</v>
      </c>
      <c r="H187" t="str">
        <f t="shared" si="31"/>
        <v>mercoledì</v>
      </c>
      <c r="I187" t="str">
        <f t="shared" si="26"/>
        <v>luglio</v>
      </c>
      <c r="J187">
        <f>IF(OR(AND($B187&gt;='Festività&amp;Chiusure'!$A$2,Calendar!$B187&lt;='Festività&amp;Chiusure'!$B$2),  AND($B187&gt;='Festività&amp;Chiusure'!$A$3,Calendar!$B187&lt;='Festività&amp;Chiusure'!$B$3),  AND($B187&gt;='Festività&amp;Chiusure'!$A$4,Calendar!$B187&lt;='Festività&amp;Chiusure'!$B$4),  AND($B187&gt;='Festività&amp;Chiusure'!$A$5,Calendar!$B187&lt;='Festività&amp;Chiusure'!$B$5),  AND($B187&gt;='Festività&amp;Chiusure'!$A$6,Calendar!$B187&lt;='Festività&amp;Chiusure'!$B$6),  AND($B187&gt;='Festività&amp;Chiusure'!$A$7,Calendar!$B187&lt;='Festività&amp;Chiusure'!$B$7),  AND($B187&gt;='Festività&amp;Chiusure'!$A$8,Calendar!$B187&lt;='Festività&amp;Chiusure'!$B$8),  AND($B187&gt;='Festività&amp;Chiusure'!$A$9,Calendar!$B187&lt;='Festività&amp;Chiusure'!$B$9),  AND($B187&gt;='Festività&amp;Chiusure'!$A$10,Calendar!$B187&lt;='Festività&amp;Chiusure'!$B$10),  AND($B187&gt;='Festività&amp;Chiusure'!$A$11,Calendar!$B187&lt;='Festività&amp;Chiusure'!$B$11),  AND($B187&gt;='Festività&amp;Chiusure'!$A$12,Calendar!$B187&lt;='Festività&amp;Chiusure'!$B$12),  AND($B187&gt;='Festività&amp;Chiusure'!$A$13,Calendar!$B187&lt;='Festività&amp;Chiusure'!$B$13),  AND($B187&gt;='Festività&amp;Chiusure'!$A$14,Calendar!$B187&lt;='Festività&amp;Chiusure'!$B$14),    AND($B187&gt;='Festività&amp;Chiusure'!$A$15,Calendar!$B187&lt;='Festività&amp;Chiusure'!$B$15),  AND($B187&gt;='Festività&amp;Chiusure'!$A$16,Calendar!$B187&lt;='Festività&amp;Chiusure'!$B$16),   $H187="domenica",$H187="sabato"),0,1)</f>
        <v>1</v>
      </c>
      <c r="K187">
        <f t="shared" si="32"/>
        <v>185</v>
      </c>
      <c r="L187">
        <f>SUM($J$3:J187)</f>
        <v>133</v>
      </c>
    </row>
    <row r="188" spans="1:12">
      <c r="A188" s="4">
        <f t="shared" si="24"/>
        <v>20240704</v>
      </c>
      <c r="B188" s="1">
        <v>45477</v>
      </c>
      <c r="C188">
        <f t="shared" si="25"/>
        <v>2024</v>
      </c>
      <c r="D188">
        <f t="shared" si="27"/>
        <v>7</v>
      </c>
      <c r="E188">
        <f t="shared" si="28"/>
        <v>27</v>
      </c>
      <c r="F188">
        <f t="shared" si="29"/>
        <v>5</v>
      </c>
      <c r="G188">
        <f t="shared" si="30"/>
        <v>4</v>
      </c>
      <c r="H188" t="str">
        <f t="shared" si="31"/>
        <v>giovedì</v>
      </c>
      <c r="I188" t="str">
        <f t="shared" si="26"/>
        <v>luglio</v>
      </c>
      <c r="J188">
        <f>IF(OR(AND($B188&gt;='Festività&amp;Chiusure'!$A$2,Calendar!$B188&lt;='Festività&amp;Chiusure'!$B$2),  AND($B188&gt;='Festività&amp;Chiusure'!$A$3,Calendar!$B188&lt;='Festività&amp;Chiusure'!$B$3),  AND($B188&gt;='Festività&amp;Chiusure'!$A$4,Calendar!$B188&lt;='Festività&amp;Chiusure'!$B$4),  AND($B188&gt;='Festività&amp;Chiusure'!$A$5,Calendar!$B188&lt;='Festività&amp;Chiusure'!$B$5),  AND($B188&gt;='Festività&amp;Chiusure'!$A$6,Calendar!$B188&lt;='Festività&amp;Chiusure'!$B$6),  AND($B188&gt;='Festività&amp;Chiusure'!$A$7,Calendar!$B188&lt;='Festività&amp;Chiusure'!$B$7),  AND($B188&gt;='Festività&amp;Chiusure'!$A$8,Calendar!$B188&lt;='Festività&amp;Chiusure'!$B$8),  AND($B188&gt;='Festività&amp;Chiusure'!$A$9,Calendar!$B188&lt;='Festività&amp;Chiusure'!$B$9),  AND($B188&gt;='Festività&amp;Chiusure'!$A$10,Calendar!$B188&lt;='Festività&amp;Chiusure'!$B$10),  AND($B188&gt;='Festività&amp;Chiusure'!$A$11,Calendar!$B188&lt;='Festività&amp;Chiusure'!$B$11),  AND($B188&gt;='Festività&amp;Chiusure'!$A$12,Calendar!$B188&lt;='Festività&amp;Chiusure'!$B$12),  AND($B188&gt;='Festività&amp;Chiusure'!$A$13,Calendar!$B188&lt;='Festività&amp;Chiusure'!$B$13),  AND($B188&gt;='Festività&amp;Chiusure'!$A$14,Calendar!$B188&lt;='Festività&amp;Chiusure'!$B$14),    AND($B188&gt;='Festività&amp;Chiusure'!$A$15,Calendar!$B188&lt;='Festività&amp;Chiusure'!$B$15),  AND($B188&gt;='Festività&amp;Chiusure'!$A$16,Calendar!$B188&lt;='Festività&amp;Chiusure'!$B$16),   $H188="domenica",$H188="sabato"),0,1)</f>
        <v>1</v>
      </c>
      <c r="K188">
        <f t="shared" si="32"/>
        <v>186</v>
      </c>
      <c r="L188">
        <f>SUM($J$3:J188)</f>
        <v>134</v>
      </c>
    </row>
    <row r="189" spans="1:12">
      <c r="A189" s="4">
        <f t="shared" si="24"/>
        <v>20240705</v>
      </c>
      <c r="B189" s="1">
        <v>45478</v>
      </c>
      <c r="C189">
        <f t="shared" si="25"/>
        <v>2024</v>
      </c>
      <c r="D189">
        <f t="shared" si="27"/>
        <v>7</v>
      </c>
      <c r="E189">
        <f t="shared" si="28"/>
        <v>27</v>
      </c>
      <c r="F189">
        <f t="shared" si="29"/>
        <v>6</v>
      </c>
      <c r="G189">
        <f t="shared" si="30"/>
        <v>5</v>
      </c>
      <c r="H189" t="str">
        <f t="shared" si="31"/>
        <v>venerdì</v>
      </c>
      <c r="I189" t="str">
        <f t="shared" si="26"/>
        <v>luglio</v>
      </c>
      <c r="J189">
        <f>IF(OR(AND($B189&gt;='Festività&amp;Chiusure'!$A$2,Calendar!$B189&lt;='Festività&amp;Chiusure'!$B$2),  AND($B189&gt;='Festività&amp;Chiusure'!$A$3,Calendar!$B189&lt;='Festività&amp;Chiusure'!$B$3),  AND($B189&gt;='Festività&amp;Chiusure'!$A$4,Calendar!$B189&lt;='Festività&amp;Chiusure'!$B$4),  AND($B189&gt;='Festività&amp;Chiusure'!$A$5,Calendar!$B189&lt;='Festività&amp;Chiusure'!$B$5),  AND($B189&gt;='Festività&amp;Chiusure'!$A$6,Calendar!$B189&lt;='Festività&amp;Chiusure'!$B$6),  AND($B189&gt;='Festività&amp;Chiusure'!$A$7,Calendar!$B189&lt;='Festività&amp;Chiusure'!$B$7),  AND($B189&gt;='Festività&amp;Chiusure'!$A$8,Calendar!$B189&lt;='Festività&amp;Chiusure'!$B$8),  AND($B189&gt;='Festività&amp;Chiusure'!$A$9,Calendar!$B189&lt;='Festività&amp;Chiusure'!$B$9),  AND($B189&gt;='Festività&amp;Chiusure'!$A$10,Calendar!$B189&lt;='Festività&amp;Chiusure'!$B$10),  AND($B189&gt;='Festività&amp;Chiusure'!$A$11,Calendar!$B189&lt;='Festività&amp;Chiusure'!$B$11),  AND($B189&gt;='Festività&amp;Chiusure'!$A$12,Calendar!$B189&lt;='Festività&amp;Chiusure'!$B$12),  AND($B189&gt;='Festività&amp;Chiusure'!$A$13,Calendar!$B189&lt;='Festività&amp;Chiusure'!$B$13),  AND($B189&gt;='Festività&amp;Chiusure'!$A$14,Calendar!$B189&lt;='Festività&amp;Chiusure'!$B$14),    AND($B189&gt;='Festività&amp;Chiusure'!$A$15,Calendar!$B189&lt;='Festività&amp;Chiusure'!$B$15),  AND($B189&gt;='Festività&amp;Chiusure'!$A$16,Calendar!$B189&lt;='Festività&amp;Chiusure'!$B$16),   $H189="domenica",$H189="sabato"),0,1)</f>
        <v>1</v>
      </c>
      <c r="K189">
        <f t="shared" si="32"/>
        <v>187</v>
      </c>
      <c r="L189">
        <f>SUM($J$3:J189)</f>
        <v>135</v>
      </c>
    </row>
    <row r="190" spans="1:12">
      <c r="A190" s="4">
        <f t="shared" si="24"/>
        <v>20240706</v>
      </c>
      <c r="B190" s="1">
        <v>45479</v>
      </c>
      <c r="C190">
        <f t="shared" si="25"/>
        <v>2024</v>
      </c>
      <c r="D190">
        <f t="shared" si="27"/>
        <v>7</v>
      </c>
      <c r="E190">
        <f t="shared" si="28"/>
        <v>27</v>
      </c>
      <c r="F190">
        <f t="shared" si="29"/>
        <v>7</v>
      </c>
      <c r="G190">
        <f t="shared" si="30"/>
        <v>6</v>
      </c>
      <c r="H190" t="str">
        <f t="shared" si="31"/>
        <v>sabato</v>
      </c>
      <c r="I190" t="str">
        <f t="shared" si="26"/>
        <v>luglio</v>
      </c>
      <c r="J190">
        <f>IF(OR(AND($B190&gt;='Festività&amp;Chiusure'!$A$2,Calendar!$B190&lt;='Festività&amp;Chiusure'!$B$2),  AND($B190&gt;='Festività&amp;Chiusure'!$A$3,Calendar!$B190&lt;='Festività&amp;Chiusure'!$B$3),  AND($B190&gt;='Festività&amp;Chiusure'!$A$4,Calendar!$B190&lt;='Festività&amp;Chiusure'!$B$4),  AND($B190&gt;='Festività&amp;Chiusure'!$A$5,Calendar!$B190&lt;='Festività&amp;Chiusure'!$B$5),  AND($B190&gt;='Festività&amp;Chiusure'!$A$6,Calendar!$B190&lt;='Festività&amp;Chiusure'!$B$6),  AND($B190&gt;='Festività&amp;Chiusure'!$A$7,Calendar!$B190&lt;='Festività&amp;Chiusure'!$B$7),  AND($B190&gt;='Festività&amp;Chiusure'!$A$8,Calendar!$B190&lt;='Festività&amp;Chiusure'!$B$8),  AND($B190&gt;='Festività&amp;Chiusure'!$A$9,Calendar!$B190&lt;='Festività&amp;Chiusure'!$B$9),  AND($B190&gt;='Festività&amp;Chiusure'!$A$10,Calendar!$B190&lt;='Festività&amp;Chiusure'!$B$10),  AND($B190&gt;='Festività&amp;Chiusure'!$A$11,Calendar!$B190&lt;='Festività&amp;Chiusure'!$B$11),  AND($B190&gt;='Festività&amp;Chiusure'!$A$12,Calendar!$B190&lt;='Festività&amp;Chiusure'!$B$12),  AND($B190&gt;='Festività&amp;Chiusure'!$A$13,Calendar!$B190&lt;='Festività&amp;Chiusure'!$B$13),  AND($B190&gt;='Festività&amp;Chiusure'!$A$14,Calendar!$B190&lt;='Festività&amp;Chiusure'!$B$14),    AND($B190&gt;='Festività&amp;Chiusure'!$A$15,Calendar!$B190&lt;='Festività&amp;Chiusure'!$B$15),  AND($B190&gt;='Festività&amp;Chiusure'!$A$16,Calendar!$B190&lt;='Festività&amp;Chiusure'!$B$16),   $H190="domenica",$H190="sabato"),0,1)</f>
        <v>0</v>
      </c>
      <c r="K190">
        <f t="shared" si="32"/>
        <v>188</v>
      </c>
      <c r="L190">
        <f>SUM($J$3:J190)</f>
        <v>135</v>
      </c>
    </row>
    <row r="191" spans="1:12">
      <c r="A191" s="4">
        <f t="shared" si="24"/>
        <v>20240707</v>
      </c>
      <c r="B191" s="1">
        <v>45480</v>
      </c>
      <c r="C191">
        <f t="shared" si="25"/>
        <v>2024</v>
      </c>
      <c r="D191">
        <f t="shared" si="27"/>
        <v>7</v>
      </c>
      <c r="E191">
        <f t="shared" si="28"/>
        <v>28</v>
      </c>
      <c r="F191">
        <f t="shared" si="29"/>
        <v>1</v>
      </c>
      <c r="G191">
        <f t="shared" si="30"/>
        <v>7</v>
      </c>
      <c r="H191" t="str">
        <f t="shared" si="31"/>
        <v>domenica</v>
      </c>
      <c r="I191" t="str">
        <f t="shared" si="26"/>
        <v>luglio</v>
      </c>
      <c r="J191">
        <f>IF(OR(AND($B191&gt;='Festività&amp;Chiusure'!$A$2,Calendar!$B191&lt;='Festività&amp;Chiusure'!$B$2),  AND($B191&gt;='Festività&amp;Chiusure'!$A$3,Calendar!$B191&lt;='Festività&amp;Chiusure'!$B$3),  AND($B191&gt;='Festività&amp;Chiusure'!$A$4,Calendar!$B191&lt;='Festività&amp;Chiusure'!$B$4),  AND($B191&gt;='Festività&amp;Chiusure'!$A$5,Calendar!$B191&lt;='Festività&amp;Chiusure'!$B$5),  AND($B191&gt;='Festività&amp;Chiusure'!$A$6,Calendar!$B191&lt;='Festività&amp;Chiusure'!$B$6),  AND($B191&gt;='Festività&amp;Chiusure'!$A$7,Calendar!$B191&lt;='Festività&amp;Chiusure'!$B$7),  AND($B191&gt;='Festività&amp;Chiusure'!$A$8,Calendar!$B191&lt;='Festività&amp;Chiusure'!$B$8),  AND($B191&gt;='Festività&amp;Chiusure'!$A$9,Calendar!$B191&lt;='Festività&amp;Chiusure'!$B$9),  AND($B191&gt;='Festività&amp;Chiusure'!$A$10,Calendar!$B191&lt;='Festività&amp;Chiusure'!$B$10),  AND($B191&gt;='Festività&amp;Chiusure'!$A$11,Calendar!$B191&lt;='Festività&amp;Chiusure'!$B$11),  AND($B191&gt;='Festività&amp;Chiusure'!$A$12,Calendar!$B191&lt;='Festività&amp;Chiusure'!$B$12),  AND($B191&gt;='Festività&amp;Chiusure'!$A$13,Calendar!$B191&lt;='Festività&amp;Chiusure'!$B$13),  AND($B191&gt;='Festività&amp;Chiusure'!$A$14,Calendar!$B191&lt;='Festività&amp;Chiusure'!$B$14),    AND($B191&gt;='Festività&amp;Chiusure'!$A$15,Calendar!$B191&lt;='Festività&amp;Chiusure'!$B$15),  AND($B191&gt;='Festività&amp;Chiusure'!$A$16,Calendar!$B191&lt;='Festività&amp;Chiusure'!$B$16),   $H191="domenica",$H191="sabato"),0,1)</f>
        <v>0</v>
      </c>
      <c r="K191">
        <f t="shared" si="32"/>
        <v>189</v>
      </c>
      <c r="L191">
        <f>SUM($J$3:J191)</f>
        <v>135</v>
      </c>
    </row>
    <row r="192" spans="1:12">
      <c r="A192" s="4">
        <f t="shared" si="24"/>
        <v>20240708</v>
      </c>
      <c r="B192" s="1">
        <v>45481</v>
      </c>
      <c r="C192">
        <f t="shared" si="25"/>
        <v>2024</v>
      </c>
      <c r="D192">
        <f t="shared" si="27"/>
        <v>7</v>
      </c>
      <c r="E192">
        <f t="shared" si="28"/>
        <v>28</v>
      </c>
      <c r="F192">
        <f t="shared" si="29"/>
        <v>2</v>
      </c>
      <c r="G192">
        <f t="shared" si="30"/>
        <v>8</v>
      </c>
      <c r="H192" t="str">
        <f t="shared" si="31"/>
        <v>lunedì</v>
      </c>
      <c r="I192" t="str">
        <f t="shared" si="26"/>
        <v>luglio</v>
      </c>
      <c r="J192">
        <f>IF(OR(AND($B192&gt;='Festività&amp;Chiusure'!$A$2,Calendar!$B192&lt;='Festività&amp;Chiusure'!$B$2),  AND($B192&gt;='Festività&amp;Chiusure'!$A$3,Calendar!$B192&lt;='Festività&amp;Chiusure'!$B$3),  AND($B192&gt;='Festività&amp;Chiusure'!$A$4,Calendar!$B192&lt;='Festività&amp;Chiusure'!$B$4),  AND($B192&gt;='Festività&amp;Chiusure'!$A$5,Calendar!$B192&lt;='Festività&amp;Chiusure'!$B$5),  AND($B192&gt;='Festività&amp;Chiusure'!$A$6,Calendar!$B192&lt;='Festività&amp;Chiusure'!$B$6),  AND($B192&gt;='Festività&amp;Chiusure'!$A$7,Calendar!$B192&lt;='Festività&amp;Chiusure'!$B$7),  AND($B192&gt;='Festività&amp;Chiusure'!$A$8,Calendar!$B192&lt;='Festività&amp;Chiusure'!$B$8),  AND($B192&gt;='Festività&amp;Chiusure'!$A$9,Calendar!$B192&lt;='Festività&amp;Chiusure'!$B$9),  AND($B192&gt;='Festività&amp;Chiusure'!$A$10,Calendar!$B192&lt;='Festività&amp;Chiusure'!$B$10),  AND($B192&gt;='Festività&amp;Chiusure'!$A$11,Calendar!$B192&lt;='Festività&amp;Chiusure'!$B$11),  AND($B192&gt;='Festività&amp;Chiusure'!$A$12,Calendar!$B192&lt;='Festività&amp;Chiusure'!$B$12),  AND($B192&gt;='Festività&amp;Chiusure'!$A$13,Calendar!$B192&lt;='Festività&amp;Chiusure'!$B$13),  AND($B192&gt;='Festività&amp;Chiusure'!$A$14,Calendar!$B192&lt;='Festività&amp;Chiusure'!$B$14),    AND($B192&gt;='Festività&amp;Chiusure'!$A$15,Calendar!$B192&lt;='Festività&amp;Chiusure'!$B$15),  AND($B192&gt;='Festività&amp;Chiusure'!$A$16,Calendar!$B192&lt;='Festività&amp;Chiusure'!$B$16),   $H192="domenica",$H192="sabato"),0,1)</f>
        <v>1</v>
      </c>
      <c r="K192">
        <f t="shared" si="32"/>
        <v>190</v>
      </c>
      <c r="L192">
        <f>SUM($J$3:J192)</f>
        <v>136</v>
      </c>
    </row>
    <row r="193" spans="1:12">
      <c r="A193" s="4">
        <f t="shared" si="24"/>
        <v>20240709</v>
      </c>
      <c r="B193" s="1">
        <v>45482</v>
      </c>
      <c r="C193">
        <f t="shared" si="25"/>
        <v>2024</v>
      </c>
      <c r="D193">
        <f t="shared" si="27"/>
        <v>7</v>
      </c>
      <c r="E193">
        <f t="shared" si="28"/>
        <v>28</v>
      </c>
      <c r="F193">
        <f t="shared" si="29"/>
        <v>3</v>
      </c>
      <c r="G193">
        <f t="shared" si="30"/>
        <v>9</v>
      </c>
      <c r="H193" t="str">
        <f t="shared" si="31"/>
        <v>martedì</v>
      </c>
      <c r="I193" t="str">
        <f t="shared" si="26"/>
        <v>luglio</v>
      </c>
      <c r="J193">
        <f>IF(OR(AND($B193&gt;='Festività&amp;Chiusure'!$A$2,Calendar!$B193&lt;='Festività&amp;Chiusure'!$B$2),  AND($B193&gt;='Festività&amp;Chiusure'!$A$3,Calendar!$B193&lt;='Festività&amp;Chiusure'!$B$3),  AND($B193&gt;='Festività&amp;Chiusure'!$A$4,Calendar!$B193&lt;='Festività&amp;Chiusure'!$B$4),  AND($B193&gt;='Festività&amp;Chiusure'!$A$5,Calendar!$B193&lt;='Festività&amp;Chiusure'!$B$5),  AND($B193&gt;='Festività&amp;Chiusure'!$A$6,Calendar!$B193&lt;='Festività&amp;Chiusure'!$B$6),  AND($B193&gt;='Festività&amp;Chiusure'!$A$7,Calendar!$B193&lt;='Festività&amp;Chiusure'!$B$7),  AND($B193&gt;='Festività&amp;Chiusure'!$A$8,Calendar!$B193&lt;='Festività&amp;Chiusure'!$B$8),  AND($B193&gt;='Festività&amp;Chiusure'!$A$9,Calendar!$B193&lt;='Festività&amp;Chiusure'!$B$9),  AND($B193&gt;='Festività&amp;Chiusure'!$A$10,Calendar!$B193&lt;='Festività&amp;Chiusure'!$B$10),  AND($B193&gt;='Festività&amp;Chiusure'!$A$11,Calendar!$B193&lt;='Festività&amp;Chiusure'!$B$11),  AND($B193&gt;='Festività&amp;Chiusure'!$A$12,Calendar!$B193&lt;='Festività&amp;Chiusure'!$B$12),  AND($B193&gt;='Festività&amp;Chiusure'!$A$13,Calendar!$B193&lt;='Festività&amp;Chiusure'!$B$13),  AND($B193&gt;='Festività&amp;Chiusure'!$A$14,Calendar!$B193&lt;='Festività&amp;Chiusure'!$B$14),    AND($B193&gt;='Festività&amp;Chiusure'!$A$15,Calendar!$B193&lt;='Festività&amp;Chiusure'!$B$15),  AND($B193&gt;='Festività&amp;Chiusure'!$A$16,Calendar!$B193&lt;='Festività&amp;Chiusure'!$B$16),   $H193="domenica",$H193="sabato"),0,1)</f>
        <v>1</v>
      </c>
      <c r="K193">
        <f t="shared" si="32"/>
        <v>191</v>
      </c>
      <c r="L193">
        <f>SUM($J$3:J193)</f>
        <v>137</v>
      </c>
    </row>
    <row r="194" spans="1:12">
      <c r="A194" s="4">
        <f t="shared" si="24"/>
        <v>20240710</v>
      </c>
      <c r="B194" s="1">
        <v>45483</v>
      </c>
      <c r="C194">
        <f t="shared" si="25"/>
        <v>2024</v>
      </c>
      <c r="D194">
        <f t="shared" si="27"/>
        <v>7</v>
      </c>
      <c r="E194">
        <f t="shared" si="28"/>
        <v>28</v>
      </c>
      <c r="F194">
        <f t="shared" si="29"/>
        <v>4</v>
      </c>
      <c r="G194">
        <f t="shared" si="30"/>
        <v>10</v>
      </c>
      <c r="H194" t="str">
        <f t="shared" si="31"/>
        <v>mercoledì</v>
      </c>
      <c r="I194" t="str">
        <f t="shared" si="26"/>
        <v>luglio</v>
      </c>
      <c r="J194">
        <f>IF(OR(AND($B194&gt;='Festività&amp;Chiusure'!$A$2,Calendar!$B194&lt;='Festività&amp;Chiusure'!$B$2),  AND($B194&gt;='Festività&amp;Chiusure'!$A$3,Calendar!$B194&lt;='Festività&amp;Chiusure'!$B$3),  AND($B194&gt;='Festività&amp;Chiusure'!$A$4,Calendar!$B194&lt;='Festività&amp;Chiusure'!$B$4),  AND($B194&gt;='Festività&amp;Chiusure'!$A$5,Calendar!$B194&lt;='Festività&amp;Chiusure'!$B$5),  AND($B194&gt;='Festività&amp;Chiusure'!$A$6,Calendar!$B194&lt;='Festività&amp;Chiusure'!$B$6),  AND($B194&gt;='Festività&amp;Chiusure'!$A$7,Calendar!$B194&lt;='Festività&amp;Chiusure'!$B$7),  AND($B194&gt;='Festività&amp;Chiusure'!$A$8,Calendar!$B194&lt;='Festività&amp;Chiusure'!$B$8),  AND($B194&gt;='Festività&amp;Chiusure'!$A$9,Calendar!$B194&lt;='Festività&amp;Chiusure'!$B$9),  AND($B194&gt;='Festività&amp;Chiusure'!$A$10,Calendar!$B194&lt;='Festività&amp;Chiusure'!$B$10),  AND($B194&gt;='Festività&amp;Chiusure'!$A$11,Calendar!$B194&lt;='Festività&amp;Chiusure'!$B$11),  AND($B194&gt;='Festività&amp;Chiusure'!$A$12,Calendar!$B194&lt;='Festività&amp;Chiusure'!$B$12),  AND($B194&gt;='Festività&amp;Chiusure'!$A$13,Calendar!$B194&lt;='Festività&amp;Chiusure'!$B$13),  AND($B194&gt;='Festività&amp;Chiusure'!$A$14,Calendar!$B194&lt;='Festività&amp;Chiusure'!$B$14),    AND($B194&gt;='Festività&amp;Chiusure'!$A$15,Calendar!$B194&lt;='Festività&amp;Chiusure'!$B$15),  AND($B194&gt;='Festività&amp;Chiusure'!$A$16,Calendar!$B194&lt;='Festività&amp;Chiusure'!$B$16),   $H194="domenica",$H194="sabato"),0,1)</f>
        <v>1</v>
      </c>
      <c r="K194">
        <f t="shared" si="32"/>
        <v>192</v>
      </c>
      <c r="L194">
        <f>SUM($J$3:J194)</f>
        <v>138</v>
      </c>
    </row>
    <row r="195" spans="1:12">
      <c r="A195" s="4">
        <f t="shared" si="24"/>
        <v>20240711</v>
      </c>
      <c r="B195" s="1">
        <v>45484</v>
      </c>
      <c r="C195">
        <f t="shared" si="25"/>
        <v>2024</v>
      </c>
      <c r="D195">
        <f t="shared" si="27"/>
        <v>7</v>
      </c>
      <c r="E195">
        <f t="shared" si="28"/>
        <v>28</v>
      </c>
      <c r="F195">
        <f t="shared" si="29"/>
        <v>5</v>
      </c>
      <c r="G195">
        <f t="shared" si="30"/>
        <v>11</v>
      </c>
      <c r="H195" t="str">
        <f t="shared" si="31"/>
        <v>giovedì</v>
      </c>
      <c r="I195" t="str">
        <f t="shared" si="26"/>
        <v>luglio</v>
      </c>
      <c r="J195">
        <f>IF(OR(AND($B195&gt;='Festività&amp;Chiusure'!$A$2,Calendar!$B195&lt;='Festività&amp;Chiusure'!$B$2),  AND($B195&gt;='Festività&amp;Chiusure'!$A$3,Calendar!$B195&lt;='Festività&amp;Chiusure'!$B$3),  AND($B195&gt;='Festività&amp;Chiusure'!$A$4,Calendar!$B195&lt;='Festività&amp;Chiusure'!$B$4),  AND($B195&gt;='Festività&amp;Chiusure'!$A$5,Calendar!$B195&lt;='Festività&amp;Chiusure'!$B$5),  AND($B195&gt;='Festività&amp;Chiusure'!$A$6,Calendar!$B195&lt;='Festività&amp;Chiusure'!$B$6),  AND($B195&gt;='Festività&amp;Chiusure'!$A$7,Calendar!$B195&lt;='Festività&amp;Chiusure'!$B$7),  AND($B195&gt;='Festività&amp;Chiusure'!$A$8,Calendar!$B195&lt;='Festività&amp;Chiusure'!$B$8),  AND($B195&gt;='Festività&amp;Chiusure'!$A$9,Calendar!$B195&lt;='Festività&amp;Chiusure'!$B$9),  AND($B195&gt;='Festività&amp;Chiusure'!$A$10,Calendar!$B195&lt;='Festività&amp;Chiusure'!$B$10),  AND($B195&gt;='Festività&amp;Chiusure'!$A$11,Calendar!$B195&lt;='Festività&amp;Chiusure'!$B$11),  AND($B195&gt;='Festività&amp;Chiusure'!$A$12,Calendar!$B195&lt;='Festività&amp;Chiusure'!$B$12),  AND($B195&gt;='Festività&amp;Chiusure'!$A$13,Calendar!$B195&lt;='Festività&amp;Chiusure'!$B$13),  AND($B195&gt;='Festività&amp;Chiusure'!$A$14,Calendar!$B195&lt;='Festività&amp;Chiusure'!$B$14),    AND($B195&gt;='Festività&amp;Chiusure'!$A$15,Calendar!$B195&lt;='Festività&amp;Chiusure'!$B$15),  AND($B195&gt;='Festività&amp;Chiusure'!$A$16,Calendar!$B195&lt;='Festività&amp;Chiusure'!$B$16),   $H195="domenica",$H195="sabato"),0,1)</f>
        <v>1</v>
      </c>
      <c r="K195">
        <f t="shared" si="32"/>
        <v>193</v>
      </c>
      <c r="L195">
        <f>SUM($J$3:J195)</f>
        <v>139</v>
      </c>
    </row>
    <row r="196" spans="1:12">
      <c r="A196" s="4">
        <f t="shared" ref="A196:A259" si="33">YEAR(B196)*10000+MONTH(B196)*100+DAY(B196)</f>
        <v>20240712</v>
      </c>
      <c r="B196" s="1">
        <v>45485</v>
      </c>
      <c r="C196">
        <f t="shared" ref="C196:C259" si="34">YEAR(B196)</f>
        <v>2024</v>
      </c>
      <c r="D196">
        <f t="shared" si="27"/>
        <v>7</v>
      </c>
      <c r="E196">
        <f t="shared" si="28"/>
        <v>28</v>
      </c>
      <c r="F196">
        <f t="shared" si="29"/>
        <v>6</v>
      </c>
      <c r="G196">
        <f t="shared" si="30"/>
        <v>12</v>
      </c>
      <c r="H196" t="str">
        <f t="shared" si="31"/>
        <v>venerdì</v>
      </c>
      <c r="I196" t="str">
        <f t="shared" ref="I196:I259" si="35">TEXT(B196,"mmmm")</f>
        <v>luglio</v>
      </c>
      <c r="J196">
        <f>IF(OR(AND($B196&gt;='Festività&amp;Chiusure'!$A$2,Calendar!$B196&lt;='Festività&amp;Chiusure'!$B$2),  AND($B196&gt;='Festività&amp;Chiusure'!$A$3,Calendar!$B196&lt;='Festività&amp;Chiusure'!$B$3),  AND($B196&gt;='Festività&amp;Chiusure'!$A$4,Calendar!$B196&lt;='Festività&amp;Chiusure'!$B$4),  AND($B196&gt;='Festività&amp;Chiusure'!$A$5,Calendar!$B196&lt;='Festività&amp;Chiusure'!$B$5),  AND($B196&gt;='Festività&amp;Chiusure'!$A$6,Calendar!$B196&lt;='Festività&amp;Chiusure'!$B$6),  AND($B196&gt;='Festività&amp;Chiusure'!$A$7,Calendar!$B196&lt;='Festività&amp;Chiusure'!$B$7),  AND($B196&gt;='Festività&amp;Chiusure'!$A$8,Calendar!$B196&lt;='Festività&amp;Chiusure'!$B$8),  AND($B196&gt;='Festività&amp;Chiusure'!$A$9,Calendar!$B196&lt;='Festività&amp;Chiusure'!$B$9),  AND($B196&gt;='Festività&amp;Chiusure'!$A$10,Calendar!$B196&lt;='Festività&amp;Chiusure'!$B$10),  AND($B196&gt;='Festività&amp;Chiusure'!$A$11,Calendar!$B196&lt;='Festività&amp;Chiusure'!$B$11),  AND($B196&gt;='Festività&amp;Chiusure'!$A$12,Calendar!$B196&lt;='Festività&amp;Chiusure'!$B$12),  AND($B196&gt;='Festività&amp;Chiusure'!$A$13,Calendar!$B196&lt;='Festività&amp;Chiusure'!$B$13),  AND($B196&gt;='Festività&amp;Chiusure'!$A$14,Calendar!$B196&lt;='Festività&amp;Chiusure'!$B$14),    AND($B196&gt;='Festività&amp;Chiusure'!$A$15,Calendar!$B196&lt;='Festività&amp;Chiusure'!$B$15),  AND($B196&gt;='Festività&amp;Chiusure'!$A$16,Calendar!$B196&lt;='Festività&amp;Chiusure'!$B$16),   $H196="domenica",$H196="sabato"),0,1)</f>
        <v>1</v>
      </c>
      <c r="K196">
        <f t="shared" si="32"/>
        <v>194</v>
      </c>
      <c r="L196">
        <f>SUM($J$3:J196)</f>
        <v>140</v>
      </c>
    </row>
    <row r="197" spans="1:12">
      <c r="A197" s="4">
        <f t="shared" si="33"/>
        <v>20240713</v>
      </c>
      <c r="B197" s="1">
        <v>45486</v>
      </c>
      <c r="C197">
        <f t="shared" si="34"/>
        <v>2024</v>
      </c>
      <c r="D197">
        <f t="shared" si="27"/>
        <v>7</v>
      </c>
      <c r="E197">
        <f t="shared" si="28"/>
        <v>28</v>
      </c>
      <c r="F197">
        <f t="shared" si="29"/>
        <v>7</v>
      </c>
      <c r="G197">
        <f t="shared" si="30"/>
        <v>13</v>
      </c>
      <c r="H197" t="str">
        <f t="shared" si="31"/>
        <v>sabato</v>
      </c>
      <c r="I197" t="str">
        <f t="shared" si="35"/>
        <v>luglio</v>
      </c>
      <c r="J197">
        <f>IF(OR(AND($B197&gt;='Festività&amp;Chiusure'!$A$2,Calendar!$B197&lt;='Festività&amp;Chiusure'!$B$2),  AND($B197&gt;='Festività&amp;Chiusure'!$A$3,Calendar!$B197&lt;='Festività&amp;Chiusure'!$B$3),  AND($B197&gt;='Festività&amp;Chiusure'!$A$4,Calendar!$B197&lt;='Festività&amp;Chiusure'!$B$4),  AND($B197&gt;='Festività&amp;Chiusure'!$A$5,Calendar!$B197&lt;='Festività&amp;Chiusure'!$B$5),  AND($B197&gt;='Festività&amp;Chiusure'!$A$6,Calendar!$B197&lt;='Festività&amp;Chiusure'!$B$6),  AND($B197&gt;='Festività&amp;Chiusure'!$A$7,Calendar!$B197&lt;='Festività&amp;Chiusure'!$B$7),  AND($B197&gt;='Festività&amp;Chiusure'!$A$8,Calendar!$B197&lt;='Festività&amp;Chiusure'!$B$8),  AND($B197&gt;='Festività&amp;Chiusure'!$A$9,Calendar!$B197&lt;='Festività&amp;Chiusure'!$B$9),  AND($B197&gt;='Festività&amp;Chiusure'!$A$10,Calendar!$B197&lt;='Festività&amp;Chiusure'!$B$10),  AND($B197&gt;='Festività&amp;Chiusure'!$A$11,Calendar!$B197&lt;='Festività&amp;Chiusure'!$B$11),  AND($B197&gt;='Festività&amp;Chiusure'!$A$12,Calendar!$B197&lt;='Festività&amp;Chiusure'!$B$12),  AND($B197&gt;='Festività&amp;Chiusure'!$A$13,Calendar!$B197&lt;='Festività&amp;Chiusure'!$B$13),  AND($B197&gt;='Festività&amp;Chiusure'!$A$14,Calendar!$B197&lt;='Festività&amp;Chiusure'!$B$14),    AND($B197&gt;='Festività&amp;Chiusure'!$A$15,Calendar!$B197&lt;='Festività&amp;Chiusure'!$B$15),  AND($B197&gt;='Festività&amp;Chiusure'!$A$16,Calendar!$B197&lt;='Festività&amp;Chiusure'!$B$16),   $H197="domenica",$H197="sabato"),0,1)</f>
        <v>0</v>
      </c>
      <c r="K197">
        <f t="shared" si="32"/>
        <v>195</v>
      </c>
      <c r="L197">
        <f>SUM($J$3:J197)</f>
        <v>140</v>
      </c>
    </row>
    <row r="198" spans="1:12">
      <c r="A198" s="4">
        <f t="shared" si="33"/>
        <v>20240714</v>
      </c>
      <c r="B198" s="1">
        <v>45487</v>
      </c>
      <c r="C198">
        <f t="shared" si="34"/>
        <v>2024</v>
      </c>
      <c r="D198">
        <f t="shared" si="27"/>
        <v>7</v>
      </c>
      <c r="E198">
        <f t="shared" si="28"/>
        <v>29</v>
      </c>
      <c r="F198">
        <f t="shared" si="29"/>
        <v>1</v>
      </c>
      <c r="G198">
        <f t="shared" si="30"/>
        <v>14</v>
      </c>
      <c r="H198" t="str">
        <f t="shared" si="31"/>
        <v>domenica</v>
      </c>
      <c r="I198" t="str">
        <f t="shared" si="35"/>
        <v>luglio</v>
      </c>
      <c r="J198">
        <f>IF(OR(AND($B198&gt;='Festività&amp;Chiusure'!$A$2,Calendar!$B198&lt;='Festività&amp;Chiusure'!$B$2),  AND($B198&gt;='Festività&amp;Chiusure'!$A$3,Calendar!$B198&lt;='Festività&amp;Chiusure'!$B$3),  AND($B198&gt;='Festività&amp;Chiusure'!$A$4,Calendar!$B198&lt;='Festività&amp;Chiusure'!$B$4),  AND($B198&gt;='Festività&amp;Chiusure'!$A$5,Calendar!$B198&lt;='Festività&amp;Chiusure'!$B$5),  AND($B198&gt;='Festività&amp;Chiusure'!$A$6,Calendar!$B198&lt;='Festività&amp;Chiusure'!$B$6),  AND($B198&gt;='Festività&amp;Chiusure'!$A$7,Calendar!$B198&lt;='Festività&amp;Chiusure'!$B$7),  AND($B198&gt;='Festività&amp;Chiusure'!$A$8,Calendar!$B198&lt;='Festività&amp;Chiusure'!$B$8),  AND($B198&gt;='Festività&amp;Chiusure'!$A$9,Calendar!$B198&lt;='Festività&amp;Chiusure'!$B$9),  AND($B198&gt;='Festività&amp;Chiusure'!$A$10,Calendar!$B198&lt;='Festività&amp;Chiusure'!$B$10),  AND($B198&gt;='Festività&amp;Chiusure'!$A$11,Calendar!$B198&lt;='Festività&amp;Chiusure'!$B$11),  AND($B198&gt;='Festività&amp;Chiusure'!$A$12,Calendar!$B198&lt;='Festività&amp;Chiusure'!$B$12),  AND($B198&gt;='Festività&amp;Chiusure'!$A$13,Calendar!$B198&lt;='Festività&amp;Chiusure'!$B$13),  AND($B198&gt;='Festività&amp;Chiusure'!$A$14,Calendar!$B198&lt;='Festività&amp;Chiusure'!$B$14),    AND($B198&gt;='Festività&amp;Chiusure'!$A$15,Calendar!$B198&lt;='Festività&amp;Chiusure'!$B$15),  AND($B198&gt;='Festività&amp;Chiusure'!$A$16,Calendar!$B198&lt;='Festività&amp;Chiusure'!$B$16),   $H198="domenica",$H198="sabato"),0,1)</f>
        <v>0</v>
      </c>
      <c r="K198">
        <f t="shared" si="32"/>
        <v>196</v>
      </c>
      <c r="L198">
        <f>SUM($J$3:J198)</f>
        <v>140</v>
      </c>
    </row>
    <row r="199" spans="1:12">
      <c r="A199" s="4">
        <f t="shared" si="33"/>
        <v>20240715</v>
      </c>
      <c r="B199" s="1">
        <v>45488</v>
      </c>
      <c r="C199">
        <f t="shared" si="34"/>
        <v>2024</v>
      </c>
      <c r="D199">
        <f t="shared" si="27"/>
        <v>7</v>
      </c>
      <c r="E199">
        <f t="shared" si="28"/>
        <v>29</v>
      </c>
      <c r="F199">
        <f t="shared" si="29"/>
        <v>2</v>
      </c>
      <c r="G199">
        <f t="shared" si="30"/>
        <v>15</v>
      </c>
      <c r="H199" t="str">
        <f t="shared" si="31"/>
        <v>lunedì</v>
      </c>
      <c r="I199" t="str">
        <f t="shared" si="35"/>
        <v>luglio</v>
      </c>
      <c r="J199">
        <f>IF(OR(AND($B199&gt;='Festività&amp;Chiusure'!$A$2,Calendar!$B199&lt;='Festività&amp;Chiusure'!$B$2),  AND($B199&gt;='Festività&amp;Chiusure'!$A$3,Calendar!$B199&lt;='Festività&amp;Chiusure'!$B$3),  AND($B199&gt;='Festività&amp;Chiusure'!$A$4,Calendar!$B199&lt;='Festività&amp;Chiusure'!$B$4),  AND($B199&gt;='Festività&amp;Chiusure'!$A$5,Calendar!$B199&lt;='Festività&amp;Chiusure'!$B$5),  AND($B199&gt;='Festività&amp;Chiusure'!$A$6,Calendar!$B199&lt;='Festività&amp;Chiusure'!$B$6),  AND($B199&gt;='Festività&amp;Chiusure'!$A$7,Calendar!$B199&lt;='Festività&amp;Chiusure'!$B$7),  AND($B199&gt;='Festività&amp;Chiusure'!$A$8,Calendar!$B199&lt;='Festività&amp;Chiusure'!$B$8),  AND($B199&gt;='Festività&amp;Chiusure'!$A$9,Calendar!$B199&lt;='Festività&amp;Chiusure'!$B$9),  AND($B199&gt;='Festività&amp;Chiusure'!$A$10,Calendar!$B199&lt;='Festività&amp;Chiusure'!$B$10),  AND($B199&gt;='Festività&amp;Chiusure'!$A$11,Calendar!$B199&lt;='Festività&amp;Chiusure'!$B$11),  AND($B199&gt;='Festività&amp;Chiusure'!$A$12,Calendar!$B199&lt;='Festività&amp;Chiusure'!$B$12),  AND($B199&gt;='Festività&amp;Chiusure'!$A$13,Calendar!$B199&lt;='Festività&amp;Chiusure'!$B$13),  AND($B199&gt;='Festività&amp;Chiusure'!$A$14,Calendar!$B199&lt;='Festività&amp;Chiusure'!$B$14),    AND($B199&gt;='Festività&amp;Chiusure'!$A$15,Calendar!$B199&lt;='Festività&amp;Chiusure'!$B$15),  AND($B199&gt;='Festività&amp;Chiusure'!$A$16,Calendar!$B199&lt;='Festività&amp;Chiusure'!$B$16),   $H199="domenica",$H199="sabato"),0,1)</f>
        <v>1</v>
      </c>
      <c r="K199">
        <f t="shared" si="32"/>
        <v>197</v>
      </c>
      <c r="L199">
        <f>SUM($J$3:J199)</f>
        <v>141</v>
      </c>
    </row>
    <row r="200" spans="1:12">
      <c r="A200" s="4">
        <f t="shared" si="33"/>
        <v>20240716</v>
      </c>
      <c r="B200" s="1">
        <v>45489</v>
      </c>
      <c r="C200">
        <f t="shared" si="34"/>
        <v>2024</v>
      </c>
      <c r="D200">
        <f t="shared" si="27"/>
        <v>7</v>
      </c>
      <c r="E200">
        <f t="shared" si="28"/>
        <v>29</v>
      </c>
      <c r="F200">
        <f t="shared" si="29"/>
        <v>3</v>
      </c>
      <c r="G200">
        <f t="shared" si="30"/>
        <v>16</v>
      </c>
      <c r="H200" t="str">
        <f t="shared" si="31"/>
        <v>martedì</v>
      </c>
      <c r="I200" t="str">
        <f t="shared" si="35"/>
        <v>luglio</v>
      </c>
      <c r="J200">
        <f>IF(OR(AND($B200&gt;='Festività&amp;Chiusure'!$A$2,Calendar!$B200&lt;='Festività&amp;Chiusure'!$B$2),  AND($B200&gt;='Festività&amp;Chiusure'!$A$3,Calendar!$B200&lt;='Festività&amp;Chiusure'!$B$3),  AND($B200&gt;='Festività&amp;Chiusure'!$A$4,Calendar!$B200&lt;='Festività&amp;Chiusure'!$B$4),  AND($B200&gt;='Festività&amp;Chiusure'!$A$5,Calendar!$B200&lt;='Festività&amp;Chiusure'!$B$5),  AND($B200&gt;='Festività&amp;Chiusure'!$A$6,Calendar!$B200&lt;='Festività&amp;Chiusure'!$B$6),  AND($B200&gt;='Festività&amp;Chiusure'!$A$7,Calendar!$B200&lt;='Festività&amp;Chiusure'!$B$7),  AND($B200&gt;='Festività&amp;Chiusure'!$A$8,Calendar!$B200&lt;='Festività&amp;Chiusure'!$B$8),  AND($B200&gt;='Festività&amp;Chiusure'!$A$9,Calendar!$B200&lt;='Festività&amp;Chiusure'!$B$9),  AND($B200&gt;='Festività&amp;Chiusure'!$A$10,Calendar!$B200&lt;='Festività&amp;Chiusure'!$B$10),  AND($B200&gt;='Festività&amp;Chiusure'!$A$11,Calendar!$B200&lt;='Festività&amp;Chiusure'!$B$11),  AND($B200&gt;='Festività&amp;Chiusure'!$A$12,Calendar!$B200&lt;='Festività&amp;Chiusure'!$B$12),  AND($B200&gt;='Festività&amp;Chiusure'!$A$13,Calendar!$B200&lt;='Festività&amp;Chiusure'!$B$13),  AND($B200&gt;='Festività&amp;Chiusure'!$A$14,Calendar!$B200&lt;='Festività&amp;Chiusure'!$B$14),    AND($B200&gt;='Festività&amp;Chiusure'!$A$15,Calendar!$B200&lt;='Festività&amp;Chiusure'!$B$15),  AND($B200&gt;='Festività&amp;Chiusure'!$A$16,Calendar!$B200&lt;='Festività&amp;Chiusure'!$B$16),   $H200="domenica",$H200="sabato"),0,1)</f>
        <v>1</v>
      </c>
      <c r="K200">
        <f t="shared" si="32"/>
        <v>198</v>
      </c>
      <c r="L200">
        <f>SUM($J$3:J200)</f>
        <v>142</v>
      </c>
    </row>
    <row r="201" spans="1:12">
      <c r="A201" s="4">
        <f t="shared" si="33"/>
        <v>20240717</v>
      </c>
      <c r="B201" s="1">
        <v>45490</v>
      </c>
      <c r="C201">
        <f t="shared" si="34"/>
        <v>2024</v>
      </c>
      <c r="D201">
        <f t="shared" si="27"/>
        <v>7</v>
      </c>
      <c r="E201">
        <f t="shared" si="28"/>
        <v>29</v>
      </c>
      <c r="F201">
        <f t="shared" si="29"/>
        <v>4</v>
      </c>
      <c r="G201">
        <f t="shared" si="30"/>
        <v>17</v>
      </c>
      <c r="H201" t="str">
        <f t="shared" si="31"/>
        <v>mercoledì</v>
      </c>
      <c r="I201" t="str">
        <f t="shared" si="35"/>
        <v>luglio</v>
      </c>
      <c r="J201">
        <f>IF(OR(AND($B201&gt;='Festività&amp;Chiusure'!$A$2,Calendar!$B201&lt;='Festività&amp;Chiusure'!$B$2),  AND($B201&gt;='Festività&amp;Chiusure'!$A$3,Calendar!$B201&lt;='Festività&amp;Chiusure'!$B$3),  AND($B201&gt;='Festività&amp;Chiusure'!$A$4,Calendar!$B201&lt;='Festività&amp;Chiusure'!$B$4),  AND($B201&gt;='Festività&amp;Chiusure'!$A$5,Calendar!$B201&lt;='Festività&amp;Chiusure'!$B$5),  AND($B201&gt;='Festività&amp;Chiusure'!$A$6,Calendar!$B201&lt;='Festività&amp;Chiusure'!$B$6),  AND($B201&gt;='Festività&amp;Chiusure'!$A$7,Calendar!$B201&lt;='Festività&amp;Chiusure'!$B$7),  AND($B201&gt;='Festività&amp;Chiusure'!$A$8,Calendar!$B201&lt;='Festività&amp;Chiusure'!$B$8),  AND($B201&gt;='Festività&amp;Chiusure'!$A$9,Calendar!$B201&lt;='Festività&amp;Chiusure'!$B$9),  AND($B201&gt;='Festività&amp;Chiusure'!$A$10,Calendar!$B201&lt;='Festività&amp;Chiusure'!$B$10),  AND($B201&gt;='Festività&amp;Chiusure'!$A$11,Calendar!$B201&lt;='Festività&amp;Chiusure'!$B$11),  AND($B201&gt;='Festività&amp;Chiusure'!$A$12,Calendar!$B201&lt;='Festività&amp;Chiusure'!$B$12),  AND($B201&gt;='Festività&amp;Chiusure'!$A$13,Calendar!$B201&lt;='Festività&amp;Chiusure'!$B$13),  AND($B201&gt;='Festività&amp;Chiusure'!$A$14,Calendar!$B201&lt;='Festività&amp;Chiusure'!$B$14),    AND($B201&gt;='Festività&amp;Chiusure'!$A$15,Calendar!$B201&lt;='Festività&amp;Chiusure'!$B$15),  AND($B201&gt;='Festività&amp;Chiusure'!$A$16,Calendar!$B201&lt;='Festività&amp;Chiusure'!$B$16),   $H201="domenica",$H201="sabato"),0,1)</f>
        <v>1</v>
      </c>
      <c r="K201">
        <f t="shared" si="32"/>
        <v>199</v>
      </c>
      <c r="L201">
        <f>SUM($J$3:J201)</f>
        <v>143</v>
      </c>
    </row>
    <row r="202" spans="1:12">
      <c r="A202" s="4">
        <f t="shared" si="33"/>
        <v>20240718</v>
      </c>
      <c r="B202" s="1">
        <v>45491</v>
      </c>
      <c r="C202">
        <f t="shared" si="34"/>
        <v>2024</v>
      </c>
      <c r="D202">
        <f t="shared" si="27"/>
        <v>7</v>
      </c>
      <c r="E202">
        <f t="shared" si="28"/>
        <v>29</v>
      </c>
      <c r="F202">
        <f t="shared" si="29"/>
        <v>5</v>
      </c>
      <c r="G202">
        <f t="shared" si="30"/>
        <v>18</v>
      </c>
      <c r="H202" t="str">
        <f t="shared" si="31"/>
        <v>giovedì</v>
      </c>
      <c r="I202" t="str">
        <f t="shared" si="35"/>
        <v>luglio</v>
      </c>
      <c r="J202">
        <f>IF(OR(AND($B202&gt;='Festività&amp;Chiusure'!$A$2,Calendar!$B202&lt;='Festività&amp;Chiusure'!$B$2),  AND($B202&gt;='Festività&amp;Chiusure'!$A$3,Calendar!$B202&lt;='Festività&amp;Chiusure'!$B$3),  AND($B202&gt;='Festività&amp;Chiusure'!$A$4,Calendar!$B202&lt;='Festività&amp;Chiusure'!$B$4),  AND($B202&gt;='Festività&amp;Chiusure'!$A$5,Calendar!$B202&lt;='Festività&amp;Chiusure'!$B$5),  AND($B202&gt;='Festività&amp;Chiusure'!$A$6,Calendar!$B202&lt;='Festività&amp;Chiusure'!$B$6),  AND($B202&gt;='Festività&amp;Chiusure'!$A$7,Calendar!$B202&lt;='Festività&amp;Chiusure'!$B$7),  AND($B202&gt;='Festività&amp;Chiusure'!$A$8,Calendar!$B202&lt;='Festività&amp;Chiusure'!$B$8),  AND($B202&gt;='Festività&amp;Chiusure'!$A$9,Calendar!$B202&lt;='Festività&amp;Chiusure'!$B$9),  AND($B202&gt;='Festività&amp;Chiusure'!$A$10,Calendar!$B202&lt;='Festività&amp;Chiusure'!$B$10),  AND($B202&gt;='Festività&amp;Chiusure'!$A$11,Calendar!$B202&lt;='Festività&amp;Chiusure'!$B$11),  AND($B202&gt;='Festività&amp;Chiusure'!$A$12,Calendar!$B202&lt;='Festività&amp;Chiusure'!$B$12),  AND($B202&gt;='Festività&amp;Chiusure'!$A$13,Calendar!$B202&lt;='Festività&amp;Chiusure'!$B$13),  AND($B202&gt;='Festività&amp;Chiusure'!$A$14,Calendar!$B202&lt;='Festività&amp;Chiusure'!$B$14),    AND($B202&gt;='Festività&amp;Chiusure'!$A$15,Calendar!$B202&lt;='Festività&amp;Chiusure'!$B$15),  AND($B202&gt;='Festività&amp;Chiusure'!$A$16,Calendar!$B202&lt;='Festività&amp;Chiusure'!$B$16),   $H202="domenica",$H202="sabato"),0,1)</f>
        <v>1</v>
      </c>
      <c r="K202">
        <f t="shared" si="32"/>
        <v>200</v>
      </c>
      <c r="L202">
        <f>SUM($J$3:J202)</f>
        <v>144</v>
      </c>
    </row>
    <row r="203" spans="1:12">
      <c r="A203" s="4">
        <f t="shared" si="33"/>
        <v>20240719</v>
      </c>
      <c r="B203" s="1">
        <v>45492</v>
      </c>
      <c r="C203">
        <f t="shared" si="34"/>
        <v>2024</v>
      </c>
      <c r="D203">
        <f t="shared" si="27"/>
        <v>7</v>
      </c>
      <c r="E203">
        <f t="shared" si="28"/>
        <v>29</v>
      </c>
      <c r="F203">
        <f t="shared" si="29"/>
        <v>6</v>
      </c>
      <c r="G203">
        <f t="shared" si="30"/>
        <v>19</v>
      </c>
      <c r="H203" t="str">
        <f t="shared" si="31"/>
        <v>venerdì</v>
      </c>
      <c r="I203" t="str">
        <f t="shared" si="35"/>
        <v>luglio</v>
      </c>
      <c r="J203">
        <f>IF(OR(AND($B203&gt;='Festività&amp;Chiusure'!$A$2,Calendar!$B203&lt;='Festività&amp;Chiusure'!$B$2),  AND($B203&gt;='Festività&amp;Chiusure'!$A$3,Calendar!$B203&lt;='Festività&amp;Chiusure'!$B$3),  AND($B203&gt;='Festività&amp;Chiusure'!$A$4,Calendar!$B203&lt;='Festività&amp;Chiusure'!$B$4),  AND($B203&gt;='Festività&amp;Chiusure'!$A$5,Calendar!$B203&lt;='Festività&amp;Chiusure'!$B$5),  AND($B203&gt;='Festività&amp;Chiusure'!$A$6,Calendar!$B203&lt;='Festività&amp;Chiusure'!$B$6),  AND($B203&gt;='Festività&amp;Chiusure'!$A$7,Calendar!$B203&lt;='Festività&amp;Chiusure'!$B$7),  AND($B203&gt;='Festività&amp;Chiusure'!$A$8,Calendar!$B203&lt;='Festività&amp;Chiusure'!$B$8),  AND($B203&gt;='Festività&amp;Chiusure'!$A$9,Calendar!$B203&lt;='Festività&amp;Chiusure'!$B$9),  AND($B203&gt;='Festività&amp;Chiusure'!$A$10,Calendar!$B203&lt;='Festività&amp;Chiusure'!$B$10),  AND($B203&gt;='Festività&amp;Chiusure'!$A$11,Calendar!$B203&lt;='Festività&amp;Chiusure'!$B$11),  AND($B203&gt;='Festività&amp;Chiusure'!$A$12,Calendar!$B203&lt;='Festività&amp;Chiusure'!$B$12),  AND($B203&gt;='Festività&amp;Chiusure'!$A$13,Calendar!$B203&lt;='Festività&amp;Chiusure'!$B$13),  AND($B203&gt;='Festività&amp;Chiusure'!$A$14,Calendar!$B203&lt;='Festività&amp;Chiusure'!$B$14),    AND($B203&gt;='Festività&amp;Chiusure'!$A$15,Calendar!$B203&lt;='Festività&amp;Chiusure'!$B$15),  AND($B203&gt;='Festività&amp;Chiusure'!$A$16,Calendar!$B203&lt;='Festività&amp;Chiusure'!$B$16),   $H203="domenica",$H203="sabato"),0,1)</f>
        <v>1</v>
      </c>
      <c r="K203">
        <f t="shared" si="32"/>
        <v>201</v>
      </c>
      <c r="L203">
        <f>SUM($J$3:J203)</f>
        <v>145</v>
      </c>
    </row>
    <row r="204" spans="1:12">
      <c r="A204" s="4">
        <f t="shared" si="33"/>
        <v>20240720</v>
      </c>
      <c r="B204" s="1">
        <v>45493</v>
      </c>
      <c r="C204">
        <f t="shared" si="34"/>
        <v>2024</v>
      </c>
      <c r="D204">
        <f t="shared" si="27"/>
        <v>7</v>
      </c>
      <c r="E204">
        <f t="shared" si="28"/>
        <v>29</v>
      </c>
      <c r="F204">
        <f t="shared" si="29"/>
        <v>7</v>
      </c>
      <c r="G204">
        <f t="shared" si="30"/>
        <v>20</v>
      </c>
      <c r="H204" t="str">
        <f t="shared" si="31"/>
        <v>sabato</v>
      </c>
      <c r="I204" t="str">
        <f t="shared" si="35"/>
        <v>luglio</v>
      </c>
      <c r="J204">
        <f>IF(OR(AND($B204&gt;='Festività&amp;Chiusure'!$A$2,Calendar!$B204&lt;='Festività&amp;Chiusure'!$B$2),  AND($B204&gt;='Festività&amp;Chiusure'!$A$3,Calendar!$B204&lt;='Festività&amp;Chiusure'!$B$3),  AND($B204&gt;='Festività&amp;Chiusure'!$A$4,Calendar!$B204&lt;='Festività&amp;Chiusure'!$B$4),  AND($B204&gt;='Festività&amp;Chiusure'!$A$5,Calendar!$B204&lt;='Festività&amp;Chiusure'!$B$5),  AND($B204&gt;='Festività&amp;Chiusure'!$A$6,Calendar!$B204&lt;='Festività&amp;Chiusure'!$B$6),  AND($B204&gt;='Festività&amp;Chiusure'!$A$7,Calendar!$B204&lt;='Festività&amp;Chiusure'!$B$7),  AND($B204&gt;='Festività&amp;Chiusure'!$A$8,Calendar!$B204&lt;='Festività&amp;Chiusure'!$B$8),  AND($B204&gt;='Festività&amp;Chiusure'!$A$9,Calendar!$B204&lt;='Festività&amp;Chiusure'!$B$9),  AND($B204&gt;='Festività&amp;Chiusure'!$A$10,Calendar!$B204&lt;='Festività&amp;Chiusure'!$B$10),  AND($B204&gt;='Festività&amp;Chiusure'!$A$11,Calendar!$B204&lt;='Festività&amp;Chiusure'!$B$11),  AND($B204&gt;='Festività&amp;Chiusure'!$A$12,Calendar!$B204&lt;='Festività&amp;Chiusure'!$B$12),  AND($B204&gt;='Festività&amp;Chiusure'!$A$13,Calendar!$B204&lt;='Festività&amp;Chiusure'!$B$13),  AND($B204&gt;='Festività&amp;Chiusure'!$A$14,Calendar!$B204&lt;='Festività&amp;Chiusure'!$B$14),    AND($B204&gt;='Festività&amp;Chiusure'!$A$15,Calendar!$B204&lt;='Festività&amp;Chiusure'!$B$15),  AND($B204&gt;='Festività&amp;Chiusure'!$A$16,Calendar!$B204&lt;='Festività&amp;Chiusure'!$B$16),   $H204="domenica",$H204="sabato"),0,1)</f>
        <v>0</v>
      </c>
      <c r="K204">
        <f t="shared" si="32"/>
        <v>202</v>
      </c>
      <c r="L204">
        <f>SUM($J$3:J204)</f>
        <v>145</v>
      </c>
    </row>
    <row r="205" spans="1:12">
      <c r="A205" s="4">
        <f t="shared" si="33"/>
        <v>20240721</v>
      </c>
      <c r="B205" s="1">
        <v>45494</v>
      </c>
      <c r="C205">
        <f t="shared" si="34"/>
        <v>2024</v>
      </c>
      <c r="D205">
        <f t="shared" si="27"/>
        <v>7</v>
      </c>
      <c r="E205">
        <f t="shared" si="28"/>
        <v>30</v>
      </c>
      <c r="F205">
        <f t="shared" si="29"/>
        <v>1</v>
      </c>
      <c r="G205">
        <f t="shared" si="30"/>
        <v>21</v>
      </c>
      <c r="H205" t="str">
        <f t="shared" si="31"/>
        <v>domenica</v>
      </c>
      <c r="I205" t="str">
        <f t="shared" si="35"/>
        <v>luglio</v>
      </c>
      <c r="J205">
        <f>IF(OR(AND($B205&gt;='Festività&amp;Chiusure'!$A$2,Calendar!$B205&lt;='Festività&amp;Chiusure'!$B$2),  AND($B205&gt;='Festività&amp;Chiusure'!$A$3,Calendar!$B205&lt;='Festività&amp;Chiusure'!$B$3),  AND($B205&gt;='Festività&amp;Chiusure'!$A$4,Calendar!$B205&lt;='Festività&amp;Chiusure'!$B$4),  AND($B205&gt;='Festività&amp;Chiusure'!$A$5,Calendar!$B205&lt;='Festività&amp;Chiusure'!$B$5),  AND($B205&gt;='Festività&amp;Chiusure'!$A$6,Calendar!$B205&lt;='Festività&amp;Chiusure'!$B$6),  AND($B205&gt;='Festività&amp;Chiusure'!$A$7,Calendar!$B205&lt;='Festività&amp;Chiusure'!$B$7),  AND($B205&gt;='Festività&amp;Chiusure'!$A$8,Calendar!$B205&lt;='Festività&amp;Chiusure'!$B$8),  AND($B205&gt;='Festività&amp;Chiusure'!$A$9,Calendar!$B205&lt;='Festività&amp;Chiusure'!$B$9),  AND($B205&gt;='Festività&amp;Chiusure'!$A$10,Calendar!$B205&lt;='Festività&amp;Chiusure'!$B$10),  AND($B205&gt;='Festività&amp;Chiusure'!$A$11,Calendar!$B205&lt;='Festività&amp;Chiusure'!$B$11),  AND($B205&gt;='Festività&amp;Chiusure'!$A$12,Calendar!$B205&lt;='Festività&amp;Chiusure'!$B$12),  AND($B205&gt;='Festività&amp;Chiusure'!$A$13,Calendar!$B205&lt;='Festività&amp;Chiusure'!$B$13),  AND($B205&gt;='Festività&amp;Chiusure'!$A$14,Calendar!$B205&lt;='Festività&amp;Chiusure'!$B$14),    AND($B205&gt;='Festività&amp;Chiusure'!$A$15,Calendar!$B205&lt;='Festività&amp;Chiusure'!$B$15),  AND($B205&gt;='Festività&amp;Chiusure'!$A$16,Calendar!$B205&lt;='Festività&amp;Chiusure'!$B$16),   $H205="domenica",$H205="sabato"),0,1)</f>
        <v>0</v>
      </c>
      <c r="K205">
        <f t="shared" si="32"/>
        <v>203</v>
      </c>
      <c r="L205">
        <f>SUM($J$3:J205)</f>
        <v>145</v>
      </c>
    </row>
    <row r="206" spans="1:12">
      <c r="A206" s="4">
        <f t="shared" si="33"/>
        <v>20240722</v>
      </c>
      <c r="B206" s="1">
        <v>45495</v>
      </c>
      <c r="C206">
        <f t="shared" si="34"/>
        <v>2024</v>
      </c>
      <c r="D206">
        <f t="shared" si="27"/>
        <v>7</v>
      </c>
      <c r="E206">
        <f t="shared" si="28"/>
        <v>30</v>
      </c>
      <c r="F206">
        <f t="shared" si="29"/>
        <v>2</v>
      </c>
      <c r="G206">
        <f t="shared" si="30"/>
        <v>22</v>
      </c>
      <c r="H206" t="str">
        <f t="shared" si="31"/>
        <v>lunedì</v>
      </c>
      <c r="I206" t="str">
        <f t="shared" si="35"/>
        <v>luglio</v>
      </c>
      <c r="J206">
        <f>IF(OR(AND($B206&gt;='Festività&amp;Chiusure'!$A$2,Calendar!$B206&lt;='Festività&amp;Chiusure'!$B$2),  AND($B206&gt;='Festività&amp;Chiusure'!$A$3,Calendar!$B206&lt;='Festività&amp;Chiusure'!$B$3),  AND($B206&gt;='Festività&amp;Chiusure'!$A$4,Calendar!$B206&lt;='Festività&amp;Chiusure'!$B$4),  AND($B206&gt;='Festività&amp;Chiusure'!$A$5,Calendar!$B206&lt;='Festività&amp;Chiusure'!$B$5),  AND($B206&gt;='Festività&amp;Chiusure'!$A$6,Calendar!$B206&lt;='Festività&amp;Chiusure'!$B$6),  AND($B206&gt;='Festività&amp;Chiusure'!$A$7,Calendar!$B206&lt;='Festività&amp;Chiusure'!$B$7),  AND($B206&gt;='Festività&amp;Chiusure'!$A$8,Calendar!$B206&lt;='Festività&amp;Chiusure'!$B$8),  AND($B206&gt;='Festività&amp;Chiusure'!$A$9,Calendar!$B206&lt;='Festività&amp;Chiusure'!$B$9),  AND($B206&gt;='Festività&amp;Chiusure'!$A$10,Calendar!$B206&lt;='Festività&amp;Chiusure'!$B$10),  AND($B206&gt;='Festività&amp;Chiusure'!$A$11,Calendar!$B206&lt;='Festività&amp;Chiusure'!$B$11),  AND($B206&gt;='Festività&amp;Chiusure'!$A$12,Calendar!$B206&lt;='Festività&amp;Chiusure'!$B$12),  AND($B206&gt;='Festività&amp;Chiusure'!$A$13,Calendar!$B206&lt;='Festività&amp;Chiusure'!$B$13),  AND($B206&gt;='Festività&amp;Chiusure'!$A$14,Calendar!$B206&lt;='Festività&amp;Chiusure'!$B$14),    AND($B206&gt;='Festività&amp;Chiusure'!$A$15,Calendar!$B206&lt;='Festività&amp;Chiusure'!$B$15),  AND($B206&gt;='Festività&amp;Chiusure'!$A$16,Calendar!$B206&lt;='Festività&amp;Chiusure'!$B$16),   $H206="domenica",$H206="sabato"),0,1)</f>
        <v>1</v>
      </c>
      <c r="K206">
        <f t="shared" si="32"/>
        <v>204</v>
      </c>
      <c r="L206">
        <f>SUM($J$3:J206)</f>
        <v>146</v>
      </c>
    </row>
    <row r="207" spans="1:12">
      <c r="A207" s="4">
        <f t="shared" si="33"/>
        <v>20240723</v>
      </c>
      <c r="B207" s="1">
        <v>45496</v>
      </c>
      <c r="C207">
        <f t="shared" si="34"/>
        <v>2024</v>
      </c>
      <c r="D207">
        <f t="shared" si="27"/>
        <v>7</v>
      </c>
      <c r="E207">
        <f t="shared" si="28"/>
        <v>30</v>
      </c>
      <c r="F207">
        <f t="shared" si="29"/>
        <v>3</v>
      </c>
      <c r="G207">
        <f t="shared" si="30"/>
        <v>23</v>
      </c>
      <c r="H207" t="str">
        <f t="shared" si="31"/>
        <v>martedì</v>
      </c>
      <c r="I207" t="str">
        <f t="shared" si="35"/>
        <v>luglio</v>
      </c>
      <c r="J207">
        <f>IF(OR(AND($B207&gt;='Festività&amp;Chiusure'!$A$2,Calendar!$B207&lt;='Festività&amp;Chiusure'!$B$2),  AND($B207&gt;='Festività&amp;Chiusure'!$A$3,Calendar!$B207&lt;='Festività&amp;Chiusure'!$B$3),  AND($B207&gt;='Festività&amp;Chiusure'!$A$4,Calendar!$B207&lt;='Festività&amp;Chiusure'!$B$4),  AND($B207&gt;='Festività&amp;Chiusure'!$A$5,Calendar!$B207&lt;='Festività&amp;Chiusure'!$B$5),  AND($B207&gt;='Festività&amp;Chiusure'!$A$6,Calendar!$B207&lt;='Festività&amp;Chiusure'!$B$6),  AND($B207&gt;='Festività&amp;Chiusure'!$A$7,Calendar!$B207&lt;='Festività&amp;Chiusure'!$B$7),  AND($B207&gt;='Festività&amp;Chiusure'!$A$8,Calendar!$B207&lt;='Festività&amp;Chiusure'!$B$8),  AND($B207&gt;='Festività&amp;Chiusure'!$A$9,Calendar!$B207&lt;='Festività&amp;Chiusure'!$B$9),  AND($B207&gt;='Festività&amp;Chiusure'!$A$10,Calendar!$B207&lt;='Festività&amp;Chiusure'!$B$10),  AND($B207&gt;='Festività&amp;Chiusure'!$A$11,Calendar!$B207&lt;='Festività&amp;Chiusure'!$B$11),  AND($B207&gt;='Festività&amp;Chiusure'!$A$12,Calendar!$B207&lt;='Festività&amp;Chiusure'!$B$12),  AND($B207&gt;='Festività&amp;Chiusure'!$A$13,Calendar!$B207&lt;='Festività&amp;Chiusure'!$B$13),  AND($B207&gt;='Festività&amp;Chiusure'!$A$14,Calendar!$B207&lt;='Festività&amp;Chiusure'!$B$14),    AND($B207&gt;='Festività&amp;Chiusure'!$A$15,Calendar!$B207&lt;='Festività&amp;Chiusure'!$B$15),  AND($B207&gt;='Festività&amp;Chiusure'!$A$16,Calendar!$B207&lt;='Festività&amp;Chiusure'!$B$16),   $H207="domenica",$H207="sabato"),0,1)</f>
        <v>1</v>
      </c>
      <c r="K207">
        <f t="shared" si="32"/>
        <v>205</v>
      </c>
      <c r="L207">
        <f>SUM($J$3:J207)</f>
        <v>147</v>
      </c>
    </row>
    <row r="208" spans="1:12">
      <c r="A208" s="4">
        <f t="shared" si="33"/>
        <v>20240724</v>
      </c>
      <c r="B208" s="1">
        <v>45497</v>
      </c>
      <c r="C208">
        <f t="shared" si="34"/>
        <v>2024</v>
      </c>
      <c r="D208">
        <f t="shared" si="27"/>
        <v>7</v>
      </c>
      <c r="E208">
        <f t="shared" si="28"/>
        <v>30</v>
      </c>
      <c r="F208">
        <f t="shared" si="29"/>
        <v>4</v>
      </c>
      <c r="G208">
        <f t="shared" si="30"/>
        <v>24</v>
      </c>
      <c r="H208" t="str">
        <f t="shared" si="31"/>
        <v>mercoledì</v>
      </c>
      <c r="I208" t="str">
        <f t="shared" si="35"/>
        <v>luglio</v>
      </c>
      <c r="J208">
        <f>IF(OR(AND($B208&gt;='Festività&amp;Chiusure'!$A$2,Calendar!$B208&lt;='Festività&amp;Chiusure'!$B$2),  AND($B208&gt;='Festività&amp;Chiusure'!$A$3,Calendar!$B208&lt;='Festività&amp;Chiusure'!$B$3),  AND($B208&gt;='Festività&amp;Chiusure'!$A$4,Calendar!$B208&lt;='Festività&amp;Chiusure'!$B$4),  AND($B208&gt;='Festività&amp;Chiusure'!$A$5,Calendar!$B208&lt;='Festività&amp;Chiusure'!$B$5),  AND($B208&gt;='Festività&amp;Chiusure'!$A$6,Calendar!$B208&lt;='Festività&amp;Chiusure'!$B$6),  AND($B208&gt;='Festività&amp;Chiusure'!$A$7,Calendar!$B208&lt;='Festività&amp;Chiusure'!$B$7),  AND($B208&gt;='Festività&amp;Chiusure'!$A$8,Calendar!$B208&lt;='Festività&amp;Chiusure'!$B$8),  AND($B208&gt;='Festività&amp;Chiusure'!$A$9,Calendar!$B208&lt;='Festività&amp;Chiusure'!$B$9),  AND($B208&gt;='Festività&amp;Chiusure'!$A$10,Calendar!$B208&lt;='Festività&amp;Chiusure'!$B$10),  AND($B208&gt;='Festività&amp;Chiusure'!$A$11,Calendar!$B208&lt;='Festività&amp;Chiusure'!$B$11),  AND($B208&gt;='Festività&amp;Chiusure'!$A$12,Calendar!$B208&lt;='Festività&amp;Chiusure'!$B$12),  AND($B208&gt;='Festività&amp;Chiusure'!$A$13,Calendar!$B208&lt;='Festività&amp;Chiusure'!$B$13),  AND($B208&gt;='Festività&amp;Chiusure'!$A$14,Calendar!$B208&lt;='Festività&amp;Chiusure'!$B$14),    AND($B208&gt;='Festività&amp;Chiusure'!$A$15,Calendar!$B208&lt;='Festività&amp;Chiusure'!$B$15),  AND($B208&gt;='Festività&amp;Chiusure'!$A$16,Calendar!$B208&lt;='Festività&amp;Chiusure'!$B$16),   $H208="domenica",$H208="sabato"),0,1)</f>
        <v>1</v>
      </c>
      <c r="K208">
        <f t="shared" si="32"/>
        <v>206</v>
      </c>
      <c r="L208">
        <f>SUM($J$3:J208)</f>
        <v>148</v>
      </c>
    </row>
    <row r="209" spans="1:12">
      <c r="A209" s="4">
        <f t="shared" si="33"/>
        <v>20240725</v>
      </c>
      <c r="B209" s="1">
        <v>45498</v>
      </c>
      <c r="C209">
        <f t="shared" si="34"/>
        <v>2024</v>
      </c>
      <c r="D209">
        <f t="shared" ref="D209:D272" si="36">MONTH(B209)</f>
        <v>7</v>
      </c>
      <c r="E209">
        <f t="shared" ref="E209:E272" si="37">WEEKNUM(B209)</f>
        <v>30</v>
      </c>
      <c r="F209">
        <f t="shared" ref="F209:F272" si="38">WEEKDAY(B209)</f>
        <v>5</v>
      </c>
      <c r="G209">
        <f t="shared" ref="G209:G272" si="39">DAY(B209)</f>
        <v>25</v>
      </c>
      <c r="H209" t="str">
        <f t="shared" ref="H209:H272" si="40">TEXT(B209,"gggg")</f>
        <v>giovedì</v>
      </c>
      <c r="I209" t="str">
        <f t="shared" si="35"/>
        <v>luglio</v>
      </c>
      <c r="J209">
        <f>IF(OR(AND($B209&gt;='Festività&amp;Chiusure'!$A$2,Calendar!$B209&lt;='Festività&amp;Chiusure'!$B$2),  AND($B209&gt;='Festività&amp;Chiusure'!$A$3,Calendar!$B209&lt;='Festività&amp;Chiusure'!$B$3),  AND($B209&gt;='Festività&amp;Chiusure'!$A$4,Calendar!$B209&lt;='Festività&amp;Chiusure'!$B$4),  AND($B209&gt;='Festività&amp;Chiusure'!$A$5,Calendar!$B209&lt;='Festività&amp;Chiusure'!$B$5),  AND($B209&gt;='Festività&amp;Chiusure'!$A$6,Calendar!$B209&lt;='Festività&amp;Chiusure'!$B$6),  AND($B209&gt;='Festività&amp;Chiusure'!$A$7,Calendar!$B209&lt;='Festività&amp;Chiusure'!$B$7),  AND($B209&gt;='Festività&amp;Chiusure'!$A$8,Calendar!$B209&lt;='Festività&amp;Chiusure'!$B$8),  AND($B209&gt;='Festività&amp;Chiusure'!$A$9,Calendar!$B209&lt;='Festività&amp;Chiusure'!$B$9),  AND($B209&gt;='Festività&amp;Chiusure'!$A$10,Calendar!$B209&lt;='Festività&amp;Chiusure'!$B$10),  AND($B209&gt;='Festività&amp;Chiusure'!$A$11,Calendar!$B209&lt;='Festività&amp;Chiusure'!$B$11),  AND($B209&gt;='Festività&amp;Chiusure'!$A$12,Calendar!$B209&lt;='Festività&amp;Chiusure'!$B$12),  AND($B209&gt;='Festività&amp;Chiusure'!$A$13,Calendar!$B209&lt;='Festività&amp;Chiusure'!$B$13),  AND($B209&gt;='Festività&amp;Chiusure'!$A$14,Calendar!$B209&lt;='Festività&amp;Chiusure'!$B$14),    AND($B209&gt;='Festività&amp;Chiusure'!$A$15,Calendar!$B209&lt;='Festività&amp;Chiusure'!$B$15),  AND($B209&gt;='Festività&amp;Chiusure'!$A$16,Calendar!$B209&lt;='Festività&amp;Chiusure'!$B$16),   $H209="domenica",$H209="sabato"),0,1)</f>
        <v>1</v>
      </c>
      <c r="K209">
        <f t="shared" ref="K209:K272" si="41">B209-DATE(YEAR(B209),1,0)</f>
        <v>207</v>
      </c>
      <c r="L209">
        <f>SUM($J$3:J209)</f>
        <v>149</v>
      </c>
    </row>
    <row r="210" spans="1:12">
      <c r="A210" s="4">
        <f t="shared" si="33"/>
        <v>20240726</v>
      </c>
      <c r="B210" s="1">
        <v>45499</v>
      </c>
      <c r="C210">
        <f t="shared" si="34"/>
        <v>2024</v>
      </c>
      <c r="D210">
        <f t="shared" si="36"/>
        <v>7</v>
      </c>
      <c r="E210">
        <f t="shared" si="37"/>
        <v>30</v>
      </c>
      <c r="F210">
        <f t="shared" si="38"/>
        <v>6</v>
      </c>
      <c r="G210">
        <f t="shared" si="39"/>
        <v>26</v>
      </c>
      <c r="H210" t="str">
        <f t="shared" si="40"/>
        <v>venerdì</v>
      </c>
      <c r="I210" t="str">
        <f t="shared" si="35"/>
        <v>luglio</v>
      </c>
      <c r="J210">
        <f>IF(OR(AND($B210&gt;='Festività&amp;Chiusure'!$A$2,Calendar!$B210&lt;='Festività&amp;Chiusure'!$B$2),  AND($B210&gt;='Festività&amp;Chiusure'!$A$3,Calendar!$B210&lt;='Festività&amp;Chiusure'!$B$3),  AND($B210&gt;='Festività&amp;Chiusure'!$A$4,Calendar!$B210&lt;='Festività&amp;Chiusure'!$B$4),  AND($B210&gt;='Festività&amp;Chiusure'!$A$5,Calendar!$B210&lt;='Festività&amp;Chiusure'!$B$5),  AND($B210&gt;='Festività&amp;Chiusure'!$A$6,Calendar!$B210&lt;='Festività&amp;Chiusure'!$B$6),  AND($B210&gt;='Festività&amp;Chiusure'!$A$7,Calendar!$B210&lt;='Festività&amp;Chiusure'!$B$7),  AND($B210&gt;='Festività&amp;Chiusure'!$A$8,Calendar!$B210&lt;='Festività&amp;Chiusure'!$B$8),  AND($B210&gt;='Festività&amp;Chiusure'!$A$9,Calendar!$B210&lt;='Festività&amp;Chiusure'!$B$9),  AND($B210&gt;='Festività&amp;Chiusure'!$A$10,Calendar!$B210&lt;='Festività&amp;Chiusure'!$B$10),  AND($B210&gt;='Festività&amp;Chiusure'!$A$11,Calendar!$B210&lt;='Festività&amp;Chiusure'!$B$11),  AND($B210&gt;='Festività&amp;Chiusure'!$A$12,Calendar!$B210&lt;='Festività&amp;Chiusure'!$B$12),  AND($B210&gt;='Festività&amp;Chiusure'!$A$13,Calendar!$B210&lt;='Festività&amp;Chiusure'!$B$13),  AND($B210&gt;='Festività&amp;Chiusure'!$A$14,Calendar!$B210&lt;='Festività&amp;Chiusure'!$B$14),    AND($B210&gt;='Festività&amp;Chiusure'!$A$15,Calendar!$B210&lt;='Festività&amp;Chiusure'!$B$15),  AND($B210&gt;='Festività&amp;Chiusure'!$A$16,Calendar!$B210&lt;='Festività&amp;Chiusure'!$B$16),   $H210="domenica",$H210="sabato"),0,1)</f>
        <v>1</v>
      </c>
      <c r="K210">
        <f t="shared" si="41"/>
        <v>208</v>
      </c>
      <c r="L210">
        <f>SUM($J$3:J210)</f>
        <v>150</v>
      </c>
    </row>
    <row r="211" spans="1:12">
      <c r="A211" s="4">
        <f t="shared" si="33"/>
        <v>20240727</v>
      </c>
      <c r="B211" s="1">
        <v>45500</v>
      </c>
      <c r="C211">
        <f t="shared" si="34"/>
        <v>2024</v>
      </c>
      <c r="D211">
        <f t="shared" si="36"/>
        <v>7</v>
      </c>
      <c r="E211">
        <f t="shared" si="37"/>
        <v>30</v>
      </c>
      <c r="F211">
        <f t="shared" si="38"/>
        <v>7</v>
      </c>
      <c r="G211">
        <f t="shared" si="39"/>
        <v>27</v>
      </c>
      <c r="H211" t="str">
        <f t="shared" si="40"/>
        <v>sabato</v>
      </c>
      <c r="I211" t="str">
        <f t="shared" si="35"/>
        <v>luglio</v>
      </c>
      <c r="J211">
        <f>IF(OR(AND($B211&gt;='Festività&amp;Chiusure'!$A$2,Calendar!$B211&lt;='Festività&amp;Chiusure'!$B$2),  AND($B211&gt;='Festività&amp;Chiusure'!$A$3,Calendar!$B211&lt;='Festività&amp;Chiusure'!$B$3),  AND($B211&gt;='Festività&amp;Chiusure'!$A$4,Calendar!$B211&lt;='Festività&amp;Chiusure'!$B$4),  AND($B211&gt;='Festività&amp;Chiusure'!$A$5,Calendar!$B211&lt;='Festività&amp;Chiusure'!$B$5),  AND($B211&gt;='Festività&amp;Chiusure'!$A$6,Calendar!$B211&lt;='Festività&amp;Chiusure'!$B$6),  AND($B211&gt;='Festività&amp;Chiusure'!$A$7,Calendar!$B211&lt;='Festività&amp;Chiusure'!$B$7),  AND($B211&gt;='Festività&amp;Chiusure'!$A$8,Calendar!$B211&lt;='Festività&amp;Chiusure'!$B$8),  AND($B211&gt;='Festività&amp;Chiusure'!$A$9,Calendar!$B211&lt;='Festività&amp;Chiusure'!$B$9),  AND($B211&gt;='Festività&amp;Chiusure'!$A$10,Calendar!$B211&lt;='Festività&amp;Chiusure'!$B$10),  AND($B211&gt;='Festività&amp;Chiusure'!$A$11,Calendar!$B211&lt;='Festività&amp;Chiusure'!$B$11),  AND($B211&gt;='Festività&amp;Chiusure'!$A$12,Calendar!$B211&lt;='Festività&amp;Chiusure'!$B$12),  AND($B211&gt;='Festività&amp;Chiusure'!$A$13,Calendar!$B211&lt;='Festività&amp;Chiusure'!$B$13),  AND($B211&gt;='Festività&amp;Chiusure'!$A$14,Calendar!$B211&lt;='Festività&amp;Chiusure'!$B$14),    AND($B211&gt;='Festività&amp;Chiusure'!$A$15,Calendar!$B211&lt;='Festività&amp;Chiusure'!$B$15),  AND($B211&gt;='Festività&amp;Chiusure'!$A$16,Calendar!$B211&lt;='Festività&amp;Chiusure'!$B$16),   $H211="domenica",$H211="sabato"),0,1)</f>
        <v>0</v>
      </c>
      <c r="K211">
        <f t="shared" si="41"/>
        <v>209</v>
      </c>
      <c r="L211">
        <f>SUM($J$3:J211)</f>
        <v>150</v>
      </c>
    </row>
    <row r="212" spans="1:12">
      <c r="A212" s="4">
        <f t="shared" si="33"/>
        <v>20240728</v>
      </c>
      <c r="B212" s="1">
        <v>45501</v>
      </c>
      <c r="C212">
        <f t="shared" si="34"/>
        <v>2024</v>
      </c>
      <c r="D212">
        <f t="shared" si="36"/>
        <v>7</v>
      </c>
      <c r="E212">
        <f t="shared" si="37"/>
        <v>31</v>
      </c>
      <c r="F212">
        <f t="shared" si="38"/>
        <v>1</v>
      </c>
      <c r="G212">
        <f t="shared" si="39"/>
        <v>28</v>
      </c>
      <c r="H212" t="str">
        <f t="shared" si="40"/>
        <v>domenica</v>
      </c>
      <c r="I212" t="str">
        <f t="shared" si="35"/>
        <v>luglio</v>
      </c>
      <c r="J212">
        <f>IF(OR(AND($B212&gt;='Festività&amp;Chiusure'!$A$2,Calendar!$B212&lt;='Festività&amp;Chiusure'!$B$2),  AND($B212&gt;='Festività&amp;Chiusure'!$A$3,Calendar!$B212&lt;='Festività&amp;Chiusure'!$B$3),  AND($B212&gt;='Festività&amp;Chiusure'!$A$4,Calendar!$B212&lt;='Festività&amp;Chiusure'!$B$4),  AND($B212&gt;='Festività&amp;Chiusure'!$A$5,Calendar!$B212&lt;='Festività&amp;Chiusure'!$B$5),  AND($B212&gt;='Festività&amp;Chiusure'!$A$6,Calendar!$B212&lt;='Festività&amp;Chiusure'!$B$6),  AND($B212&gt;='Festività&amp;Chiusure'!$A$7,Calendar!$B212&lt;='Festività&amp;Chiusure'!$B$7),  AND($B212&gt;='Festività&amp;Chiusure'!$A$8,Calendar!$B212&lt;='Festività&amp;Chiusure'!$B$8),  AND($B212&gt;='Festività&amp;Chiusure'!$A$9,Calendar!$B212&lt;='Festività&amp;Chiusure'!$B$9),  AND($B212&gt;='Festività&amp;Chiusure'!$A$10,Calendar!$B212&lt;='Festività&amp;Chiusure'!$B$10),  AND($B212&gt;='Festività&amp;Chiusure'!$A$11,Calendar!$B212&lt;='Festività&amp;Chiusure'!$B$11),  AND($B212&gt;='Festività&amp;Chiusure'!$A$12,Calendar!$B212&lt;='Festività&amp;Chiusure'!$B$12),  AND($B212&gt;='Festività&amp;Chiusure'!$A$13,Calendar!$B212&lt;='Festività&amp;Chiusure'!$B$13),  AND($B212&gt;='Festività&amp;Chiusure'!$A$14,Calendar!$B212&lt;='Festività&amp;Chiusure'!$B$14),    AND($B212&gt;='Festività&amp;Chiusure'!$A$15,Calendar!$B212&lt;='Festività&amp;Chiusure'!$B$15),  AND($B212&gt;='Festività&amp;Chiusure'!$A$16,Calendar!$B212&lt;='Festività&amp;Chiusure'!$B$16),   $H212="domenica",$H212="sabato"),0,1)</f>
        <v>0</v>
      </c>
      <c r="K212">
        <f t="shared" si="41"/>
        <v>210</v>
      </c>
      <c r="L212">
        <f>SUM($J$3:J212)</f>
        <v>150</v>
      </c>
    </row>
    <row r="213" spans="1:12">
      <c r="A213" s="4">
        <f t="shared" si="33"/>
        <v>20240729</v>
      </c>
      <c r="B213" s="1">
        <v>45502</v>
      </c>
      <c r="C213">
        <f t="shared" si="34"/>
        <v>2024</v>
      </c>
      <c r="D213">
        <f t="shared" si="36"/>
        <v>7</v>
      </c>
      <c r="E213">
        <f t="shared" si="37"/>
        <v>31</v>
      </c>
      <c r="F213">
        <f t="shared" si="38"/>
        <v>2</v>
      </c>
      <c r="G213">
        <f t="shared" si="39"/>
        <v>29</v>
      </c>
      <c r="H213" t="str">
        <f t="shared" si="40"/>
        <v>lunedì</v>
      </c>
      <c r="I213" t="str">
        <f t="shared" si="35"/>
        <v>luglio</v>
      </c>
      <c r="J213">
        <f>IF(OR(AND($B213&gt;='Festività&amp;Chiusure'!$A$2,Calendar!$B213&lt;='Festività&amp;Chiusure'!$B$2),  AND($B213&gt;='Festività&amp;Chiusure'!$A$3,Calendar!$B213&lt;='Festività&amp;Chiusure'!$B$3),  AND($B213&gt;='Festività&amp;Chiusure'!$A$4,Calendar!$B213&lt;='Festività&amp;Chiusure'!$B$4),  AND($B213&gt;='Festività&amp;Chiusure'!$A$5,Calendar!$B213&lt;='Festività&amp;Chiusure'!$B$5),  AND($B213&gt;='Festività&amp;Chiusure'!$A$6,Calendar!$B213&lt;='Festività&amp;Chiusure'!$B$6),  AND($B213&gt;='Festività&amp;Chiusure'!$A$7,Calendar!$B213&lt;='Festività&amp;Chiusure'!$B$7),  AND($B213&gt;='Festività&amp;Chiusure'!$A$8,Calendar!$B213&lt;='Festività&amp;Chiusure'!$B$8),  AND($B213&gt;='Festività&amp;Chiusure'!$A$9,Calendar!$B213&lt;='Festività&amp;Chiusure'!$B$9),  AND($B213&gt;='Festività&amp;Chiusure'!$A$10,Calendar!$B213&lt;='Festività&amp;Chiusure'!$B$10),  AND($B213&gt;='Festività&amp;Chiusure'!$A$11,Calendar!$B213&lt;='Festività&amp;Chiusure'!$B$11),  AND($B213&gt;='Festività&amp;Chiusure'!$A$12,Calendar!$B213&lt;='Festività&amp;Chiusure'!$B$12),  AND($B213&gt;='Festività&amp;Chiusure'!$A$13,Calendar!$B213&lt;='Festività&amp;Chiusure'!$B$13),  AND($B213&gt;='Festività&amp;Chiusure'!$A$14,Calendar!$B213&lt;='Festività&amp;Chiusure'!$B$14),    AND($B213&gt;='Festività&amp;Chiusure'!$A$15,Calendar!$B213&lt;='Festività&amp;Chiusure'!$B$15),  AND($B213&gt;='Festività&amp;Chiusure'!$A$16,Calendar!$B213&lt;='Festività&amp;Chiusure'!$B$16),   $H213="domenica",$H213="sabato"),0,1)</f>
        <v>1</v>
      </c>
      <c r="K213">
        <f t="shared" si="41"/>
        <v>211</v>
      </c>
      <c r="L213">
        <f>SUM($J$3:J213)</f>
        <v>151</v>
      </c>
    </row>
    <row r="214" spans="1:12">
      <c r="A214" s="4">
        <f t="shared" si="33"/>
        <v>20240730</v>
      </c>
      <c r="B214" s="1">
        <v>45503</v>
      </c>
      <c r="C214">
        <f t="shared" si="34"/>
        <v>2024</v>
      </c>
      <c r="D214">
        <f t="shared" si="36"/>
        <v>7</v>
      </c>
      <c r="E214">
        <f t="shared" si="37"/>
        <v>31</v>
      </c>
      <c r="F214">
        <f t="shared" si="38"/>
        <v>3</v>
      </c>
      <c r="G214">
        <f t="shared" si="39"/>
        <v>30</v>
      </c>
      <c r="H214" t="str">
        <f t="shared" si="40"/>
        <v>martedì</v>
      </c>
      <c r="I214" t="str">
        <f t="shared" si="35"/>
        <v>luglio</v>
      </c>
      <c r="J214">
        <f>IF(OR(AND($B214&gt;='Festività&amp;Chiusure'!$A$2,Calendar!$B214&lt;='Festività&amp;Chiusure'!$B$2),  AND($B214&gt;='Festività&amp;Chiusure'!$A$3,Calendar!$B214&lt;='Festività&amp;Chiusure'!$B$3),  AND($B214&gt;='Festività&amp;Chiusure'!$A$4,Calendar!$B214&lt;='Festività&amp;Chiusure'!$B$4),  AND($B214&gt;='Festività&amp;Chiusure'!$A$5,Calendar!$B214&lt;='Festività&amp;Chiusure'!$B$5),  AND($B214&gt;='Festività&amp;Chiusure'!$A$6,Calendar!$B214&lt;='Festività&amp;Chiusure'!$B$6),  AND($B214&gt;='Festività&amp;Chiusure'!$A$7,Calendar!$B214&lt;='Festività&amp;Chiusure'!$B$7),  AND($B214&gt;='Festività&amp;Chiusure'!$A$8,Calendar!$B214&lt;='Festività&amp;Chiusure'!$B$8),  AND($B214&gt;='Festività&amp;Chiusure'!$A$9,Calendar!$B214&lt;='Festività&amp;Chiusure'!$B$9),  AND($B214&gt;='Festività&amp;Chiusure'!$A$10,Calendar!$B214&lt;='Festività&amp;Chiusure'!$B$10),  AND($B214&gt;='Festività&amp;Chiusure'!$A$11,Calendar!$B214&lt;='Festività&amp;Chiusure'!$B$11),  AND($B214&gt;='Festività&amp;Chiusure'!$A$12,Calendar!$B214&lt;='Festività&amp;Chiusure'!$B$12),  AND($B214&gt;='Festività&amp;Chiusure'!$A$13,Calendar!$B214&lt;='Festività&amp;Chiusure'!$B$13),  AND($B214&gt;='Festività&amp;Chiusure'!$A$14,Calendar!$B214&lt;='Festività&amp;Chiusure'!$B$14),    AND($B214&gt;='Festività&amp;Chiusure'!$A$15,Calendar!$B214&lt;='Festività&amp;Chiusure'!$B$15),  AND($B214&gt;='Festività&amp;Chiusure'!$A$16,Calendar!$B214&lt;='Festività&amp;Chiusure'!$B$16),   $H214="domenica",$H214="sabato"),0,1)</f>
        <v>1</v>
      </c>
      <c r="K214">
        <f t="shared" si="41"/>
        <v>212</v>
      </c>
      <c r="L214">
        <f>SUM($J$3:J214)</f>
        <v>152</v>
      </c>
    </row>
    <row r="215" spans="1:12">
      <c r="A215" s="4">
        <f t="shared" si="33"/>
        <v>20240731</v>
      </c>
      <c r="B215" s="1">
        <v>45504</v>
      </c>
      <c r="C215">
        <f t="shared" si="34"/>
        <v>2024</v>
      </c>
      <c r="D215">
        <f t="shared" si="36"/>
        <v>7</v>
      </c>
      <c r="E215">
        <f t="shared" si="37"/>
        <v>31</v>
      </c>
      <c r="F215">
        <f t="shared" si="38"/>
        <v>4</v>
      </c>
      <c r="G215">
        <f t="shared" si="39"/>
        <v>31</v>
      </c>
      <c r="H215" t="str">
        <f t="shared" si="40"/>
        <v>mercoledì</v>
      </c>
      <c r="I215" t="str">
        <f t="shared" si="35"/>
        <v>luglio</v>
      </c>
      <c r="J215">
        <f>IF(OR(AND($B215&gt;='Festività&amp;Chiusure'!$A$2,Calendar!$B215&lt;='Festività&amp;Chiusure'!$B$2),  AND($B215&gt;='Festività&amp;Chiusure'!$A$3,Calendar!$B215&lt;='Festività&amp;Chiusure'!$B$3),  AND($B215&gt;='Festività&amp;Chiusure'!$A$4,Calendar!$B215&lt;='Festività&amp;Chiusure'!$B$4),  AND($B215&gt;='Festività&amp;Chiusure'!$A$5,Calendar!$B215&lt;='Festività&amp;Chiusure'!$B$5),  AND($B215&gt;='Festività&amp;Chiusure'!$A$6,Calendar!$B215&lt;='Festività&amp;Chiusure'!$B$6),  AND($B215&gt;='Festività&amp;Chiusure'!$A$7,Calendar!$B215&lt;='Festività&amp;Chiusure'!$B$7),  AND($B215&gt;='Festività&amp;Chiusure'!$A$8,Calendar!$B215&lt;='Festività&amp;Chiusure'!$B$8),  AND($B215&gt;='Festività&amp;Chiusure'!$A$9,Calendar!$B215&lt;='Festività&amp;Chiusure'!$B$9),  AND($B215&gt;='Festività&amp;Chiusure'!$A$10,Calendar!$B215&lt;='Festività&amp;Chiusure'!$B$10),  AND($B215&gt;='Festività&amp;Chiusure'!$A$11,Calendar!$B215&lt;='Festività&amp;Chiusure'!$B$11),  AND($B215&gt;='Festività&amp;Chiusure'!$A$12,Calendar!$B215&lt;='Festività&amp;Chiusure'!$B$12),  AND($B215&gt;='Festività&amp;Chiusure'!$A$13,Calendar!$B215&lt;='Festività&amp;Chiusure'!$B$13),  AND($B215&gt;='Festività&amp;Chiusure'!$A$14,Calendar!$B215&lt;='Festività&amp;Chiusure'!$B$14),    AND($B215&gt;='Festività&amp;Chiusure'!$A$15,Calendar!$B215&lt;='Festività&amp;Chiusure'!$B$15),  AND($B215&gt;='Festività&amp;Chiusure'!$A$16,Calendar!$B215&lt;='Festività&amp;Chiusure'!$B$16),   $H215="domenica",$H215="sabato"),0,1)</f>
        <v>1</v>
      </c>
      <c r="K215">
        <f t="shared" si="41"/>
        <v>213</v>
      </c>
      <c r="L215">
        <f>SUM($J$3:J215)</f>
        <v>153</v>
      </c>
    </row>
    <row r="216" spans="1:12">
      <c r="A216" s="4">
        <f t="shared" si="33"/>
        <v>20240801</v>
      </c>
      <c r="B216" s="1">
        <v>45505</v>
      </c>
      <c r="C216">
        <f t="shared" si="34"/>
        <v>2024</v>
      </c>
      <c r="D216">
        <f t="shared" si="36"/>
        <v>8</v>
      </c>
      <c r="E216">
        <f t="shared" si="37"/>
        <v>31</v>
      </c>
      <c r="F216">
        <f t="shared" si="38"/>
        <v>5</v>
      </c>
      <c r="G216">
        <f t="shared" si="39"/>
        <v>1</v>
      </c>
      <c r="H216" t="str">
        <f t="shared" si="40"/>
        <v>giovedì</v>
      </c>
      <c r="I216" t="str">
        <f t="shared" si="35"/>
        <v>agosto</v>
      </c>
      <c r="J216">
        <f>IF(OR(AND($B216&gt;='Festività&amp;Chiusure'!$A$2,Calendar!$B216&lt;='Festività&amp;Chiusure'!$B$2),  AND($B216&gt;='Festività&amp;Chiusure'!$A$3,Calendar!$B216&lt;='Festività&amp;Chiusure'!$B$3),  AND($B216&gt;='Festività&amp;Chiusure'!$A$4,Calendar!$B216&lt;='Festività&amp;Chiusure'!$B$4),  AND($B216&gt;='Festività&amp;Chiusure'!$A$5,Calendar!$B216&lt;='Festività&amp;Chiusure'!$B$5),  AND($B216&gt;='Festività&amp;Chiusure'!$A$6,Calendar!$B216&lt;='Festività&amp;Chiusure'!$B$6),  AND($B216&gt;='Festività&amp;Chiusure'!$A$7,Calendar!$B216&lt;='Festività&amp;Chiusure'!$B$7),  AND($B216&gt;='Festività&amp;Chiusure'!$A$8,Calendar!$B216&lt;='Festività&amp;Chiusure'!$B$8),  AND($B216&gt;='Festività&amp;Chiusure'!$A$9,Calendar!$B216&lt;='Festività&amp;Chiusure'!$B$9),  AND($B216&gt;='Festività&amp;Chiusure'!$A$10,Calendar!$B216&lt;='Festività&amp;Chiusure'!$B$10),  AND($B216&gt;='Festività&amp;Chiusure'!$A$11,Calendar!$B216&lt;='Festività&amp;Chiusure'!$B$11),  AND($B216&gt;='Festività&amp;Chiusure'!$A$12,Calendar!$B216&lt;='Festività&amp;Chiusure'!$B$12),  AND($B216&gt;='Festività&amp;Chiusure'!$A$13,Calendar!$B216&lt;='Festività&amp;Chiusure'!$B$13),  AND($B216&gt;='Festività&amp;Chiusure'!$A$14,Calendar!$B216&lt;='Festività&amp;Chiusure'!$B$14),    AND($B216&gt;='Festività&amp;Chiusure'!$A$15,Calendar!$B216&lt;='Festività&amp;Chiusure'!$B$15),  AND($B216&gt;='Festività&amp;Chiusure'!$A$16,Calendar!$B216&lt;='Festività&amp;Chiusure'!$B$16),   $H216="domenica",$H216="sabato"),0,1)</f>
        <v>1</v>
      </c>
      <c r="K216">
        <f t="shared" si="41"/>
        <v>214</v>
      </c>
      <c r="L216">
        <f>SUM($J$3:J216)</f>
        <v>154</v>
      </c>
    </row>
    <row r="217" spans="1:12">
      <c r="A217" s="4">
        <f t="shared" si="33"/>
        <v>20240802</v>
      </c>
      <c r="B217" s="1">
        <v>45506</v>
      </c>
      <c r="C217">
        <f t="shared" si="34"/>
        <v>2024</v>
      </c>
      <c r="D217">
        <f t="shared" si="36"/>
        <v>8</v>
      </c>
      <c r="E217">
        <f t="shared" si="37"/>
        <v>31</v>
      </c>
      <c r="F217">
        <f t="shared" si="38"/>
        <v>6</v>
      </c>
      <c r="G217">
        <f t="shared" si="39"/>
        <v>2</v>
      </c>
      <c r="H217" t="str">
        <f t="shared" si="40"/>
        <v>venerdì</v>
      </c>
      <c r="I217" t="str">
        <f t="shared" si="35"/>
        <v>agosto</v>
      </c>
      <c r="J217">
        <f>IF(OR(AND($B217&gt;='Festività&amp;Chiusure'!$A$2,Calendar!$B217&lt;='Festività&amp;Chiusure'!$B$2),  AND($B217&gt;='Festività&amp;Chiusure'!$A$3,Calendar!$B217&lt;='Festività&amp;Chiusure'!$B$3),  AND($B217&gt;='Festività&amp;Chiusure'!$A$4,Calendar!$B217&lt;='Festività&amp;Chiusure'!$B$4),  AND($B217&gt;='Festività&amp;Chiusure'!$A$5,Calendar!$B217&lt;='Festività&amp;Chiusure'!$B$5),  AND($B217&gt;='Festività&amp;Chiusure'!$A$6,Calendar!$B217&lt;='Festività&amp;Chiusure'!$B$6),  AND($B217&gt;='Festività&amp;Chiusure'!$A$7,Calendar!$B217&lt;='Festività&amp;Chiusure'!$B$7),  AND($B217&gt;='Festività&amp;Chiusure'!$A$8,Calendar!$B217&lt;='Festività&amp;Chiusure'!$B$8),  AND($B217&gt;='Festività&amp;Chiusure'!$A$9,Calendar!$B217&lt;='Festività&amp;Chiusure'!$B$9),  AND($B217&gt;='Festività&amp;Chiusure'!$A$10,Calendar!$B217&lt;='Festività&amp;Chiusure'!$B$10),  AND($B217&gt;='Festività&amp;Chiusure'!$A$11,Calendar!$B217&lt;='Festività&amp;Chiusure'!$B$11),  AND($B217&gt;='Festività&amp;Chiusure'!$A$12,Calendar!$B217&lt;='Festività&amp;Chiusure'!$B$12),  AND($B217&gt;='Festività&amp;Chiusure'!$A$13,Calendar!$B217&lt;='Festività&amp;Chiusure'!$B$13),  AND($B217&gt;='Festività&amp;Chiusure'!$A$14,Calendar!$B217&lt;='Festività&amp;Chiusure'!$B$14),    AND($B217&gt;='Festività&amp;Chiusure'!$A$15,Calendar!$B217&lt;='Festività&amp;Chiusure'!$B$15),  AND($B217&gt;='Festività&amp;Chiusure'!$A$16,Calendar!$B217&lt;='Festività&amp;Chiusure'!$B$16),   $H217="domenica",$H217="sabato"),0,1)</f>
        <v>1</v>
      </c>
      <c r="K217">
        <f t="shared" si="41"/>
        <v>215</v>
      </c>
      <c r="L217">
        <f>SUM($J$3:J217)</f>
        <v>155</v>
      </c>
    </row>
    <row r="218" spans="1:12">
      <c r="A218" s="4">
        <f t="shared" si="33"/>
        <v>20240803</v>
      </c>
      <c r="B218" s="1">
        <v>45507</v>
      </c>
      <c r="C218">
        <f t="shared" si="34"/>
        <v>2024</v>
      </c>
      <c r="D218">
        <f t="shared" si="36"/>
        <v>8</v>
      </c>
      <c r="E218">
        <f t="shared" si="37"/>
        <v>31</v>
      </c>
      <c r="F218">
        <f t="shared" si="38"/>
        <v>7</v>
      </c>
      <c r="G218">
        <f t="shared" si="39"/>
        <v>3</v>
      </c>
      <c r="H218" t="str">
        <f t="shared" si="40"/>
        <v>sabato</v>
      </c>
      <c r="I218" t="str">
        <f t="shared" si="35"/>
        <v>agosto</v>
      </c>
      <c r="J218">
        <f>IF(OR(AND($B218&gt;='Festività&amp;Chiusure'!$A$2,Calendar!$B218&lt;='Festività&amp;Chiusure'!$B$2),  AND($B218&gt;='Festività&amp;Chiusure'!$A$3,Calendar!$B218&lt;='Festività&amp;Chiusure'!$B$3),  AND($B218&gt;='Festività&amp;Chiusure'!$A$4,Calendar!$B218&lt;='Festività&amp;Chiusure'!$B$4),  AND($B218&gt;='Festività&amp;Chiusure'!$A$5,Calendar!$B218&lt;='Festività&amp;Chiusure'!$B$5),  AND($B218&gt;='Festività&amp;Chiusure'!$A$6,Calendar!$B218&lt;='Festività&amp;Chiusure'!$B$6),  AND($B218&gt;='Festività&amp;Chiusure'!$A$7,Calendar!$B218&lt;='Festività&amp;Chiusure'!$B$7),  AND($B218&gt;='Festività&amp;Chiusure'!$A$8,Calendar!$B218&lt;='Festività&amp;Chiusure'!$B$8),  AND($B218&gt;='Festività&amp;Chiusure'!$A$9,Calendar!$B218&lt;='Festività&amp;Chiusure'!$B$9),  AND($B218&gt;='Festività&amp;Chiusure'!$A$10,Calendar!$B218&lt;='Festività&amp;Chiusure'!$B$10),  AND($B218&gt;='Festività&amp;Chiusure'!$A$11,Calendar!$B218&lt;='Festività&amp;Chiusure'!$B$11),  AND($B218&gt;='Festività&amp;Chiusure'!$A$12,Calendar!$B218&lt;='Festività&amp;Chiusure'!$B$12),  AND($B218&gt;='Festività&amp;Chiusure'!$A$13,Calendar!$B218&lt;='Festività&amp;Chiusure'!$B$13),  AND($B218&gt;='Festività&amp;Chiusure'!$A$14,Calendar!$B218&lt;='Festività&amp;Chiusure'!$B$14),    AND($B218&gt;='Festività&amp;Chiusure'!$A$15,Calendar!$B218&lt;='Festività&amp;Chiusure'!$B$15),  AND($B218&gt;='Festività&amp;Chiusure'!$A$16,Calendar!$B218&lt;='Festività&amp;Chiusure'!$B$16),   $H218="domenica",$H218="sabato"),0,1)</f>
        <v>0</v>
      </c>
      <c r="K218">
        <f t="shared" si="41"/>
        <v>216</v>
      </c>
      <c r="L218">
        <f>SUM($J$3:J218)</f>
        <v>155</v>
      </c>
    </row>
    <row r="219" spans="1:12">
      <c r="A219" s="4">
        <f t="shared" si="33"/>
        <v>20240804</v>
      </c>
      <c r="B219" s="1">
        <v>45508</v>
      </c>
      <c r="C219">
        <f t="shared" si="34"/>
        <v>2024</v>
      </c>
      <c r="D219">
        <f t="shared" si="36"/>
        <v>8</v>
      </c>
      <c r="E219">
        <f t="shared" si="37"/>
        <v>32</v>
      </c>
      <c r="F219">
        <f t="shared" si="38"/>
        <v>1</v>
      </c>
      <c r="G219">
        <f t="shared" si="39"/>
        <v>4</v>
      </c>
      <c r="H219" t="str">
        <f t="shared" si="40"/>
        <v>domenica</v>
      </c>
      <c r="I219" t="str">
        <f t="shared" si="35"/>
        <v>agosto</v>
      </c>
      <c r="J219">
        <f>IF(OR(AND($B219&gt;='Festività&amp;Chiusure'!$A$2,Calendar!$B219&lt;='Festività&amp;Chiusure'!$B$2),  AND($B219&gt;='Festività&amp;Chiusure'!$A$3,Calendar!$B219&lt;='Festività&amp;Chiusure'!$B$3),  AND($B219&gt;='Festività&amp;Chiusure'!$A$4,Calendar!$B219&lt;='Festività&amp;Chiusure'!$B$4),  AND($B219&gt;='Festività&amp;Chiusure'!$A$5,Calendar!$B219&lt;='Festività&amp;Chiusure'!$B$5),  AND($B219&gt;='Festività&amp;Chiusure'!$A$6,Calendar!$B219&lt;='Festività&amp;Chiusure'!$B$6),  AND($B219&gt;='Festività&amp;Chiusure'!$A$7,Calendar!$B219&lt;='Festività&amp;Chiusure'!$B$7),  AND($B219&gt;='Festività&amp;Chiusure'!$A$8,Calendar!$B219&lt;='Festività&amp;Chiusure'!$B$8),  AND($B219&gt;='Festività&amp;Chiusure'!$A$9,Calendar!$B219&lt;='Festività&amp;Chiusure'!$B$9),  AND($B219&gt;='Festività&amp;Chiusure'!$A$10,Calendar!$B219&lt;='Festività&amp;Chiusure'!$B$10),  AND($B219&gt;='Festività&amp;Chiusure'!$A$11,Calendar!$B219&lt;='Festività&amp;Chiusure'!$B$11),  AND($B219&gt;='Festività&amp;Chiusure'!$A$12,Calendar!$B219&lt;='Festività&amp;Chiusure'!$B$12),  AND($B219&gt;='Festività&amp;Chiusure'!$A$13,Calendar!$B219&lt;='Festività&amp;Chiusure'!$B$13),  AND($B219&gt;='Festività&amp;Chiusure'!$A$14,Calendar!$B219&lt;='Festività&amp;Chiusure'!$B$14),    AND($B219&gt;='Festività&amp;Chiusure'!$A$15,Calendar!$B219&lt;='Festività&amp;Chiusure'!$B$15),  AND($B219&gt;='Festività&amp;Chiusure'!$A$16,Calendar!$B219&lt;='Festività&amp;Chiusure'!$B$16),   $H219="domenica",$H219="sabato"),0,1)</f>
        <v>0</v>
      </c>
      <c r="K219">
        <f t="shared" si="41"/>
        <v>217</v>
      </c>
      <c r="L219">
        <f>SUM($J$3:J219)</f>
        <v>155</v>
      </c>
    </row>
    <row r="220" spans="1:12">
      <c r="A220" s="4">
        <f t="shared" si="33"/>
        <v>20240805</v>
      </c>
      <c r="B220" s="1">
        <v>45509</v>
      </c>
      <c r="C220">
        <f t="shared" si="34"/>
        <v>2024</v>
      </c>
      <c r="D220">
        <f t="shared" si="36"/>
        <v>8</v>
      </c>
      <c r="E220">
        <f t="shared" si="37"/>
        <v>32</v>
      </c>
      <c r="F220">
        <f t="shared" si="38"/>
        <v>2</v>
      </c>
      <c r="G220">
        <f t="shared" si="39"/>
        <v>5</v>
      </c>
      <c r="H220" t="str">
        <f t="shared" si="40"/>
        <v>lunedì</v>
      </c>
      <c r="I220" t="str">
        <f t="shared" si="35"/>
        <v>agosto</v>
      </c>
      <c r="J220">
        <f>IF(OR(AND($B220&gt;='Festività&amp;Chiusure'!$A$2,Calendar!$B220&lt;='Festività&amp;Chiusure'!$B$2),  AND($B220&gt;='Festività&amp;Chiusure'!$A$3,Calendar!$B220&lt;='Festività&amp;Chiusure'!$B$3),  AND($B220&gt;='Festività&amp;Chiusure'!$A$4,Calendar!$B220&lt;='Festività&amp;Chiusure'!$B$4),  AND($B220&gt;='Festività&amp;Chiusure'!$A$5,Calendar!$B220&lt;='Festività&amp;Chiusure'!$B$5),  AND($B220&gt;='Festività&amp;Chiusure'!$A$6,Calendar!$B220&lt;='Festività&amp;Chiusure'!$B$6),  AND($B220&gt;='Festività&amp;Chiusure'!$A$7,Calendar!$B220&lt;='Festività&amp;Chiusure'!$B$7),  AND($B220&gt;='Festività&amp;Chiusure'!$A$8,Calendar!$B220&lt;='Festività&amp;Chiusure'!$B$8),  AND($B220&gt;='Festività&amp;Chiusure'!$A$9,Calendar!$B220&lt;='Festività&amp;Chiusure'!$B$9),  AND($B220&gt;='Festività&amp;Chiusure'!$A$10,Calendar!$B220&lt;='Festività&amp;Chiusure'!$B$10),  AND($B220&gt;='Festività&amp;Chiusure'!$A$11,Calendar!$B220&lt;='Festività&amp;Chiusure'!$B$11),  AND($B220&gt;='Festività&amp;Chiusure'!$A$12,Calendar!$B220&lt;='Festività&amp;Chiusure'!$B$12),  AND($B220&gt;='Festività&amp;Chiusure'!$A$13,Calendar!$B220&lt;='Festività&amp;Chiusure'!$B$13),  AND($B220&gt;='Festività&amp;Chiusure'!$A$14,Calendar!$B220&lt;='Festività&amp;Chiusure'!$B$14),    AND($B220&gt;='Festività&amp;Chiusure'!$A$15,Calendar!$B220&lt;='Festività&amp;Chiusure'!$B$15),  AND($B220&gt;='Festività&amp;Chiusure'!$A$16,Calendar!$B220&lt;='Festività&amp;Chiusure'!$B$16),   $H220="domenica",$H220="sabato"),0,1)</f>
        <v>1</v>
      </c>
      <c r="K220">
        <f t="shared" si="41"/>
        <v>218</v>
      </c>
      <c r="L220">
        <f>SUM($J$3:J220)</f>
        <v>156</v>
      </c>
    </row>
    <row r="221" spans="1:12">
      <c r="A221" s="4">
        <f t="shared" si="33"/>
        <v>20240806</v>
      </c>
      <c r="B221" s="1">
        <v>45510</v>
      </c>
      <c r="C221">
        <f t="shared" si="34"/>
        <v>2024</v>
      </c>
      <c r="D221">
        <f t="shared" si="36"/>
        <v>8</v>
      </c>
      <c r="E221">
        <f t="shared" si="37"/>
        <v>32</v>
      </c>
      <c r="F221">
        <f t="shared" si="38"/>
        <v>3</v>
      </c>
      <c r="G221">
        <f t="shared" si="39"/>
        <v>6</v>
      </c>
      <c r="H221" t="str">
        <f t="shared" si="40"/>
        <v>martedì</v>
      </c>
      <c r="I221" t="str">
        <f t="shared" si="35"/>
        <v>agosto</v>
      </c>
      <c r="J221">
        <f>IF(OR(AND($B221&gt;='Festività&amp;Chiusure'!$A$2,Calendar!$B221&lt;='Festività&amp;Chiusure'!$B$2),  AND($B221&gt;='Festività&amp;Chiusure'!$A$3,Calendar!$B221&lt;='Festività&amp;Chiusure'!$B$3),  AND($B221&gt;='Festività&amp;Chiusure'!$A$4,Calendar!$B221&lt;='Festività&amp;Chiusure'!$B$4),  AND($B221&gt;='Festività&amp;Chiusure'!$A$5,Calendar!$B221&lt;='Festività&amp;Chiusure'!$B$5),  AND($B221&gt;='Festività&amp;Chiusure'!$A$6,Calendar!$B221&lt;='Festività&amp;Chiusure'!$B$6),  AND($B221&gt;='Festività&amp;Chiusure'!$A$7,Calendar!$B221&lt;='Festività&amp;Chiusure'!$B$7),  AND($B221&gt;='Festività&amp;Chiusure'!$A$8,Calendar!$B221&lt;='Festività&amp;Chiusure'!$B$8),  AND($B221&gt;='Festività&amp;Chiusure'!$A$9,Calendar!$B221&lt;='Festività&amp;Chiusure'!$B$9),  AND($B221&gt;='Festività&amp;Chiusure'!$A$10,Calendar!$B221&lt;='Festività&amp;Chiusure'!$B$10),  AND($B221&gt;='Festività&amp;Chiusure'!$A$11,Calendar!$B221&lt;='Festività&amp;Chiusure'!$B$11),  AND($B221&gt;='Festività&amp;Chiusure'!$A$12,Calendar!$B221&lt;='Festività&amp;Chiusure'!$B$12),  AND($B221&gt;='Festività&amp;Chiusure'!$A$13,Calendar!$B221&lt;='Festività&amp;Chiusure'!$B$13),  AND($B221&gt;='Festività&amp;Chiusure'!$A$14,Calendar!$B221&lt;='Festività&amp;Chiusure'!$B$14),    AND($B221&gt;='Festività&amp;Chiusure'!$A$15,Calendar!$B221&lt;='Festività&amp;Chiusure'!$B$15),  AND($B221&gt;='Festività&amp;Chiusure'!$A$16,Calendar!$B221&lt;='Festività&amp;Chiusure'!$B$16),   $H221="domenica",$H221="sabato"),0,1)</f>
        <v>1</v>
      </c>
      <c r="K221">
        <f t="shared" si="41"/>
        <v>219</v>
      </c>
      <c r="L221">
        <f>SUM($J$3:J221)</f>
        <v>157</v>
      </c>
    </row>
    <row r="222" spans="1:12">
      <c r="A222" s="4">
        <f t="shared" si="33"/>
        <v>20240807</v>
      </c>
      <c r="B222" s="1">
        <v>45511</v>
      </c>
      <c r="C222">
        <f t="shared" si="34"/>
        <v>2024</v>
      </c>
      <c r="D222">
        <f t="shared" si="36"/>
        <v>8</v>
      </c>
      <c r="E222">
        <f t="shared" si="37"/>
        <v>32</v>
      </c>
      <c r="F222">
        <f t="shared" si="38"/>
        <v>4</v>
      </c>
      <c r="G222">
        <f t="shared" si="39"/>
        <v>7</v>
      </c>
      <c r="H222" t="str">
        <f t="shared" si="40"/>
        <v>mercoledì</v>
      </c>
      <c r="I222" t="str">
        <f t="shared" si="35"/>
        <v>agosto</v>
      </c>
      <c r="J222">
        <f>IF(OR(AND($B222&gt;='Festività&amp;Chiusure'!$A$2,Calendar!$B222&lt;='Festività&amp;Chiusure'!$B$2),  AND($B222&gt;='Festività&amp;Chiusure'!$A$3,Calendar!$B222&lt;='Festività&amp;Chiusure'!$B$3),  AND($B222&gt;='Festività&amp;Chiusure'!$A$4,Calendar!$B222&lt;='Festività&amp;Chiusure'!$B$4),  AND($B222&gt;='Festività&amp;Chiusure'!$A$5,Calendar!$B222&lt;='Festività&amp;Chiusure'!$B$5),  AND($B222&gt;='Festività&amp;Chiusure'!$A$6,Calendar!$B222&lt;='Festività&amp;Chiusure'!$B$6),  AND($B222&gt;='Festività&amp;Chiusure'!$A$7,Calendar!$B222&lt;='Festività&amp;Chiusure'!$B$7),  AND($B222&gt;='Festività&amp;Chiusure'!$A$8,Calendar!$B222&lt;='Festività&amp;Chiusure'!$B$8),  AND($B222&gt;='Festività&amp;Chiusure'!$A$9,Calendar!$B222&lt;='Festività&amp;Chiusure'!$B$9),  AND($B222&gt;='Festività&amp;Chiusure'!$A$10,Calendar!$B222&lt;='Festività&amp;Chiusure'!$B$10),  AND($B222&gt;='Festività&amp;Chiusure'!$A$11,Calendar!$B222&lt;='Festività&amp;Chiusure'!$B$11),  AND($B222&gt;='Festività&amp;Chiusure'!$A$12,Calendar!$B222&lt;='Festività&amp;Chiusure'!$B$12),  AND($B222&gt;='Festività&amp;Chiusure'!$A$13,Calendar!$B222&lt;='Festività&amp;Chiusure'!$B$13),  AND($B222&gt;='Festività&amp;Chiusure'!$A$14,Calendar!$B222&lt;='Festività&amp;Chiusure'!$B$14),    AND($B222&gt;='Festività&amp;Chiusure'!$A$15,Calendar!$B222&lt;='Festività&amp;Chiusure'!$B$15),  AND($B222&gt;='Festività&amp;Chiusure'!$A$16,Calendar!$B222&lt;='Festività&amp;Chiusure'!$B$16),   $H222="domenica",$H222="sabato"),0,1)</f>
        <v>1</v>
      </c>
      <c r="K222">
        <f t="shared" si="41"/>
        <v>220</v>
      </c>
      <c r="L222">
        <f>SUM($J$3:J222)</f>
        <v>158</v>
      </c>
    </row>
    <row r="223" spans="1:12">
      <c r="A223" s="4">
        <f t="shared" si="33"/>
        <v>20240808</v>
      </c>
      <c r="B223" s="1">
        <v>45512</v>
      </c>
      <c r="C223">
        <f t="shared" si="34"/>
        <v>2024</v>
      </c>
      <c r="D223">
        <f t="shared" si="36"/>
        <v>8</v>
      </c>
      <c r="E223">
        <f t="shared" si="37"/>
        <v>32</v>
      </c>
      <c r="F223">
        <f t="shared" si="38"/>
        <v>5</v>
      </c>
      <c r="G223">
        <f t="shared" si="39"/>
        <v>8</v>
      </c>
      <c r="H223" t="str">
        <f t="shared" si="40"/>
        <v>giovedì</v>
      </c>
      <c r="I223" t="str">
        <f t="shared" si="35"/>
        <v>agosto</v>
      </c>
      <c r="J223">
        <f>IF(OR(AND($B223&gt;='Festività&amp;Chiusure'!$A$2,Calendar!$B223&lt;='Festività&amp;Chiusure'!$B$2),  AND($B223&gt;='Festività&amp;Chiusure'!$A$3,Calendar!$B223&lt;='Festività&amp;Chiusure'!$B$3),  AND($B223&gt;='Festività&amp;Chiusure'!$A$4,Calendar!$B223&lt;='Festività&amp;Chiusure'!$B$4),  AND($B223&gt;='Festività&amp;Chiusure'!$A$5,Calendar!$B223&lt;='Festività&amp;Chiusure'!$B$5),  AND($B223&gt;='Festività&amp;Chiusure'!$A$6,Calendar!$B223&lt;='Festività&amp;Chiusure'!$B$6),  AND($B223&gt;='Festività&amp;Chiusure'!$A$7,Calendar!$B223&lt;='Festività&amp;Chiusure'!$B$7),  AND($B223&gt;='Festività&amp;Chiusure'!$A$8,Calendar!$B223&lt;='Festività&amp;Chiusure'!$B$8),  AND($B223&gt;='Festività&amp;Chiusure'!$A$9,Calendar!$B223&lt;='Festività&amp;Chiusure'!$B$9),  AND($B223&gt;='Festività&amp;Chiusure'!$A$10,Calendar!$B223&lt;='Festività&amp;Chiusure'!$B$10),  AND($B223&gt;='Festività&amp;Chiusure'!$A$11,Calendar!$B223&lt;='Festività&amp;Chiusure'!$B$11),  AND($B223&gt;='Festività&amp;Chiusure'!$A$12,Calendar!$B223&lt;='Festività&amp;Chiusure'!$B$12),  AND($B223&gt;='Festività&amp;Chiusure'!$A$13,Calendar!$B223&lt;='Festività&amp;Chiusure'!$B$13),  AND($B223&gt;='Festività&amp;Chiusure'!$A$14,Calendar!$B223&lt;='Festività&amp;Chiusure'!$B$14),    AND($B223&gt;='Festività&amp;Chiusure'!$A$15,Calendar!$B223&lt;='Festività&amp;Chiusure'!$B$15),  AND($B223&gt;='Festività&amp;Chiusure'!$A$16,Calendar!$B223&lt;='Festività&amp;Chiusure'!$B$16),   $H223="domenica",$H223="sabato"),0,1)</f>
        <v>1</v>
      </c>
      <c r="K223">
        <f t="shared" si="41"/>
        <v>221</v>
      </c>
      <c r="L223">
        <f>SUM($J$3:J223)</f>
        <v>159</v>
      </c>
    </row>
    <row r="224" spans="1:12">
      <c r="A224" s="4">
        <f t="shared" si="33"/>
        <v>20240809</v>
      </c>
      <c r="B224" s="1">
        <v>45513</v>
      </c>
      <c r="C224">
        <f t="shared" si="34"/>
        <v>2024</v>
      </c>
      <c r="D224">
        <f t="shared" si="36"/>
        <v>8</v>
      </c>
      <c r="E224">
        <f t="shared" si="37"/>
        <v>32</v>
      </c>
      <c r="F224">
        <f t="shared" si="38"/>
        <v>6</v>
      </c>
      <c r="G224">
        <f t="shared" si="39"/>
        <v>9</v>
      </c>
      <c r="H224" t="str">
        <f t="shared" si="40"/>
        <v>venerdì</v>
      </c>
      <c r="I224" t="str">
        <f t="shared" si="35"/>
        <v>agosto</v>
      </c>
      <c r="J224">
        <f>IF(OR(AND($B224&gt;='Festività&amp;Chiusure'!$A$2,Calendar!$B224&lt;='Festività&amp;Chiusure'!$B$2),  AND($B224&gt;='Festività&amp;Chiusure'!$A$3,Calendar!$B224&lt;='Festività&amp;Chiusure'!$B$3),  AND($B224&gt;='Festività&amp;Chiusure'!$A$4,Calendar!$B224&lt;='Festività&amp;Chiusure'!$B$4),  AND($B224&gt;='Festività&amp;Chiusure'!$A$5,Calendar!$B224&lt;='Festività&amp;Chiusure'!$B$5),  AND($B224&gt;='Festività&amp;Chiusure'!$A$6,Calendar!$B224&lt;='Festività&amp;Chiusure'!$B$6),  AND($B224&gt;='Festività&amp;Chiusure'!$A$7,Calendar!$B224&lt;='Festività&amp;Chiusure'!$B$7),  AND($B224&gt;='Festività&amp;Chiusure'!$A$8,Calendar!$B224&lt;='Festività&amp;Chiusure'!$B$8),  AND($B224&gt;='Festività&amp;Chiusure'!$A$9,Calendar!$B224&lt;='Festività&amp;Chiusure'!$B$9),  AND($B224&gt;='Festività&amp;Chiusure'!$A$10,Calendar!$B224&lt;='Festività&amp;Chiusure'!$B$10),  AND($B224&gt;='Festività&amp;Chiusure'!$A$11,Calendar!$B224&lt;='Festività&amp;Chiusure'!$B$11),  AND($B224&gt;='Festività&amp;Chiusure'!$A$12,Calendar!$B224&lt;='Festività&amp;Chiusure'!$B$12),  AND($B224&gt;='Festività&amp;Chiusure'!$A$13,Calendar!$B224&lt;='Festività&amp;Chiusure'!$B$13),  AND($B224&gt;='Festività&amp;Chiusure'!$A$14,Calendar!$B224&lt;='Festività&amp;Chiusure'!$B$14),    AND($B224&gt;='Festività&amp;Chiusure'!$A$15,Calendar!$B224&lt;='Festività&amp;Chiusure'!$B$15),  AND($B224&gt;='Festività&amp;Chiusure'!$A$16,Calendar!$B224&lt;='Festività&amp;Chiusure'!$B$16),   $H224="domenica",$H224="sabato"),0,1)</f>
        <v>1</v>
      </c>
      <c r="K224">
        <f t="shared" si="41"/>
        <v>222</v>
      </c>
      <c r="L224">
        <f>SUM($J$3:J224)</f>
        <v>160</v>
      </c>
    </row>
    <row r="225" spans="1:12">
      <c r="A225" s="4">
        <f t="shared" si="33"/>
        <v>20240810</v>
      </c>
      <c r="B225" s="1">
        <v>45514</v>
      </c>
      <c r="C225">
        <f t="shared" si="34"/>
        <v>2024</v>
      </c>
      <c r="D225">
        <f t="shared" si="36"/>
        <v>8</v>
      </c>
      <c r="E225">
        <f t="shared" si="37"/>
        <v>32</v>
      </c>
      <c r="F225">
        <f t="shared" si="38"/>
        <v>7</v>
      </c>
      <c r="G225">
        <f t="shared" si="39"/>
        <v>10</v>
      </c>
      <c r="H225" t="str">
        <f t="shared" si="40"/>
        <v>sabato</v>
      </c>
      <c r="I225" t="str">
        <f t="shared" si="35"/>
        <v>agosto</v>
      </c>
      <c r="J225">
        <f>IF(OR(AND($B225&gt;='Festività&amp;Chiusure'!$A$2,Calendar!$B225&lt;='Festività&amp;Chiusure'!$B$2),  AND($B225&gt;='Festività&amp;Chiusure'!$A$3,Calendar!$B225&lt;='Festività&amp;Chiusure'!$B$3),  AND($B225&gt;='Festività&amp;Chiusure'!$A$4,Calendar!$B225&lt;='Festività&amp;Chiusure'!$B$4),  AND($B225&gt;='Festività&amp;Chiusure'!$A$5,Calendar!$B225&lt;='Festività&amp;Chiusure'!$B$5),  AND($B225&gt;='Festività&amp;Chiusure'!$A$6,Calendar!$B225&lt;='Festività&amp;Chiusure'!$B$6),  AND($B225&gt;='Festività&amp;Chiusure'!$A$7,Calendar!$B225&lt;='Festività&amp;Chiusure'!$B$7),  AND($B225&gt;='Festività&amp;Chiusure'!$A$8,Calendar!$B225&lt;='Festività&amp;Chiusure'!$B$8),  AND($B225&gt;='Festività&amp;Chiusure'!$A$9,Calendar!$B225&lt;='Festività&amp;Chiusure'!$B$9),  AND($B225&gt;='Festività&amp;Chiusure'!$A$10,Calendar!$B225&lt;='Festività&amp;Chiusure'!$B$10),  AND($B225&gt;='Festività&amp;Chiusure'!$A$11,Calendar!$B225&lt;='Festività&amp;Chiusure'!$B$11),  AND($B225&gt;='Festività&amp;Chiusure'!$A$12,Calendar!$B225&lt;='Festività&amp;Chiusure'!$B$12),  AND($B225&gt;='Festività&amp;Chiusure'!$A$13,Calendar!$B225&lt;='Festività&amp;Chiusure'!$B$13),  AND($B225&gt;='Festività&amp;Chiusure'!$A$14,Calendar!$B225&lt;='Festività&amp;Chiusure'!$B$14),    AND($B225&gt;='Festività&amp;Chiusure'!$A$15,Calendar!$B225&lt;='Festività&amp;Chiusure'!$B$15),  AND($B225&gt;='Festività&amp;Chiusure'!$A$16,Calendar!$B225&lt;='Festività&amp;Chiusure'!$B$16),   $H225="domenica",$H225="sabato"),0,1)</f>
        <v>0</v>
      </c>
      <c r="K225">
        <f t="shared" si="41"/>
        <v>223</v>
      </c>
      <c r="L225">
        <f>SUM($J$3:J225)</f>
        <v>160</v>
      </c>
    </row>
    <row r="226" spans="1:12">
      <c r="A226" s="4">
        <f t="shared" si="33"/>
        <v>20240811</v>
      </c>
      <c r="B226" s="1">
        <v>45515</v>
      </c>
      <c r="C226">
        <f t="shared" si="34"/>
        <v>2024</v>
      </c>
      <c r="D226">
        <f t="shared" si="36"/>
        <v>8</v>
      </c>
      <c r="E226">
        <f t="shared" si="37"/>
        <v>33</v>
      </c>
      <c r="F226">
        <f t="shared" si="38"/>
        <v>1</v>
      </c>
      <c r="G226">
        <f t="shared" si="39"/>
        <v>11</v>
      </c>
      <c r="H226" t="str">
        <f t="shared" si="40"/>
        <v>domenica</v>
      </c>
      <c r="I226" t="str">
        <f t="shared" si="35"/>
        <v>agosto</v>
      </c>
      <c r="J226">
        <f>IF(OR(AND($B226&gt;='Festività&amp;Chiusure'!$A$2,Calendar!$B226&lt;='Festività&amp;Chiusure'!$B$2),  AND($B226&gt;='Festività&amp;Chiusure'!$A$3,Calendar!$B226&lt;='Festività&amp;Chiusure'!$B$3),  AND($B226&gt;='Festività&amp;Chiusure'!$A$4,Calendar!$B226&lt;='Festività&amp;Chiusure'!$B$4),  AND($B226&gt;='Festività&amp;Chiusure'!$A$5,Calendar!$B226&lt;='Festività&amp;Chiusure'!$B$5),  AND($B226&gt;='Festività&amp;Chiusure'!$A$6,Calendar!$B226&lt;='Festività&amp;Chiusure'!$B$6),  AND($B226&gt;='Festività&amp;Chiusure'!$A$7,Calendar!$B226&lt;='Festività&amp;Chiusure'!$B$7),  AND($B226&gt;='Festività&amp;Chiusure'!$A$8,Calendar!$B226&lt;='Festività&amp;Chiusure'!$B$8),  AND($B226&gt;='Festività&amp;Chiusure'!$A$9,Calendar!$B226&lt;='Festività&amp;Chiusure'!$B$9),  AND($B226&gt;='Festività&amp;Chiusure'!$A$10,Calendar!$B226&lt;='Festività&amp;Chiusure'!$B$10),  AND($B226&gt;='Festività&amp;Chiusure'!$A$11,Calendar!$B226&lt;='Festività&amp;Chiusure'!$B$11),  AND($B226&gt;='Festività&amp;Chiusure'!$A$12,Calendar!$B226&lt;='Festività&amp;Chiusure'!$B$12),  AND($B226&gt;='Festività&amp;Chiusure'!$A$13,Calendar!$B226&lt;='Festività&amp;Chiusure'!$B$13),  AND($B226&gt;='Festività&amp;Chiusure'!$A$14,Calendar!$B226&lt;='Festività&amp;Chiusure'!$B$14),    AND($B226&gt;='Festività&amp;Chiusure'!$A$15,Calendar!$B226&lt;='Festività&amp;Chiusure'!$B$15),  AND($B226&gt;='Festività&amp;Chiusure'!$A$16,Calendar!$B226&lt;='Festività&amp;Chiusure'!$B$16),   $H226="domenica",$H226="sabato"),0,1)</f>
        <v>0</v>
      </c>
      <c r="K226">
        <f t="shared" si="41"/>
        <v>224</v>
      </c>
      <c r="L226">
        <f>SUM($J$3:J226)</f>
        <v>160</v>
      </c>
    </row>
    <row r="227" spans="1:12">
      <c r="A227" s="4">
        <f t="shared" si="33"/>
        <v>20240812</v>
      </c>
      <c r="B227" s="1">
        <v>45516</v>
      </c>
      <c r="C227">
        <f t="shared" si="34"/>
        <v>2024</v>
      </c>
      <c r="D227">
        <f t="shared" si="36"/>
        <v>8</v>
      </c>
      <c r="E227">
        <f t="shared" si="37"/>
        <v>33</v>
      </c>
      <c r="F227">
        <f t="shared" si="38"/>
        <v>2</v>
      </c>
      <c r="G227">
        <f t="shared" si="39"/>
        <v>12</v>
      </c>
      <c r="H227" t="str">
        <f t="shared" si="40"/>
        <v>lunedì</v>
      </c>
      <c r="I227" t="str">
        <f t="shared" si="35"/>
        <v>agosto</v>
      </c>
      <c r="J227">
        <f>IF(OR(AND($B227&gt;='Festività&amp;Chiusure'!$A$2,Calendar!$B227&lt;='Festività&amp;Chiusure'!$B$2),  AND($B227&gt;='Festività&amp;Chiusure'!$A$3,Calendar!$B227&lt;='Festività&amp;Chiusure'!$B$3),  AND($B227&gt;='Festività&amp;Chiusure'!$A$4,Calendar!$B227&lt;='Festività&amp;Chiusure'!$B$4),  AND($B227&gt;='Festività&amp;Chiusure'!$A$5,Calendar!$B227&lt;='Festività&amp;Chiusure'!$B$5),  AND($B227&gt;='Festività&amp;Chiusure'!$A$6,Calendar!$B227&lt;='Festività&amp;Chiusure'!$B$6),  AND($B227&gt;='Festività&amp;Chiusure'!$A$7,Calendar!$B227&lt;='Festività&amp;Chiusure'!$B$7),  AND($B227&gt;='Festività&amp;Chiusure'!$A$8,Calendar!$B227&lt;='Festività&amp;Chiusure'!$B$8),  AND($B227&gt;='Festività&amp;Chiusure'!$A$9,Calendar!$B227&lt;='Festività&amp;Chiusure'!$B$9),  AND($B227&gt;='Festività&amp;Chiusure'!$A$10,Calendar!$B227&lt;='Festività&amp;Chiusure'!$B$10),  AND($B227&gt;='Festività&amp;Chiusure'!$A$11,Calendar!$B227&lt;='Festività&amp;Chiusure'!$B$11),  AND($B227&gt;='Festività&amp;Chiusure'!$A$12,Calendar!$B227&lt;='Festività&amp;Chiusure'!$B$12),  AND($B227&gt;='Festività&amp;Chiusure'!$A$13,Calendar!$B227&lt;='Festività&amp;Chiusure'!$B$13),  AND($B227&gt;='Festività&amp;Chiusure'!$A$14,Calendar!$B227&lt;='Festività&amp;Chiusure'!$B$14),    AND($B227&gt;='Festività&amp;Chiusure'!$A$15,Calendar!$B227&lt;='Festività&amp;Chiusure'!$B$15),  AND($B227&gt;='Festività&amp;Chiusure'!$A$16,Calendar!$B227&lt;='Festività&amp;Chiusure'!$B$16),   $H227="domenica",$H227="sabato"),0,1)</f>
        <v>0</v>
      </c>
      <c r="K227">
        <f t="shared" si="41"/>
        <v>225</v>
      </c>
      <c r="L227">
        <f>SUM($J$3:J227)</f>
        <v>160</v>
      </c>
    </row>
    <row r="228" spans="1:12">
      <c r="A228" s="4">
        <f t="shared" si="33"/>
        <v>20240813</v>
      </c>
      <c r="B228" s="1">
        <v>45517</v>
      </c>
      <c r="C228">
        <f t="shared" si="34"/>
        <v>2024</v>
      </c>
      <c r="D228">
        <f t="shared" si="36"/>
        <v>8</v>
      </c>
      <c r="E228">
        <f t="shared" si="37"/>
        <v>33</v>
      </c>
      <c r="F228">
        <f t="shared" si="38"/>
        <v>3</v>
      </c>
      <c r="G228">
        <f t="shared" si="39"/>
        <v>13</v>
      </c>
      <c r="H228" t="str">
        <f t="shared" si="40"/>
        <v>martedì</v>
      </c>
      <c r="I228" t="str">
        <f t="shared" si="35"/>
        <v>agosto</v>
      </c>
      <c r="J228">
        <f>IF(OR(AND($B228&gt;='Festività&amp;Chiusure'!$A$2,Calendar!$B228&lt;='Festività&amp;Chiusure'!$B$2),  AND($B228&gt;='Festività&amp;Chiusure'!$A$3,Calendar!$B228&lt;='Festività&amp;Chiusure'!$B$3),  AND($B228&gt;='Festività&amp;Chiusure'!$A$4,Calendar!$B228&lt;='Festività&amp;Chiusure'!$B$4),  AND($B228&gt;='Festività&amp;Chiusure'!$A$5,Calendar!$B228&lt;='Festività&amp;Chiusure'!$B$5),  AND($B228&gt;='Festività&amp;Chiusure'!$A$6,Calendar!$B228&lt;='Festività&amp;Chiusure'!$B$6),  AND($B228&gt;='Festività&amp;Chiusure'!$A$7,Calendar!$B228&lt;='Festività&amp;Chiusure'!$B$7),  AND($B228&gt;='Festività&amp;Chiusure'!$A$8,Calendar!$B228&lt;='Festività&amp;Chiusure'!$B$8),  AND($B228&gt;='Festività&amp;Chiusure'!$A$9,Calendar!$B228&lt;='Festività&amp;Chiusure'!$B$9),  AND($B228&gt;='Festività&amp;Chiusure'!$A$10,Calendar!$B228&lt;='Festività&amp;Chiusure'!$B$10),  AND($B228&gt;='Festività&amp;Chiusure'!$A$11,Calendar!$B228&lt;='Festività&amp;Chiusure'!$B$11),  AND($B228&gt;='Festività&amp;Chiusure'!$A$12,Calendar!$B228&lt;='Festività&amp;Chiusure'!$B$12),  AND($B228&gt;='Festività&amp;Chiusure'!$A$13,Calendar!$B228&lt;='Festività&amp;Chiusure'!$B$13),  AND($B228&gt;='Festività&amp;Chiusure'!$A$14,Calendar!$B228&lt;='Festività&amp;Chiusure'!$B$14),    AND($B228&gt;='Festività&amp;Chiusure'!$A$15,Calendar!$B228&lt;='Festività&amp;Chiusure'!$B$15),  AND($B228&gt;='Festività&amp;Chiusure'!$A$16,Calendar!$B228&lt;='Festività&amp;Chiusure'!$B$16),   $H228="domenica",$H228="sabato"),0,1)</f>
        <v>0</v>
      </c>
      <c r="K228">
        <f t="shared" si="41"/>
        <v>226</v>
      </c>
      <c r="L228">
        <f>SUM($J$3:J228)</f>
        <v>160</v>
      </c>
    </row>
    <row r="229" spans="1:12">
      <c r="A229" s="4">
        <f t="shared" si="33"/>
        <v>20240814</v>
      </c>
      <c r="B229" s="1">
        <v>45518</v>
      </c>
      <c r="C229">
        <f t="shared" si="34"/>
        <v>2024</v>
      </c>
      <c r="D229">
        <f t="shared" si="36"/>
        <v>8</v>
      </c>
      <c r="E229">
        <f t="shared" si="37"/>
        <v>33</v>
      </c>
      <c r="F229">
        <f t="shared" si="38"/>
        <v>4</v>
      </c>
      <c r="G229">
        <f t="shared" si="39"/>
        <v>14</v>
      </c>
      <c r="H229" t="str">
        <f t="shared" si="40"/>
        <v>mercoledì</v>
      </c>
      <c r="I229" t="str">
        <f t="shared" si="35"/>
        <v>agosto</v>
      </c>
      <c r="J229">
        <f>IF(OR(AND($B229&gt;='Festività&amp;Chiusure'!$A$2,Calendar!$B229&lt;='Festività&amp;Chiusure'!$B$2),  AND($B229&gt;='Festività&amp;Chiusure'!$A$3,Calendar!$B229&lt;='Festività&amp;Chiusure'!$B$3),  AND($B229&gt;='Festività&amp;Chiusure'!$A$4,Calendar!$B229&lt;='Festività&amp;Chiusure'!$B$4),  AND($B229&gt;='Festività&amp;Chiusure'!$A$5,Calendar!$B229&lt;='Festività&amp;Chiusure'!$B$5),  AND($B229&gt;='Festività&amp;Chiusure'!$A$6,Calendar!$B229&lt;='Festività&amp;Chiusure'!$B$6),  AND($B229&gt;='Festività&amp;Chiusure'!$A$7,Calendar!$B229&lt;='Festività&amp;Chiusure'!$B$7),  AND($B229&gt;='Festività&amp;Chiusure'!$A$8,Calendar!$B229&lt;='Festività&amp;Chiusure'!$B$8),  AND($B229&gt;='Festività&amp;Chiusure'!$A$9,Calendar!$B229&lt;='Festività&amp;Chiusure'!$B$9),  AND($B229&gt;='Festività&amp;Chiusure'!$A$10,Calendar!$B229&lt;='Festività&amp;Chiusure'!$B$10),  AND($B229&gt;='Festività&amp;Chiusure'!$A$11,Calendar!$B229&lt;='Festività&amp;Chiusure'!$B$11),  AND($B229&gt;='Festività&amp;Chiusure'!$A$12,Calendar!$B229&lt;='Festività&amp;Chiusure'!$B$12),  AND($B229&gt;='Festività&amp;Chiusure'!$A$13,Calendar!$B229&lt;='Festività&amp;Chiusure'!$B$13),  AND($B229&gt;='Festività&amp;Chiusure'!$A$14,Calendar!$B229&lt;='Festività&amp;Chiusure'!$B$14),    AND($B229&gt;='Festività&amp;Chiusure'!$A$15,Calendar!$B229&lt;='Festività&amp;Chiusure'!$B$15),  AND($B229&gt;='Festività&amp;Chiusure'!$A$16,Calendar!$B229&lt;='Festività&amp;Chiusure'!$B$16),   $H229="domenica",$H229="sabato"),0,1)</f>
        <v>0</v>
      </c>
      <c r="K229">
        <f t="shared" si="41"/>
        <v>227</v>
      </c>
      <c r="L229">
        <f>SUM($J$3:J229)</f>
        <v>160</v>
      </c>
    </row>
    <row r="230" spans="1:12">
      <c r="A230" s="4">
        <f t="shared" si="33"/>
        <v>20240815</v>
      </c>
      <c r="B230" s="1">
        <v>45519</v>
      </c>
      <c r="C230">
        <f t="shared" si="34"/>
        <v>2024</v>
      </c>
      <c r="D230">
        <f t="shared" si="36"/>
        <v>8</v>
      </c>
      <c r="E230">
        <f t="shared" si="37"/>
        <v>33</v>
      </c>
      <c r="F230">
        <f t="shared" si="38"/>
        <v>5</v>
      </c>
      <c r="G230">
        <f t="shared" si="39"/>
        <v>15</v>
      </c>
      <c r="H230" t="str">
        <f t="shared" si="40"/>
        <v>giovedì</v>
      </c>
      <c r="I230" t="str">
        <f t="shared" si="35"/>
        <v>agosto</v>
      </c>
      <c r="J230">
        <f>IF(OR(AND($B230&gt;='Festività&amp;Chiusure'!$A$2,Calendar!$B230&lt;='Festività&amp;Chiusure'!$B$2),  AND($B230&gt;='Festività&amp;Chiusure'!$A$3,Calendar!$B230&lt;='Festività&amp;Chiusure'!$B$3),  AND($B230&gt;='Festività&amp;Chiusure'!$A$4,Calendar!$B230&lt;='Festività&amp;Chiusure'!$B$4),  AND($B230&gt;='Festività&amp;Chiusure'!$A$5,Calendar!$B230&lt;='Festività&amp;Chiusure'!$B$5),  AND($B230&gt;='Festività&amp;Chiusure'!$A$6,Calendar!$B230&lt;='Festività&amp;Chiusure'!$B$6),  AND($B230&gt;='Festività&amp;Chiusure'!$A$7,Calendar!$B230&lt;='Festività&amp;Chiusure'!$B$7),  AND($B230&gt;='Festività&amp;Chiusure'!$A$8,Calendar!$B230&lt;='Festività&amp;Chiusure'!$B$8),  AND($B230&gt;='Festività&amp;Chiusure'!$A$9,Calendar!$B230&lt;='Festività&amp;Chiusure'!$B$9),  AND($B230&gt;='Festività&amp;Chiusure'!$A$10,Calendar!$B230&lt;='Festività&amp;Chiusure'!$B$10),  AND($B230&gt;='Festività&amp;Chiusure'!$A$11,Calendar!$B230&lt;='Festività&amp;Chiusure'!$B$11),  AND($B230&gt;='Festività&amp;Chiusure'!$A$12,Calendar!$B230&lt;='Festività&amp;Chiusure'!$B$12),  AND($B230&gt;='Festività&amp;Chiusure'!$A$13,Calendar!$B230&lt;='Festività&amp;Chiusure'!$B$13),  AND($B230&gt;='Festività&amp;Chiusure'!$A$14,Calendar!$B230&lt;='Festività&amp;Chiusure'!$B$14),    AND($B230&gt;='Festività&amp;Chiusure'!$A$15,Calendar!$B230&lt;='Festività&amp;Chiusure'!$B$15),  AND($B230&gt;='Festività&amp;Chiusure'!$A$16,Calendar!$B230&lt;='Festività&amp;Chiusure'!$B$16),   $H230="domenica",$H230="sabato"),0,1)</f>
        <v>0</v>
      </c>
      <c r="K230">
        <f t="shared" si="41"/>
        <v>228</v>
      </c>
      <c r="L230">
        <f>SUM($J$3:J230)</f>
        <v>160</v>
      </c>
    </row>
    <row r="231" spans="1:12">
      <c r="A231" s="4">
        <f t="shared" si="33"/>
        <v>20240816</v>
      </c>
      <c r="B231" s="1">
        <v>45520</v>
      </c>
      <c r="C231">
        <f t="shared" si="34"/>
        <v>2024</v>
      </c>
      <c r="D231">
        <f t="shared" si="36"/>
        <v>8</v>
      </c>
      <c r="E231">
        <f t="shared" si="37"/>
        <v>33</v>
      </c>
      <c r="F231">
        <f t="shared" si="38"/>
        <v>6</v>
      </c>
      <c r="G231">
        <f t="shared" si="39"/>
        <v>16</v>
      </c>
      <c r="H231" t="str">
        <f t="shared" si="40"/>
        <v>venerdì</v>
      </c>
      <c r="I231" t="str">
        <f t="shared" si="35"/>
        <v>agosto</v>
      </c>
      <c r="J231">
        <f>IF(OR(AND($B231&gt;='Festività&amp;Chiusure'!$A$2,Calendar!$B231&lt;='Festività&amp;Chiusure'!$B$2),  AND($B231&gt;='Festività&amp;Chiusure'!$A$3,Calendar!$B231&lt;='Festività&amp;Chiusure'!$B$3),  AND($B231&gt;='Festività&amp;Chiusure'!$A$4,Calendar!$B231&lt;='Festività&amp;Chiusure'!$B$4),  AND($B231&gt;='Festività&amp;Chiusure'!$A$5,Calendar!$B231&lt;='Festività&amp;Chiusure'!$B$5),  AND($B231&gt;='Festività&amp;Chiusure'!$A$6,Calendar!$B231&lt;='Festività&amp;Chiusure'!$B$6),  AND($B231&gt;='Festività&amp;Chiusure'!$A$7,Calendar!$B231&lt;='Festività&amp;Chiusure'!$B$7),  AND($B231&gt;='Festività&amp;Chiusure'!$A$8,Calendar!$B231&lt;='Festività&amp;Chiusure'!$B$8),  AND($B231&gt;='Festività&amp;Chiusure'!$A$9,Calendar!$B231&lt;='Festività&amp;Chiusure'!$B$9),  AND($B231&gt;='Festività&amp;Chiusure'!$A$10,Calendar!$B231&lt;='Festività&amp;Chiusure'!$B$10),  AND($B231&gt;='Festività&amp;Chiusure'!$A$11,Calendar!$B231&lt;='Festività&amp;Chiusure'!$B$11),  AND($B231&gt;='Festività&amp;Chiusure'!$A$12,Calendar!$B231&lt;='Festività&amp;Chiusure'!$B$12),  AND($B231&gt;='Festività&amp;Chiusure'!$A$13,Calendar!$B231&lt;='Festività&amp;Chiusure'!$B$13),  AND($B231&gt;='Festività&amp;Chiusure'!$A$14,Calendar!$B231&lt;='Festività&amp;Chiusure'!$B$14),    AND($B231&gt;='Festività&amp;Chiusure'!$A$15,Calendar!$B231&lt;='Festività&amp;Chiusure'!$B$15),  AND($B231&gt;='Festività&amp;Chiusure'!$A$16,Calendar!$B231&lt;='Festività&amp;Chiusure'!$B$16),   $H231="domenica",$H231="sabato"),0,1)</f>
        <v>0</v>
      </c>
      <c r="K231">
        <f t="shared" si="41"/>
        <v>229</v>
      </c>
      <c r="L231">
        <f>SUM($J$3:J231)</f>
        <v>160</v>
      </c>
    </row>
    <row r="232" spans="1:12">
      <c r="A232" s="4">
        <f t="shared" si="33"/>
        <v>20240817</v>
      </c>
      <c r="B232" s="1">
        <v>45521</v>
      </c>
      <c r="C232">
        <f t="shared" si="34"/>
        <v>2024</v>
      </c>
      <c r="D232">
        <f t="shared" si="36"/>
        <v>8</v>
      </c>
      <c r="E232">
        <f t="shared" si="37"/>
        <v>33</v>
      </c>
      <c r="F232">
        <f t="shared" si="38"/>
        <v>7</v>
      </c>
      <c r="G232">
        <f t="shared" si="39"/>
        <v>17</v>
      </c>
      <c r="H232" t="str">
        <f t="shared" si="40"/>
        <v>sabato</v>
      </c>
      <c r="I232" t="str">
        <f t="shared" si="35"/>
        <v>agosto</v>
      </c>
      <c r="J232">
        <f>IF(OR(AND($B232&gt;='Festività&amp;Chiusure'!$A$2,Calendar!$B232&lt;='Festività&amp;Chiusure'!$B$2),  AND($B232&gt;='Festività&amp;Chiusure'!$A$3,Calendar!$B232&lt;='Festività&amp;Chiusure'!$B$3),  AND($B232&gt;='Festività&amp;Chiusure'!$A$4,Calendar!$B232&lt;='Festività&amp;Chiusure'!$B$4),  AND($B232&gt;='Festività&amp;Chiusure'!$A$5,Calendar!$B232&lt;='Festività&amp;Chiusure'!$B$5),  AND($B232&gt;='Festività&amp;Chiusure'!$A$6,Calendar!$B232&lt;='Festività&amp;Chiusure'!$B$6),  AND($B232&gt;='Festività&amp;Chiusure'!$A$7,Calendar!$B232&lt;='Festività&amp;Chiusure'!$B$7),  AND($B232&gt;='Festività&amp;Chiusure'!$A$8,Calendar!$B232&lt;='Festività&amp;Chiusure'!$B$8),  AND($B232&gt;='Festività&amp;Chiusure'!$A$9,Calendar!$B232&lt;='Festività&amp;Chiusure'!$B$9),  AND($B232&gt;='Festività&amp;Chiusure'!$A$10,Calendar!$B232&lt;='Festività&amp;Chiusure'!$B$10),  AND($B232&gt;='Festività&amp;Chiusure'!$A$11,Calendar!$B232&lt;='Festività&amp;Chiusure'!$B$11),  AND($B232&gt;='Festività&amp;Chiusure'!$A$12,Calendar!$B232&lt;='Festività&amp;Chiusure'!$B$12),  AND($B232&gt;='Festività&amp;Chiusure'!$A$13,Calendar!$B232&lt;='Festività&amp;Chiusure'!$B$13),  AND($B232&gt;='Festività&amp;Chiusure'!$A$14,Calendar!$B232&lt;='Festività&amp;Chiusure'!$B$14),    AND($B232&gt;='Festività&amp;Chiusure'!$A$15,Calendar!$B232&lt;='Festività&amp;Chiusure'!$B$15),  AND($B232&gt;='Festività&amp;Chiusure'!$A$16,Calendar!$B232&lt;='Festività&amp;Chiusure'!$B$16),   $H232="domenica",$H232="sabato"),0,1)</f>
        <v>0</v>
      </c>
      <c r="K232">
        <f t="shared" si="41"/>
        <v>230</v>
      </c>
      <c r="L232">
        <f>SUM($J$3:J232)</f>
        <v>160</v>
      </c>
    </row>
    <row r="233" spans="1:12">
      <c r="A233" s="4">
        <f t="shared" si="33"/>
        <v>20240818</v>
      </c>
      <c r="B233" s="1">
        <v>45522</v>
      </c>
      <c r="C233">
        <f t="shared" si="34"/>
        <v>2024</v>
      </c>
      <c r="D233">
        <f t="shared" si="36"/>
        <v>8</v>
      </c>
      <c r="E233">
        <f t="shared" si="37"/>
        <v>34</v>
      </c>
      <c r="F233">
        <f t="shared" si="38"/>
        <v>1</v>
      </c>
      <c r="G233">
        <f t="shared" si="39"/>
        <v>18</v>
      </c>
      <c r="H233" t="str">
        <f t="shared" si="40"/>
        <v>domenica</v>
      </c>
      <c r="I233" t="str">
        <f t="shared" si="35"/>
        <v>agosto</v>
      </c>
      <c r="J233">
        <f>IF(OR(AND($B233&gt;='Festività&amp;Chiusure'!$A$2,Calendar!$B233&lt;='Festività&amp;Chiusure'!$B$2),  AND($B233&gt;='Festività&amp;Chiusure'!$A$3,Calendar!$B233&lt;='Festività&amp;Chiusure'!$B$3),  AND($B233&gt;='Festività&amp;Chiusure'!$A$4,Calendar!$B233&lt;='Festività&amp;Chiusure'!$B$4),  AND($B233&gt;='Festività&amp;Chiusure'!$A$5,Calendar!$B233&lt;='Festività&amp;Chiusure'!$B$5),  AND($B233&gt;='Festività&amp;Chiusure'!$A$6,Calendar!$B233&lt;='Festività&amp;Chiusure'!$B$6),  AND($B233&gt;='Festività&amp;Chiusure'!$A$7,Calendar!$B233&lt;='Festività&amp;Chiusure'!$B$7),  AND($B233&gt;='Festività&amp;Chiusure'!$A$8,Calendar!$B233&lt;='Festività&amp;Chiusure'!$B$8),  AND($B233&gt;='Festività&amp;Chiusure'!$A$9,Calendar!$B233&lt;='Festività&amp;Chiusure'!$B$9),  AND($B233&gt;='Festività&amp;Chiusure'!$A$10,Calendar!$B233&lt;='Festività&amp;Chiusure'!$B$10),  AND($B233&gt;='Festività&amp;Chiusure'!$A$11,Calendar!$B233&lt;='Festività&amp;Chiusure'!$B$11),  AND($B233&gt;='Festività&amp;Chiusure'!$A$12,Calendar!$B233&lt;='Festività&amp;Chiusure'!$B$12),  AND($B233&gt;='Festività&amp;Chiusure'!$A$13,Calendar!$B233&lt;='Festività&amp;Chiusure'!$B$13),  AND($B233&gt;='Festività&amp;Chiusure'!$A$14,Calendar!$B233&lt;='Festività&amp;Chiusure'!$B$14),    AND($B233&gt;='Festività&amp;Chiusure'!$A$15,Calendar!$B233&lt;='Festività&amp;Chiusure'!$B$15),  AND($B233&gt;='Festività&amp;Chiusure'!$A$16,Calendar!$B233&lt;='Festività&amp;Chiusure'!$B$16),   $H233="domenica",$H233="sabato"),0,1)</f>
        <v>0</v>
      </c>
      <c r="K233">
        <f t="shared" si="41"/>
        <v>231</v>
      </c>
      <c r="L233">
        <f>SUM($J$3:J233)</f>
        <v>160</v>
      </c>
    </row>
    <row r="234" spans="1:12">
      <c r="A234" s="4">
        <f t="shared" si="33"/>
        <v>20240819</v>
      </c>
      <c r="B234" s="1">
        <v>45523</v>
      </c>
      <c r="C234">
        <f t="shared" si="34"/>
        <v>2024</v>
      </c>
      <c r="D234">
        <f t="shared" si="36"/>
        <v>8</v>
      </c>
      <c r="E234">
        <f t="shared" si="37"/>
        <v>34</v>
      </c>
      <c r="F234">
        <f t="shared" si="38"/>
        <v>2</v>
      </c>
      <c r="G234">
        <f t="shared" si="39"/>
        <v>19</v>
      </c>
      <c r="H234" t="str">
        <f t="shared" si="40"/>
        <v>lunedì</v>
      </c>
      <c r="I234" t="str">
        <f t="shared" si="35"/>
        <v>agosto</v>
      </c>
      <c r="J234">
        <f>IF(OR(AND($B234&gt;='Festività&amp;Chiusure'!$A$2,Calendar!$B234&lt;='Festività&amp;Chiusure'!$B$2),  AND($B234&gt;='Festività&amp;Chiusure'!$A$3,Calendar!$B234&lt;='Festività&amp;Chiusure'!$B$3),  AND($B234&gt;='Festività&amp;Chiusure'!$A$4,Calendar!$B234&lt;='Festività&amp;Chiusure'!$B$4),  AND($B234&gt;='Festività&amp;Chiusure'!$A$5,Calendar!$B234&lt;='Festività&amp;Chiusure'!$B$5),  AND($B234&gt;='Festività&amp;Chiusure'!$A$6,Calendar!$B234&lt;='Festività&amp;Chiusure'!$B$6),  AND($B234&gt;='Festività&amp;Chiusure'!$A$7,Calendar!$B234&lt;='Festività&amp;Chiusure'!$B$7),  AND($B234&gt;='Festività&amp;Chiusure'!$A$8,Calendar!$B234&lt;='Festività&amp;Chiusure'!$B$8),  AND($B234&gt;='Festività&amp;Chiusure'!$A$9,Calendar!$B234&lt;='Festività&amp;Chiusure'!$B$9),  AND($B234&gt;='Festività&amp;Chiusure'!$A$10,Calendar!$B234&lt;='Festività&amp;Chiusure'!$B$10),  AND($B234&gt;='Festività&amp;Chiusure'!$A$11,Calendar!$B234&lt;='Festività&amp;Chiusure'!$B$11),  AND($B234&gt;='Festività&amp;Chiusure'!$A$12,Calendar!$B234&lt;='Festività&amp;Chiusure'!$B$12),  AND($B234&gt;='Festività&amp;Chiusure'!$A$13,Calendar!$B234&lt;='Festività&amp;Chiusure'!$B$13),  AND($B234&gt;='Festività&amp;Chiusure'!$A$14,Calendar!$B234&lt;='Festività&amp;Chiusure'!$B$14),    AND($B234&gt;='Festività&amp;Chiusure'!$A$15,Calendar!$B234&lt;='Festività&amp;Chiusure'!$B$15),  AND($B234&gt;='Festività&amp;Chiusure'!$A$16,Calendar!$B234&lt;='Festività&amp;Chiusure'!$B$16),   $H234="domenica",$H234="sabato"),0,1)</f>
        <v>0</v>
      </c>
      <c r="K234">
        <f t="shared" si="41"/>
        <v>232</v>
      </c>
      <c r="L234">
        <f>SUM($J$3:J234)</f>
        <v>160</v>
      </c>
    </row>
    <row r="235" spans="1:12">
      <c r="A235" s="4">
        <f t="shared" si="33"/>
        <v>20240820</v>
      </c>
      <c r="B235" s="1">
        <v>45524</v>
      </c>
      <c r="C235">
        <f t="shared" si="34"/>
        <v>2024</v>
      </c>
      <c r="D235">
        <f t="shared" si="36"/>
        <v>8</v>
      </c>
      <c r="E235">
        <f t="shared" si="37"/>
        <v>34</v>
      </c>
      <c r="F235">
        <f t="shared" si="38"/>
        <v>3</v>
      </c>
      <c r="G235">
        <f t="shared" si="39"/>
        <v>20</v>
      </c>
      <c r="H235" t="str">
        <f t="shared" si="40"/>
        <v>martedì</v>
      </c>
      <c r="I235" t="str">
        <f t="shared" si="35"/>
        <v>agosto</v>
      </c>
      <c r="J235">
        <f>IF(OR(AND($B235&gt;='Festività&amp;Chiusure'!$A$2,Calendar!$B235&lt;='Festività&amp;Chiusure'!$B$2),  AND($B235&gt;='Festività&amp;Chiusure'!$A$3,Calendar!$B235&lt;='Festività&amp;Chiusure'!$B$3),  AND($B235&gt;='Festività&amp;Chiusure'!$A$4,Calendar!$B235&lt;='Festività&amp;Chiusure'!$B$4),  AND($B235&gt;='Festività&amp;Chiusure'!$A$5,Calendar!$B235&lt;='Festività&amp;Chiusure'!$B$5),  AND($B235&gt;='Festività&amp;Chiusure'!$A$6,Calendar!$B235&lt;='Festività&amp;Chiusure'!$B$6),  AND($B235&gt;='Festività&amp;Chiusure'!$A$7,Calendar!$B235&lt;='Festività&amp;Chiusure'!$B$7),  AND($B235&gt;='Festività&amp;Chiusure'!$A$8,Calendar!$B235&lt;='Festività&amp;Chiusure'!$B$8),  AND($B235&gt;='Festività&amp;Chiusure'!$A$9,Calendar!$B235&lt;='Festività&amp;Chiusure'!$B$9),  AND($B235&gt;='Festività&amp;Chiusure'!$A$10,Calendar!$B235&lt;='Festività&amp;Chiusure'!$B$10),  AND($B235&gt;='Festività&amp;Chiusure'!$A$11,Calendar!$B235&lt;='Festività&amp;Chiusure'!$B$11),  AND($B235&gt;='Festività&amp;Chiusure'!$A$12,Calendar!$B235&lt;='Festività&amp;Chiusure'!$B$12),  AND($B235&gt;='Festività&amp;Chiusure'!$A$13,Calendar!$B235&lt;='Festività&amp;Chiusure'!$B$13),  AND($B235&gt;='Festività&amp;Chiusure'!$A$14,Calendar!$B235&lt;='Festività&amp;Chiusure'!$B$14),    AND($B235&gt;='Festività&amp;Chiusure'!$A$15,Calendar!$B235&lt;='Festività&amp;Chiusure'!$B$15),  AND($B235&gt;='Festività&amp;Chiusure'!$A$16,Calendar!$B235&lt;='Festività&amp;Chiusure'!$B$16),   $H235="domenica",$H235="sabato"),0,1)</f>
        <v>0</v>
      </c>
      <c r="K235">
        <f t="shared" si="41"/>
        <v>233</v>
      </c>
      <c r="L235">
        <f>SUM($J$3:J235)</f>
        <v>160</v>
      </c>
    </row>
    <row r="236" spans="1:12">
      <c r="A236" s="4">
        <f t="shared" si="33"/>
        <v>20240821</v>
      </c>
      <c r="B236" s="1">
        <v>45525</v>
      </c>
      <c r="C236">
        <f t="shared" si="34"/>
        <v>2024</v>
      </c>
      <c r="D236">
        <f t="shared" si="36"/>
        <v>8</v>
      </c>
      <c r="E236">
        <f t="shared" si="37"/>
        <v>34</v>
      </c>
      <c r="F236">
        <f t="shared" si="38"/>
        <v>4</v>
      </c>
      <c r="G236">
        <f t="shared" si="39"/>
        <v>21</v>
      </c>
      <c r="H236" t="str">
        <f t="shared" si="40"/>
        <v>mercoledì</v>
      </c>
      <c r="I236" t="str">
        <f t="shared" si="35"/>
        <v>agosto</v>
      </c>
      <c r="J236">
        <f>IF(OR(AND($B236&gt;='Festività&amp;Chiusure'!$A$2,Calendar!$B236&lt;='Festività&amp;Chiusure'!$B$2),  AND($B236&gt;='Festività&amp;Chiusure'!$A$3,Calendar!$B236&lt;='Festività&amp;Chiusure'!$B$3),  AND($B236&gt;='Festività&amp;Chiusure'!$A$4,Calendar!$B236&lt;='Festività&amp;Chiusure'!$B$4),  AND($B236&gt;='Festività&amp;Chiusure'!$A$5,Calendar!$B236&lt;='Festività&amp;Chiusure'!$B$5),  AND($B236&gt;='Festività&amp;Chiusure'!$A$6,Calendar!$B236&lt;='Festività&amp;Chiusure'!$B$6),  AND($B236&gt;='Festività&amp;Chiusure'!$A$7,Calendar!$B236&lt;='Festività&amp;Chiusure'!$B$7),  AND($B236&gt;='Festività&amp;Chiusure'!$A$8,Calendar!$B236&lt;='Festività&amp;Chiusure'!$B$8),  AND($B236&gt;='Festività&amp;Chiusure'!$A$9,Calendar!$B236&lt;='Festività&amp;Chiusure'!$B$9),  AND($B236&gt;='Festività&amp;Chiusure'!$A$10,Calendar!$B236&lt;='Festività&amp;Chiusure'!$B$10),  AND($B236&gt;='Festività&amp;Chiusure'!$A$11,Calendar!$B236&lt;='Festività&amp;Chiusure'!$B$11),  AND($B236&gt;='Festività&amp;Chiusure'!$A$12,Calendar!$B236&lt;='Festività&amp;Chiusure'!$B$12),  AND($B236&gt;='Festività&amp;Chiusure'!$A$13,Calendar!$B236&lt;='Festività&amp;Chiusure'!$B$13),  AND($B236&gt;='Festività&amp;Chiusure'!$A$14,Calendar!$B236&lt;='Festività&amp;Chiusure'!$B$14),    AND($B236&gt;='Festività&amp;Chiusure'!$A$15,Calendar!$B236&lt;='Festività&amp;Chiusure'!$B$15),  AND($B236&gt;='Festività&amp;Chiusure'!$A$16,Calendar!$B236&lt;='Festività&amp;Chiusure'!$B$16),   $H236="domenica",$H236="sabato"),0,1)</f>
        <v>0</v>
      </c>
      <c r="K236">
        <f t="shared" si="41"/>
        <v>234</v>
      </c>
      <c r="L236">
        <f>SUM($J$3:J236)</f>
        <v>160</v>
      </c>
    </row>
    <row r="237" spans="1:12">
      <c r="A237" s="4">
        <f t="shared" si="33"/>
        <v>20240822</v>
      </c>
      <c r="B237" s="1">
        <v>45526</v>
      </c>
      <c r="C237">
        <f t="shared" si="34"/>
        <v>2024</v>
      </c>
      <c r="D237">
        <f t="shared" si="36"/>
        <v>8</v>
      </c>
      <c r="E237">
        <f t="shared" si="37"/>
        <v>34</v>
      </c>
      <c r="F237">
        <f t="shared" si="38"/>
        <v>5</v>
      </c>
      <c r="G237">
        <f t="shared" si="39"/>
        <v>22</v>
      </c>
      <c r="H237" t="str">
        <f t="shared" si="40"/>
        <v>giovedì</v>
      </c>
      <c r="I237" t="str">
        <f t="shared" si="35"/>
        <v>agosto</v>
      </c>
      <c r="J237">
        <f>IF(OR(AND($B237&gt;='Festività&amp;Chiusure'!$A$2,Calendar!$B237&lt;='Festività&amp;Chiusure'!$B$2),  AND($B237&gt;='Festività&amp;Chiusure'!$A$3,Calendar!$B237&lt;='Festività&amp;Chiusure'!$B$3),  AND($B237&gt;='Festività&amp;Chiusure'!$A$4,Calendar!$B237&lt;='Festività&amp;Chiusure'!$B$4),  AND($B237&gt;='Festività&amp;Chiusure'!$A$5,Calendar!$B237&lt;='Festività&amp;Chiusure'!$B$5),  AND($B237&gt;='Festività&amp;Chiusure'!$A$6,Calendar!$B237&lt;='Festività&amp;Chiusure'!$B$6),  AND($B237&gt;='Festività&amp;Chiusure'!$A$7,Calendar!$B237&lt;='Festività&amp;Chiusure'!$B$7),  AND($B237&gt;='Festività&amp;Chiusure'!$A$8,Calendar!$B237&lt;='Festività&amp;Chiusure'!$B$8),  AND($B237&gt;='Festività&amp;Chiusure'!$A$9,Calendar!$B237&lt;='Festività&amp;Chiusure'!$B$9),  AND($B237&gt;='Festività&amp;Chiusure'!$A$10,Calendar!$B237&lt;='Festività&amp;Chiusure'!$B$10),  AND($B237&gt;='Festività&amp;Chiusure'!$A$11,Calendar!$B237&lt;='Festività&amp;Chiusure'!$B$11),  AND($B237&gt;='Festività&amp;Chiusure'!$A$12,Calendar!$B237&lt;='Festività&amp;Chiusure'!$B$12),  AND($B237&gt;='Festività&amp;Chiusure'!$A$13,Calendar!$B237&lt;='Festività&amp;Chiusure'!$B$13),  AND($B237&gt;='Festività&amp;Chiusure'!$A$14,Calendar!$B237&lt;='Festività&amp;Chiusure'!$B$14),    AND($B237&gt;='Festività&amp;Chiusure'!$A$15,Calendar!$B237&lt;='Festività&amp;Chiusure'!$B$15),  AND($B237&gt;='Festività&amp;Chiusure'!$A$16,Calendar!$B237&lt;='Festività&amp;Chiusure'!$B$16),   $H237="domenica",$H237="sabato"),0,1)</f>
        <v>0</v>
      </c>
      <c r="K237">
        <f t="shared" si="41"/>
        <v>235</v>
      </c>
      <c r="L237">
        <f>SUM($J$3:J237)</f>
        <v>160</v>
      </c>
    </row>
    <row r="238" spans="1:12">
      <c r="A238" s="4">
        <f t="shared" si="33"/>
        <v>20240823</v>
      </c>
      <c r="B238" s="1">
        <v>45527</v>
      </c>
      <c r="C238">
        <f t="shared" si="34"/>
        <v>2024</v>
      </c>
      <c r="D238">
        <f t="shared" si="36"/>
        <v>8</v>
      </c>
      <c r="E238">
        <f t="shared" si="37"/>
        <v>34</v>
      </c>
      <c r="F238">
        <f t="shared" si="38"/>
        <v>6</v>
      </c>
      <c r="G238">
        <f t="shared" si="39"/>
        <v>23</v>
      </c>
      <c r="H238" t="str">
        <f t="shared" si="40"/>
        <v>venerdì</v>
      </c>
      <c r="I238" t="str">
        <f t="shared" si="35"/>
        <v>agosto</v>
      </c>
      <c r="J238">
        <f>IF(OR(AND($B238&gt;='Festività&amp;Chiusure'!$A$2,Calendar!$B238&lt;='Festività&amp;Chiusure'!$B$2),  AND($B238&gt;='Festività&amp;Chiusure'!$A$3,Calendar!$B238&lt;='Festività&amp;Chiusure'!$B$3),  AND($B238&gt;='Festività&amp;Chiusure'!$A$4,Calendar!$B238&lt;='Festività&amp;Chiusure'!$B$4),  AND($B238&gt;='Festività&amp;Chiusure'!$A$5,Calendar!$B238&lt;='Festività&amp;Chiusure'!$B$5),  AND($B238&gt;='Festività&amp;Chiusure'!$A$6,Calendar!$B238&lt;='Festività&amp;Chiusure'!$B$6),  AND($B238&gt;='Festività&amp;Chiusure'!$A$7,Calendar!$B238&lt;='Festività&amp;Chiusure'!$B$7),  AND($B238&gt;='Festività&amp;Chiusure'!$A$8,Calendar!$B238&lt;='Festività&amp;Chiusure'!$B$8),  AND($B238&gt;='Festività&amp;Chiusure'!$A$9,Calendar!$B238&lt;='Festività&amp;Chiusure'!$B$9),  AND($B238&gt;='Festività&amp;Chiusure'!$A$10,Calendar!$B238&lt;='Festività&amp;Chiusure'!$B$10),  AND($B238&gt;='Festività&amp;Chiusure'!$A$11,Calendar!$B238&lt;='Festività&amp;Chiusure'!$B$11),  AND($B238&gt;='Festività&amp;Chiusure'!$A$12,Calendar!$B238&lt;='Festività&amp;Chiusure'!$B$12),  AND($B238&gt;='Festività&amp;Chiusure'!$A$13,Calendar!$B238&lt;='Festività&amp;Chiusure'!$B$13),  AND($B238&gt;='Festività&amp;Chiusure'!$A$14,Calendar!$B238&lt;='Festività&amp;Chiusure'!$B$14),    AND($B238&gt;='Festività&amp;Chiusure'!$A$15,Calendar!$B238&lt;='Festività&amp;Chiusure'!$B$15),  AND($B238&gt;='Festività&amp;Chiusure'!$A$16,Calendar!$B238&lt;='Festività&amp;Chiusure'!$B$16),   $H238="domenica",$H238="sabato"),0,1)</f>
        <v>0</v>
      </c>
      <c r="K238">
        <f t="shared" si="41"/>
        <v>236</v>
      </c>
      <c r="L238">
        <f>SUM($J$3:J238)</f>
        <v>160</v>
      </c>
    </row>
    <row r="239" spans="1:12">
      <c r="A239" s="4">
        <f t="shared" si="33"/>
        <v>20240824</v>
      </c>
      <c r="B239" s="1">
        <v>45528</v>
      </c>
      <c r="C239">
        <f t="shared" si="34"/>
        <v>2024</v>
      </c>
      <c r="D239">
        <f t="shared" si="36"/>
        <v>8</v>
      </c>
      <c r="E239">
        <f t="shared" si="37"/>
        <v>34</v>
      </c>
      <c r="F239">
        <f t="shared" si="38"/>
        <v>7</v>
      </c>
      <c r="G239">
        <f t="shared" si="39"/>
        <v>24</v>
      </c>
      <c r="H239" t="str">
        <f t="shared" si="40"/>
        <v>sabato</v>
      </c>
      <c r="I239" t="str">
        <f t="shared" si="35"/>
        <v>agosto</v>
      </c>
      <c r="J239">
        <f>IF(OR(AND($B239&gt;='Festività&amp;Chiusure'!$A$2,Calendar!$B239&lt;='Festività&amp;Chiusure'!$B$2),  AND($B239&gt;='Festività&amp;Chiusure'!$A$3,Calendar!$B239&lt;='Festività&amp;Chiusure'!$B$3),  AND($B239&gt;='Festività&amp;Chiusure'!$A$4,Calendar!$B239&lt;='Festività&amp;Chiusure'!$B$4),  AND($B239&gt;='Festività&amp;Chiusure'!$A$5,Calendar!$B239&lt;='Festività&amp;Chiusure'!$B$5),  AND($B239&gt;='Festività&amp;Chiusure'!$A$6,Calendar!$B239&lt;='Festività&amp;Chiusure'!$B$6),  AND($B239&gt;='Festività&amp;Chiusure'!$A$7,Calendar!$B239&lt;='Festività&amp;Chiusure'!$B$7),  AND($B239&gt;='Festività&amp;Chiusure'!$A$8,Calendar!$B239&lt;='Festività&amp;Chiusure'!$B$8),  AND($B239&gt;='Festività&amp;Chiusure'!$A$9,Calendar!$B239&lt;='Festività&amp;Chiusure'!$B$9),  AND($B239&gt;='Festività&amp;Chiusure'!$A$10,Calendar!$B239&lt;='Festività&amp;Chiusure'!$B$10),  AND($B239&gt;='Festività&amp;Chiusure'!$A$11,Calendar!$B239&lt;='Festività&amp;Chiusure'!$B$11),  AND($B239&gt;='Festività&amp;Chiusure'!$A$12,Calendar!$B239&lt;='Festività&amp;Chiusure'!$B$12),  AND($B239&gt;='Festività&amp;Chiusure'!$A$13,Calendar!$B239&lt;='Festività&amp;Chiusure'!$B$13),  AND($B239&gt;='Festività&amp;Chiusure'!$A$14,Calendar!$B239&lt;='Festività&amp;Chiusure'!$B$14),    AND($B239&gt;='Festività&amp;Chiusure'!$A$15,Calendar!$B239&lt;='Festività&amp;Chiusure'!$B$15),  AND($B239&gt;='Festività&amp;Chiusure'!$A$16,Calendar!$B239&lt;='Festività&amp;Chiusure'!$B$16),   $H239="domenica",$H239="sabato"),0,1)</f>
        <v>0</v>
      </c>
      <c r="K239">
        <f t="shared" si="41"/>
        <v>237</v>
      </c>
      <c r="L239">
        <f>SUM($J$3:J239)</f>
        <v>160</v>
      </c>
    </row>
    <row r="240" spans="1:12">
      <c r="A240" s="4">
        <f t="shared" si="33"/>
        <v>20240825</v>
      </c>
      <c r="B240" s="1">
        <v>45529</v>
      </c>
      <c r="C240">
        <f t="shared" si="34"/>
        <v>2024</v>
      </c>
      <c r="D240">
        <f t="shared" si="36"/>
        <v>8</v>
      </c>
      <c r="E240">
        <f t="shared" si="37"/>
        <v>35</v>
      </c>
      <c r="F240">
        <f t="shared" si="38"/>
        <v>1</v>
      </c>
      <c r="G240">
        <f t="shared" si="39"/>
        <v>25</v>
      </c>
      <c r="H240" t="str">
        <f t="shared" si="40"/>
        <v>domenica</v>
      </c>
      <c r="I240" t="str">
        <f t="shared" si="35"/>
        <v>agosto</v>
      </c>
      <c r="J240">
        <f>IF(OR(AND($B240&gt;='Festività&amp;Chiusure'!$A$2,Calendar!$B240&lt;='Festività&amp;Chiusure'!$B$2),  AND($B240&gt;='Festività&amp;Chiusure'!$A$3,Calendar!$B240&lt;='Festività&amp;Chiusure'!$B$3),  AND($B240&gt;='Festività&amp;Chiusure'!$A$4,Calendar!$B240&lt;='Festività&amp;Chiusure'!$B$4),  AND($B240&gt;='Festività&amp;Chiusure'!$A$5,Calendar!$B240&lt;='Festività&amp;Chiusure'!$B$5),  AND($B240&gt;='Festività&amp;Chiusure'!$A$6,Calendar!$B240&lt;='Festività&amp;Chiusure'!$B$6),  AND($B240&gt;='Festività&amp;Chiusure'!$A$7,Calendar!$B240&lt;='Festività&amp;Chiusure'!$B$7),  AND($B240&gt;='Festività&amp;Chiusure'!$A$8,Calendar!$B240&lt;='Festività&amp;Chiusure'!$B$8),  AND($B240&gt;='Festività&amp;Chiusure'!$A$9,Calendar!$B240&lt;='Festività&amp;Chiusure'!$B$9),  AND($B240&gt;='Festività&amp;Chiusure'!$A$10,Calendar!$B240&lt;='Festività&amp;Chiusure'!$B$10),  AND($B240&gt;='Festività&amp;Chiusure'!$A$11,Calendar!$B240&lt;='Festività&amp;Chiusure'!$B$11),  AND($B240&gt;='Festività&amp;Chiusure'!$A$12,Calendar!$B240&lt;='Festività&amp;Chiusure'!$B$12),  AND($B240&gt;='Festività&amp;Chiusure'!$A$13,Calendar!$B240&lt;='Festività&amp;Chiusure'!$B$13),  AND($B240&gt;='Festività&amp;Chiusure'!$A$14,Calendar!$B240&lt;='Festività&amp;Chiusure'!$B$14),    AND($B240&gt;='Festività&amp;Chiusure'!$A$15,Calendar!$B240&lt;='Festività&amp;Chiusure'!$B$15),  AND($B240&gt;='Festività&amp;Chiusure'!$A$16,Calendar!$B240&lt;='Festività&amp;Chiusure'!$B$16),   $H240="domenica",$H240="sabato"),0,1)</f>
        <v>0</v>
      </c>
      <c r="K240">
        <f t="shared" si="41"/>
        <v>238</v>
      </c>
      <c r="L240">
        <f>SUM($J$3:J240)</f>
        <v>160</v>
      </c>
    </row>
    <row r="241" spans="1:12">
      <c r="A241" s="4">
        <f t="shared" si="33"/>
        <v>20240826</v>
      </c>
      <c r="B241" s="1">
        <v>45530</v>
      </c>
      <c r="C241">
        <f t="shared" si="34"/>
        <v>2024</v>
      </c>
      <c r="D241">
        <f t="shared" si="36"/>
        <v>8</v>
      </c>
      <c r="E241">
        <f t="shared" si="37"/>
        <v>35</v>
      </c>
      <c r="F241">
        <f t="shared" si="38"/>
        <v>2</v>
      </c>
      <c r="G241">
        <f t="shared" si="39"/>
        <v>26</v>
      </c>
      <c r="H241" t="str">
        <f t="shared" si="40"/>
        <v>lunedì</v>
      </c>
      <c r="I241" t="str">
        <f t="shared" si="35"/>
        <v>agosto</v>
      </c>
      <c r="J241">
        <f>IF(OR(AND($B241&gt;='Festività&amp;Chiusure'!$A$2,Calendar!$B241&lt;='Festività&amp;Chiusure'!$B$2),  AND($B241&gt;='Festività&amp;Chiusure'!$A$3,Calendar!$B241&lt;='Festività&amp;Chiusure'!$B$3),  AND($B241&gt;='Festività&amp;Chiusure'!$A$4,Calendar!$B241&lt;='Festività&amp;Chiusure'!$B$4),  AND($B241&gt;='Festività&amp;Chiusure'!$A$5,Calendar!$B241&lt;='Festività&amp;Chiusure'!$B$5),  AND($B241&gt;='Festività&amp;Chiusure'!$A$6,Calendar!$B241&lt;='Festività&amp;Chiusure'!$B$6),  AND($B241&gt;='Festività&amp;Chiusure'!$A$7,Calendar!$B241&lt;='Festività&amp;Chiusure'!$B$7),  AND($B241&gt;='Festività&amp;Chiusure'!$A$8,Calendar!$B241&lt;='Festività&amp;Chiusure'!$B$8),  AND($B241&gt;='Festività&amp;Chiusure'!$A$9,Calendar!$B241&lt;='Festività&amp;Chiusure'!$B$9),  AND($B241&gt;='Festività&amp;Chiusure'!$A$10,Calendar!$B241&lt;='Festività&amp;Chiusure'!$B$10),  AND($B241&gt;='Festività&amp;Chiusure'!$A$11,Calendar!$B241&lt;='Festività&amp;Chiusure'!$B$11),  AND($B241&gt;='Festività&amp;Chiusure'!$A$12,Calendar!$B241&lt;='Festività&amp;Chiusure'!$B$12),  AND($B241&gt;='Festività&amp;Chiusure'!$A$13,Calendar!$B241&lt;='Festività&amp;Chiusure'!$B$13),  AND($B241&gt;='Festività&amp;Chiusure'!$A$14,Calendar!$B241&lt;='Festività&amp;Chiusure'!$B$14),    AND($B241&gt;='Festività&amp;Chiusure'!$A$15,Calendar!$B241&lt;='Festività&amp;Chiusure'!$B$15),  AND($B241&gt;='Festività&amp;Chiusure'!$A$16,Calendar!$B241&lt;='Festività&amp;Chiusure'!$B$16),   $H241="domenica",$H241="sabato"),0,1)</f>
        <v>1</v>
      </c>
      <c r="K241">
        <f t="shared" si="41"/>
        <v>239</v>
      </c>
      <c r="L241">
        <f>SUM($J$3:J241)</f>
        <v>161</v>
      </c>
    </row>
    <row r="242" spans="1:12">
      <c r="A242" s="4">
        <f t="shared" si="33"/>
        <v>20240827</v>
      </c>
      <c r="B242" s="1">
        <v>45531</v>
      </c>
      <c r="C242">
        <f t="shared" si="34"/>
        <v>2024</v>
      </c>
      <c r="D242">
        <f t="shared" si="36"/>
        <v>8</v>
      </c>
      <c r="E242">
        <f t="shared" si="37"/>
        <v>35</v>
      </c>
      <c r="F242">
        <f t="shared" si="38"/>
        <v>3</v>
      </c>
      <c r="G242">
        <f t="shared" si="39"/>
        <v>27</v>
      </c>
      <c r="H242" t="str">
        <f t="shared" si="40"/>
        <v>martedì</v>
      </c>
      <c r="I242" t="str">
        <f t="shared" si="35"/>
        <v>agosto</v>
      </c>
      <c r="J242">
        <f>IF(OR(AND($B242&gt;='Festività&amp;Chiusure'!$A$2,Calendar!$B242&lt;='Festività&amp;Chiusure'!$B$2),  AND($B242&gt;='Festività&amp;Chiusure'!$A$3,Calendar!$B242&lt;='Festività&amp;Chiusure'!$B$3),  AND($B242&gt;='Festività&amp;Chiusure'!$A$4,Calendar!$B242&lt;='Festività&amp;Chiusure'!$B$4),  AND($B242&gt;='Festività&amp;Chiusure'!$A$5,Calendar!$B242&lt;='Festività&amp;Chiusure'!$B$5),  AND($B242&gt;='Festività&amp;Chiusure'!$A$6,Calendar!$B242&lt;='Festività&amp;Chiusure'!$B$6),  AND($B242&gt;='Festività&amp;Chiusure'!$A$7,Calendar!$B242&lt;='Festività&amp;Chiusure'!$B$7),  AND($B242&gt;='Festività&amp;Chiusure'!$A$8,Calendar!$B242&lt;='Festività&amp;Chiusure'!$B$8),  AND($B242&gt;='Festività&amp;Chiusure'!$A$9,Calendar!$B242&lt;='Festività&amp;Chiusure'!$B$9),  AND($B242&gt;='Festività&amp;Chiusure'!$A$10,Calendar!$B242&lt;='Festività&amp;Chiusure'!$B$10),  AND($B242&gt;='Festività&amp;Chiusure'!$A$11,Calendar!$B242&lt;='Festività&amp;Chiusure'!$B$11),  AND($B242&gt;='Festività&amp;Chiusure'!$A$12,Calendar!$B242&lt;='Festività&amp;Chiusure'!$B$12),  AND($B242&gt;='Festività&amp;Chiusure'!$A$13,Calendar!$B242&lt;='Festività&amp;Chiusure'!$B$13),  AND($B242&gt;='Festività&amp;Chiusure'!$A$14,Calendar!$B242&lt;='Festività&amp;Chiusure'!$B$14),    AND($B242&gt;='Festività&amp;Chiusure'!$A$15,Calendar!$B242&lt;='Festività&amp;Chiusure'!$B$15),  AND($B242&gt;='Festività&amp;Chiusure'!$A$16,Calendar!$B242&lt;='Festività&amp;Chiusure'!$B$16),   $H242="domenica",$H242="sabato"),0,1)</f>
        <v>1</v>
      </c>
      <c r="K242">
        <f t="shared" si="41"/>
        <v>240</v>
      </c>
      <c r="L242">
        <f>SUM($J$3:J242)</f>
        <v>162</v>
      </c>
    </row>
    <row r="243" spans="1:12">
      <c r="A243" s="4">
        <f t="shared" si="33"/>
        <v>20240828</v>
      </c>
      <c r="B243" s="1">
        <v>45532</v>
      </c>
      <c r="C243">
        <f t="shared" si="34"/>
        <v>2024</v>
      </c>
      <c r="D243">
        <f t="shared" si="36"/>
        <v>8</v>
      </c>
      <c r="E243">
        <f t="shared" si="37"/>
        <v>35</v>
      </c>
      <c r="F243">
        <f t="shared" si="38"/>
        <v>4</v>
      </c>
      <c r="G243">
        <f t="shared" si="39"/>
        <v>28</v>
      </c>
      <c r="H243" t="str">
        <f t="shared" si="40"/>
        <v>mercoledì</v>
      </c>
      <c r="I243" t="str">
        <f t="shared" si="35"/>
        <v>agosto</v>
      </c>
      <c r="J243">
        <f>IF(OR(AND($B243&gt;='Festività&amp;Chiusure'!$A$2,Calendar!$B243&lt;='Festività&amp;Chiusure'!$B$2),  AND($B243&gt;='Festività&amp;Chiusure'!$A$3,Calendar!$B243&lt;='Festività&amp;Chiusure'!$B$3),  AND($B243&gt;='Festività&amp;Chiusure'!$A$4,Calendar!$B243&lt;='Festività&amp;Chiusure'!$B$4),  AND($B243&gt;='Festività&amp;Chiusure'!$A$5,Calendar!$B243&lt;='Festività&amp;Chiusure'!$B$5),  AND($B243&gt;='Festività&amp;Chiusure'!$A$6,Calendar!$B243&lt;='Festività&amp;Chiusure'!$B$6),  AND($B243&gt;='Festività&amp;Chiusure'!$A$7,Calendar!$B243&lt;='Festività&amp;Chiusure'!$B$7),  AND($B243&gt;='Festività&amp;Chiusure'!$A$8,Calendar!$B243&lt;='Festività&amp;Chiusure'!$B$8),  AND($B243&gt;='Festività&amp;Chiusure'!$A$9,Calendar!$B243&lt;='Festività&amp;Chiusure'!$B$9),  AND($B243&gt;='Festività&amp;Chiusure'!$A$10,Calendar!$B243&lt;='Festività&amp;Chiusure'!$B$10),  AND($B243&gt;='Festività&amp;Chiusure'!$A$11,Calendar!$B243&lt;='Festività&amp;Chiusure'!$B$11),  AND($B243&gt;='Festività&amp;Chiusure'!$A$12,Calendar!$B243&lt;='Festività&amp;Chiusure'!$B$12),  AND($B243&gt;='Festività&amp;Chiusure'!$A$13,Calendar!$B243&lt;='Festività&amp;Chiusure'!$B$13),  AND($B243&gt;='Festività&amp;Chiusure'!$A$14,Calendar!$B243&lt;='Festività&amp;Chiusure'!$B$14),    AND($B243&gt;='Festività&amp;Chiusure'!$A$15,Calendar!$B243&lt;='Festività&amp;Chiusure'!$B$15),  AND($B243&gt;='Festività&amp;Chiusure'!$A$16,Calendar!$B243&lt;='Festività&amp;Chiusure'!$B$16),   $H243="domenica",$H243="sabato"),0,1)</f>
        <v>1</v>
      </c>
      <c r="K243">
        <f t="shared" si="41"/>
        <v>241</v>
      </c>
      <c r="L243">
        <f>SUM($J$3:J243)</f>
        <v>163</v>
      </c>
    </row>
    <row r="244" spans="1:12">
      <c r="A244" s="4">
        <f t="shared" si="33"/>
        <v>20240829</v>
      </c>
      <c r="B244" s="1">
        <v>45533</v>
      </c>
      <c r="C244">
        <f t="shared" si="34"/>
        <v>2024</v>
      </c>
      <c r="D244">
        <f t="shared" si="36"/>
        <v>8</v>
      </c>
      <c r="E244">
        <f t="shared" si="37"/>
        <v>35</v>
      </c>
      <c r="F244">
        <f t="shared" si="38"/>
        <v>5</v>
      </c>
      <c r="G244">
        <f t="shared" si="39"/>
        <v>29</v>
      </c>
      <c r="H244" t="str">
        <f t="shared" si="40"/>
        <v>giovedì</v>
      </c>
      <c r="I244" t="str">
        <f t="shared" si="35"/>
        <v>agosto</v>
      </c>
      <c r="J244">
        <f>IF(OR(AND($B244&gt;='Festività&amp;Chiusure'!$A$2,Calendar!$B244&lt;='Festività&amp;Chiusure'!$B$2),  AND($B244&gt;='Festività&amp;Chiusure'!$A$3,Calendar!$B244&lt;='Festività&amp;Chiusure'!$B$3),  AND($B244&gt;='Festività&amp;Chiusure'!$A$4,Calendar!$B244&lt;='Festività&amp;Chiusure'!$B$4),  AND($B244&gt;='Festività&amp;Chiusure'!$A$5,Calendar!$B244&lt;='Festività&amp;Chiusure'!$B$5),  AND($B244&gt;='Festività&amp;Chiusure'!$A$6,Calendar!$B244&lt;='Festività&amp;Chiusure'!$B$6),  AND($B244&gt;='Festività&amp;Chiusure'!$A$7,Calendar!$B244&lt;='Festività&amp;Chiusure'!$B$7),  AND($B244&gt;='Festività&amp;Chiusure'!$A$8,Calendar!$B244&lt;='Festività&amp;Chiusure'!$B$8),  AND($B244&gt;='Festività&amp;Chiusure'!$A$9,Calendar!$B244&lt;='Festività&amp;Chiusure'!$B$9),  AND($B244&gt;='Festività&amp;Chiusure'!$A$10,Calendar!$B244&lt;='Festività&amp;Chiusure'!$B$10),  AND($B244&gt;='Festività&amp;Chiusure'!$A$11,Calendar!$B244&lt;='Festività&amp;Chiusure'!$B$11),  AND($B244&gt;='Festività&amp;Chiusure'!$A$12,Calendar!$B244&lt;='Festività&amp;Chiusure'!$B$12),  AND($B244&gt;='Festività&amp;Chiusure'!$A$13,Calendar!$B244&lt;='Festività&amp;Chiusure'!$B$13),  AND($B244&gt;='Festività&amp;Chiusure'!$A$14,Calendar!$B244&lt;='Festività&amp;Chiusure'!$B$14),    AND($B244&gt;='Festività&amp;Chiusure'!$A$15,Calendar!$B244&lt;='Festività&amp;Chiusure'!$B$15),  AND($B244&gt;='Festività&amp;Chiusure'!$A$16,Calendar!$B244&lt;='Festività&amp;Chiusure'!$B$16),   $H244="domenica",$H244="sabato"),0,1)</f>
        <v>1</v>
      </c>
      <c r="K244">
        <f t="shared" si="41"/>
        <v>242</v>
      </c>
      <c r="L244">
        <f>SUM($J$3:J244)</f>
        <v>164</v>
      </c>
    </row>
    <row r="245" spans="1:12">
      <c r="A245" s="4">
        <f t="shared" si="33"/>
        <v>20240830</v>
      </c>
      <c r="B245" s="1">
        <v>45534</v>
      </c>
      <c r="C245">
        <f t="shared" si="34"/>
        <v>2024</v>
      </c>
      <c r="D245">
        <f t="shared" si="36"/>
        <v>8</v>
      </c>
      <c r="E245">
        <f t="shared" si="37"/>
        <v>35</v>
      </c>
      <c r="F245">
        <f t="shared" si="38"/>
        <v>6</v>
      </c>
      <c r="G245">
        <f t="shared" si="39"/>
        <v>30</v>
      </c>
      <c r="H245" t="str">
        <f t="shared" si="40"/>
        <v>venerdì</v>
      </c>
      <c r="I245" t="str">
        <f t="shared" si="35"/>
        <v>agosto</v>
      </c>
      <c r="J245">
        <f>IF(OR(AND($B245&gt;='Festività&amp;Chiusure'!$A$2,Calendar!$B245&lt;='Festività&amp;Chiusure'!$B$2),  AND($B245&gt;='Festività&amp;Chiusure'!$A$3,Calendar!$B245&lt;='Festività&amp;Chiusure'!$B$3),  AND($B245&gt;='Festività&amp;Chiusure'!$A$4,Calendar!$B245&lt;='Festività&amp;Chiusure'!$B$4),  AND($B245&gt;='Festività&amp;Chiusure'!$A$5,Calendar!$B245&lt;='Festività&amp;Chiusure'!$B$5),  AND($B245&gt;='Festività&amp;Chiusure'!$A$6,Calendar!$B245&lt;='Festività&amp;Chiusure'!$B$6),  AND($B245&gt;='Festività&amp;Chiusure'!$A$7,Calendar!$B245&lt;='Festività&amp;Chiusure'!$B$7),  AND($B245&gt;='Festività&amp;Chiusure'!$A$8,Calendar!$B245&lt;='Festività&amp;Chiusure'!$B$8),  AND($B245&gt;='Festività&amp;Chiusure'!$A$9,Calendar!$B245&lt;='Festività&amp;Chiusure'!$B$9),  AND($B245&gt;='Festività&amp;Chiusure'!$A$10,Calendar!$B245&lt;='Festività&amp;Chiusure'!$B$10),  AND($B245&gt;='Festività&amp;Chiusure'!$A$11,Calendar!$B245&lt;='Festività&amp;Chiusure'!$B$11),  AND($B245&gt;='Festività&amp;Chiusure'!$A$12,Calendar!$B245&lt;='Festività&amp;Chiusure'!$B$12),  AND($B245&gt;='Festività&amp;Chiusure'!$A$13,Calendar!$B245&lt;='Festività&amp;Chiusure'!$B$13),  AND($B245&gt;='Festività&amp;Chiusure'!$A$14,Calendar!$B245&lt;='Festività&amp;Chiusure'!$B$14),    AND($B245&gt;='Festività&amp;Chiusure'!$A$15,Calendar!$B245&lt;='Festività&amp;Chiusure'!$B$15),  AND($B245&gt;='Festività&amp;Chiusure'!$A$16,Calendar!$B245&lt;='Festività&amp;Chiusure'!$B$16),   $H245="domenica",$H245="sabato"),0,1)</f>
        <v>1</v>
      </c>
      <c r="K245">
        <f t="shared" si="41"/>
        <v>243</v>
      </c>
      <c r="L245">
        <f>SUM($J$3:J245)</f>
        <v>165</v>
      </c>
    </row>
    <row r="246" spans="1:12">
      <c r="A246" s="4">
        <f t="shared" si="33"/>
        <v>20240831</v>
      </c>
      <c r="B246" s="1">
        <v>45535</v>
      </c>
      <c r="C246">
        <f t="shared" si="34"/>
        <v>2024</v>
      </c>
      <c r="D246">
        <f t="shared" si="36"/>
        <v>8</v>
      </c>
      <c r="E246">
        <f t="shared" si="37"/>
        <v>35</v>
      </c>
      <c r="F246">
        <f t="shared" si="38"/>
        <v>7</v>
      </c>
      <c r="G246">
        <f t="shared" si="39"/>
        <v>31</v>
      </c>
      <c r="H246" t="str">
        <f t="shared" si="40"/>
        <v>sabato</v>
      </c>
      <c r="I246" t="str">
        <f t="shared" si="35"/>
        <v>agosto</v>
      </c>
      <c r="J246">
        <f>IF(OR(AND($B246&gt;='Festività&amp;Chiusure'!$A$2,Calendar!$B246&lt;='Festività&amp;Chiusure'!$B$2),  AND($B246&gt;='Festività&amp;Chiusure'!$A$3,Calendar!$B246&lt;='Festività&amp;Chiusure'!$B$3),  AND($B246&gt;='Festività&amp;Chiusure'!$A$4,Calendar!$B246&lt;='Festività&amp;Chiusure'!$B$4),  AND($B246&gt;='Festività&amp;Chiusure'!$A$5,Calendar!$B246&lt;='Festività&amp;Chiusure'!$B$5),  AND($B246&gt;='Festività&amp;Chiusure'!$A$6,Calendar!$B246&lt;='Festività&amp;Chiusure'!$B$6),  AND($B246&gt;='Festività&amp;Chiusure'!$A$7,Calendar!$B246&lt;='Festività&amp;Chiusure'!$B$7),  AND($B246&gt;='Festività&amp;Chiusure'!$A$8,Calendar!$B246&lt;='Festività&amp;Chiusure'!$B$8),  AND($B246&gt;='Festività&amp;Chiusure'!$A$9,Calendar!$B246&lt;='Festività&amp;Chiusure'!$B$9),  AND($B246&gt;='Festività&amp;Chiusure'!$A$10,Calendar!$B246&lt;='Festività&amp;Chiusure'!$B$10),  AND($B246&gt;='Festività&amp;Chiusure'!$A$11,Calendar!$B246&lt;='Festività&amp;Chiusure'!$B$11),  AND($B246&gt;='Festività&amp;Chiusure'!$A$12,Calendar!$B246&lt;='Festività&amp;Chiusure'!$B$12),  AND($B246&gt;='Festività&amp;Chiusure'!$A$13,Calendar!$B246&lt;='Festività&amp;Chiusure'!$B$13),  AND($B246&gt;='Festività&amp;Chiusure'!$A$14,Calendar!$B246&lt;='Festività&amp;Chiusure'!$B$14),    AND($B246&gt;='Festività&amp;Chiusure'!$A$15,Calendar!$B246&lt;='Festività&amp;Chiusure'!$B$15),  AND($B246&gt;='Festività&amp;Chiusure'!$A$16,Calendar!$B246&lt;='Festività&amp;Chiusure'!$B$16),   $H246="domenica",$H246="sabato"),0,1)</f>
        <v>0</v>
      </c>
      <c r="K246">
        <f t="shared" si="41"/>
        <v>244</v>
      </c>
      <c r="L246">
        <f>SUM($J$3:J246)</f>
        <v>165</v>
      </c>
    </row>
    <row r="247" spans="1:12">
      <c r="A247" s="4">
        <f t="shared" si="33"/>
        <v>20240901</v>
      </c>
      <c r="B247" s="1">
        <v>45536</v>
      </c>
      <c r="C247">
        <f t="shared" si="34"/>
        <v>2024</v>
      </c>
      <c r="D247">
        <f t="shared" si="36"/>
        <v>9</v>
      </c>
      <c r="E247">
        <f t="shared" si="37"/>
        <v>36</v>
      </c>
      <c r="F247">
        <f t="shared" si="38"/>
        <v>1</v>
      </c>
      <c r="G247">
        <f t="shared" si="39"/>
        <v>1</v>
      </c>
      <c r="H247" t="str">
        <f t="shared" si="40"/>
        <v>domenica</v>
      </c>
      <c r="I247" t="str">
        <f t="shared" si="35"/>
        <v>settembre</v>
      </c>
      <c r="J247">
        <f>IF(OR(AND($B247&gt;='Festività&amp;Chiusure'!$A$2,Calendar!$B247&lt;='Festività&amp;Chiusure'!$B$2),  AND($B247&gt;='Festività&amp;Chiusure'!$A$3,Calendar!$B247&lt;='Festività&amp;Chiusure'!$B$3),  AND($B247&gt;='Festività&amp;Chiusure'!$A$4,Calendar!$B247&lt;='Festività&amp;Chiusure'!$B$4),  AND($B247&gt;='Festività&amp;Chiusure'!$A$5,Calendar!$B247&lt;='Festività&amp;Chiusure'!$B$5),  AND($B247&gt;='Festività&amp;Chiusure'!$A$6,Calendar!$B247&lt;='Festività&amp;Chiusure'!$B$6),  AND($B247&gt;='Festività&amp;Chiusure'!$A$7,Calendar!$B247&lt;='Festività&amp;Chiusure'!$B$7),  AND($B247&gt;='Festività&amp;Chiusure'!$A$8,Calendar!$B247&lt;='Festività&amp;Chiusure'!$B$8),  AND($B247&gt;='Festività&amp;Chiusure'!$A$9,Calendar!$B247&lt;='Festività&amp;Chiusure'!$B$9),  AND($B247&gt;='Festività&amp;Chiusure'!$A$10,Calendar!$B247&lt;='Festività&amp;Chiusure'!$B$10),  AND($B247&gt;='Festività&amp;Chiusure'!$A$11,Calendar!$B247&lt;='Festività&amp;Chiusure'!$B$11),  AND($B247&gt;='Festività&amp;Chiusure'!$A$12,Calendar!$B247&lt;='Festività&amp;Chiusure'!$B$12),  AND($B247&gt;='Festività&amp;Chiusure'!$A$13,Calendar!$B247&lt;='Festività&amp;Chiusure'!$B$13),  AND($B247&gt;='Festività&amp;Chiusure'!$A$14,Calendar!$B247&lt;='Festività&amp;Chiusure'!$B$14),    AND($B247&gt;='Festività&amp;Chiusure'!$A$15,Calendar!$B247&lt;='Festività&amp;Chiusure'!$B$15),  AND($B247&gt;='Festività&amp;Chiusure'!$A$16,Calendar!$B247&lt;='Festività&amp;Chiusure'!$B$16),   $H247="domenica",$H247="sabato"),0,1)</f>
        <v>0</v>
      </c>
      <c r="K247">
        <f t="shared" si="41"/>
        <v>245</v>
      </c>
      <c r="L247">
        <f>SUM($J$3:J247)</f>
        <v>165</v>
      </c>
    </row>
    <row r="248" spans="1:12">
      <c r="A248" s="4">
        <f t="shared" si="33"/>
        <v>20240902</v>
      </c>
      <c r="B248" s="1">
        <v>45537</v>
      </c>
      <c r="C248">
        <f t="shared" si="34"/>
        <v>2024</v>
      </c>
      <c r="D248">
        <f t="shared" si="36"/>
        <v>9</v>
      </c>
      <c r="E248">
        <f t="shared" si="37"/>
        <v>36</v>
      </c>
      <c r="F248">
        <f t="shared" si="38"/>
        <v>2</v>
      </c>
      <c r="G248">
        <f t="shared" si="39"/>
        <v>2</v>
      </c>
      <c r="H248" t="str">
        <f t="shared" si="40"/>
        <v>lunedì</v>
      </c>
      <c r="I248" t="str">
        <f t="shared" si="35"/>
        <v>settembre</v>
      </c>
      <c r="J248">
        <f>IF(OR(AND($B248&gt;='Festività&amp;Chiusure'!$A$2,Calendar!$B248&lt;='Festività&amp;Chiusure'!$B$2),  AND($B248&gt;='Festività&amp;Chiusure'!$A$3,Calendar!$B248&lt;='Festività&amp;Chiusure'!$B$3),  AND($B248&gt;='Festività&amp;Chiusure'!$A$4,Calendar!$B248&lt;='Festività&amp;Chiusure'!$B$4),  AND($B248&gt;='Festività&amp;Chiusure'!$A$5,Calendar!$B248&lt;='Festività&amp;Chiusure'!$B$5),  AND($B248&gt;='Festività&amp;Chiusure'!$A$6,Calendar!$B248&lt;='Festività&amp;Chiusure'!$B$6),  AND($B248&gt;='Festività&amp;Chiusure'!$A$7,Calendar!$B248&lt;='Festività&amp;Chiusure'!$B$7),  AND($B248&gt;='Festività&amp;Chiusure'!$A$8,Calendar!$B248&lt;='Festività&amp;Chiusure'!$B$8),  AND($B248&gt;='Festività&amp;Chiusure'!$A$9,Calendar!$B248&lt;='Festività&amp;Chiusure'!$B$9),  AND($B248&gt;='Festività&amp;Chiusure'!$A$10,Calendar!$B248&lt;='Festività&amp;Chiusure'!$B$10),  AND($B248&gt;='Festività&amp;Chiusure'!$A$11,Calendar!$B248&lt;='Festività&amp;Chiusure'!$B$11),  AND($B248&gt;='Festività&amp;Chiusure'!$A$12,Calendar!$B248&lt;='Festività&amp;Chiusure'!$B$12),  AND($B248&gt;='Festività&amp;Chiusure'!$A$13,Calendar!$B248&lt;='Festività&amp;Chiusure'!$B$13),  AND($B248&gt;='Festività&amp;Chiusure'!$A$14,Calendar!$B248&lt;='Festività&amp;Chiusure'!$B$14),    AND($B248&gt;='Festività&amp;Chiusure'!$A$15,Calendar!$B248&lt;='Festività&amp;Chiusure'!$B$15),  AND($B248&gt;='Festività&amp;Chiusure'!$A$16,Calendar!$B248&lt;='Festività&amp;Chiusure'!$B$16),   $H248="domenica",$H248="sabato"),0,1)</f>
        <v>1</v>
      </c>
      <c r="K248">
        <f t="shared" si="41"/>
        <v>246</v>
      </c>
      <c r="L248">
        <f>SUM($J$3:J248)</f>
        <v>166</v>
      </c>
    </row>
    <row r="249" spans="1:12">
      <c r="A249" s="4">
        <f t="shared" si="33"/>
        <v>20240903</v>
      </c>
      <c r="B249" s="1">
        <v>45538</v>
      </c>
      <c r="C249">
        <f t="shared" si="34"/>
        <v>2024</v>
      </c>
      <c r="D249">
        <f t="shared" si="36"/>
        <v>9</v>
      </c>
      <c r="E249">
        <f t="shared" si="37"/>
        <v>36</v>
      </c>
      <c r="F249">
        <f t="shared" si="38"/>
        <v>3</v>
      </c>
      <c r="G249">
        <f t="shared" si="39"/>
        <v>3</v>
      </c>
      <c r="H249" t="str">
        <f t="shared" si="40"/>
        <v>martedì</v>
      </c>
      <c r="I249" t="str">
        <f t="shared" si="35"/>
        <v>settembre</v>
      </c>
      <c r="J249">
        <f>IF(OR(AND($B249&gt;='Festività&amp;Chiusure'!$A$2,Calendar!$B249&lt;='Festività&amp;Chiusure'!$B$2),  AND($B249&gt;='Festività&amp;Chiusure'!$A$3,Calendar!$B249&lt;='Festività&amp;Chiusure'!$B$3),  AND($B249&gt;='Festività&amp;Chiusure'!$A$4,Calendar!$B249&lt;='Festività&amp;Chiusure'!$B$4),  AND($B249&gt;='Festività&amp;Chiusure'!$A$5,Calendar!$B249&lt;='Festività&amp;Chiusure'!$B$5),  AND($B249&gt;='Festività&amp;Chiusure'!$A$6,Calendar!$B249&lt;='Festività&amp;Chiusure'!$B$6),  AND($B249&gt;='Festività&amp;Chiusure'!$A$7,Calendar!$B249&lt;='Festività&amp;Chiusure'!$B$7),  AND($B249&gt;='Festività&amp;Chiusure'!$A$8,Calendar!$B249&lt;='Festività&amp;Chiusure'!$B$8),  AND($B249&gt;='Festività&amp;Chiusure'!$A$9,Calendar!$B249&lt;='Festività&amp;Chiusure'!$B$9),  AND($B249&gt;='Festività&amp;Chiusure'!$A$10,Calendar!$B249&lt;='Festività&amp;Chiusure'!$B$10),  AND($B249&gt;='Festività&amp;Chiusure'!$A$11,Calendar!$B249&lt;='Festività&amp;Chiusure'!$B$11),  AND($B249&gt;='Festività&amp;Chiusure'!$A$12,Calendar!$B249&lt;='Festività&amp;Chiusure'!$B$12),  AND($B249&gt;='Festività&amp;Chiusure'!$A$13,Calendar!$B249&lt;='Festività&amp;Chiusure'!$B$13),  AND($B249&gt;='Festività&amp;Chiusure'!$A$14,Calendar!$B249&lt;='Festività&amp;Chiusure'!$B$14),    AND($B249&gt;='Festività&amp;Chiusure'!$A$15,Calendar!$B249&lt;='Festività&amp;Chiusure'!$B$15),  AND($B249&gt;='Festività&amp;Chiusure'!$A$16,Calendar!$B249&lt;='Festività&amp;Chiusure'!$B$16),   $H249="domenica",$H249="sabato"),0,1)</f>
        <v>1</v>
      </c>
      <c r="K249">
        <f t="shared" si="41"/>
        <v>247</v>
      </c>
      <c r="L249">
        <f>SUM($J$3:J249)</f>
        <v>167</v>
      </c>
    </row>
    <row r="250" spans="1:12">
      <c r="A250" s="4">
        <f t="shared" si="33"/>
        <v>20240904</v>
      </c>
      <c r="B250" s="1">
        <v>45539</v>
      </c>
      <c r="C250">
        <f t="shared" si="34"/>
        <v>2024</v>
      </c>
      <c r="D250">
        <f t="shared" si="36"/>
        <v>9</v>
      </c>
      <c r="E250">
        <f t="shared" si="37"/>
        <v>36</v>
      </c>
      <c r="F250">
        <f t="shared" si="38"/>
        <v>4</v>
      </c>
      <c r="G250">
        <f t="shared" si="39"/>
        <v>4</v>
      </c>
      <c r="H250" t="str">
        <f t="shared" si="40"/>
        <v>mercoledì</v>
      </c>
      <c r="I250" t="str">
        <f t="shared" si="35"/>
        <v>settembre</v>
      </c>
      <c r="J250">
        <f>IF(OR(AND($B250&gt;='Festività&amp;Chiusure'!$A$2,Calendar!$B250&lt;='Festività&amp;Chiusure'!$B$2),  AND($B250&gt;='Festività&amp;Chiusure'!$A$3,Calendar!$B250&lt;='Festività&amp;Chiusure'!$B$3),  AND($B250&gt;='Festività&amp;Chiusure'!$A$4,Calendar!$B250&lt;='Festività&amp;Chiusure'!$B$4),  AND($B250&gt;='Festività&amp;Chiusure'!$A$5,Calendar!$B250&lt;='Festività&amp;Chiusure'!$B$5),  AND($B250&gt;='Festività&amp;Chiusure'!$A$6,Calendar!$B250&lt;='Festività&amp;Chiusure'!$B$6),  AND($B250&gt;='Festività&amp;Chiusure'!$A$7,Calendar!$B250&lt;='Festività&amp;Chiusure'!$B$7),  AND($B250&gt;='Festività&amp;Chiusure'!$A$8,Calendar!$B250&lt;='Festività&amp;Chiusure'!$B$8),  AND($B250&gt;='Festività&amp;Chiusure'!$A$9,Calendar!$B250&lt;='Festività&amp;Chiusure'!$B$9),  AND($B250&gt;='Festività&amp;Chiusure'!$A$10,Calendar!$B250&lt;='Festività&amp;Chiusure'!$B$10),  AND($B250&gt;='Festività&amp;Chiusure'!$A$11,Calendar!$B250&lt;='Festività&amp;Chiusure'!$B$11),  AND($B250&gt;='Festività&amp;Chiusure'!$A$12,Calendar!$B250&lt;='Festività&amp;Chiusure'!$B$12),  AND($B250&gt;='Festività&amp;Chiusure'!$A$13,Calendar!$B250&lt;='Festività&amp;Chiusure'!$B$13),  AND($B250&gt;='Festività&amp;Chiusure'!$A$14,Calendar!$B250&lt;='Festività&amp;Chiusure'!$B$14),    AND($B250&gt;='Festività&amp;Chiusure'!$A$15,Calendar!$B250&lt;='Festività&amp;Chiusure'!$B$15),  AND($B250&gt;='Festività&amp;Chiusure'!$A$16,Calendar!$B250&lt;='Festività&amp;Chiusure'!$B$16),   $H250="domenica",$H250="sabato"),0,1)</f>
        <v>1</v>
      </c>
      <c r="K250">
        <f t="shared" si="41"/>
        <v>248</v>
      </c>
      <c r="L250">
        <f>SUM($J$3:J250)</f>
        <v>168</v>
      </c>
    </row>
    <row r="251" spans="1:12">
      <c r="A251" s="4">
        <f t="shared" si="33"/>
        <v>20240905</v>
      </c>
      <c r="B251" s="1">
        <v>45540</v>
      </c>
      <c r="C251">
        <f t="shared" si="34"/>
        <v>2024</v>
      </c>
      <c r="D251">
        <f t="shared" si="36"/>
        <v>9</v>
      </c>
      <c r="E251">
        <f t="shared" si="37"/>
        <v>36</v>
      </c>
      <c r="F251">
        <f t="shared" si="38"/>
        <v>5</v>
      </c>
      <c r="G251">
        <f t="shared" si="39"/>
        <v>5</v>
      </c>
      <c r="H251" t="str">
        <f t="shared" si="40"/>
        <v>giovedì</v>
      </c>
      <c r="I251" t="str">
        <f t="shared" si="35"/>
        <v>settembre</v>
      </c>
      <c r="J251">
        <f>IF(OR(AND($B251&gt;='Festività&amp;Chiusure'!$A$2,Calendar!$B251&lt;='Festività&amp;Chiusure'!$B$2),  AND($B251&gt;='Festività&amp;Chiusure'!$A$3,Calendar!$B251&lt;='Festività&amp;Chiusure'!$B$3),  AND($B251&gt;='Festività&amp;Chiusure'!$A$4,Calendar!$B251&lt;='Festività&amp;Chiusure'!$B$4),  AND($B251&gt;='Festività&amp;Chiusure'!$A$5,Calendar!$B251&lt;='Festività&amp;Chiusure'!$B$5),  AND($B251&gt;='Festività&amp;Chiusure'!$A$6,Calendar!$B251&lt;='Festività&amp;Chiusure'!$B$6),  AND($B251&gt;='Festività&amp;Chiusure'!$A$7,Calendar!$B251&lt;='Festività&amp;Chiusure'!$B$7),  AND($B251&gt;='Festività&amp;Chiusure'!$A$8,Calendar!$B251&lt;='Festività&amp;Chiusure'!$B$8),  AND($B251&gt;='Festività&amp;Chiusure'!$A$9,Calendar!$B251&lt;='Festività&amp;Chiusure'!$B$9),  AND($B251&gt;='Festività&amp;Chiusure'!$A$10,Calendar!$B251&lt;='Festività&amp;Chiusure'!$B$10),  AND($B251&gt;='Festività&amp;Chiusure'!$A$11,Calendar!$B251&lt;='Festività&amp;Chiusure'!$B$11),  AND($B251&gt;='Festività&amp;Chiusure'!$A$12,Calendar!$B251&lt;='Festività&amp;Chiusure'!$B$12),  AND($B251&gt;='Festività&amp;Chiusure'!$A$13,Calendar!$B251&lt;='Festività&amp;Chiusure'!$B$13),  AND($B251&gt;='Festività&amp;Chiusure'!$A$14,Calendar!$B251&lt;='Festività&amp;Chiusure'!$B$14),    AND($B251&gt;='Festività&amp;Chiusure'!$A$15,Calendar!$B251&lt;='Festività&amp;Chiusure'!$B$15),  AND($B251&gt;='Festività&amp;Chiusure'!$A$16,Calendar!$B251&lt;='Festività&amp;Chiusure'!$B$16),   $H251="domenica",$H251="sabato"),0,1)</f>
        <v>1</v>
      </c>
      <c r="K251">
        <f t="shared" si="41"/>
        <v>249</v>
      </c>
      <c r="L251">
        <f>SUM($J$3:J251)</f>
        <v>169</v>
      </c>
    </row>
    <row r="252" spans="1:12">
      <c r="A252" s="4">
        <f t="shared" si="33"/>
        <v>20240906</v>
      </c>
      <c r="B252" s="1">
        <v>45541</v>
      </c>
      <c r="C252">
        <f t="shared" si="34"/>
        <v>2024</v>
      </c>
      <c r="D252">
        <f t="shared" si="36"/>
        <v>9</v>
      </c>
      <c r="E252">
        <f t="shared" si="37"/>
        <v>36</v>
      </c>
      <c r="F252">
        <f t="shared" si="38"/>
        <v>6</v>
      </c>
      <c r="G252">
        <f t="shared" si="39"/>
        <v>6</v>
      </c>
      <c r="H252" t="str">
        <f t="shared" si="40"/>
        <v>venerdì</v>
      </c>
      <c r="I252" t="str">
        <f t="shared" si="35"/>
        <v>settembre</v>
      </c>
      <c r="J252">
        <f>IF(OR(AND($B252&gt;='Festività&amp;Chiusure'!$A$2,Calendar!$B252&lt;='Festività&amp;Chiusure'!$B$2),  AND($B252&gt;='Festività&amp;Chiusure'!$A$3,Calendar!$B252&lt;='Festività&amp;Chiusure'!$B$3),  AND($B252&gt;='Festività&amp;Chiusure'!$A$4,Calendar!$B252&lt;='Festività&amp;Chiusure'!$B$4),  AND($B252&gt;='Festività&amp;Chiusure'!$A$5,Calendar!$B252&lt;='Festività&amp;Chiusure'!$B$5),  AND($B252&gt;='Festività&amp;Chiusure'!$A$6,Calendar!$B252&lt;='Festività&amp;Chiusure'!$B$6),  AND($B252&gt;='Festività&amp;Chiusure'!$A$7,Calendar!$B252&lt;='Festività&amp;Chiusure'!$B$7),  AND($B252&gt;='Festività&amp;Chiusure'!$A$8,Calendar!$B252&lt;='Festività&amp;Chiusure'!$B$8),  AND($B252&gt;='Festività&amp;Chiusure'!$A$9,Calendar!$B252&lt;='Festività&amp;Chiusure'!$B$9),  AND($B252&gt;='Festività&amp;Chiusure'!$A$10,Calendar!$B252&lt;='Festività&amp;Chiusure'!$B$10),  AND($B252&gt;='Festività&amp;Chiusure'!$A$11,Calendar!$B252&lt;='Festività&amp;Chiusure'!$B$11),  AND($B252&gt;='Festività&amp;Chiusure'!$A$12,Calendar!$B252&lt;='Festività&amp;Chiusure'!$B$12),  AND($B252&gt;='Festività&amp;Chiusure'!$A$13,Calendar!$B252&lt;='Festività&amp;Chiusure'!$B$13),  AND($B252&gt;='Festività&amp;Chiusure'!$A$14,Calendar!$B252&lt;='Festività&amp;Chiusure'!$B$14),    AND($B252&gt;='Festività&amp;Chiusure'!$A$15,Calendar!$B252&lt;='Festività&amp;Chiusure'!$B$15),  AND($B252&gt;='Festività&amp;Chiusure'!$A$16,Calendar!$B252&lt;='Festività&amp;Chiusure'!$B$16),   $H252="domenica",$H252="sabato"),0,1)</f>
        <v>1</v>
      </c>
      <c r="K252">
        <f t="shared" si="41"/>
        <v>250</v>
      </c>
      <c r="L252">
        <f>SUM($J$3:J252)</f>
        <v>170</v>
      </c>
    </row>
    <row r="253" spans="1:12">
      <c r="A253" s="4">
        <f t="shared" si="33"/>
        <v>20240907</v>
      </c>
      <c r="B253" s="1">
        <v>45542</v>
      </c>
      <c r="C253">
        <f t="shared" si="34"/>
        <v>2024</v>
      </c>
      <c r="D253">
        <f t="shared" si="36"/>
        <v>9</v>
      </c>
      <c r="E253">
        <f t="shared" si="37"/>
        <v>36</v>
      </c>
      <c r="F253">
        <f t="shared" si="38"/>
        <v>7</v>
      </c>
      <c r="G253">
        <f t="shared" si="39"/>
        <v>7</v>
      </c>
      <c r="H253" t="str">
        <f t="shared" si="40"/>
        <v>sabato</v>
      </c>
      <c r="I253" t="str">
        <f t="shared" si="35"/>
        <v>settembre</v>
      </c>
      <c r="J253">
        <f>IF(OR(AND($B253&gt;='Festività&amp;Chiusure'!$A$2,Calendar!$B253&lt;='Festività&amp;Chiusure'!$B$2),  AND($B253&gt;='Festività&amp;Chiusure'!$A$3,Calendar!$B253&lt;='Festività&amp;Chiusure'!$B$3),  AND($B253&gt;='Festività&amp;Chiusure'!$A$4,Calendar!$B253&lt;='Festività&amp;Chiusure'!$B$4),  AND($B253&gt;='Festività&amp;Chiusure'!$A$5,Calendar!$B253&lt;='Festività&amp;Chiusure'!$B$5),  AND($B253&gt;='Festività&amp;Chiusure'!$A$6,Calendar!$B253&lt;='Festività&amp;Chiusure'!$B$6),  AND($B253&gt;='Festività&amp;Chiusure'!$A$7,Calendar!$B253&lt;='Festività&amp;Chiusure'!$B$7),  AND($B253&gt;='Festività&amp;Chiusure'!$A$8,Calendar!$B253&lt;='Festività&amp;Chiusure'!$B$8),  AND($B253&gt;='Festività&amp;Chiusure'!$A$9,Calendar!$B253&lt;='Festività&amp;Chiusure'!$B$9),  AND($B253&gt;='Festività&amp;Chiusure'!$A$10,Calendar!$B253&lt;='Festività&amp;Chiusure'!$B$10),  AND($B253&gt;='Festività&amp;Chiusure'!$A$11,Calendar!$B253&lt;='Festività&amp;Chiusure'!$B$11),  AND($B253&gt;='Festività&amp;Chiusure'!$A$12,Calendar!$B253&lt;='Festività&amp;Chiusure'!$B$12),  AND($B253&gt;='Festività&amp;Chiusure'!$A$13,Calendar!$B253&lt;='Festività&amp;Chiusure'!$B$13),  AND($B253&gt;='Festività&amp;Chiusure'!$A$14,Calendar!$B253&lt;='Festività&amp;Chiusure'!$B$14),    AND($B253&gt;='Festività&amp;Chiusure'!$A$15,Calendar!$B253&lt;='Festività&amp;Chiusure'!$B$15),  AND($B253&gt;='Festività&amp;Chiusure'!$A$16,Calendar!$B253&lt;='Festività&amp;Chiusure'!$B$16),   $H253="domenica",$H253="sabato"),0,1)</f>
        <v>0</v>
      </c>
      <c r="K253">
        <f t="shared" si="41"/>
        <v>251</v>
      </c>
      <c r="L253">
        <f>SUM($J$3:J253)</f>
        <v>170</v>
      </c>
    </row>
    <row r="254" spans="1:12">
      <c r="A254" s="4">
        <f t="shared" si="33"/>
        <v>20240908</v>
      </c>
      <c r="B254" s="1">
        <v>45543</v>
      </c>
      <c r="C254">
        <f t="shared" si="34"/>
        <v>2024</v>
      </c>
      <c r="D254">
        <f t="shared" si="36"/>
        <v>9</v>
      </c>
      <c r="E254">
        <f t="shared" si="37"/>
        <v>37</v>
      </c>
      <c r="F254">
        <f t="shared" si="38"/>
        <v>1</v>
      </c>
      <c r="G254">
        <f t="shared" si="39"/>
        <v>8</v>
      </c>
      <c r="H254" t="str">
        <f t="shared" si="40"/>
        <v>domenica</v>
      </c>
      <c r="I254" t="str">
        <f t="shared" si="35"/>
        <v>settembre</v>
      </c>
      <c r="J254">
        <f>IF(OR(AND($B254&gt;='Festività&amp;Chiusure'!$A$2,Calendar!$B254&lt;='Festività&amp;Chiusure'!$B$2),  AND($B254&gt;='Festività&amp;Chiusure'!$A$3,Calendar!$B254&lt;='Festività&amp;Chiusure'!$B$3),  AND($B254&gt;='Festività&amp;Chiusure'!$A$4,Calendar!$B254&lt;='Festività&amp;Chiusure'!$B$4),  AND($B254&gt;='Festività&amp;Chiusure'!$A$5,Calendar!$B254&lt;='Festività&amp;Chiusure'!$B$5),  AND($B254&gt;='Festività&amp;Chiusure'!$A$6,Calendar!$B254&lt;='Festività&amp;Chiusure'!$B$6),  AND($B254&gt;='Festività&amp;Chiusure'!$A$7,Calendar!$B254&lt;='Festività&amp;Chiusure'!$B$7),  AND($B254&gt;='Festività&amp;Chiusure'!$A$8,Calendar!$B254&lt;='Festività&amp;Chiusure'!$B$8),  AND($B254&gt;='Festività&amp;Chiusure'!$A$9,Calendar!$B254&lt;='Festività&amp;Chiusure'!$B$9),  AND($B254&gt;='Festività&amp;Chiusure'!$A$10,Calendar!$B254&lt;='Festività&amp;Chiusure'!$B$10),  AND($B254&gt;='Festività&amp;Chiusure'!$A$11,Calendar!$B254&lt;='Festività&amp;Chiusure'!$B$11),  AND($B254&gt;='Festività&amp;Chiusure'!$A$12,Calendar!$B254&lt;='Festività&amp;Chiusure'!$B$12),  AND($B254&gt;='Festività&amp;Chiusure'!$A$13,Calendar!$B254&lt;='Festività&amp;Chiusure'!$B$13),  AND($B254&gt;='Festività&amp;Chiusure'!$A$14,Calendar!$B254&lt;='Festività&amp;Chiusure'!$B$14),    AND($B254&gt;='Festività&amp;Chiusure'!$A$15,Calendar!$B254&lt;='Festività&amp;Chiusure'!$B$15),  AND($B254&gt;='Festività&amp;Chiusure'!$A$16,Calendar!$B254&lt;='Festività&amp;Chiusure'!$B$16),   $H254="domenica",$H254="sabato"),0,1)</f>
        <v>0</v>
      </c>
      <c r="K254">
        <f t="shared" si="41"/>
        <v>252</v>
      </c>
      <c r="L254">
        <f>SUM($J$3:J254)</f>
        <v>170</v>
      </c>
    </row>
    <row r="255" spans="1:12">
      <c r="A255" s="4">
        <f t="shared" si="33"/>
        <v>20240909</v>
      </c>
      <c r="B255" s="1">
        <v>45544</v>
      </c>
      <c r="C255">
        <f t="shared" si="34"/>
        <v>2024</v>
      </c>
      <c r="D255">
        <f t="shared" si="36"/>
        <v>9</v>
      </c>
      <c r="E255">
        <f t="shared" si="37"/>
        <v>37</v>
      </c>
      <c r="F255">
        <f t="shared" si="38"/>
        <v>2</v>
      </c>
      <c r="G255">
        <f t="shared" si="39"/>
        <v>9</v>
      </c>
      <c r="H255" t="str">
        <f t="shared" si="40"/>
        <v>lunedì</v>
      </c>
      <c r="I255" t="str">
        <f t="shared" si="35"/>
        <v>settembre</v>
      </c>
      <c r="J255">
        <f>IF(OR(AND($B255&gt;='Festività&amp;Chiusure'!$A$2,Calendar!$B255&lt;='Festività&amp;Chiusure'!$B$2),  AND($B255&gt;='Festività&amp;Chiusure'!$A$3,Calendar!$B255&lt;='Festività&amp;Chiusure'!$B$3),  AND($B255&gt;='Festività&amp;Chiusure'!$A$4,Calendar!$B255&lt;='Festività&amp;Chiusure'!$B$4),  AND($B255&gt;='Festività&amp;Chiusure'!$A$5,Calendar!$B255&lt;='Festività&amp;Chiusure'!$B$5),  AND($B255&gt;='Festività&amp;Chiusure'!$A$6,Calendar!$B255&lt;='Festività&amp;Chiusure'!$B$6),  AND($B255&gt;='Festività&amp;Chiusure'!$A$7,Calendar!$B255&lt;='Festività&amp;Chiusure'!$B$7),  AND($B255&gt;='Festività&amp;Chiusure'!$A$8,Calendar!$B255&lt;='Festività&amp;Chiusure'!$B$8),  AND($B255&gt;='Festività&amp;Chiusure'!$A$9,Calendar!$B255&lt;='Festività&amp;Chiusure'!$B$9),  AND($B255&gt;='Festività&amp;Chiusure'!$A$10,Calendar!$B255&lt;='Festività&amp;Chiusure'!$B$10),  AND($B255&gt;='Festività&amp;Chiusure'!$A$11,Calendar!$B255&lt;='Festività&amp;Chiusure'!$B$11),  AND($B255&gt;='Festività&amp;Chiusure'!$A$12,Calendar!$B255&lt;='Festività&amp;Chiusure'!$B$12),  AND($B255&gt;='Festività&amp;Chiusure'!$A$13,Calendar!$B255&lt;='Festività&amp;Chiusure'!$B$13),  AND($B255&gt;='Festività&amp;Chiusure'!$A$14,Calendar!$B255&lt;='Festività&amp;Chiusure'!$B$14),    AND($B255&gt;='Festività&amp;Chiusure'!$A$15,Calendar!$B255&lt;='Festività&amp;Chiusure'!$B$15),  AND($B255&gt;='Festività&amp;Chiusure'!$A$16,Calendar!$B255&lt;='Festività&amp;Chiusure'!$B$16),   $H255="domenica",$H255="sabato"),0,1)</f>
        <v>1</v>
      </c>
      <c r="K255">
        <f t="shared" si="41"/>
        <v>253</v>
      </c>
      <c r="L255">
        <f>SUM($J$3:J255)</f>
        <v>171</v>
      </c>
    </row>
    <row r="256" spans="1:12">
      <c r="A256" s="4">
        <f t="shared" si="33"/>
        <v>20240910</v>
      </c>
      <c r="B256" s="1">
        <v>45545</v>
      </c>
      <c r="C256">
        <f t="shared" si="34"/>
        <v>2024</v>
      </c>
      <c r="D256">
        <f t="shared" si="36"/>
        <v>9</v>
      </c>
      <c r="E256">
        <f t="shared" si="37"/>
        <v>37</v>
      </c>
      <c r="F256">
        <f t="shared" si="38"/>
        <v>3</v>
      </c>
      <c r="G256">
        <f t="shared" si="39"/>
        <v>10</v>
      </c>
      <c r="H256" t="str">
        <f t="shared" si="40"/>
        <v>martedì</v>
      </c>
      <c r="I256" t="str">
        <f t="shared" si="35"/>
        <v>settembre</v>
      </c>
      <c r="J256">
        <f>IF(OR(AND($B256&gt;='Festività&amp;Chiusure'!$A$2,Calendar!$B256&lt;='Festività&amp;Chiusure'!$B$2),  AND($B256&gt;='Festività&amp;Chiusure'!$A$3,Calendar!$B256&lt;='Festività&amp;Chiusure'!$B$3),  AND($B256&gt;='Festività&amp;Chiusure'!$A$4,Calendar!$B256&lt;='Festività&amp;Chiusure'!$B$4),  AND($B256&gt;='Festività&amp;Chiusure'!$A$5,Calendar!$B256&lt;='Festività&amp;Chiusure'!$B$5),  AND($B256&gt;='Festività&amp;Chiusure'!$A$6,Calendar!$B256&lt;='Festività&amp;Chiusure'!$B$6),  AND($B256&gt;='Festività&amp;Chiusure'!$A$7,Calendar!$B256&lt;='Festività&amp;Chiusure'!$B$7),  AND($B256&gt;='Festività&amp;Chiusure'!$A$8,Calendar!$B256&lt;='Festività&amp;Chiusure'!$B$8),  AND($B256&gt;='Festività&amp;Chiusure'!$A$9,Calendar!$B256&lt;='Festività&amp;Chiusure'!$B$9),  AND($B256&gt;='Festività&amp;Chiusure'!$A$10,Calendar!$B256&lt;='Festività&amp;Chiusure'!$B$10),  AND($B256&gt;='Festività&amp;Chiusure'!$A$11,Calendar!$B256&lt;='Festività&amp;Chiusure'!$B$11),  AND($B256&gt;='Festività&amp;Chiusure'!$A$12,Calendar!$B256&lt;='Festività&amp;Chiusure'!$B$12),  AND($B256&gt;='Festività&amp;Chiusure'!$A$13,Calendar!$B256&lt;='Festività&amp;Chiusure'!$B$13),  AND($B256&gt;='Festività&amp;Chiusure'!$A$14,Calendar!$B256&lt;='Festività&amp;Chiusure'!$B$14),    AND($B256&gt;='Festività&amp;Chiusure'!$A$15,Calendar!$B256&lt;='Festività&amp;Chiusure'!$B$15),  AND($B256&gt;='Festività&amp;Chiusure'!$A$16,Calendar!$B256&lt;='Festività&amp;Chiusure'!$B$16),   $H256="domenica",$H256="sabato"),0,1)</f>
        <v>1</v>
      </c>
      <c r="K256">
        <f t="shared" si="41"/>
        <v>254</v>
      </c>
      <c r="L256">
        <f>SUM($J$3:J256)</f>
        <v>172</v>
      </c>
    </row>
    <row r="257" spans="1:12">
      <c r="A257" s="4">
        <f t="shared" si="33"/>
        <v>20240911</v>
      </c>
      <c r="B257" s="1">
        <v>45546</v>
      </c>
      <c r="C257">
        <f t="shared" si="34"/>
        <v>2024</v>
      </c>
      <c r="D257">
        <f t="shared" si="36"/>
        <v>9</v>
      </c>
      <c r="E257">
        <f t="shared" si="37"/>
        <v>37</v>
      </c>
      <c r="F257">
        <f t="shared" si="38"/>
        <v>4</v>
      </c>
      <c r="G257">
        <f t="shared" si="39"/>
        <v>11</v>
      </c>
      <c r="H257" t="str">
        <f t="shared" si="40"/>
        <v>mercoledì</v>
      </c>
      <c r="I257" t="str">
        <f t="shared" si="35"/>
        <v>settembre</v>
      </c>
      <c r="J257">
        <f>IF(OR(AND($B257&gt;='Festività&amp;Chiusure'!$A$2,Calendar!$B257&lt;='Festività&amp;Chiusure'!$B$2),  AND($B257&gt;='Festività&amp;Chiusure'!$A$3,Calendar!$B257&lt;='Festività&amp;Chiusure'!$B$3),  AND($B257&gt;='Festività&amp;Chiusure'!$A$4,Calendar!$B257&lt;='Festività&amp;Chiusure'!$B$4),  AND($B257&gt;='Festività&amp;Chiusure'!$A$5,Calendar!$B257&lt;='Festività&amp;Chiusure'!$B$5),  AND($B257&gt;='Festività&amp;Chiusure'!$A$6,Calendar!$B257&lt;='Festività&amp;Chiusure'!$B$6),  AND($B257&gt;='Festività&amp;Chiusure'!$A$7,Calendar!$B257&lt;='Festività&amp;Chiusure'!$B$7),  AND($B257&gt;='Festività&amp;Chiusure'!$A$8,Calendar!$B257&lt;='Festività&amp;Chiusure'!$B$8),  AND($B257&gt;='Festività&amp;Chiusure'!$A$9,Calendar!$B257&lt;='Festività&amp;Chiusure'!$B$9),  AND($B257&gt;='Festività&amp;Chiusure'!$A$10,Calendar!$B257&lt;='Festività&amp;Chiusure'!$B$10),  AND($B257&gt;='Festività&amp;Chiusure'!$A$11,Calendar!$B257&lt;='Festività&amp;Chiusure'!$B$11),  AND($B257&gt;='Festività&amp;Chiusure'!$A$12,Calendar!$B257&lt;='Festività&amp;Chiusure'!$B$12),  AND($B257&gt;='Festività&amp;Chiusure'!$A$13,Calendar!$B257&lt;='Festività&amp;Chiusure'!$B$13),  AND($B257&gt;='Festività&amp;Chiusure'!$A$14,Calendar!$B257&lt;='Festività&amp;Chiusure'!$B$14),    AND($B257&gt;='Festività&amp;Chiusure'!$A$15,Calendar!$B257&lt;='Festività&amp;Chiusure'!$B$15),  AND($B257&gt;='Festività&amp;Chiusure'!$A$16,Calendar!$B257&lt;='Festività&amp;Chiusure'!$B$16),   $H257="domenica",$H257="sabato"),0,1)</f>
        <v>1</v>
      </c>
      <c r="K257">
        <f t="shared" si="41"/>
        <v>255</v>
      </c>
      <c r="L257">
        <f>SUM($J$3:J257)</f>
        <v>173</v>
      </c>
    </row>
    <row r="258" spans="1:12">
      <c r="A258" s="4">
        <f t="shared" si="33"/>
        <v>20240912</v>
      </c>
      <c r="B258" s="1">
        <v>45547</v>
      </c>
      <c r="C258">
        <f t="shared" si="34"/>
        <v>2024</v>
      </c>
      <c r="D258">
        <f t="shared" si="36"/>
        <v>9</v>
      </c>
      <c r="E258">
        <f t="shared" si="37"/>
        <v>37</v>
      </c>
      <c r="F258">
        <f t="shared" si="38"/>
        <v>5</v>
      </c>
      <c r="G258">
        <f t="shared" si="39"/>
        <v>12</v>
      </c>
      <c r="H258" t="str">
        <f t="shared" si="40"/>
        <v>giovedì</v>
      </c>
      <c r="I258" t="str">
        <f t="shared" si="35"/>
        <v>settembre</v>
      </c>
      <c r="J258">
        <f>IF(OR(AND($B258&gt;='Festività&amp;Chiusure'!$A$2,Calendar!$B258&lt;='Festività&amp;Chiusure'!$B$2),  AND($B258&gt;='Festività&amp;Chiusure'!$A$3,Calendar!$B258&lt;='Festività&amp;Chiusure'!$B$3),  AND($B258&gt;='Festività&amp;Chiusure'!$A$4,Calendar!$B258&lt;='Festività&amp;Chiusure'!$B$4),  AND($B258&gt;='Festività&amp;Chiusure'!$A$5,Calendar!$B258&lt;='Festività&amp;Chiusure'!$B$5),  AND($B258&gt;='Festività&amp;Chiusure'!$A$6,Calendar!$B258&lt;='Festività&amp;Chiusure'!$B$6),  AND($B258&gt;='Festività&amp;Chiusure'!$A$7,Calendar!$B258&lt;='Festività&amp;Chiusure'!$B$7),  AND($B258&gt;='Festività&amp;Chiusure'!$A$8,Calendar!$B258&lt;='Festività&amp;Chiusure'!$B$8),  AND($B258&gt;='Festività&amp;Chiusure'!$A$9,Calendar!$B258&lt;='Festività&amp;Chiusure'!$B$9),  AND($B258&gt;='Festività&amp;Chiusure'!$A$10,Calendar!$B258&lt;='Festività&amp;Chiusure'!$B$10),  AND($B258&gt;='Festività&amp;Chiusure'!$A$11,Calendar!$B258&lt;='Festività&amp;Chiusure'!$B$11),  AND($B258&gt;='Festività&amp;Chiusure'!$A$12,Calendar!$B258&lt;='Festività&amp;Chiusure'!$B$12),  AND($B258&gt;='Festività&amp;Chiusure'!$A$13,Calendar!$B258&lt;='Festività&amp;Chiusure'!$B$13),  AND($B258&gt;='Festività&amp;Chiusure'!$A$14,Calendar!$B258&lt;='Festività&amp;Chiusure'!$B$14),    AND($B258&gt;='Festività&amp;Chiusure'!$A$15,Calendar!$B258&lt;='Festività&amp;Chiusure'!$B$15),  AND($B258&gt;='Festività&amp;Chiusure'!$A$16,Calendar!$B258&lt;='Festività&amp;Chiusure'!$B$16),   $H258="domenica",$H258="sabato"),0,1)</f>
        <v>1</v>
      </c>
      <c r="K258">
        <f t="shared" si="41"/>
        <v>256</v>
      </c>
      <c r="L258">
        <f>SUM($J$3:J258)</f>
        <v>174</v>
      </c>
    </row>
    <row r="259" spans="1:12">
      <c r="A259" s="4">
        <f t="shared" si="33"/>
        <v>20240913</v>
      </c>
      <c r="B259" s="1">
        <v>45548</v>
      </c>
      <c r="C259">
        <f t="shared" si="34"/>
        <v>2024</v>
      </c>
      <c r="D259">
        <f t="shared" si="36"/>
        <v>9</v>
      </c>
      <c r="E259">
        <f t="shared" si="37"/>
        <v>37</v>
      </c>
      <c r="F259">
        <f t="shared" si="38"/>
        <v>6</v>
      </c>
      <c r="G259">
        <f t="shared" si="39"/>
        <v>13</v>
      </c>
      <c r="H259" t="str">
        <f t="shared" si="40"/>
        <v>venerdì</v>
      </c>
      <c r="I259" t="str">
        <f t="shared" si="35"/>
        <v>settembre</v>
      </c>
      <c r="J259">
        <f>IF(OR(AND($B259&gt;='Festività&amp;Chiusure'!$A$2,Calendar!$B259&lt;='Festività&amp;Chiusure'!$B$2),  AND($B259&gt;='Festività&amp;Chiusure'!$A$3,Calendar!$B259&lt;='Festività&amp;Chiusure'!$B$3),  AND($B259&gt;='Festività&amp;Chiusure'!$A$4,Calendar!$B259&lt;='Festività&amp;Chiusure'!$B$4),  AND($B259&gt;='Festività&amp;Chiusure'!$A$5,Calendar!$B259&lt;='Festività&amp;Chiusure'!$B$5),  AND($B259&gt;='Festività&amp;Chiusure'!$A$6,Calendar!$B259&lt;='Festività&amp;Chiusure'!$B$6),  AND($B259&gt;='Festività&amp;Chiusure'!$A$7,Calendar!$B259&lt;='Festività&amp;Chiusure'!$B$7),  AND($B259&gt;='Festività&amp;Chiusure'!$A$8,Calendar!$B259&lt;='Festività&amp;Chiusure'!$B$8),  AND($B259&gt;='Festività&amp;Chiusure'!$A$9,Calendar!$B259&lt;='Festività&amp;Chiusure'!$B$9),  AND($B259&gt;='Festività&amp;Chiusure'!$A$10,Calendar!$B259&lt;='Festività&amp;Chiusure'!$B$10),  AND($B259&gt;='Festività&amp;Chiusure'!$A$11,Calendar!$B259&lt;='Festività&amp;Chiusure'!$B$11),  AND($B259&gt;='Festività&amp;Chiusure'!$A$12,Calendar!$B259&lt;='Festività&amp;Chiusure'!$B$12),  AND($B259&gt;='Festività&amp;Chiusure'!$A$13,Calendar!$B259&lt;='Festività&amp;Chiusure'!$B$13),  AND($B259&gt;='Festività&amp;Chiusure'!$A$14,Calendar!$B259&lt;='Festività&amp;Chiusure'!$B$14),    AND($B259&gt;='Festività&amp;Chiusure'!$A$15,Calendar!$B259&lt;='Festività&amp;Chiusure'!$B$15),  AND($B259&gt;='Festività&amp;Chiusure'!$A$16,Calendar!$B259&lt;='Festività&amp;Chiusure'!$B$16),   $H259="domenica",$H259="sabato"),0,1)</f>
        <v>1</v>
      </c>
      <c r="K259">
        <f t="shared" si="41"/>
        <v>257</v>
      </c>
      <c r="L259">
        <f>SUM($J$3:J259)</f>
        <v>175</v>
      </c>
    </row>
    <row r="260" spans="1:12">
      <c r="A260" s="4">
        <f t="shared" ref="A260:A323" si="42">YEAR(B260)*10000+MONTH(B260)*100+DAY(B260)</f>
        <v>20240914</v>
      </c>
      <c r="B260" s="1">
        <v>45549</v>
      </c>
      <c r="C260">
        <f t="shared" ref="C260:C323" si="43">YEAR(B260)</f>
        <v>2024</v>
      </c>
      <c r="D260">
        <f t="shared" si="36"/>
        <v>9</v>
      </c>
      <c r="E260">
        <f t="shared" si="37"/>
        <v>37</v>
      </c>
      <c r="F260">
        <f t="shared" si="38"/>
        <v>7</v>
      </c>
      <c r="G260">
        <f t="shared" si="39"/>
        <v>14</v>
      </c>
      <c r="H260" t="str">
        <f t="shared" si="40"/>
        <v>sabato</v>
      </c>
      <c r="I260" t="str">
        <f t="shared" ref="I260:I323" si="44">TEXT(B260,"mmmm")</f>
        <v>settembre</v>
      </c>
      <c r="J260">
        <f>IF(OR(AND($B260&gt;='Festività&amp;Chiusure'!$A$2,Calendar!$B260&lt;='Festività&amp;Chiusure'!$B$2),  AND($B260&gt;='Festività&amp;Chiusure'!$A$3,Calendar!$B260&lt;='Festività&amp;Chiusure'!$B$3),  AND($B260&gt;='Festività&amp;Chiusure'!$A$4,Calendar!$B260&lt;='Festività&amp;Chiusure'!$B$4),  AND($B260&gt;='Festività&amp;Chiusure'!$A$5,Calendar!$B260&lt;='Festività&amp;Chiusure'!$B$5),  AND($B260&gt;='Festività&amp;Chiusure'!$A$6,Calendar!$B260&lt;='Festività&amp;Chiusure'!$B$6),  AND($B260&gt;='Festività&amp;Chiusure'!$A$7,Calendar!$B260&lt;='Festività&amp;Chiusure'!$B$7),  AND($B260&gt;='Festività&amp;Chiusure'!$A$8,Calendar!$B260&lt;='Festività&amp;Chiusure'!$B$8),  AND($B260&gt;='Festività&amp;Chiusure'!$A$9,Calendar!$B260&lt;='Festività&amp;Chiusure'!$B$9),  AND($B260&gt;='Festività&amp;Chiusure'!$A$10,Calendar!$B260&lt;='Festività&amp;Chiusure'!$B$10),  AND($B260&gt;='Festività&amp;Chiusure'!$A$11,Calendar!$B260&lt;='Festività&amp;Chiusure'!$B$11),  AND($B260&gt;='Festività&amp;Chiusure'!$A$12,Calendar!$B260&lt;='Festività&amp;Chiusure'!$B$12),  AND($B260&gt;='Festività&amp;Chiusure'!$A$13,Calendar!$B260&lt;='Festività&amp;Chiusure'!$B$13),  AND($B260&gt;='Festività&amp;Chiusure'!$A$14,Calendar!$B260&lt;='Festività&amp;Chiusure'!$B$14),    AND($B260&gt;='Festività&amp;Chiusure'!$A$15,Calendar!$B260&lt;='Festività&amp;Chiusure'!$B$15),  AND($B260&gt;='Festività&amp;Chiusure'!$A$16,Calendar!$B260&lt;='Festività&amp;Chiusure'!$B$16),   $H260="domenica",$H260="sabato"),0,1)</f>
        <v>0</v>
      </c>
      <c r="K260">
        <f t="shared" si="41"/>
        <v>258</v>
      </c>
      <c r="L260">
        <f>SUM($J$3:J260)</f>
        <v>175</v>
      </c>
    </row>
    <row r="261" spans="1:12">
      <c r="A261" s="4">
        <f t="shared" si="42"/>
        <v>20240915</v>
      </c>
      <c r="B261" s="1">
        <v>45550</v>
      </c>
      <c r="C261">
        <f t="shared" si="43"/>
        <v>2024</v>
      </c>
      <c r="D261">
        <f t="shared" si="36"/>
        <v>9</v>
      </c>
      <c r="E261">
        <f t="shared" si="37"/>
        <v>38</v>
      </c>
      <c r="F261">
        <f t="shared" si="38"/>
        <v>1</v>
      </c>
      <c r="G261">
        <f t="shared" si="39"/>
        <v>15</v>
      </c>
      <c r="H261" t="str">
        <f t="shared" si="40"/>
        <v>domenica</v>
      </c>
      <c r="I261" t="str">
        <f t="shared" si="44"/>
        <v>settembre</v>
      </c>
      <c r="J261">
        <f>IF(OR(AND($B261&gt;='Festività&amp;Chiusure'!$A$2,Calendar!$B261&lt;='Festività&amp;Chiusure'!$B$2),  AND($B261&gt;='Festività&amp;Chiusure'!$A$3,Calendar!$B261&lt;='Festività&amp;Chiusure'!$B$3),  AND($B261&gt;='Festività&amp;Chiusure'!$A$4,Calendar!$B261&lt;='Festività&amp;Chiusure'!$B$4),  AND($B261&gt;='Festività&amp;Chiusure'!$A$5,Calendar!$B261&lt;='Festività&amp;Chiusure'!$B$5),  AND($B261&gt;='Festività&amp;Chiusure'!$A$6,Calendar!$B261&lt;='Festività&amp;Chiusure'!$B$6),  AND($B261&gt;='Festività&amp;Chiusure'!$A$7,Calendar!$B261&lt;='Festività&amp;Chiusure'!$B$7),  AND($B261&gt;='Festività&amp;Chiusure'!$A$8,Calendar!$B261&lt;='Festività&amp;Chiusure'!$B$8),  AND($B261&gt;='Festività&amp;Chiusure'!$A$9,Calendar!$B261&lt;='Festività&amp;Chiusure'!$B$9),  AND($B261&gt;='Festività&amp;Chiusure'!$A$10,Calendar!$B261&lt;='Festività&amp;Chiusure'!$B$10),  AND($B261&gt;='Festività&amp;Chiusure'!$A$11,Calendar!$B261&lt;='Festività&amp;Chiusure'!$B$11),  AND($B261&gt;='Festività&amp;Chiusure'!$A$12,Calendar!$B261&lt;='Festività&amp;Chiusure'!$B$12),  AND($B261&gt;='Festività&amp;Chiusure'!$A$13,Calendar!$B261&lt;='Festività&amp;Chiusure'!$B$13),  AND($B261&gt;='Festività&amp;Chiusure'!$A$14,Calendar!$B261&lt;='Festività&amp;Chiusure'!$B$14),    AND($B261&gt;='Festività&amp;Chiusure'!$A$15,Calendar!$B261&lt;='Festività&amp;Chiusure'!$B$15),  AND($B261&gt;='Festività&amp;Chiusure'!$A$16,Calendar!$B261&lt;='Festività&amp;Chiusure'!$B$16),   $H261="domenica",$H261="sabato"),0,1)</f>
        <v>0</v>
      </c>
      <c r="K261">
        <f t="shared" si="41"/>
        <v>259</v>
      </c>
      <c r="L261">
        <f>SUM($J$3:J261)</f>
        <v>175</v>
      </c>
    </row>
    <row r="262" spans="1:12">
      <c r="A262" s="4">
        <f t="shared" si="42"/>
        <v>20240916</v>
      </c>
      <c r="B262" s="1">
        <v>45551</v>
      </c>
      <c r="C262">
        <f t="shared" si="43"/>
        <v>2024</v>
      </c>
      <c r="D262">
        <f t="shared" si="36"/>
        <v>9</v>
      </c>
      <c r="E262">
        <f t="shared" si="37"/>
        <v>38</v>
      </c>
      <c r="F262">
        <f t="shared" si="38"/>
        <v>2</v>
      </c>
      <c r="G262">
        <f t="shared" si="39"/>
        <v>16</v>
      </c>
      <c r="H262" t="str">
        <f t="shared" si="40"/>
        <v>lunedì</v>
      </c>
      <c r="I262" t="str">
        <f t="shared" si="44"/>
        <v>settembre</v>
      </c>
      <c r="J262">
        <f>IF(OR(AND($B262&gt;='Festività&amp;Chiusure'!$A$2,Calendar!$B262&lt;='Festività&amp;Chiusure'!$B$2),  AND($B262&gt;='Festività&amp;Chiusure'!$A$3,Calendar!$B262&lt;='Festività&amp;Chiusure'!$B$3),  AND($B262&gt;='Festività&amp;Chiusure'!$A$4,Calendar!$B262&lt;='Festività&amp;Chiusure'!$B$4),  AND($B262&gt;='Festività&amp;Chiusure'!$A$5,Calendar!$B262&lt;='Festività&amp;Chiusure'!$B$5),  AND($B262&gt;='Festività&amp;Chiusure'!$A$6,Calendar!$B262&lt;='Festività&amp;Chiusure'!$B$6),  AND($B262&gt;='Festività&amp;Chiusure'!$A$7,Calendar!$B262&lt;='Festività&amp;Chiusure'!$B$7),  AND($B262&gt;='Festività&amp;Chiusure'!$A$8,Calendar!$B262&lt;='Festività&amp;Chiusure'!$B$8),  AND($B262&gt;='Festività&amp;Chiusure'!$A$9,Calendar!$B262&lt;='Festività&amp;Chiusure'!$B$9),  AND($B262&gt;='Festività&amp;Chiusure'!$A$10,Calendar!$B262&lt;='Festività&amp;Chiusure'!$B$10),  AND($B262&gt;='Festività&amp;Chiusure'!$A$11,Calendar!$B262&lt;='Festività&amp;Chiusure'!$B$11),  AND($B262&gt;='Festività&amp;Chiusure'!$A$12,Calendar!$B262&lt;='Festività&amp;Chiusure'!$B$12),  AND($B262&gt;='Festività&amp;Chiusure'!$A$13,Calendar!$B262&lt;='Festività&amp;Chiusure'!$B$13),  AND($B262&gt;='Festività&amp;Chiusure'!$A$14,Calendar!$B262&lt;='Festività&amp;Chiusure'!$B$14),    AND($B262&gt;='Festività&amp;Chiusure'!$A$15,Calendar!$B262&lt;='Festività&amp;Chiusure'!$B$15),  AND($B262&gt;='Festività&amp;Chiusure'!$A$16,Calendar!$B262&lt;='Festività&amp;Chiusure'!$B$16),   $H262="domenica",$H262="sabato"),0,1)</f>
        <v>1</v>
      </c>
      <c r="K262">
        <f t="shared" si="41"/>
        <v>260</v>
      </c>
      <c r="L262">
        <f>SUM($J$3:J262)</f>
        <v>176</v>
      </c>
    </row>
    <row r="263" spans="1:12">
      <c r="A263" s="4">
        <f t="shared" si="42"/>
        <v>20240917</v>
      </c>
      <c r="B263" s="1">
        <v>45552</v>
      </c>
      <c r="C263">
        <f t="shared" si="43"/>
        <v>2024</v>
      </c>
      <c r="D263">
        <f t="shared" si="36"/>
        <v>9</v>
      </c>
      <c r="E263">
        <f t="shared" si="37"/>
        <v>38</v>
      </c>
      <c r="F263">
        <f t="shared" si="38"/>
        <v>3</v>
      </c>
      <c r="G263">
        <f t="shared" si="39"/>
        <v>17</v>
      </c>
      <c r="H263" t="str">
        <f t="shared" si="40"/>
        <v>martedì</v>
      </c>
      <c r="I263" t="str">
        <f t="shared" si="44"/>
        <v>settembre</v>
      </c>
      <c r="J263">
        <f>IF(OR(AND($B263&gt;='Festività&amp;Chiusure'!$A$2,Calendar!$B263&lt;='Festività&amp;Chiusure'!$B$2),  AND($B263&gt;='Festività&amp;Chiusure'!$A$3,Calendar!$B263&lt;='Festività&amp;Chiusure'!$B$3),  AND($B263&gt;='Festività&amp;Chiusure'!$A$4,Calendar!$B263&lt;='Festività&amp;Chiusure'!$B$4),  AND($B263&gt;='Festività&amp;Chiusure'!$A$5,Calendar!$B263&lt;='Festività&amp;Chiusure'!$B$5),  AND($B263&gt;='Festività&amp;Chiusure'!$A$6,Calendar!$B263&lt;='Festività&amp;Chiusure'!$B$6),  AND($B263&gt;='Festività&amp;Chiusure'!$A$7,Calendar!$B263&lt;='Festività&amp;Chiusure'!$B$7),  AND($B263&gt;='Festività&amp;Chiusure'!$A$8,Calendar!$B263&lt;='Festività&amp;Chiusure'!$B$8),  AND($B263&gt;='Festività&amp;Chiusure'!$A$9,Calendar!$B263&lt;='Festività&amp;Chiusure'!$B$9),  AND($B263&gt;='Festività&amp;Chiusure'!$A$10,Calendar!$B263&lt;='Festività&amp;Chiusure'!$B$10),  AND($B263&gt;='Festività&amp;Chiusure'!$A$11,Calendar!$B263&lt;='Festività&amp;Chiusure'!$B$11),  AND($B263&gt;='Festività&amp;Chiusure'!$A$12,Calendar!$B263&lt;='Festività&amp;Chiusure'!$B$12),  AND($B263&gt;='Festività&amp;Chiusure'!$A$13,Calendar!$B263&lt;='Festività&amp;Chiusure'!$B$13),  AND($B263&gt;='Festività&amp;Chiusure'!$A$14,Calendar!$B263&lt;='Festività&amp;Chiusure'!$B$14),    AND($B263&gt;='Festività&amp;Chiusure'!$A$15,Calendar!$B263&lt;='Festività&amp;Chiusure'!$B$15),  AND($B263&gt;='Festività&amp;Chiusure'!$A$16,Calendar!$B263&lt;='Festività&amp;Chiusure'!$B$16),   $H263="domenica",$H263="sabato"),0,1)</f>
        <v>1</v>
      </c>
      <c r="K263">
        <f t="shared" si="41"/>
        <v>261</v>
      </c>
      <c r="L263">
        <f>SUM($J$3:J263)</f>
        <v>177</v>
      </c>
    </row>
    <row r="264" spans="1:12">
      <c r="A264" s="4">
        <f t="shared" si="42"/>
        <v>20240918</v>
      </c>
      <c r="B264" s="1">
        <v>45553</v>
      </c>
      <c r="C264">
        <f t="shared" si="43"/>
        <v>2024</v>
      </c>
      <c r="D264">
        <f t="shared" si="36"/>
        <v>9</v>
      </c>
      <c r="E264">
        <f t="shared" si="37"/>
        <v>38</v>
      </c>
      <c r="F264">
        <f t="shared" si="38"/>
        <v>4</v>
      </c>
      <c r="G264">
        <f t="shared" si="39"/>
        <v>18</v>
      </c>
      <c r="H264" t="str">
        <f t="shared" si="40"/>
        <v>mercoledì</v>
      </c>
      <c r="I264" t="str">
        <f t="shared" si="44"/>
        <v>settembre</v>
      </c>
      <c r="J264">
        <f>IF(OR(AND($B264&gt;='Festività&amp;Chiusure'!$A$2,Calendar!$B264&lt;='Festività&amp;Chiusure'!$B$2),  AND($B264&gt;='Festività&amp;Chiusure'!$A$3,Calendar!$B264&lt;='Festività&amp;Chiusure'!$B$3),  AND($B264&gt;='Festività&amp;Chiusure'!$A$4,Calendar!$B264&lt;='Festività&amp;Chiusure'!$B$4),  AND($B264&gt;='Festività&amp;Chiusure'!$A$5,Calendar!$B264&lt;='Festività&amp;Chiusure'!$B$5),  AND($B264&gt;='Festività&amp;Chiusure'!$A$6,Calendar!$B264&lt;='Festività&amp;Chiusure'!$B$6),  AND($B264&gt;='Festività&amp;Chiusure'!$A$7,Calendar!$B264&lt;='Festività&amp;Chiusure'!$B$7),  AND($B264&gt;='Festività&amp;Chiusure'!$A$8,Calendar!$B264&lt;='Festività&amp;Chiusure'!$B$8),  AND($B264&gt;='Festività&amp;Chiusure'!$A$9,Calendar!$B264&lt;='Festività&amp;Chiusure'!$B$9),  AND($B264&gt;='Festività&amp;Chiusure'!$A$10,Calendar!$B264&lt;='Festività&amp;Chiusure'!$B$10),  AND($B264&gt;='Festività&amp;Chiusure'!$A$11,Calendar!$B264&lt;='Festività&amp;Chiusure'!$B$11),  AND($B264&gt;='Festività&amp;Chiusure'!$A$12,Calendar!$B264&lt;='Festività&amp;Chiusure'!$B$12),  AND($B264&gt;='Festività&amp;Chiusure'!$A$13,Calendar!$B264&lt;='Festività&amp;Chiusure'!$B$13),  AND($B264&gt;='Festività&amp;Chiusure'!$A$14,Calendar!$B264&lt;='Festività&amp;Chiusure'!$B$14),    AND($B264&gt;='Festività&amp;Chiusure'!$A$15,Calendar!$B264&lt;='Festività&amp;Chiusure'!$B$15),  AND($B264&gt;='Festività&amp;Chiusure'!$A$16,Calendar!$B264&lt;='Festività&amp;Chiusure'!$B$16),   $H264="domenica",$H264="sabato"),0,1)</f>
        <v>1</v>
      </c>
      <c r="K264">
        <f t="shared" si="41"/>
        <v>262</v>
      </c>
      <c r="L264">
        <f>SUM($J$3:J264)</f>
        <v>178</v>
      </c>
    </row>
    <row r="265" spans="1:12">
      <c r="A265" s="4">
        <f t="shared" si="42"/>
        <v>20240919</v>
      </c>
      <c r="B265" s="1">
        <v>45554</v>
      </c>
      <c r="C265">
        <f t="shared" si="43"/>
        <v>2024</v>
      </c>
      <c r="D265">
        <f t="shared" si="36"/>
        <v>9</v>
      </c>
      <c r="E265">
        <f t="shared" si="37"/>
        <v>38</v>
      </c>
      <c r="F265">
        <f t="shared" si="38"/>
        <v>5</v>
      </c>
      <c r="G265">
        <f t="shared" si="39"/>
        <v>19</v>
      </c>
      <c r="H265" t="str">
        <f t="shared" si="40"/>
        <v>giovedì</v>
      </c>
      <c r="I265" t="str">
        <f t="shared" si="44"/>
        <v>settembre</v>
      </c>
      <c r="J265">
        <f>IF(OR(AND($B265&gt;='Festività&amp;Chiusure'!$A$2,Calendar!$B265&lt;='Festività&amp;Chiusure'!$B$2),  AND($B265&gt;='Festività&amp;Chiusure'!$A$3,Calendar!$B265&lt;='Festività&amp;Chiusure'!$B$3),  AND($B265&gt;='Festività&amp;Chiusure'!$A$4,Calendar!$B265&lt;='Festività&amp;Chiusure'!$B$4),  AND($B265&gt;='Festività&amp;Chiusure'!$A$5,Calendar!$B265&lt;='Festività&amp;Chiusure'!$B$5),  AND($B265&gt;='Festività&amp;Chiusure'!$A$6,Calendar!$B265&lt;='Festività&amp;Chiusure'!$B$6),  AND($B265&gt;='Festività&amp;Chiusure'!$A$7,Calendar!$B265&lt;='Festività&amp;Chiusure'!$B$7),  AND($B265&gt;='Festività&amp;Chiusure'!$A$8,Calendar!$B265&lt;='Festività&amp;Chiusure'!$B$8),  AND($B265&gt;='Festività&amp;Chiusure'!$A$9,Calendar!$B265&lt;='Festività&amp;Chiusure'!$B$9),  AND($B265&gt;='Festività&amp;Chiusure'!$A$10,Calendar!$B265&lt;='Festività&amp;Chiusure'!$B$10),  AND($B265&gt;='Festività&amp;Chiusure'!$A$11,Calendar!$B265&lt;='Festività&amp;Chiusure'!$B$11),  AND($B265&gt;='Festività&amp;Chiusure'!$A$12,Calendar!$B265&lt;='Festività&amp;Chiusure'!$B$12),  AND($B265&gt;='Festività&amp;Chiusure'!$A$13,Calendar!$B265&lt;='Festività&amp;Chiusure'!$B$13),  AND($B265&gt;='Festività&amp;Chiusure'!$A$14,Calendar!$B265&lt;='Festività&amp;Chiusure'!$B$14),    AND($B265&gt;='Festività&amp;Chiusure'!$A$15,Calendar!$B265&lt;='Festività&amp;Chiusure'!$B$15),  AND($B265&gt;='Festività&amp;Chiusure'!$A$16,Calendar!$B265&lt;='Festività&amp;Chiusure'!$B$16),   $H265="domenica",$H265="sabato"),0,1)</f>
        <v>1</v>
      </c>
      <c r="K265">
        <f t="shared" si="41"/>
        <v>263</v>
      </c>
      <c r="L265">
        <f>SUM($J$3:J265)</f>
        <v>179</v>
      </c>
    </row>
    <row r="266" spans="1:12">
      <c r="A266" s="4">
        <f t="shared" si="42"/>
        <v>20240920</v>
      </c>
      <c r="B266" s="1">
        <v>45555</v>
      </c>
      <c r="C266">
        <f t="shared" si="43"/>
        <v>2024</v>
      </c>
      <c r="D266">
        <f t="shared" si="36"/>
        <v>9</v>
      </c>
      <c r="E266">
        <f t="shared" si="37"/>
        <v>38</v>
      </c>
      <c r="F266">
        <f t="shared" si="38"/>
        <v>6</v>
      </c>
      <c r="G266">
        <f t="shared" si="39"/>
        <v>20</v>
      </c>
      <c r="H266" t="str">
        <f t="shared" si="40"/>
        <v>venerdì</v>
      </c>
      <c r="I266" t="str">
        <f t="shared" si="44"/>
        <v>settembre</v>
      </c>
      <c r="J266">
        <f>IF(OR(AND($B266&gt;='Festività&amp;Chiusure'!$A$2,Calendar!$B266&lt;='Festività&amp;Chiusure'!$B$2),  AND($B266&gt;='Festività&amp;Chiusure'!$A$3,Calendar!$B266&lt;='Festività&amp;Chiusure'!$B$3),  AND($B266&gt;='Festività&amp;Chiusure'!$A$4,Calendar!$B266&lt;='Festività&amp;Chiusure'!$B$4),  AND($B266&gt;='Festività&amp;Chiusure'!$A$5,Calendar!$B266&lt;='Festività&amp;Chiusure'!$B$5),  AND($B266&gt;='Festività&amp;Chiusure'!$A$6,Calendar!$B266&lt;='Festività&amp;Chiusure'!$B$6),  AND($B266&gt;='Festività&amp;Chiusure'!$A$7,Calendar!$B266&lt;='Festività&amp;Chiusure'!$B$7),  AND($B266&gt;='Festività&amp;Chiusure'!$A$8,Calendar!$B266&lt;='Festività&amp;Chiusure'!$B$8),  AND($B266&gt;='Festività&amp;Chiusure'!$A$9,Calendar!$B266&lt;='Festività&amp;Chiusure'!$B$9),  AND($B266&gt;='Festività&amp;Chiusure'!$A$10,Calendar!$B266&lt;='Festività&amp;Chiusure'!$B$10),  AND($B266&gt;='Festività&amp;Chiusure'!$A$11,Calendar!$B266&lt;='Festività&amp;Chiusure'!$B$11),  AND($B266&gt;='Festività&amp;Chiusure'!$A$12,Calendar!$B266&lt;='Festività&amp;Chiusure'!$B$12),  AND($B266&gt;='Festività&amp;Chiusure'!$A$13,Calendar!$B266&lt;='Festività&amp;Chiusure'!$B$13),  AND($B266&gt;='Festività&amp;Chiusure'!$A$14,Calendar!$B266&lt;='Festività&amp;Chiusure'!$B$14),    AND($B266&gt;='Festività&amp;Chiusure'!$A$15,Calendar!$B266&lt;='Festività&amp;Chiusure'!$B$15),  AND($B266&gt;='Festività&amp;Chiusure'!$A$16,Calendar!$B266&lt;='Festività&amp;Chiusure'!$B$16),   $H266="domenica",$H266="sabato"),0,1)</f>
        <v>1</v>
      </c>
      <c r="K266">
        <f t="shared" si="41"/>
        <v>264</v>
      </c>
      <c r="L266">
        <f>SUM($J$3:J266)</f>
        <v>180</v>
      </c>
    </row>
    <row r="267" spans="1:12">
      <c r="A267" s="4">
        <f t="shared" si="42"/>
        <v>20240921</v>
      </c>
      <c r="B267" s="1">
        <v>45556</v>
      </c>
      <c r="C267">
        <f t="shared" si="43"/>
        <v>2024</v>
      </c>
      <c r="D267">
        <f t="shared" si="36"/>
        <v>9</v>
      </c>
      <c r="E267">
        <f t="shared" si="37"/>
        <v>38</v>
      </c>
      <c r="F267">
        <f t="shared" si="38"/>
        <v>7</v>
      </c>
      <c r="G267">
        <f t="shared" si="39"/>
        <v>21</v>
      </c>
      <c r="H267" t="str">
        <f t="shared" si="40"/>
        <v>sabato</v>
      </c>
      <c r="I267" t="str">
        <f t="shared" si="44"/>
        <v>settembre</v>
      </c>
      <c r="J267">
        <f>IF(OR(AND($B267&gt;='Festività&amp;Chiusure'!$A$2,Calendar!$B267&lt;='Festività&amp;Chiusure'!$B$2),  AND($B267&gt;='Festività&amp;Chiusure'!$A$3,Calendar!$B267&lt;='Festività&amp;Chiusure'!$B$3),  AND($B267&gt;='Festività&amp;Chiusure'!$A$4,Calendar!$B267&lt;='Festività&amp;Chiusure'!$B$4),  AND($B267&gt;='Festività&amp;Chiusure'!$A$5,Calendar!$B267&lt;='Festività&amp;Chiusure'!$B$5),  AND($B267&gt;='Festività&amp;Chiusure'!$A$6,Calendar!$B267&lt;='Festività&amp;Chiusure'!$B$6),  AND($B267&gt;='Festività&amp;Chiusure'!$A$7,Calendar!$B267&lt;='Festività&amp;Chiusure'!$B$7),  AND($B267&gt;='Festività&amp;Chiusure'!$A$8,Calendar!$B267&lt;='Festività&amp;Chiusure'!$B$8),  AND($B267&gt;='Festività&amp;Chiusure'!$A$9,Calendar!$B267&lt;='Festività&amp;Chiusure'!$B$9),  AND($B267&gt;='Festività&amp;Chiusure'!$A$10,Calendar!$B267&lt;='Festività&amp;Chiusure'!$B$10),  AND($B267&gt;='Festività&amp;Chiusure'!$A$11,Calendar!$B267&lt;='Festività&amp;Chiusure'!$B$11),  AND($B267&gt;='Festività&amp;Chiusure'!$A$12,Calendar!$B267&lt;='Festività&amp;Chiusure'!$B$12),  AND($B267&gt;='Festività&amp;Chiusure'!$A$13,Calendar!$B267&lt;='Festività&amp;Chiusure'!$B$13),  AND($B267&gt;='Festività&amp;Chiusure'!$A$14,Calendar!$B267&lt;='Festività&amp;Chiusure'!$B$14),    AND($B267&gt;='Festività&amp;Chiusure'!$A$15,Calendar!$B267&lt;='Festività&amp;Chiusure'!$B$15),  AND($B267&gt;='Festività&amp;Chiusure'!$A$16,Calendar!$B267&lt;='Festività&amp;Chiusure'!$B$16),   $H267="domenica",$H267="sabato"),0,1)</f>
        <v>0</v>
      </c>
      <c r="K267">
        <f t="shared" si="41"/>
        <v>265</v>
      </c>
      <c r="L267">
        <f>SUM($J$3:J267)</f>
        <v>180</v>
      </c>
    </row>
    <row r="268" spans="1:12">
      <c r="A268" s="4">
        <f t="shared" si="42"/>
        <v>20240922</v>
      </c>
      <c r="B268" s="1">
        <v>45557</v>
      </c>
      <c r="C268">
        <f t="shared" si="43"/>
        <v>2024</v>
      </c>
      <c r="D268">
        <f t="shared" si="36"/>
        <v>9</v>
      </c>
      <c r="E268">
        <f t="shared" si="37"/>
        <v>39</v>
      </c>
      <c r="F268">
        <f t="shared" si="38"/>
        <v>1</v>
      </c>
      <c r="G268">
        <f t="shared" si="39"/>
        <v>22</v>
      </c>
      <c r="H268" t="str">
        <f t="shared" si="40"/>
        <v>domenica</v>
      </c>
      <c r="I268" t="str">
        <f t="shared" si="44"/>
        <v>settembre</v>
      </c>
      <c r="J268">
        <f>IF(OR(AND($B268&gt;='Festività&amp;Chiusure'!$A$2,Calendar!$B268&lt;='Festività&amp;Chiusure'!$B$2),  AND($B268&gt;='Festività&amp;Chiusure'!$A$3,Calendar!$B268&lt;='Festività&amp;Chiusure'!$B$3),  AND($B268&gt;='Festività&amp;Chiusure'!$A$4,Calendar!$B268&lt;='Festività&amp;Chiusure'!$B$4),  AND($B268&gt;='Festività&amp;Chiusure'!$A$5,Calendar!$B268&lt;='Festività&amp;Chiusure'!$B$5),  AND($B268&gt;='Festività&amp;Chiusure'!$A$6,Calendar!$B268&lt;='Festività&amp;Chiusure'!$B$6),  AND($B268&gt;='Festività&amp;Chiusure'!$A$7,Calendar!$B268&lt;='Festività&amp;Chiusure'!$B$7),  AND($B268&gt;='Festività&amp;Chiusure'!$A$8,Calendar!$B268&lt;='Festività&amp;Chiusure'!$B$8),  AND($B268&gt;='Festività&amp;Chiusure'!$A$9,Calendar!$B268&lt;='Festività&amp;Chiusure'!$B$9),  AND($B268&gt;='Festività&amp;Chiusure'!$A$10,Calendar!$B268&lt;='Festività&amp;Chiusure'!$B$10),  AND($B268&gt;='Festività&amp;Chiusure'!$A$11,Calendar!$B268&lt;='Festività&amp;Chiusure'!$B$11),  AND($B268&gt;='Festività&amp;Chiusure'!$A$12,Calendar!$B268&lt;='Festività&amp;Chiusure'!$B$12),  AND($B268&gt;='Festività&amp;Chiusure'!$A$13,Calendar!$B268&lt;='Festività&amp;Chiusure'!$B$13),  AND($B268&gt;='Festività&amp;Chiusure'!$A$14,Calendar!$B268&lt;='Festività&amp;Chiusure'!$B$14),    AND($B268&gt;='Festività&amp;Chiusure'!$A$15,Calendar!$B268&lt;='Festività&amp;Chiusure'!$B$15),  AND($B268&gt;='Festività&amp;Chiusure'!$A$16,Calendar!$B268&lt;='Festività&amp;Chiusure'!$B$16),   $H268="domenica",$H268="sabato"),0,1)</f>
        <v>0</v>
      </c>
      <c r="K268">
        <f t="shared" si="41"/>
        <v>266</v>
      </c>
      <c r="L268">
        <f>SUM($J$3:J268)</f>
        <v>180</v>
      </c>
    </row>
    <row r="269" spans="1:12">
      <c r="A269" s="4">
        <f t="shared" si="42"/>
        <v>20240923</v>
      </c>
      <c r="B269" s="1">
        <v>45558</v>
      </c>
      <c r="C269">
        <f t="shared" si="43"/>
        <v>2024</v>
      </c>
      <c r="D269">
        <f t="shared" si="36"/>
        <v>9</v>
      </c>
      <c r="E269">
        <f t="shared" si="37"/>
        <v>39</v>
      </c>
      <c r="F269">
        <f t="shared" si="38"/>
        <v>2</v>
      </c>
      <c r="G269">
        <f t="shared" si="39"/>
        <v>23</v>
      </c>
      <c r="H269" t="str">
        <f t="shared" si="40"/>
        <v>lunedì</v>
      </c>
      <c r="I269" t="str">
        <f t="shared" si="44"/>
        <v>settembre</v>
      </c>
      <c r="J269">
        <f>IF(OR(AND($B269&gt;='Festività&amp;Chiusure'!$A$2,Calendar!$B269&lt;='Festività&amp;Chiusure'!$B$2),  AND($B269&gt;='Festività&amp;Chiusure'!$A$3,Calendar!$B269&lt;='Festività&amp;Chiusure'!$B$3),  AND($B269&gt;='Festività&amp;Chiusure'!$A$4,Calendar!$B269&lt;='Festività&amp;Chiusure'!$B$4),  AND($B269&gt;='Festività&amp;Chiusure'!$A$5,Calendar!$B269&lt;='Festività&amp;Chiusure'!$B$5),  AND($B269&gt;='Festività&amp;Chiusure'!$A$6,Calendar!$B269&lt;='Festività&amp;Chiusure'!$B$6),  AND($B269&gt;='Festività&amp;Chiusure'!$A$7,Calendar!$B269&lt;='Festività&amp;Chiusure'!$B$7),  AND($B269&gt;='Festività&amp;Chiusure'!$A$8,Calendar!$B269&lt;='Festività&amp;Chiusure'!$B$8),  AND($B269&gt;='Festività&amp;Chiusure'!$A$9,Calendar!$B269&lt;='Festività&amp;Chiusure'!$B$9),  AND($B269&gt;='Festività&amp;Chiusure'!$A$10,Calendar!$B269&lt;='Festività&amp;Chiusure'!$B$10),  AND($B269&gt;='Festività&amp;Chiusure'!$A$11,Calendar!$B269&lt;='Festività&amp;Chiusure'!$B$11),  AND($B269&gt;='Festività&amp;Chiusure'!$A$12,Calendar!$B269&lt;='Festività&amp;Chiusure'!$B$12),  AND($B269&gt;='Festività&amp;Chiusure'!$A$13,Calendar!$B269&lt;='Festività&amp;Chiusure'!$B$13),  AND($B269&gt;='Festività&amp;Chiusure'!$A$14,Calendar!$B269&lt;='Festività&amp;Chiusure'!$B$14),    AND($B269&gt;='Festività&amp;Chiusure'!$A$15,Calendar!$B269&lt;='Festività&amp;Chiusure'!$B$15),  AND($B269&gt;='Festività&amp;Chiusure'!$A$16,Calendar!$B269&lt;='Festività&amp;Chiusure'!$B$16),   $H269="domenica",$H269="sabato"),0,1)</f>
        <v>1</v>
      </c>
      <c r="K269">
        <f t="shared" si="41"/>
        <v>267</v>
      </c>
      <c r="L269">
        <f>SUM($J$3:J269)</f>
        <v>181</v>
      </c>
    </row>
    <row r="270" spans="1:12">
      <c r="A270" s="4">
        <f t="shared" si="42"/>
        <v>20240924</v>
      </c>
      <c r="B270" s="1">
        <v>45559</v>
      </c>
      <c r="C270">
        <f t="shared" si="43"/>
        <v>2024</v>
      </c>
      <c r="D270">
        <f t="shared" si="36"/>
        <v>9</v>
      </c>
      <c r="E270">
        <f t="shared" si="37"/>
        <v>39</v>
      </c>
      <c r="F270">
        <f t="shared" si="38"/>
        <v>3</v>
      </c>
      <c r="G270">
        <f t="shared" si="39"/>
        <v>24</v>
      </c>
      <c r="H270" t="str">
        <f t="shared" si="40"/>
        <v>martedì</v>
      </c>
      <c r="I270" t="str">
        <f t="shared" si="44"/>
        <v>settembre</v>
      </c>
      <c r="J270">
        <f>IF(OR(AND($B270&gt;='Festività&amp;Chiusure'!$A$2,Calendar!$B270&lt;='Festività&amp;Chiusure'!$B$2),  AND($B270&gt;='Festività&amp;Chiusure'!$A$3,Calendar!$B270&lt;='Festività&amp;Chiusure'!$B$3),  AND($B270&gt;='Festività&amp;Chiusure'!$A$4,Calendar!$B270&lt;='Festività&amp;Chiusure'!$B$4),  AND($B270&gt;='Festività&amp;Chiusure'!$A$5,Calendar!$B270&lt;='Festività&amp;Chiusure'!$B$5),  AND($B270&gt;='Festività&amp;Chiusure'!$A$6,Calendar!$B270&lt;='Festività&amp;Chiusure'!$B$6),  AND($B270&gt;='Festività&amp;Chiusure'!$A$7,Calendar!$B270&lt;='Festività&amp;Chiusure'!$B$7),  AND($B270&gt;='Festività&amp;Chiusure'!$A$8,Calendar!$B270&lt;='Festività&amp;Chiusure'!$B$8),  AND($B270&gt;='Festività&amp;Chiusure'!$A$9,Calendar!$B270&lt;='Festività&amp;Chiusure'!$B$9),  AND($B270&gt;='Festività&amp;Chiusure'!$A$10,Calendar!$B270&lt;='Festività&amp;Chiusure'!$B$10),  AND($B270&gt;='Festività&amp;Chiusure'!$A$11,Calendar!$B270&lt;='Festività&amp;Chiusure'!$B$11),  AND($B270&gt;='Festività&amp;Chiusure'!$A$12,Calendar!$B270&lt;='Festività&amp;Chiusure'!$B$12),  AND($B270&gt;='Festività&amp;Chiusure'!$A$13,Calendar!$B270&lt;='Festività&amp;Chiusure'!$B$13),  AND($B270&gt;='Festività&amp;Chiusure'!$A$14,Calendar!$B270&lt;='Festività&amp;Chiusure'!$B$14),    AND($B270&gt;='Festività&amp;Chiusure'!$A$15,Calendar!$B270&lt;='Festività&amp;Chiusure'!$B$15),  AND($B270&gt;='Festività&amp;Chiusure'!$A$16,Calendar!$B270&lt;='Festività&amp;Chiusure'!$B$16),   $H270="domenica",$H270="sabato"),0,1)</f>
        <v>1</v>
      </c>
      <c r="K270">
        <f t="shared" si="41"/>
        <v>268</v>
      </c>
      <c r="L270">
        <f>SUM($J$3:J270)</f>
        <v>182</v>
      </c>
    </row>
    <row r="271" spans="1:12">
      <c r="A271" s="4">
        <f t="shared" si="42"/>
        <v>20240925</v>
      </c>
      <c r="B271" s="1">
        <v>45560</v>
      </c>
      <c r="C271">
        <f t="shared" si="43"/>
        <v>2024</v>
      </c>
      <c r="D271">
        <f t="shared" si="36"/>
        <v>9</v>
      </c>
      <c r="E271">
        <f t="shared" si="37"/>
        <v>39</v>
      </c>
      <c r="F271">
        <f t="shared" si="38"/>
        <v>4</v>
      </c>
      <c r="G271">
        <f t="shared" si="39"/>
        <v>25</v>
      </c>
      <c r="H271" t="str">
        <f t="shared" si="40"/>
        <v>mercoledì</v>
      </c>
      <c r="I271" t="str">
        <f t="shared" si="44"/>
        <v>settembre</v>
      </c>
      <c r="J271">
        <f>IF(OR(AND($B271&gt;='Festività&amp;Chiusure'!$A$2,Calendar!$B271&lt;='Festività&amp;Chiusure'!$B$2),  AND($B271&gt;='Festività&amp;Chiusure'!$A$3,Calendar!$B271&lt;='Festività&amp;Chiusure'!$B$3),  AND($B271&gt;='Festività&amp;Chiusure'!$A$4,Calendar!$B271&lt;='Festività&amp;Chiusure'!$B$4),  AND($B271&gt;='Festività&amp;Chiusure'!$A$5,Calendar!$B271&lt;='Festività&amp;Chiusure'!$B$5),  AND($B271&gt;='Festività&amp;Chiusure'!$A$6,Calendar!$B271&lt;='Festività&amp;Chiusure'!$B$6),  AND($B271&gt;='Festività&amp;Chiusure'!$A$7,Calendar!$B271&lt;='Festività&amp;Chiusure'!$B$7),  AND($B271&gt;='Festività&amp;Chiusure'!$A$8,Calendar!$B271&lt;='Festività&amp;Chiusure'!$B$8),  AND($B271&gt;='Festività&amp;Chiusure'!$A$9,Calendar!$B271&lt;='Festività&amp;Chiusure'!$B$9),  AND($B271&gt;='Festività&amp;Chiusure'!$A$10,Calendar!$B271&lt;='Festività&amp;Chiusure'!$B$10),  AND($B271&gt;='Festività&amp;Chiusure'!$A$11,Calendar!$B271&lt;='Festività&amp;Chiusure'!$B$11),  AND($B271&gt;='Festività&amp;Chiusure'!$A$12,Calendar!$B271&lt;='Festività&amp;Chiusure'!$B$12),  AND($B271&gt;='Festività&amp;Chiusure'!$A$13,Calendar!$B271&lt;='Festività&amp;Chiusure'!$B$13),  AND($B271&gt;='Festività&amp;Chiusure'!$A$14,Calendar!$B271&lt;='Festività&amp;Chiusure'!$B$14),    AND($B271&gt;='Festività&amp;Chiusure'!$A$15,Calendar!$B271&lt;='Festività&amp;Chiusure'!$B$15),  AND($B271&gt;='Festività&amp;Chiusure'!$A$16,Calendar!$B271&lt;='Festività&amp;Chiusure'!$B$16),   $H271="domenica",$H271="sabato"),0,1)</f>
        <v>1</v>
      </c>
      <c r="K271">
        <f t="shared" si="41"/>
        <v>269</v>
      </c>
      <c r="L271">
        <f>SUM($J$3:J271)</f>
        <v>183</v>
      </c>
    </row>
    <row r="272" spans="1:12">
      <c r="A272" s="4">
        <f t="shared" si="42"/>
        <v>20240926</v>
      </c>
      <c r="B272" s="1">
        <v>45561</v>
      </c>
      <c r="C272">
        <f t="shared" si="43"/>
        <v>2024</v>
      </c>
      <c r="D272">
        <f t="shared" si="36"/>
        <v>9</v>
      </c>
      <c r="E272">
        <f t="shared" si="37"/>
        <v>39</v>
      </c>
      <c r="F272">
        <f t="shared" si="38"/>
        <v>5</v>
      </c>
      <c r="G272">
        <f t="shared" si="39"/>
        <v>26</v>
      </c>
      <c r="H272" t="str">
        <f t="shared" si="40"/>
        <v>giovedì</v>
      </c>
      <c r="I272" t="str">
        <f t="shared" si="44"/>
        <v>settembre</v>
      </c>
      <c r="J272">
        <f>IF(OR(AND($B272&gt;='Festività&amp;Chiusure'!$A$2,Calendar!$B272&lt;='Festività&amp;Chiusure'!$B$2),  AND($B272&gt;='Festività&amp;Chiusure'!$A$3,Calendar!$B272&lt;='Festività&amp;Chiusure'!$B$3),  AND($B272&gt;='Festività&amp;Chiusure'!$A$4,Calendar!$B272&lt;='Festività&amp;Chiusure'!$B$4),  AND($B272&gt;='Festività&amp;Chiusure'!$A$5,Calendar!$B272&lt;='Festività&amp;Chiusure'!$B$5),  AND($B272&gt;='Festività&amp;Chiusure'!$A$6,Calendar!$B272&lt;='Festività&amp;Chiusure'!$B$6),  AND($B272&gt;='Festività&amp;Chiusure'!$A$7,Calendar!$B272&lt;='Festività&amp;Chiusure'!$B$7),  AND($B272&gt;='Festività&amp;Chiusure'!$A$8,Calendar!$B272&lt;='Festività&amp;Chiusure'!$B$8),  AND($B272&gt;='Festività&amp;Chiusure'!$A$9,Calendar!$B272&lt;='Festività&amp;Chiusure'!$B$9),  AND($B272&gt;='Festività&amp;Chiusure'!$A$10,Calendar!$B272&lt;='Festività&amp;Chiusure'!$B$10),  AND($B272&gt;='Festività&amp;Chiusure'!$A$11,Calendar!$B272&lt;='Festività&amp;Chiusure'!$B$11),  AND($B272&gt;='Festività&amp;Chiusure'!$A$12,Calendar!$B272&lt;='Festività&amp;Chiusure'!$B$12),  AND($B272&gt;='Festività&amp;Chiusure'!$A$13,Calendar!$B272&lt;='Festività&amp;Chiusure'!$B$13),  AND($B272&gt;='Festività&amp;Chiusure'!$A$14,Calendar!$B272&lt;='Festività&amp;Chiusure'!$B$14),    AND($B272&gt;='Festività&amp;Chiusure'!$A$15,Calendar!$B272&lt;='Festività&amp;Chiusure'!$B$15),  AND($B272&gt;='Festività&amp;Chiusure'!$A$16,Calendar!$B272&lt;='Festività&amp;Chiusure'!$B$16),   $H272="domenica",$H272="sabato"),0,1)</f>
        <v>1</v>
      </c>
      <c r="K272">
        <f t="shared" si="41"/>
        <v>270</v>
      </c>
      <c r="L272">
        <f>SUM($J$3:J272)</f>
        <v>184</v>
      </c>
    </row>
    <row r="273" spans="1:12">
      <c r="A273" s="4">
        <f t="shared" si="42"/>
        <v>20240927</v>
      </c>
      <c r="B273" s="1">
        <v>45562</v>
      </c>
      <c r="C273">
        <f t="shared" si="43"/>
        <v>2024</v>
      </c>
      <c r="D273">
        <f t="shared" ref="D273:D336" si="45">MONTH(B273)</f>
        <v>9</v>
      </c>
      <c r="E273">
        <f t="shared" ref="E273:E336" si="46">WEEKNUM(B273)</f>
        <v>39</v>
      </c>
      <c r="F273">
        <f t="shared" ref="F273:F336" si="47">WEEKDAY(B273)</f>
        <v>6</v>
      </c>
      <c r="G273">
        <f t="shared" ref="G273:G336" si="48">DAY(B273)</f>
        <v>27</v>
      </c>
      <c r="H273" t="str">
        <f t="shared" ref="H273:H336" si="49">TEXT(B273,"gggg")</f>
        <v>venerdì</v>
      </c>
      <c r="I273" t="str">
        <f t="shared" si="44"/>
        <v>settembre</v>
      </c>
      <c r="J273">
        <f>IF(OR(AND($B273&gt;='Festività&amp;Chiusure'!$A$2,Calendar!$B273&lt;='Festività&amp;Chiusure'!$B$2),  AND($B273&gt;='Festività&amp;Chiusure'!$A$3,Calendar!$B273&lt;='Festività&amp;Chiusure'!$B$3),  AND($B273&gt;='Festività&amp;Chiusure'!$A$4,Calendar!$B273&lt;='Festività&amp;Chiusure'!$B$4),  AND($B273&gt;='Festività&amp;Chiusure'!$A$5,Calendar!$B273&lt;='Festività&amp;Chiusure'!$B$5),  AND($B273&gt;='Festività&amp;Chiusure'!$A$6,Calendar!$B273&lt;='Festività&amp;Chiusure'!$B$6),  AND($B273&gt;='Festività&amp;Chiusure'!$A$7,Calendar!$B273&lt;='Festività&amp;Chiusure'!$B$7),  AND($B273&gt;='Festività&amp;Chiusure'!$A$8,Calendar!$B273&lt;='Festività&amp;Chiusure'!$B$8),  AND($B273&gt;='Festività&amp;Chiusure'!$A$9,Calendar!$B273&lt;='Festività&amp;Chiusure'!$B$9),  AND($B273&gt;='Festività&amp;Chiusure'!$A$10,Calendar!$B273&lt;='Festività&amp;Chiusure'!$B$10),  AND($B273&gt;='Festività&amp;Chiusure'!$A$11,Calendar!$B273&lt;='Festività&amp;Chiusure'!$B$11),  AND($B273&gt;='Festività&amp;Chiusure'!$A$12,Calendar!$B273&lt;='Festività&amp;Chiusure'!$B$12),  AND($B273&gt;='Festività&amp;Chiusure'!$A$13,Calendar!$B273&lt;='Festività&amp;Chiusure'!$B$13),  AND($B273&gt;='Festività&amp;Chiusure'!$A$14,Calendar!$B273&lt;='Festività&amp;Chiusure'!$B$14),    AND($B273&gt;='Festività&amp;Chiusure'!$A$15,Calendar!$B273&lt;='Festività&amp;Chiusure'!$B$15),  AND($B273&gt;='Festività&amp;Chiusure'!$A$16,Calendar!$B273&lt;='Festività&amp;Chiusure'!$B$16),   $H273="domenica",$H273="sabato"),0,1)</f>
        <v>1</v>
      </c>
      <c r="K273">
        <f t="shared" ref="K273:K336" si="50">B273-DATE(YEAR(B273),1,0)</f>
        <v>271</v>
      </c>
      <c r="L273">
        <f>SUM($J$3:J273)</f>
        <v>185</v>
      </c>
    </row>
    <row r="274" spans="1:12">
      <c r="A274" s="4">
        <f t="shared" si="42"/>
        <v>20240928</v>
      </c>
      <c r="B274" s="1">
        <v>45563</v>
      </c>
      <c r="C274">
        <f t="shared" si="43"/>
        <v>2024</v>
      </c>
      <c r="D274">
        <f t="shared" si="45"/>
        <v>9</v>
      </c>
      <c r="E274">
        <f t="shared" si="46"/>
        <v>39</v>
      </c>
      <c r="F274">
        <f t="shared" si="47"/>
        <v>7</v>
      </c>
      <c r="G274">
        <f t="shared" si="48"/>
        <v>28</v>
      </c>
      <c r="H274" t="str">
        <f t="shared" si="49"/>
        <v>sabato</v>
      </c>
      <c r="I274" t="str">
        <f t="shared" si="44"/>
        <v>settembre</v>
      </c>
      <c r="J274">
        <f>IF(OR(AND($B274&gt;='Festività&amp;Chiusure'!$A$2,Calendar!$B274&lt;='Festività&amp;Chiusure'!$B$2),  AND($B274&gt;='Festività&amp;Chiusure'!$A$3,Calendar!$B274&lt;='Festività&amp;Chiusure'!$B$3),  AND($B274&gt;='Festività&amp;Chiusure'!$A$4,Calendar!$B274&lt;='Festività&amp;Chiusure'!$B$4),  AND($B274&gt;='Festività&amp;Chiusure'!$A$5,Calendar!$B274&lt;='Festività&amp;Chiusure'!$B$5),  AND($B274&gt;='Festività&amp;Chiusure'!$A$6,Calendar!$B274&lt;='Festività&amp;Chiusure'!$B$6),  AND($B274&gt;='Festività&amp;Chiusure'!$A$7,Calendar!$B274&lt;='Festività&amp;Chiusure'!$B$7),  AND($B274&gt;='Festività&amp;Chiusure'!$A$8,Calendar!$B274&lt;='Festività&amp;Chiusure'!$B$8),  AND($B274&gt;='Festività&amp;Chiusure'!$A$9,Calendar!$B274&lt;='Festività&amp;Chiusure'!$B$9),  AND($B274&gt;='Festività&amp;Chiusure'!$A$10,Calendar!$B274&lt;='Festività&amp;Chiusure'!$B$10),  AND($B274&gt;='Festività&amp;Chiusure'!$A$11,Calendar!$B274&lt;='Festività&amp;Chiusure'!$B$11),  AND($B274&gt;='Festività&amp;Chiusure'!$A$12,Calendar!$B274&lt;='Festività&amp;Chiusure'!$B$12),  AND($B274&gt;='Festività&amp;Chiusure'!$A$13,Calendar!$B274&lt;='Festività&amp;Chiusure'!$B$13),  AND($B274&gt;='Festività&amp;Chiusure'!$A$14,Calendar!$B274&lt;='Festività&amp;Chiusure'!$B$14),    AND($B274&gt;='Festività&amp;Chiusure'!$A$15,Calendar!$B274&lt;='Festività&amp;Chiusure'!$B$15),  AND($B274&gt;='Festività&amp;Chiusure'!$A$16,Calendar!$B274&lt;='Festività&amp;Chiusure'!$B$16),   $H274="domenica",$H274="sabato"),0,1)</f>
        <v>0</v>
      </c>
      <c r="K274">
        <f t="shared" si="50"/>
        <v>272</v>
      </c>
      <c r="L274">
        <f>SUM($J$3:J274)</f>
        <v>185</v>
      </c>
    </row>
    <row r="275" spans="1:12">
      <c r="A275" s="4">
        <f t="shared" si="42"/>
        <v>20240929</v>
      </c>
      <c r="B275" s="1">
        <v>45564</v>
      </c>
      <c r="C275">
        <f t="shared" si="43"/>
        <v>2024</v>
      </c>
      <c r="D275">
        <f t="shared" si="45"/>
        <v>9</v>
      </c>
      <c r="E275">
        <f t="shared" si="46"/>
        <v>40</v>
      </c>
      <c r="F275">
        <f t="shared" si="47"/>
        <v>1</v>
      </c>
      <c r="G275">
        <f t="shared" si="48"/>
        <v>29</v>
      </c>
      <c r="H275" t="str">
        <f t="shared" si="49"/>
        <v>domenica</v>
      </c>
      <c r="I275" t="str">
        <f t="shared" si="44"/>
        <v>settembre</v>
      </c>
      <c r="J275">
        <f>IF(OR(AND($B275&gt;='Festività&amp;Chiusure'!$A$2,Calendar!$B275&lt;='Festività&amp;Chiusure'!$B$2),  AND($B275&gt;='Festività&amp;Chiusure'!$A$3,Calendar!$B275&lt;='Festività&amp;Chiusure'!$B$3),  AND($B275&gt;='Festività&amp;Chiusure'!$A$4,Calendar!$B275&lt;='Festività&amp;Chiusure'!$B$4),  AND($B275&gt;='Festività&amp;Chiusure'!$A$5,Calendar!$B275&lt;='Festività&amp;Chiusure'!$B$5),  AND($B275&gt;='Festività&amp;Chiusure'!$A$6,Calendar!$B275&lt;='Festività&amp;Chiusure'!$B$6),  AND($B275&gt;='Festività&amp;Chiusure'!$A$7,Calendar!$B275&lt;='Festività&amp;Chiusure'!$B$7),  AND($B275&gt;='Festività&amp;Chiusure'!$A$8,Calendar!$B275&lt;='Festività&amp;Chiusure'!$B$8),  AND($B275&gt;='Festività&amp;Chiusure'!$A$9,Calendar!$B275&lt;='Festività&amp;Chiusure'!$B$9),  AND($B275&gt;='Festività&amp;Chiusure'!$A$10,Calendar!$B275&lt;='Festività&amp;Chiusure'!$B$10),  AND($B275&gt;='Festività&amp;Chiusure'!$A$11,Calendar!$B275&lt;='Festività&amp;Chiusure'!$B$11),  AND($B275&gt;='Festività&amp;Chiusure'!$A$12,Calendar!$B275&lt;='Festività&amp;Chiusure'!$B$12),  AND($B275&gt;='Festività&amp;Chiusure'!$A$13,Calendar!$B275&lt;='Festività&amp;Chiusure'!$B$13),  AND($B275&gt;='Festività&amp;Chiusure'!$A$14,Calendar!$B275&lt;='Festività&amp;Chiusure'!$B$14),    AND($B275&gt;='Festività&amp;Chiusure'!$A$15,Calendar!$B275&lt;='Festività&amp;Chiusure'!$B$15),  AND($B275&gt;='Festività&amp;Chiusure'!$A$16,Calendar!$B275&lt;='Festività&amp;Chiusure'!$B$16),   $H275="domenica",$H275="sabato"),0,1)</f>
        <v>0</v>
      </c>
      <c r="K275">
        <f t="shared" si="50"/>
        <v>273</v>
      </c>
      <c r="L275">
        <f>SUM($J$3:J275)</f>
        <v>185</v>
      </c>
    </row>
    <row r="276" spans="1:12">
      <c r="A276" s="4">
        <f t="shared" si="42"/>
        <v>20240930</v>
      </c>
      <c r="B276" s="1">
        <v>45565</v>
      </c>
      <c r="C276">
        <f t="shared" si="43"/>
        <v>2024</v>
      </c>
      <c r="D276">
        <f t="shared" si="45"/>
        <v>9</v>
      </c>
      <c r="E276">
        <f t="shared" si="46"/>
        <v>40</v>
      </c>
      <c r="F276">
        <f t="shared" si="47"/>
        <v>2</v>
      </c>
      <c r="G276">
        <f t="shared" si="48"/>
        <v>30</v>
      </c>
      <c r="H276" t="str">
        <f t="shared" si="49"/>
        <v>lunedì</v>
      </c>
      <c r="I276" t="str">
        <f t="shared" si="44"/>
        <v>settembre</v>
      </c>
      <c r="J276">
        <f>IF(OR(AND($B276&gt;='Festività&amp;Chiusure'!$A$2,Calendar!$B276&lt;='Festività&amp;Chiusure'!$B$2),  AND($B276&gt;='Festività&amp;Chiusure'!$A$3,Calendar!$B276&lt;='Festività&amp;Chiusure'!$B$3),  AND($B276&gt;='Festività&amp;Chiusure'!$A$4,Calendar!$B276&lt;='Festività&amp;Chiusure'!$B$4),  AND($B276&gt;='Festività&amp;Chiusure'!$A$5,Calendar!$B276&lt;='Festività&amp;Chiusure'!$B$5),  AND($B276&gt;='Festività&amp;Chiusure'!$A$6,Calendar!$B276&lt;='Festività&amp;Chiusure'!$B$6),  AND($B276&gt;='Festività&amp;Chiusure'!$A$7,Calendar!$B276&lt;='Festività&amp;Chiusure'!$B$7),  AND($B276&gt;='Festività&amp;Chiusure'!$A$8,Calendar!$B276&lt;='Festività&amp;Chiusure'!$B$8),  AND($B276&gt;='Festività&amp;Chiusure'!$A$9,Calendar!$B276&lt;='Festività&amp;Chiusure'!$B$9),  AND($B276&gt;='Festività&amp;Chiusure'!$A$10,Calendar!$B276&lt;='Festività&amp;Chiusure'!$B$10),  AND($B276&gt;='Festività&amp;Chiusure'!$A$11,Calendar!$B276&lt;='Festività&amp;Chiusure'!$B$11),  AND($B276&gt;='Festività&amp;Chiusure'!$A$12,Calendar!$B276&lt;='Festività&amp;Chiusure'!$B$12),  AND($B276&gt;='Festività&amp;Chiusure'!$A$13,Calendar!$B276&lt;='Festività&amp;Chiusure'!$B$13),  AND($B276&gt;='Festività&amp;Chiusure'!$A$14,Calendar!$B276&lt;='Festività&amp;Chiusure'!$B$14),    AND($B276&gt;='Festività&amp;Chiusure'!$A$15,Calendar!$B276&lt;='Festività&amp;Chiusure'!$B$15),  AND($B276&gt;='Festività&amp;Chiusure'!$A$16,Calendar!$B276&lt;='Festività&amp;Chiusure'!$B$16),   $H276="domenica",$H276="sabato"),0,1)</f>
        <v>1</v>
      </c>
      <c r="K276">
        <f t="shared" si="50"/>
        <v>274</v>
      </c>
      <c r="L276">
        <f>SUM($J$3:J276)</f>
        <v>186</v>
      </c>
    </row>
    <row r="277" spans="1:12">
      <c r="A277" s="4">
        <f t="shared" si="42"/>
        <v>20241001</v>
      </c>
      <c r="B277" s="1">
        <v>45566</v>
      </c>
      <c r="C277">
        <f t="shared" si="43"/>
        <v>2024</v>
      </c>
      <c r="D277">
        <f t="shared" si="45"/>
        <v>10</v>
      </c>
      <c r="E277">
        <f t="shared" si="46"/>
        <v>40</v>
      </c>
      <c r="F277">
        <f t="shared" si="47"/>
        <v>3</v>
      </c>
      <c r="G277">
        <f t="shared" si="48"/>
        <v>1</v>
      </c>
      <c r="H277" t="str">
        <f t="shared" si="49"/>
        <v>martedì</v>
      </c>
      <c r="I277" t="str">
        <f t="shared" si="44"/>
        <v>ottobre</v>
      </c>
      <c r="J277">
        <f>IF(OR(AND($B277&gt;='Festività&amp;Chiusure'!$A$2,Calendar!$B277&lt;='Festività&amp;Chiusure'!$B$2),  AND($B277&gt;='Festività&amp;Chiusure'!$A$3,Calendar!$B277&lt;='Festività&amp;Chiusure'!$B$3),  AND($B277&gt;='Festività&amp;Chiusure'!$A$4,Calendar!$B277&lt;='Festività&amp;Chiusure'!$B$4),  AND($B277&gt;='Festività&amp;Chiusure'!$A$5,Calendar!$B277&lt;='Festività&amp;Chiusure'!$B$5),  AND($B277&gt;='Festività&amp;Chiusure'!$A$6,Calendar!$B277&lt;='Festività&amp;Chiusure'!$B$6),  AND($B277&gt;='Festività&amp;Chiusure'!$A$7,Calendar!$B277&lt;='Festività&amp;Chiusure'!$B$7),  AND($B277&gt;='Festività&amp;Chiusure'!$A$8,Calendar!$B277&lt;='Festività&amp;Chiusure'!$B$8),  AND($B277&gt;='Festività&amp;Chiusure'!$A$9,Calendar!$B277&lt;='Festività&amp;Chiusure'!$B$9),  AND($B277&gt;='Festività&amp;Chiusure'!$A$10,Calendar!$B277&lt;='Festività&amp;Chiusure'!$B$10),  AND($B277&gt;='Festività&amp;Chiusure'!$A$11,Calendar!$B277&lt;='Festività&amp;Chiusure'!$B$11),  AND($B277&gt;='Festività&amp;Chiusure'!$A$12,Calendar!$B277&lt;='Festività&amp;Chiusure'!$B$12),  AND($B277&gt;='Festività&amp;Chiusure'!$A$13,Calendar!$B277&lt;='Festività&amp;Chiusure'!$B$13),  AND($B277&gt;='Festività&amp;Chiusure'!$A$14,Calendar!$B277&lt;='Festività&amp;Chiusure'!$B$14),    AND($B277&gt;='Festività&amp;Chiusure'!$A$15,Calendar!$B277&lt;='Festività&amp;Chiusure'!$B$15),  AND($B277&gt;='Festività&amp;Chiusure'!$A$16,Calendar!$B277&lt;='Festività&amp;Chiusure'!$B$16),   $H277="domenica",$H277="sabato"),0,1)</f>
        <v>1</v>
      </c>
      <c r="K277">
        <f t="shared" si="50"/>
        <v>275</v>
      </c>
      <c r="L277">
        <f>SUM($J$3:J277)</f>
        <v>187</v>
      </c>
    </row>
    <row r="278" spans="1:12">
      <c r="A278" s="4">
        <f t="shared" si="42"/>
        <v>20241002</v>
      </c>
      <c r="B278" s="1">
        <v>45567</v>
      </c>
      <c r="C278">
        <f t="shared" si="43"/>
        <v>2024</v>
      </c>
      <c r="D278">
        <f t="shared" si="45"/>
        <v>10</v>
      </c>
      <c r="E278">
        <f t="shared" si="46"/>
        <v>40</v>
      </c>
      <c r="F278">
        <f t="shared" si="47"/>
        <v>4</v>
      </c>
      <c r="G278">
        <f t="shared" si="48"/>
        <v>2</v>
      </c>
      <c r="H278" t="str">
        <f t="shared" si="49"/>
        <v>mercoledì</v>
      </c>
      <c r="I278" t="str">
        <f t="shared" si="44"/>
        <v>ottobre</v>
      </c>
      <c r="J278">
        <f>IF(OR(AND($B278&gt;='Festività&amp;Chiusure'!$A$2,Calendar!$B278&lt;='Festività&amp;Chiusure'!$B$2),  AND($B278&gt;='Festività&amp;Chiusure'!$A$3,Calendar!$B278&lt;='Festività&amp;Chiusure'!$B$3),  AND($B278&gt;='Festività&amp;Chiusure'!$A$4,Calendar!$B278&lt;='Festività&amp;Chiusure'!$B$4),  AND($B278&gt;='Festività&amp;Chiusure'!$A$5,Calendar!$B278&lt;='Festività&amp;Chiusure'!$B$5),  AND($B278&gt;='Festività&amp;Chiusure'!$A$6,Calendar!$B278&lt;='Festività&amp;Chiusure'!$B$6),  AND($B278&gt;='Festività&amp;Chiusure'!$A$7,Calendar!$B278&lt;='Festività&amp;Chiusure'!$B$7),  AND($B278&gt;='Festività&amp;Chiusure'!$A$8,Calendar!$B278&lt;='Festività&amp;Chiusure'!$B$8),  AND($B278&gt;='Festività&amp;Chiusure'!$A$9,Calendar!$B278&lt;='Festività&amp;Chiusure'!$B$9),  AND($B278&gt;='Festività&amp;Chiusure'!$A$10,Calendar!$B278&lt;='Festività&amp;Chiusure'!$B$10),  AND($B278&gt;='Festività&amp;Chiusure'!$A$11,Calendar!$B278&lt;='Festività&amp;Chiusure'!$B$11),  AND($B278&gt;='Festività&amp;Chiusure'!$A$12,Calendar!$B278&lt;='Festività&amp;Chiusure'!$B$12),  AND($B278&gt;='Festività&amp;Chiusure'!$A$13,Calendar!$B278&lt;='Festività&amp;Chiusure'!$B$13),  AND($B278&gt;='Festività&amp;Chiusure'!$A$14,Calendar!$B278&lt;='Festività&amp;Chiusure'!$B$14),    AND($B278&gt;='Festività&amp;Chiusure'!$A$15,Calendar!$B278&lt;='Festività&amp;Chiusure'!$B$15),  AND($B278&gt;='Festività&amp;Chiusure'!$A$16,Calendar!$B278&lt;='Festività&amp;Chiusure'!$B$16),   $H278="domenica",$H278="sabato"),0,1)</f>
        <v>1</v>
      </c>
      <c r="K278">
        <f t="shared" si="50"/>
        <v>276</v>
      </c>
      <c r="L278">
        <f>SUM($J$3:J278)</f>
        <v>188</v>
      </c>
    </row>
    <row r="279" spans="1:12">
      <c r="A279" s="4">
        <f t="shared" si="42"/>
        <v>20241003</v>
      </c>
      <c r="B279" s="1">
        <v>45568</v>
      </c>
      <c r="C279">
        <f t="shared" si="43"/>
        <v>2024</v>
      </c>
      <c r="D279">
        <f t="shared" si="45"/>
        <v>10</v>
      </c>
      <c r="E279">
        <f t="shared" si="46"/>
        <v>40</v>
      </c>
      <c r="F279">
        <f t="shared" si="47"/>
        <v>5</v>
      </c>
      <c r="G279">
        <f t="shared" si="48"/>
        <v>3</v>
      </c>
      <c r="H279" t="str">
        <f t="shared" si="49"/>
        <v>giovedì</v>
      </c>
      <c r="I279" t="str">
        <f t="shared" si="44"/>
        <v>ottobre</v>
      </c>
      <c r="J279">
        <f>IF(OR(AND($B279&gt;='Festività&amp;Chiusure'!$A$2,Calendar!$B279&lt;='Festività&amp;Chiusure'!$B$2),  AND($B279&gt;='Festività&amp;Chiusure'!$A$3,Calendar!$B279&lt;='Festività&amp;Chiusure'!$B$3),  AND($B279&gt;='Festività&amp;Chiusure'!$A$4,Calendar!$B279&lt;='Festività&amp;Chiusure'!$B$4),  AND($B279&gt;='Festività&amp;Chiusure'!$A$5,Calendar!$B279&lt;='Festività&amp;Chiusure'!$B$5),  AND($B279&gt;='Festività&amp;Chiusure'!$A$6,Calendar!$B279&lt;='Festività&amp;Chiusure'!$B$6),  AND($B279&gt;='Festività&amp;Chiusure'!$A$7,Calendar!$B279&lt;='Festività&amp;Chiusure'!$B$7),  AND($B279&gt;='Festività&amp;Chiusure'!$A$8,Calendar!$B279&lt;='Festività&amp;Chiusure'!$B$8),  AND($B279&gt;='Festività&amp;Chiusure'!$A$9,Calendar!$B279&lt;='Festività&amp;Chiusure'!$B$9),  AND($B279&gt;='Festività&amp;Chiusure'!$A$10,Calendar!$B279&lt;='Festività&amp;Chiusure'!$B$10),  AND($B279&gt;='Festività&amp;Chiusure'!$A$11,Calendar!$B279&lt;='Festività&amp;Chiusure'!$B$11),  AND($B279&gt;='Festività&amp;Chiusure'!$A$12,Calendar!$B279&lt;='Festività&amp;Chiusure'!$B$12),  AND($B279&gt;='Festività&amp;Chiusure'!$A$13,Calendar!$B279&lt;='Festività&amp;Chiusure'!$B$13),  AND($B279&gt;='Festività&amp;Chiusure'!$A$14,Calendar!$B279&lt;='Festività&amp;Chiusure'!$B$14),    AND($B279&gt;='Festività&amp;Chiusure'!$A$15,Calendar!$B279&lt;='Festività&amp;Chiusure'!$B$15),  AND($B279&gt;='Festività&amp;Chiusure'!$A$16,Calendar!$B279&lt;='Festività&amp;Chiusure'!$B$16),   $H279="domenica",$H279="sabato"),0,1)</f>
        <v>1</v>
      </c>
      <c r="K279">
        <f t="shared" si="50"/>
        <v>277</v>
      </c>
      <c r="L279">
        <f>SUM($J$3:J279)</f>
        <v>189</v>
      </c>
    </row>
    <row r="280" spans="1:12">
      <c r="A280" s="4">
        <f t="shared" si="42"/>
        <v>20241004</v>
      </c>
      <c r="B280" s="1">
        <v>45569</v>
      </c>
      <c r="C280">
        <f t="shared" si="43"/>
        <v>2024</v>
      </c>
      <c r="D280">
        <f t="shared" si="45"/>
        <v>10</v>
      </c>
      <c r="E280">
        <f t="shared" si="46"/>
        <v>40</v>
      </c>
      <c r="F280">
        <f t="shared" si="47"/>
        <v>6</v>
      </c>
      <c r="G280">
        <f t="shared" si="48"/>
        <v>4</v>
      </c>
      <c r="H280" t="str">
        <f t="shared" si="49"/>
        <v>venerdì</v>
      </c>
      <c r="I280" t="str">
        <f t="shared" si="44"/>
        <v>ottobre</v>
      </c>
      <c r="J280">
        <f>IF(OR(AND($B280&gt;='Festività&amp;Chiusure'!$A$2,Calendar!$B280&lt;='Festività&amp;Chiusure'!$B$2),  AND($B280&gt;='Festività&amp;Chiusure'!$A$3,Calendar!$B280&lt;='Festività&amp;Chiusure'!$B$3),  AND($B280&gt;='Festività&amp;Chiusure'!$A$4,Calendar!$B280&lt;='Festività&amp;Chiusure'!$B$4),  AND($B280&gt;='Festività&amp;Chiusure'!$A$5,Calendar!$B280&lt;='Festività&amp;Chiusure'!$B$5),  AND($B280&gt;='Festività&amp;Chiusure'!$A$6,Calendar!$B280&lt;='Festività&amp;Chiusure'!$B$6),  AND($B280&gt;='Festività&amp;Chiusure'!$A$7,Calendar!$B280&lt;='Festività&amp;Chiusure'!$B$7),  AND($B280&gt;='Festività&amp;Chiusure'!$A$8,Calendar!$B280&lt;='Festività&amp;Chiusure'!$B$8),  AND($B280&gt;='Festività&amp;Chiusure'!$A$9,Calendar!$B280&lt;='Festività&amp;Chiusure'!$B$9),  AND($B280&gt;='Festività&amp;Chiusure'!$A$10,Calendar!$B280&lt;='Festività&amp;Chiusure'!$B$10),  AND($B280&gt;='Festività&amp;Chiusure'!$A$11,Calendar!$B280&lt;='Festività&amp;Chiusure'!$B$11),  AND($B280&gt;='Festività&amp;Chiusure'!$A$12,Calendar!$B280&lt;='Festività&amp;Chiusure'!$B$12),  AND($B280&gt;='Festività&amp;Chiusure'!$A$13,Calendar!$B280&lt;='Festività&amp;Chiusure'!$B$13),  AND($B280&gt;='Festività&amp;Chiusure'!$A$14,Calendar!$B280&lt;='Festività&amp;Chiusure'!$B$14),    AND($B280&gt;='Festività&amp;Chiusure'!$A$15,Calendar!$B280&lt;='Festività&amp;Chiusure'!$B$15),  AND($B280&gt;='Festività&amp;Chiusure'!$A$16,Calendar!$B280&lt;='Festività&amp;Chiusure'!$B$16),   $H280="domenica",$H280="sabato"),0,1)</f>
        <v>1</v>
      </c>
      <c r="K280">
        <f t="shared" si="50"/>
        <v>278</v>
      </c>
      <c r="L280">
        <f>SUM($J$3:J280)</f>
        <v>190</v>
      </c>
    </row>
    <row r="281" spans="1:12">
      <c r="A281" s="4">
        <f t="shared" si="42"/>
        <v>20241005</v>
      </c>
      <c r="B281" s="1">
        <v>45570</v>
      </c>
      <c r="C281">
        <f t="shared" si="43"/>
        <v>2024</v>
      </c>
      <c r="D281">
        <f t="shared" si="45"/>
        <v>10</v>
      </c>
      <c r="E281">
        <f t="shared" si="46"/>
        <v>40</v>
      </c>
      <c r="F281">
        <f t="shared" si="47"/>
        <v>7</v>
      </c>
      <c r="G281">
        <f t="shared" si="48"/>
        <v>5</v>
      </c>
      <c r="H281" t="str">
        <f t="shared" si="49"/>
        <v>sabato</v>
      </c>
      <c r="I281" t="str">
        <f t="shared" si="44"/>
        <v>ottobre</v>
      </c>
      <c r="J281">
        <f>IF(OR(AND($B281&gt;='Festività&amp;Chiusure'!$A$2,Calendar!$B281&lt;='Festività&amp;Chiusure'!$B$2),  AND($B281&gt;='Festività&amp;Chiusure'!$A$3,Calendar!$B281&lt;='Festività&amp;Chiusure'!$B$3),  AND($B281&gt;='Festività&amp;Chiusure'!$A$4,Calendar!$B281&lt;='Festività&amp;Chiusure'!$B$4),  AND($B281&gt;='Festività&amp;Chiusure'!$A$5,Calendar!$B281&lt;='Festività&amp;Chiusure'!$B$5),  AND($B281&gt;='Festività&amp;Chiusure'!$A$6,Calendar!$B281&lt;='Festività&amp;Chiusure'!$B$6),  AND($B281&gt;='Festività&amp;Chiusure'!$A$7,Calendar!$B281&lt;='Festività&amp;Chiusure'!$B$7),  AND($B281&gt;='Festività&amp;Chiusure'!$A$8,Calendar!$B281&lt;='Festività&amp;Chiusure'!$B$8),  AND($B281&gt;='Festività&amp;Chiusure'!$A$9,Calendar!$B281&lt;='Festività&amp;Chiusure'!$B$9),  AND($B281&gt;='Festività&amp;Chiusure'!$A$10,Calendar!$B281&lt;='Festività&amp;Chiusure'!$B$10),  AND($B281&gt;='Festività&amp;Chiusure'!$A$11,Calendar!$B281&lt;='Festività&amp;Chiusure'!$B$11),  AND($B281&gt;='Festività&amp;Chiusure'!$A$12,Calendar!$B281&lt;='Festività&amp;Chiusure'!$B$12),  AND($B281&gt;='Festività&amp;Chiusure'!$A$13,Calendar!$B281&lt;='Festività&amp;Chiusure'!$B$13),  AND($B281&gt;='Festività&amp;Chiusure'!$A$14,Calendar!$B281&lt;='Festività&amp;Chiusure'!$B$14),    AND($B281&gt;='Festività&amp;Chiusure'!$A$15,Calendar!$B281&lt;='Festività&amp;Chiusure'!$B$15),  AND($B281&gt;='Festività&amp;Chiusure'!$A$16,Calendar!$B281&lt;='Festività&amp;Chiusure'!$B$16),   $H281="domenica",$H281="sabato"),0,1)</f>
        <v>0</v>
      </c>
      <c r="K281">
        <f t="shared" si="50"/>
        <v>279</v>
      </c>
      <c r="L281">
        <f>SUM($J$3:J281)</f>
        <v>190</v>
      </c>
    </row>
    <row r="282" spans="1:12">
      <c r="A282" s="4">
        <f t="shared" si="42"/>
        <v>20241006</v>
      </c>
      <c r="B282" s="1">
        <v>45571</v>
      </c>
      <c r="C282">
        <f t="shared" si="43"/>
        <v>2024</v>
      </c>
      <c r="D282">
        <f t="shared" si="45"/>
        <v>10</v>
      </c>
      <c r="E282">
        <f t="shared" si="46"/>
        <v>41</v>
      </c>
      <c r="F282">
        <f t="shared" si="47"/>
        <v>1</v>
      </c>
      <c r="G282">
        <f t="shared" si="48"/>
        <v>6</v>
      </c>
      <c r="H282" t="str">
        <f t="shared" si="49"/>
        <v>domenica</v>
      </c>
      <c r="I282" t="str">
        <f t="shared" si="44"/>
        <v>ottobre</v>
      </c>
      <c r="J282">
        <f>IF(OR(AND($B282&gt;='Festività&amp;Chiusure'!$A$2,Calendar!$B282&lt;='Festività&amp;Chiusure'!$B$2),  AND($B282&gt;='Festività&amp;Chiusure'!$A$3,Calendar!$B282&lt;='Festività&amp;Chiusure'!$B$3),  AND($B282&gt;='Festività&amp;Chiusure'!$A$4,Calendar!$B282&lt;='Festività&amp;Chiusure'!$B$4),  AND($B282&gt;='Festività&amp;Chiusure'!$A$5,Calendar!$B282&lt;='Festività&amp;Chiusure'!$B$5),  AND($B282&gt;='Festività&amp;Chiusure'!$A$6,Calendar!$B282&lt;='Festività&amp;Chiusure'!$B$6),  AND($B282&gt;='Festività&amp;Chiusure'!$A$7,Calendar!$B282&lt;='Festività&amp;Chiusure'!$B$7),  AND($B282&gt;='Festività&amp;Chiusure'!$A$8,Calendar!$B282&lt;='Festività&amp;Chiusure'!$B$8),  AND($B282&gt;='Festività&amp;Chiusure'!$A$9,Calendar!$B282&lt;='Festività&amp;Chiusure'!$B$9),  AND($B282&gt;='Festività&amp;Chiusure'!$A$10,Calendar!$B282&lt;='Festività&amp;Chiusure'!$B$10),  AND($B282&gt;='Festività&amp;Chiusure'!$A$11,Calendar!$B282&lt;='Festività&amp;Chiusure'!$B$11),  AND($B282&gt;='Festività&amp;Chiusure'!$A$12,Calendar!$B282&lt;='Festività&amp;Chiusure'!$B$12),  AND($B282&gt;='Festività&amp;Chiusure'!$A$13,Calendar!$B282&lt;='Festività&amp;Chiusure'!$B$13),  AND($B282&gt;='Festività&amp;Chiusure'!$A$14,Calendar!$B282&lt;='Festività&amp;Chiusure'!$B$14),    AND($B282&gt;='Festività&amp;Chiusure'!$A$15,Calendar!$B282&lt;='Festività&amp;Chiusure'!$B$15),  AND($B282&gt;='Festività&amp;Chiusure'!$A$16,Calendar!$B282&lt;='Festività&amp;Chiusure'!$B$16),   $H282="domenica",$H282="sabato"),0,1)</f>
        <v>0</v>
      </c>
      <c r="K282">
        <f t="shared" si="50"/>
        <v>280</v>
      </c>
      <c r="L282">
        <f>SUM($J$3:J282)</f>
        <v>190</v>
      </c>
    </row>
    <row r="283" spans="1:12">
      <c r="A283" s="4">
        <f t="shared" si="42"/>
        <v>20241007</v>
      </c>
      <c r="B283" s="1">
        <v>45572</v>
      </c>
      <c r="C283">
        <f t="shared" si="43"/>
        <v>2024</v>
      </c>
      <c r="D283">
        <f t="shared" si="45"/>
        <v>10</v>
      </c>
      <c r="E283">
        <f t="shared" si="46"/>
        <v>41</v>
      </c>
      <c r="F283">
        <f t="shared" si="47"/>
        <v>2</v>
      </c>
      <c r="G283">
        <f t="shared" si="48"/>
        <v>7</v>
      </c>
      <c r="H283" t="str">
        <f t="shared" si="49"/>
        <v>lunedì</v>
      </c>
      <c r="I283" t="str">
        <f t="shared" si="44"/>
        <v>ottobre</v>
      </c>
      <c r="J283">
        <f>IF(OR(AND($B283&gt;='Festività&amp;Chiusure'!$A$2,Calendar!$B283&lt;='Festività&amp;Chiusure'!$B$2),  AND($B283&gt;='Festività&amp;Chiusure'!$A$3,Calendar!$B283&lt;='Festività&amp;Chiusure'!$B$3),  AND($B283&gt;='Festività&amp;Chiusure'!$A$4,Calendar!$B283&lt;='Festività&amp;Chiusure'!$B$4),  AND($B283&gt;='Festività&amp;Chiusure'!$A$5,Calendar!$B283&lt;='Festività&amp;Chiusure'!$B$5),  AND($B283&gt;='Festività&amp;Chiusure'!$A$6,Calendar!$B283&lt;='Festività&amp;Chiusure'!$B$6),  AND($B283&gt;='Festività&amp;Chiusure'!$A$7,Calendar!$B283&lt;='Festività&amp;Chiusure'!$B$7),  AND($B283&gt;='Festività&amp;Chiusure'!$A$8,Calendar!$B283&lt;='Festività&amp;Chiusure'!$B$8),  AND($B283&gt;='Festività&amp;Chiusure'!$A$9,Calendar!$B283&lt;='Festività&amp;Chiusure'!$B$9),  AND($B283&gt;='Festività&amp;Chiusure'!$A$10,Calendar!$B283&lt;='Festività&amp;Chiusure'!$B$10),  AND($B283&gt;='Festività&amp;Chiusure'!$A$11,Calendar!$B283&lt;='Festività&amp;Chiusure'!$B$11),  AND($B283&gt;='Festività&amp;Chiusure'!$A$12,Calendar!$B283&lt;='Festività&amp;Chiusure'!$B$12),  AND($B283&gt;='Festività&amp;Chiusure'!$A$13,Calendar!$B283&lt;='Festività&amp;Chiusure'!$B$13),  AND($B283&gt;='Festività&amp;Chiusure'!$A$14,Calendar!$B283&lt;='Festività&amp;Chiusure'!$B$14),    AND($B283&gt;='Festività&amp;Chiusure'!$A$15,Calendar!$B283&lt;='Festività&amp;Chiusure'!$B$15),  AND($B283&gt;='Festività&amp;Chiusure'!$A$16,Calendar!$B283&lt;='Festività&amp;Chiusure'!$B$16),   $H283="domenica",$H283="sabato"),0,1)</f>
        <v>1</v>
      </c>
      <c r="K283">
        <f t="shared" si="50"/>
        <v>281</v>
      </c>
      <c r="L283">
        <f>SUM($J$3:J283)</f>
        <v>191</v>
      </c>
    </row>
    <row r="284" spans="1:12">
      <c r="A284" s="4">
        <f t="shared" si="42"/>
        <v>20241008</v>
      </c>
      <c r="B284" s="1">
        <v>45573</v>
      </c>
      <c r="C284">
        <f t="shared" si="43"/>
        <v>2024</v>
      </c>
      <c r="D284">
        <f t="shared" si="45"/>
        <v>10</v>
      </c>
      <c r="E284">
        <f t="shared" si="46"/>
        <v>41</v>
      </c>
      <c r="F284">
        <f t="shared" si="47"/>
        <v>3</v>
      </c>
      <c r="G284">
        <f t="shared" si="48"/>
        <v>8</v>
      </c>
      <c r="H284" t="str">
        <f t="shared" si="49"/>
        <v>martedì</v>
      </c>
      <c r="I284" t="str">
        <f t="shared" si="44"/>
        <v>ottobre</v>
      </c>
      <c r="J284">
        <f>IF(OR(AND($B284&gt;='Festività&amp;Chiusure'!$A$2,Calendar!$B284&lt;='Festività&amp;Chiusure'!$B$2),  AND($B284&gt;='Festività&amp;Chiusure'!$A$3,Calendar!$B284&lt;='Festività&amp;Chiusure'!$B$3),  AND($B284&gt;='Festività&amp;Chiusure'!$A$4,Calendar!$B284&lt;='Festività&amp;Chiusure'!$B$4),  AND($B284&gt;='Festività&amp;Chiusure'!$A$5,Calendar!$B284&lt;='Festività&amp;Chiusure'!$B$5),  AND($B284&gt;='Festività&amp;Chiusure'!$A$6,Calendar!$B284&lt;='Festività&amp;Chiusure'!$B$6),  AND($B284&gt;='Festività&amp;Chiusure'!$A$7,Calendar!$B284&lt;='Festività&amp;Chiusure'!$B$7),  AND($B284&gt;='Festività&amp;Chiusure'!$A$8,Calendar!$B284&lt;='Festività&amp;Chiusure'!$B$8),  AND($B284&gt;='Festività&amp;Chiusure'!$A$9,Calendar!$B284&lt;='Festività&amp;Chiusure'!$B$9),  AND($B284&gt;='Festività&amp;Chiusure'!$A$10,Calendar!$B284&lt;='Festività&amp;Chiusure'!$B$10),  AND($B284&gt;='Festività&amp;Chiusure'!$A$11,Calendar!$B284&lt;='Festività&amp;Chiusure'!$B$11),  AND($B284&gt;='Festività&amp;Chiusure'!$A$12,Calendar!$B284&lt;='Festività&amp;Chiusure'!$B$12),  AND($B284&gt;='Festività&amp;Chiusure'!$A$13,Calendar!$B284&lt;='Festività&amp;Chiusure'!$B$13),  AND($B284&gt;='Festività&amp;Chiusure'!$A$14,Calendar!$B284&lt;='Festività&amp;Chiusure'!$B$14),    AND($B284&gt;='Festività&amp;Chiusure'!$A$15,Calendar!$B284&lt;='Festività&amp;Chiusure'!$B$15),  AND($B284&gt;='Festività&amp;Chiusure'!$A$16,Calendar!$B284&lt;='Festività&amp;Chiusure'!$B$16),   $H284="domenica",$H284="sabato"),0,1)</f>
        <v>1</v>
      </c>
      <c r="K284">
        <f t="shared" si="50"/>
        <v>282</v>
      </c>
      <c r="L284">
        <f>SUM($J$3:J284)</f>
        <v>192</v>
      </c>
    </row>
    <row r="285" spans="1:12">
      <c r="A285" s="4">
        <f t="shared" si="42"/>
        <v>20241009</v>
      </c>
      <c r="B285" s="1">
        <v>45574</v>
      </c>
      <c r="C285">
        <f t="shared" si="43"/>
        <v>2024</v>
      </c>
      <c r="D285">
        <f t="shared" si="45"/>
        <v>10</v>
      </c>
      <c r="E285">
        <f t="shared" si="46"/>
        <v>41</v>
      </c>
      <c r="F285">
        <f t="shared" si="47"/>
        <v>4</v>
      </c>
      <c r="G285">
        <f t="shared" si="48"/>
        <v>9</v>
      </c>
      <c r="H285" t="str">
        <f t="shared" si="49"/>
        <v>mercoledì</v>
      </c>
      <c r="I285" t="str">
        <f t="shared" si="44"/>
        <v>ottobre</v>
      </c>
      <c r="J285">
        <f>IF(OR(AND($B285&gt;='Festività&amp;Chiusure'!$A$2,Calendar!$B285&lt;='Festività&amp;Chiusure'!$B$2),  AND($B285&gt;='Festività&amp;Chiusure'!$A$3,Calendar!$B285&lt;='Festività&amp;Chiusure'!$B$3),  AND($B285&gt;='Festività&amp;Chiusure'!$A$4,Calendar!$B285&lt;='Festività&amp;Chiusure'!$B$4),  AND($B285&gt;='Festività&amp;Chiusure'!$A$5,Calendar!$B285&lt;='Festività&amp;Chiusure'!$B$5),  AND($B285&gt;='Festività&amp;Chiusure'!$A$6,Calendar!$B285&lt;='Festività&amp;Chiusure'!$B$6),  AND($B285&gt;='Festività&amp;Chiusure'!$A$7,Calendar!$B285&lt;='Festività&amp;Chiusure'!$B$7),  AND($B285&gt;='Festività&amp;Chiusure'!$A$8,Calendar!$B285&lt;='Festività&amp;Chiusure'!$B$8),  AND($B285&gt;='Festività&amp;Chiusure'!$A$9,Calendar!$B285&lt;='Festività&amp;Chiusure'!$B$9),  AND($B285&gt;='Festività&amp;Chiusure'!$A$10,Calendar!$B285&lt;='Festività&amp;Chiusure'!$B$10),  AND($B285&gt;='Festività&amp;Chiusure'!$A$11,Calendar!$B285&lt;='Festività&amp;Chiusure'!$B$11),  AND($B285&gt;='Festività&amp;Chiusure'!$A$12,Calendar!$B285&lt;='Festività&amp;Chiusure'!$B$12),  AND($B285&gt;='Festività&amp;Chiusure'!$A$13,Calendar!$B285&lt;='Festività&amp;Chiusure'!$B$13),  AND($B285&gt;='Festività&amp;Chiusure'!$A$14,Calendar!$B285&lt;='Festività&amp;Chiusure'!$B$14),    AND($B285&gt;='Festività&amp;Chiusure'!$A$15,Calendar!$B285&lt;='Festività&amp;Chiusure'!$B$15),  AND($B285&gt;='Festività&amp;Chiusure'!$A$16,Calendar!$B285&lt;='Festività&amp;Chiusure'!$B$16),   $H285="domenica",$H285="sabato"),0,1)</f>
        <v>1</v>
      </c>
      <c r="K285">
        <f t="shared" si="50"/>
        <v>283</v>
      </c>
      <c r="L285">
        <f>SUM($J$3:J285)</f>
        <v>193</v>
      </c>
    </row>
    <row r="286" spans="1:12">
      <c r="A286" s="4">
        <f t="shared" si="42"/>
        <v>20241010</v>
      </c>
      <c r="B286" s="1">
        <v>45575</v>
      </c>
      <c r="C286">
        <f t="shared" si="43"/>
        <v>2024</v>
      </c>
      <c r="D286">
        <f t="shared" si="45"/>
        <v>10</v>
      </c>
      <c r="E286">
        <f t="shared" si="46"/>
        <v>41</v>
      </c>
      <c r="F286">
        <f t="shared" si="47"/>
        <v>5</v>
      </c>
      <c r="G286">
        <f t="shared" si="48"/>
        <v>10</v>
      </c>
      <c r="H286" t="str">
        <f t="shared" si="49"/>
        <v>giovedì</v>
      </c>
      <c r="I286" t="str">
        <f t="shared" si="44"/>
        <v>ottobre</v>
      </c>
      <c r="J286">
        <f>IF(OR(AND($B286&gt;='Festività&amp;Chiusure'!$A$2,Calendar!$B286&lt;='Festività&amp;Chiusure'!$B$2),  AND($B286&gt;='Festività&amp;Chiusure'!$A$3,Calendar!$B286&lt;='Festività&amp;Chiusure'!$B$3),  AND($B286&gt;='Festività&amp;Chiusure'!$A$4,Calendar!$B286&lt;='Festività&amp;Chiusure'!$B$4),  AND($B286&gt;='Festività&amp;Chiusure'!$A$5,Calendar!$B286&lt;='Festività&amp;Chiusure'!$B$5),  AND($B286&gt;='Festività&amp;Chiusure'!$A$6,Calendar!$B286&lt;='Festività&amp;Chiusure'!$B$6),  AND($B286&gt;='Festività&amp;Chiusure'!$A$7,Calendar!$B286&lt;='Festività&amp;Chiusure'!$B$7),  AND($B286&gt;='Festività&amp;Chiusure'!$A$8,Calendar!$B286&lt;='Festività&amp;Chiusure'!$B$8),  AND($B286&gt;='Festività&amp;Chiusure'!$A$9,Calendar!$B286&lt;='Festività&amp;Chiusure'!$B$9),  AND($B286&gt;='Festività&amp;Chiusure'!$A$10,Calendar!$B286&lt;='Festività&amp;Chiusure'!$B$10),  AND($B286&gt;='Festività&amp;Chiusure'!$A$11,Calendar!$B286&lt;='Festività&amp;Chiusure'!$B$11),  AND($B286&gt;='Festività&amp;Chiusure'!$A$12,Calendar!$B286&lt;='Festività&amp;Chiusure'!$B$12),  AND($B286&gt;='Festività&amp;Chiusure'!$A$13,Calendar!$B286&lt;='Festività&amp;Chiusure'!$B$13),  AND($B286&gt;='Festività&amp;Chiusure'!$A$14,Calendar!$B286&lt;='Festività&amp;Chiusure'!$B$14),    AND($B286&gt;='Festività&amp;Chiusure'!$A$15,Calendar!$B286&lt;='Festività&amp;Chiusure'!$B$15),  AND($B286&gt;='Festività&amp;Chiusure'!$A$16,Calendar!$B286&lt;='Festività&amp;Chiusure'!$B$16),   $H286="domenica",$H286="sabato"),0,1)</f>
        <v>1</v>
      </c>
      <c r="K286">
        <f t="shared" si="50"/>
        <v>284</v>
      </c>
      <c r="L286">
        <f>SUM($J$3:J286)</f>
        <v>194</v>
      </c>
    </row>
    <row r="287" spans="1:12">
      <c r="A287" s="4">
        <f t="shared" si="42"/>
        <v>20241011</v>
      </c>
      <c r="B287" s="1">
        <v>45576</v>
      </c>
      <c r="C287">
        <f t="shared" si="43"/>
        <v>2024</v>
      </c>
      <c r="D287">
        <f t="shared" si="45"/>
        <v>10</v>
      </c>
      <c r="E287">
        <f t="shared" si="46"/>
        <v>41</v>
      </c>
      <c r="F287">
        <f t="shared" si="47"/>
        <v>6</v>
      </c>
      <c r="G287">
        <f t="shared" si="48"/>
        <v>11</v>
      </c>
      <c r="H287" t="str">
        <f t="shared" si="49"/>
        <v>venerdì</v>
      </c>
      <c r="I287" t="str">
        <f t="shared" si="44"/>
        <v>ottobre</v>
      </c>
      <c r="J287">
        <f>IF(OR(AND($B287&gt;='Festività&amp;Chiusure'!$A$2,Calendar!$B287&lt;='Festività&amp;Chiusure'!$B$2),  AND($B287&gt;='Festività&amp;Chiusure'!$A$3,Calendar!$B287&lt;='Festività&amp;Chiusure'!$B$3),  AND($B287&gt;='Festività&amp;Chiusure'!$A$4,Calendar!$B287&lt;='Festività&amp;Chiusure'!$B$4),  AND($B287&gt;='Festività&amp;Chiusure'!$A$5,Calendar!$B287&lt;='Festività&amp;Chiusure'!$B$5),  AND($B287&gt;='Festività&amp;Chiusure'!$A$6,Calendar!$B287&lt;='Festività&amp;Chiusure'!$B$6),  AND($B287&gt;='Festività&amp;Chiusure'!$A$7,Calendar!$B287&lt;='Festività&amp;Chiusure'!$B$7),  AND($B287&gt;='Festività&amp;Chiusure'!$A$8,Calendar!$B287&lt;='Festività&amp;Chiusure'!$B$8),  AND($B287&gt;='Festività&amp;Chiusure'!$A$9,Calendar!$B287&lt;='Festività&amp;Chiusure'!$B$9),  AND($B287&gt;='Festività&amp;Chiusure'!$A$10,Calendar!$B287&lt;='Festività&amp;Chiusure'!$B$10),  AND($B287&gt;='Festività&amp;Chiusure'!$A$11,Calendar!$B287&lt;='Festività&amp;Chiusure'!$B$11),  AND($B287&gt;='Festività&amp;Chiusure'!$A$12,Calendar!$B287&lt;='Festività&amp;Chiusure'!$B$12),  AND($B287&gt;='Festività&amp;Chiusure'!$A$13,Calendar!$B287&lt;='Festività&amp;Chiusure'!$B$13),  AND($B287&gt;='Festività&amp;Chiusure'!$A$14,Calendar!$B287&lt;='Festività&amp;Chiusure'!$B$14),    AND($B287&gt;='Festività&amp;Chiusure'!$A$15,Calendar!$B287&lt;='Festività&amp;Chiusure'!$B$15),  AND($B287&gt;='Festività&amp;Chiusure'!$A$16,Calendar!$B287&lt;='Festività&amp;Chiusure'!$B$16),   $H287="domenica",$H287="sabato"),0,1)</f>
        <v>1</v>
      </c>
      <c r="K287">
        <f t="shared" si="50"/>
        <v>285</v>
      </c>
      <c r="L287">
        <f>SUM($J$3:J287)</f>
        <v>195</v>
      </c>
    </row>
    <row r="288" spans="1:12">
      <c r="A288" s="4">
        <f t="shared" si="42"/>
        <v>20241012</v>
      </c>
      <c r="B288" s="1">
        <v>45577</v>
      </c>
      <c r="C288">
        <f t="shared" si="43"/>
        <v>2024</v>
      </c>
      <c r="D288">
        <f t="shared" si="45"/>
        <v>10</v>
      </c>
      <c r="E288">
        <f t="shared" si="46"/>
        <v>41</v>
      </c>
      <c r="F288">
        <f t="shared" si="47"/>
        <v>7</v>
      </c>
      <c r="G288">
        <f t="shared" si="48"/>
        <v>12</v>
      </c>
      <c r="H288" t="str">
        <f t="shared" si="49"/>
        <v>sabato</v>
      </c>
      <c r="I288" t="str">
        <f t="shared" si="44"/>
        <v>ottobre</v>
      </c>
      <c r="J288">
        <f>IF(OR(AND($B288&gt;='Festività&amp;Chiusure'!$A$2,Calendar!$B288&lt;='Festività&amp;Chiusure'!$B$2),  AND($B288&gt;='Festività&amp;Chiusure'!$A$3,Calendar!$B288&lt;='Festività&amp;Chiusure'!$B$3),  AND($B288&gt;='Festività&amp;Chiusure'!$A$4,Calendar!$B288&lt;='Festività&amp;Chiusure'!$B$4),  AND($B288&gt;='Festività&amp;Chiusure'!$A$5,Calendar!$B288&lt;='Festività&amp;Chiusure'!$B$5),  AND($B288&gt;='Festività&amp;Chiusure'!$A$6,Calendar!$B288&lt;='Festività&amp;Chiusure'!$B$6),  AND($B288&gt;='Festività&amp;Chiusure'!$A$7,Calendar!$B288&lt;='Festività&amp;Chiusure'!$B$7),  AND($B288&gt;='Festività&amp;Chiusure'!$A$8,Calendar!$B288&lt;='Festività&amp;Chiusure'!$B$8),  AND($B288&gt;='Festività&amp;Chiusure'!$A$9,Calendar!$B288&lt;='Festività&amp;Chiusure'!$B$9),  AND($B288&gt;='Festività&amp;Chiusure'!$A$10,Calendar!$B288&lt;='Festività&amp;Chiusure'!$B$10),  AND($B288&gt;='Festività&amp;Chiusure'!$A$11,Calendar!$B288&lt;='Festività&amp;Chiusure'!$B$11),  AND($B288&gt;='Festività&amp;Chiusure'!$A$12,Calendar!$B288&lt;='Festività&amp;Chiusure'!$B$12),  AND($B288&gt;='Festività&amp;Chiusure'!$A$13,Calendar!$B288&lt;='Festività&amp;Chiusure'!$B$13),  AND($B288&gt;='Festività&amp;Chiusure'!$A$14,Calendar!$B288&lt;='Festività&amp;Chiusure'!$B$14),    AND($B288&gt;='Festività&amp;Chiusure'!$A$15,Calendar!$B288&lt;='Festività&amp;Chiusure'!$B$15),  AND($B288&gt;='Festività&amp;Chiusure'!$A$16,Calendar!$B288&lt;='Festività&amp;Chiusure'!$B$16),   $H288="domenica",$H288="sabato"),0,1)</f>
        <v>0</v>
      </c>
      <c r="K288">
        <f t="shared" si="50"/>
        <v>286</v>
      </c>
      <c r="L288">
        <f>SUM($J$3:J288)</f>
        <v>195</v>
      </c>
    </row>
    <row r="289" spans="1:12">
      <c r="A289" s="4">
        <f t="shared" si="42"/>
        <v>20241013</v>
      </c>
      <c r="B289" s="1">
        <v>45578</v>
      </c>
      <c r="C289">
        <f t="shared" si="43"/>
        <v>2024</v>
      </c>
      <c r="D289">
        <f t="shared" si="45"/>
        <v>10</v>
      </c>
      <c r="E289">
        <f t="shared" si="46"/>
        <v>42</v>
      </c>
      <c r="F289">
        <f t="shared" si="47"/>
        <v>1</v>
      </c>
      <c r="G289">
        <f t="shared" si="48"/>
        <v>13</v>
      </c>
      <c r="H289" t="str">
        <f t="shared" si="49"/>
        <v>domenica</v>
      </c>
      <c r="I289" t="str">
        <f t="shared" si="44"/>
        <v>ottobre</v>
      </c>
      <c r="J289">
        <f>IF(OR(AND($B289&gt;='Festività&amp;Chiusure'!$A$2,Calendar!$B289&lt;='Festività&amp;Chiusure'!$B$2),  AND($B289&gt;='Festività&amp;Chiusure'!$A$3,Calendar!$B289&lt;='Festività&amp;Chiusure'!$B$3),  AND($B289&gt;='Festività&amp;Chiusure'!$A$4,Calendar!$B289&lt;='Festività&amp;Chiusure'!$B$4),  AND($B289&gt;='Festività&amp;Chiusure'!$A$5,Calendar!$B289&lt;='Festività&amp;Chiusure'!$B$5),  AND($B289&gt;='Festività&amp;Chiusure'!$A$6,Calendar!$B289&lt;='Festività&amp;Chiusure'!$B$6),  AND($B289&gt;='Festività&amp;Chiusure'!$A$7,Calendar!$B289&lt;='Festività&amp;Chiusure'!$B$7),  AND($B289&gt;='Festività&amp;Chiusure'!$A$8,Calendar!$B289&lt;='Festività&amp;Chiusure'!$B$8),  AND($B289&gt;='Festività&amp;Chiusure'!$A$9,Calendar!$B289&lt;='Festività&amp;Chiusure'!$B$9),  AND($B289&gt;='Festività&amp;Chiusure'!$A$10,Calendar!$B289&lt;='Festività&amp;Chiusure'!$B$10),  AND($B289&gt;='Festività&amp;Chiusure'!$A$11,Calendar!$B289&lt;='Festività&amp;Chiusure'!$B$11),  AND($B289&gt;='Festività&amp;Chiusure'!$A$12,Calendar!$B289&lt;='Festività&amp;Chiusure'!$B$12),  AND($B289&gt;='Festività&amp;Chiusure'!$A$13,Calendar!$B289&lt;='Festività&amp;Chiusure'!$B$13),  AND($B289&gt;='Festività&amp;Chiusure'!$A$14,Calendar!$B289&lt;='Festività&amp;Chiusure'!$B$14),    AND($B289&gt;='Festività&amp;Chiusure'!$A$15,Calendar!$B289&lt;='Festività&amp;Chiusure'!$B$15),  AND($B289&gt;='Festività&amp;Chiusure'!$A$16,Calendar!$B289&lt;='Festività&amp;Chiusure'!$B$16),   $H289="domenica",$H289="sabato"),0,1)</f>
        <v>0</v>
      </c>
      <c r="K289">
        <f t="shared" si="50"/>
        <v>287</v>
      </c>
      <c r="L289">
        <f>SUM($J$3:J289)</f>
        <v>195</v>
      </c>
    </row>
    <row r="290" spans="1:12">
      <c r="A290" s="4">
        <f t="shared" si="42"/>
        <v>20241014</v>
      </c>
      <c r="B290" s="1">
        <v>45579</v>
      </c>
      <c r="C290">
        <f t="shared" si="43"/>
        <v>2024</v>
      </c>
      <c r="D290">
        <f t="shared" si="45"/>
        <v>10</v>
      </c>
      <c r="E290">
        <f t="shared" si="46"/>
        <v>42</v>
      </c>
      <c r="F290">
        <f t="shared" si="47"/>
        <v>2</v>
      </c>
      <c r="G290">
        <f t="shared" si="48"/>
        <v>14</v>
      </c>
      <c r="H290" t="str">
        <f t="shared" si="49"/>
        <v>lunedì</v>
      </c>
      <c r="I290" t="str">
        <f t="shared" si="44"/>
        <v>ottobre</v>
      </c>
      <c r="J290">
        <f>IF(OR(AND($B290&gt;='Festività&amp;Chiusure'!$A$2,Calendar!$B290&lt;='Festività&amp;Chiusure'!$B$2),  AND($B290&gt;='Festività&amp;Chiusure'!$A$3,Calendar!$B290&lt;='Festività&amp;Chiusure'!$B$3),  AND($B290&gt;='Festività&amp;Chiusure'!$A$4,Calendar!$B290&lt;='Festività&amp;Chiusure'!$B$4),  AND($B290&gt;='Festività&amp;Chiusure'!$A$5,Calendar!$B290&lt;='Festività&amp;Chiusure'!$B$5),  AND($B290&gt;='Festività&amp;Chiusure'!$A$6,Calendar!$B290&lt;='Festività&amp;Chiusure'!$B$6),  AND($B290&gt;='Festività&amp;Chiusure'!$A$7,Calendar!$B290&lt;='Festività&amp;Chiusure'!$B$7),  AND($B290&gt;='Festività&amp;Chiusure'!$A$8,Calendar!$B290&lt;='Festività&amp;Chiusure'!$B$8),  AND($B290&gt;='Festività&amp;Chiusure'!$A$9,Calendar!$B290&lt;='Festività&amp;Chiusure'!$B$9),  AND($B290&gt;='Festività&amp;Chiusure'!$A$10,Calendar!$B290&lt;='Festività&amp;Chiusure'!$B$10),  AND($B290&gt;='Festività&amp;Chiusure'!$A$11,Calendar!$B290&lt;='Festività&amp;Chiusure'!$B$11),  AND($B290&gt;='Festività&amp;Chiusure'!$A$12,Calendar!$B290&lt;='Festività&amp;Chiusure'!$B$12),  AND($B290&gt;='Festività&amp;Chiusure'!$A$13,Calendar!$B290&lt;='Festività&amp;Chiusure'!$B$13),  AND($B290&gt;='Festività&amp;Chiusure'!$A$14,Calendar!$B290&lt;='Festività&amp;Chiusure'!$B$14),    AND($B290&gt;='Festività&amp;Chiusure'!$A$15,Calendar!$B290&lt;='Festività&amp;Chiusure'!$B$15),  AND($B290&gt;='Festività&amp;Chiusure'!$A$16,Calendar!$B290&lt;='Festività&amp;Chiusure'!$B$16),   $H290="domenica",$H290="sabato"),0,1)</f>
        <v>1</v>
      </c>
      <c r="K290">
        <f t="shared" si="50"/>
        <v>288</v>
      </c>
      <c r="L290">
        <f>SUM($J$3:J290)</f>
        <v>196</v>
      </c>
    </row>
    <row r="291" spans="1:12">
      <c r="A291" s="4">
        <f t="shared" si="42"/>
        <v>20241015</v>
      </c>
      <c r="B291" s="1">
        <v>45580</v>
      </c>
      <c r="C291">
        <f t="shared" si="43"/>
        <v>2024</v>
      </c>
      <c r="D291">
        <f t="shared" si="45"/>
        <v>10</v>
      </c>
      <c r="E291">
        <f t="shared" si="46"/>
        <v>42</v>
      </c>
      <c r="F291">
        <f t="shared" si="47"/>
        <v>3</v>
      </c>
      <c r="G291">
        <f t="shared" si="48"/>
        <v>15</v>
      </c>
      <c r="H291" t="str">
        <f t="shared" si="49"/>
        <v>martedì</v>
      </c>
      <c r="I291" t="str">
        <f t="shared" si="44"/>
        <v>ottobre</v>
      </c>
      <c r="J291">
        <f>IF(OR(AND($B291&gt;='Festività&amp;Chiusure'!$A$2,Calendar!$B291&lt;='Festività&amp;Chiusure'!$B$2),  AND($B291&gt;='Festività&amp;Chiusure'!$A$3,Calendar!$B291&lt;='Festività&amp;Chiusure'!$B$3),  AND($B291&gt;='Festività&amp;Chiusure'!$A$4,Calendar!$B291&lt;='Festività&amp;Chiusure'!$B$4),  AND($B291&gt;='Festività&amp;Chiusure'!$A$5,Calendar!$B291&lt;='Festività&amp;Chiusure'!$B$5),  AND($B291&gt;='Festività&amp;Chiusure'!$A$6,Calendar!$B291&lt;='Festività&amp;Chiusure'!$B$6),  AND($B291&gt;='Festività&amp;Chiusure'!$A$7,Calendar!$B291&lt;='Festività&amp;Chiusure'!$B$7),  AND($B291&gt;='Festività&amp;Chiusure'!$A$8,Calendar!$B291&lt;='Festività&amp;Chiusure'!$B$8),  AND($B291&gt;='Festività&amp;Chiusure'!$A$9,Calendar!$B291&lt;='Festività&amp;Chiusure'!$B$9),  AND($B291&gt;='Festività&amp;Chiusure'!$A$10,Calendar!$B291&lt;='Festività&amp;Chiusure'!$B$10),  AND($B291&gt;='Festività&amp;Chiusure'!$A$11,Calendar!$B291&lt;='Festività&amp;Chiusure'!$B$11),  AND($B291&gt;='Festività&amp;Chiusure'!$A$12,Calendar!$B291&lt;='Festività&amp;Chiusure'!$B$12),  AND($B291&gt;='Festività&amp;Chiusure'!$A$13,Calendar!$B291&lt;='Festività&amp;Chiusure'!$B$13),  AND($B291&gt;='Festività&amp;Chiusure'!$A$14,Calendar!$B291&lt;='Festività&amp;Chiusure'!$B$14),    AND($B291&gt;='Festività&amp;Chiusure'!$A$15,Calendar!$B291&lt;='Festività&amp;Chiusure'!$B$15),  AND($B291&gt;='Festività&amp;Chiusure'!$A$16,Calendar!$B291&lt;='Festività&amp;Chiusure'!$B$16),   $H291="domenica",$H291="sabato"),0,1)</f>
        <v>1</v>
      </c>
      <c r="K291">
        <f t="shared" si="50"/>
        <v>289</v>
      </c>
      <c r="L291">
        <f>SUM($J$3:J291)</f>
        <v>197</v>
      </c>
    </row>
    <row r="292" spans="1:12">
      <c r="A292" s="4">
        <f t="shared" si="42"/>
        <v>20241016</v>
      </c>
      <c r="B292" s="1">
        <v>45581</v>
      </c>
      <c r="C292">
        <f t="shared" si="43"/>
        <v>2024</v>
      </c>
      <c r="D292">
        <f t="shared" si="45"/>
        <v>10</v>
      </c>
      <c r="E292">
        <f t="shared" si="46"/>
        <v>42</v>
      </c>
      <c r="F292">
        <f t="shared" si="47"/>
        <v>4</v>
      </c>
      <c r="G292">
        <f t="shared" si="48"/>
        <v>16</v>
      </c>
      <c r="H292" t="str">
        <f t="shared" si="49"/>
        <v>mercoledì</v>
      </c>
      <c r="I292" t="str">
        <f t="shared" si="44"/>
        <v>ottobre</v>
      </c>
      <c r="J292">
        <f>IF(OR(AND($B292&gt;='Festività&amp;Chiusure'!$A$2,Calendar!$B292&lt;='Festività&amp;Chiusure'!$B$2),  AND($B292&gt;='Festività&amp;Chiusure'!$A$3,Calendar!$B292&lt;='Festività&amp;Chiusure'!$B$3),  AND($B292&gt;='Festività&amp;Chiusure'!$A$4,Calendar!$B292&lt;='Festività&amp;Chiusure'!$B$4),  AND($B292&gt;='Festività&amp;Chiusure'!$A$5,Calendar!$B292&lt;='Festività&amp;Chiusure'!$B$5),  AND($B292&gt;='Festività&amp;Chiusure'!$A$6,Calendar!$B292&lt;='Festività&amp;Chiusure'!$B$6),  AND($B292&gt;='Festività&amp;Chiusure'!$A$7,Calendar!$B292&lt;='Festività&amp;Chiusure'!$B$7),  AND($B292&gt;='Festività&amp;Chiusure'!$A$8,Calendar!$B292&lt;='Festività&amp;Chiusure'!$B$8),  AND($B292&gt;='Festività&amp;Chiusure'!$A$9,Calendar!$B292&lt;='Festività&amp;Chiusure'!$B$9),  AND($B292&gt;='Festività&amp;Chiusure'!$A$10,Calendar!$B292&lt;='Festività&amp;Chiusure'!$B$10),  AND($B292&gt;='Festività&amp;Chiusure'!$A$11,Calendar!$B292&lt;='Festività&amp;Chiusure'!$B$11),  AND($B292&gt;='Festività&amp;Chiusure'!$A$12,Calendar!$B292&lt;='Festività&amp;Chiusure'!$B$12),  AND($B292&gt;='Festività&amp;Chiusure'!$A$13,Calendar!$B292&lt;='Festività&amp;Chiusure'!$B$13),  AND($B292&gt;='Festività&amp;Chiusure'!$A$14,Calendar!$B292&lt;='Festività&amp;Chiusure'!$B$14),    AND($B292&gt;='Festività&amp;Chiusure'!$A$15,Calendar!$B292&lt;='Festività&amp;Chiusure'!$B$15),  AND($B292&gt;='Festività&amp;Chiusure'!$A$16,Calendar!$B292&lt;='Festività&amp;Chiusure'!$B$16),   $H292="domenica",$H292="sabato"),0,1)</f>
        <v>1</v>
      </c>
      <c r="K292">
        <f t="shared" si="50"/>
        <v>290</v>
      </c>
      <c r="L292">
        <f>SUM($J$3:J292)</f>
        <v>198</v>
      </c>
    </row>
    <row r="293" spans="1:12">
      <c r="A293" s="4">
        <f t="shared" si="42"/>
        <v>20241017</v>
      </c>
      <c r="B293" s="1">
        <v>45582</v>
      </c>
      <c r="C293">
        <f t="shared" si="43"/>
        <v>2024</v>
      </c>
      <c r="D293">
        <f t="shared" si="45"/>
        <v>10</v>
      </c>
      <c r="E293">
        <f t="shared" si="46"/>
        <v>42</v>
      </c>
      <c r="F293">
        <f t="shared" si="47"/>
        <v>5</v>
      </c>
      <c r="G293">
        <f t="shared" si="48"/>
        <v>17</v>
      </c>
      <c r="H293" t="str">
        <f t="shared" si="49"/>
        <v>giovedì</v>
      </c>
      <c r="I293" t="str">
        <f t="shared" si="44"/>
        <v>ottobre</v>
      </c>
      <c r="J293">
        <f>IF(OR(AND($B293&gt;='Festività&amp;Chiusure'!$A$2,Calendar!$B293&lt;='Festività&amp;Chiusure'!$B$2),  AND($B293&gt;='Festività&amp;Chiusure'!$A$3,Calendar!$B293&lt;='Festività&amp;Chiusure'!$B$3),  AND($B293&gt;='Festività&amp;Chiusure'!$A$4,Calendar!$B293&lt;='Festività&amp;Chiusure'!$B$4),  AND($B293&gt;='Festività&amp;Chiusure'!$A$5,Calendar!$B293&lt;='Festività&amp;Chiusure'!$B$5),  AND($B293&gt;='Festività&amp;Chiusure'!$A$6,Calendar!$B293&lt;='Festività&amp;Chiusure'!$B$6),  AND($B293&gt;='Festività&amp;Chiusure'!$A$7,Calendar!$B293&lt;='Festività&amp;Chiusure'!$B$7),  AND($B293&gt;='Festività&amp;Chiusure'!$A$8,Calendar!$B293&lt;='Festività&amp;Chiusure'!$B$8),  AND($B293&gt;='Festività&amp;Chiusure'!$A$9,Calendar!$B293&lt;='Festività&amp;Chiusure'!$B$9),  AND($B293&gt;='Festività&amp;Chiusure'!$A$10,Calendar!$B293&lt;='Festività&amp;Chiusure'!$B$10),  AND($B293&gt;='Festività&amp;Chiusure'!$A$11,Calendar!$B293&lt;='Festività&amp;Chiusure'!$B$11),  AND($B293&gt;='Festività&amp;Chiusure'!$A$12,Calendar!$B293&lt;='Festività&amp;Chiusure'!$B$12),  AND($B293&gt;='Festività&amp;Chiusure'!$A$13,Calendar!$B293&lt;='Festività&amp;Chiusure'!$B$13),  AND($B293&gt;='Festività&amp;Chiusure'!$A$14,Calendar!$B293&lt;='Festività&amp;Chiusure'!$B$14),    AND($B293&gt;='Festività&amp;Chiusure'!$A$15,Calendar!$B293&lt;='Festività&amp;Chiusure'!$B$15),  AND($B293&gt;='Festività&amp;Chiusure'!$A$16,Calendar!$B293&lt;='Festività&amp;Chiusure'!$B$16),   $H293="domenica",$H293="sabato"),0,1)</f>
        <v>1</v>
      </c>
      <c r="K293">
        <f t="shared" si="50"/>
        <v>291</v>
      </c>
      <c r="L293">
        <f>SUM($J$3:J293)</f>
        <v>199</v>
      </c>
    </row>
    <row r="294" spans="1:12">
      <c r="A294" s="4">
        <f t="shared" si="42"/>
        <v>20241018</v>
      </c>
      <c r="B294" s="1">
        <v>45583</v>
      </c>
      <c r="C294">
        <f t="shared" si="43"/>
        <v>2024</v>
      </c>
      <c r="D294">
        <f t="shared" si="45"/>
        <v>10</v>
      </c>
      <c r="E294">
        <f t="shared" si="46"/>
        <v>42</v>
      </c>
      <c r="F294">
        <f t="shared" si="47"/>
        <v>6</v>
      </c>
      <c r="G294">
        <f t="shared" si="48"/>
        <v>18</v>
      </c>
      <c r="H294" t="str">
        <f t="shared" si="49"/>
        <v>venerdì</v>
      </c>
      <c r="I294" t="str">
        <f t="shared" si="44"/>
        <v>ottobre</v>
      </c>
      <c r="J294">
        <f>IF(OR(AND($B294&gt;='Festività&amp;Chiusure'!$A$2,Calendar!$B294&lt;='Festività&amp;Chiusure'!$B$2),  AND($B294&gt;='Festività&amp;Chiusure'!$A$3,Calendar!$B294&lt;='Festività&amp;Chiusure'!$B$3),  AND($B294&gt;='Festività&amp;Chiusure'!$A$4,Calendar!$B294&lt;='Festività&amp;Chiusure'!$B$4),  AND($B294&gt;='Festività&amp;Chiusure'!$A$5,Calendar!$B294&lt;='Festività&amp;Chiusure'!$B$5),  AND($B294&gt;='Festività&amp;Chiusure'!$A$6,Calendar!$B294&lt;='Festività&amp;Chiusure'!$B$6),  AND($B294&gt;='Festività&amp;Chiusure'!$A$7,Calendar!$B294&lt;='Festività&amp;Chiusure'!$B$7),  AND($B294&gt;='Festività&amp;Chiusure'!$A$8,Calendar!$B294&lt;='Festività&amp;Chiusure'!$B$8),  AND($B294&gt;='Festività&amp;Chiusure'!$A$9,Calendar!$B294&lt;='Festività&amp;Chiusure'!$B$9),  AND($B294&gt;='Festività&amp;Chiusure'!$A$10,Calendar!$B294&lt;='Festività&amp;Chiusure'!$B$10),  AND($B294&gt;='Festività&amp;Chiusure'!$A$11,Calendar!$B294&lt;='Festività&amp;Chiusure'!$B$11),  AND($B294&gt;='Festività&amp;Chiusure'!$A$12,Calendar!$B294&lt;='Festività&amp;Chiusure'!$B$12),  AND($B294&gt;='Festività&amp;Chiusure'!$A$13,Calendar!$B294&lt;='Festività&amp;Chiusure'!$B$13),  AND($B294&gt;='Festività&amp;Chiusure'!$A$14,Calendar!$B294&lt;='Festività&amp;Chiusure'!$B$14),    AND($B294&gt;='Festività&amp;Chiusure'!$A$15,Calendar!$B294&lt;='Festività&amp;Chiusure'!$B$15),  AND($B294&gt;='Festività&amp;Chiusure'!$A$16,Calendar!$B294&lt;='Festività&amp;Chiusure'!$B$16),   $H294="domenica",$H294="sabato"),0,1)</f>
        <v>1</v>
      </c>
      <c r="K294">
        <f t="shared" si="50"/>
        <v>292</v>
      </c>
      <c r="L294">
        <f>SUM($J$3:J294)</f>
        <v>200</v>
      </c>
    </row>
    <row r="295" spans="1:12">
      <c r="A295" s="4">
        <f t="shared" si="42"/>
        <v>20241019</v>
      </c>
      <c r="B295" s="1">
        <v>45584</v>
      </c>
      <c r="C295">
        <f t="shared" si="43"/>
        <v>2024</v>
      </c>
      <c r="D295">
        <f t="shared" si="45"/>
        <v>10</v>
      </c>
      <c r="E295">
        <f t="shared" si="46"/>
        <v>42</v>
      </c>
      <c r="F295">
        <f t="shared" si="47"/>
        <v>7</v>
      </c>
      <c r="G295">
        <f t="shared" si="48"/>
        <v>19</v>
      </c>
      <c r="H295" t="str">
        <f t="shared" si="49"/>
        <v>sabato</v>
      </c>
      <c r="I295" t="str">
        <f t="shared" si="44"/>
        <v>ottobre</v>
      </c>
      <c r="J295">
        <f>IF(OR(AND($B295&gt;='Festività&amp;Chiusure'!$A$2,Calendar!$B295&lt;='Festività&amp;Chiusure'!$B$2),  AND($B295&gt;='Festività&amp;Chiusure'!$A$3,Calendar!$B295&lt;='Festività&amp;Chiusure'!$B$3),  AND($B295&gt;='Festività&amp;Chiusure'!$A$4,Calendar!$B295&lt;='Festività&amp;Chiusure'!$B$4),  AND($B295&gt;='Festività&amp;Chiusure'!$A$5,Calendar!$B295&lt;='Festività&amp;Chiusure'!$B$5),  AND($B295&gt;='Festività&amp;Chiusure'!$A$6,Calendar!$B295&lt;='Festività&amp;Chiusure'!$B$6),  AND($B295&gt;='Festività&amp;Chiusure'!$A$7,Calendar!$B295&lt;='Festività&amp;Chiusure'!$B$7),  AND($B295&gt;='Festività&amp;Chiusure'!$A$8,Calendar!$B295&lt;='Festività&amp;Chiusure'!$B$8),  AND($B295&gt;='Festività&amp;Chiusure'!$A$9,Calendar!$B295&lt;='Festività&amp;Chiusure'!$B$9),  AND($B295&gt;='Festività&amp;Chiusure'!$A$10,Calendar!$B295&lt;='Festività&amp;Chiusure'!$B$10),  AND($B295&gt;='Festività&amp;Chiusure'!$A$11,Calendar!$B295&lt;='Festività&amp;Chiusure'!$B$11),  AND($B295&gt;='Festività&amp;Chiusure'!$A$12,Calendar!$B295&lt;='Festività&amp;Chiusure'!$B$12),  AND($B295&gt;='Festività&amp;Chiusure'!$A$13,Calendar!$B295&lt;='Festività&amp;Chiusure'!$B$13),  AND($B295&gt;='Festività&amp;Chiusure'!$A$14,Calendar!$B295&lt;='Festività&amp;Chiusure'!$B$14),    AND($B295&gt;='Festività&amp;Chiusure'!$A$15,Calendar!$B295&lt;='Festività&amp;Chiusure'!$B$15),  AND($B295&gt;='Festività&amp;Chiusure'!$A$16,Calendar!$B295&lt;='Festività&amp;Chiusure'!$B$16),   $H295="domenica",$H295="sabato"),0,1)</f>
        <v>0</v>
      </c>
      <c r="K295">
        <f t="shared" si="50"/>
        <v>293</v>
      </c>
      <c r="L295">
        <f>SUM($J$3:J295)</f>
        <v>200</v>
      </c>
    </row>
    <row r="296" spans="1:12">
      <c r="A296" s="4">
        <f t="shared" si="42"/>
        <v>20241020</v>
      </c>
      <c r="B296" s="1">
        <v>45585</v>
      </c>
      <c r="C296">
        <f t="shared" si="43"/>
        <v>2024</v>
      </c>
      <c r="D296">
        <f t="shared" si="45"/>
        <v>10</v>
      </c>
      <c r="E296">
        <f t="shared" si="46"/>
        <v>43</v>
      </c>
      <c r="F296">
        <f t="shared" si="47"/>
        <v>1</v>
      </c>
      <c r="G296">
        <f t="shared" si="48"/>
        <v>20</v>
      </c>
      <c r="H296" t="str">
        <f t="shared" si="49"/>
        <v>domenica</v>
      </c>
      <c r="I296" t="str">
        <f t="shared" si="44"/>
        <v>ottobre</v>
      </c>
      <c r="J296">
        <f>IF(OR(AND($B296&gt;='Festività&amp;Chiusure'!$A$2,Calendar!$B296&lt;='Festività&amp;Chiusure'!$B$2),  AND($B296&gt;='Festività&amp;Chiusure'!$A$3,Calendar!$B296&lt;='Festività&amp;Chiusure'!$B$3),  AND($B296&gt;='Festività&amp;Chiusure'!$A$4,Calendar!$B296&lt;='Festività&amp;Chiusure'!$B$4),  AND($B296&gt;='Festività&amp;Chiusure'!$A$5,Calendar!$B296&lt;='Festività&amp;Chiusure'!$B$5),  AND($B296&gt;='Festività&amp;Chiusure'!$A$6,Calendar!$B296&lt;='Festività&amp;Chiusure'!$B$6),  AND($B296&gt;='Festività&amp;Chiusure'!$A$7,Calendar!$B296&lt;='Festività&amp;Chiusure'!$B$7),  AND($B296&gt;='Festività&amp;Chiusure'!$A$8,Calendar!$B296&lt;='Festività&amp;Chiusure'!$B$8),  AND($B296&gt;='Festività&amp;Chiusure'!$A$9,Calendar!$B296&lt;='Festività&amp;Chiusure'!$B$9),  AND($B296&gt;='Festività&amp;Chiusure'!$A$10,Calendar!$B296&lt;='Festività&amp;Chiusure'!$B$10),  AND($B296&gt;='Festività&amp;Chiusure'!$A$11,Calendar!$B296&lt;='Festività&amp;Chiusure'!$B$11),  AND($B296&gt;='Festività&amp;Chiusure'!$A$12,Calendar!$B296&lt;='Festività&amp;Chiusure'!$B$12),  AND($B296&gt;='Festività&amp;Chiusure'!$A$13,Calendar!$B296&lt;='Festività&amp;Chiusure'!$B$13),  AND($B296&gt;='Festività&amp;Chiusure'!$A$14,Calendar!$B296&lt;='Festività&amp;Chiusure'!$B$14),    AND($B296&gt;='Festività&amp;Chiusure'!$A$15,Calendar!$B296&lt;='Festività&amp;Chiusure'!$B$15),  AND($B296&gt;='Festività&amp;Chiusure'!$A$16,Calendar!$B296&lt;='Festività&amp;Chiusure'!$B$16),   $H296="domenica",$H296="sabato"),0,1)</f>
        <v>0</v>
      </c>
      <c r="K296">
        <f t="shared" si="50"/>
        <v>294</v>
      </c>
      <c r="L296">
        <f>SUM($J$3:J296)</f>
        <v>200</v>
      </c>
    </row>
    <row r="297" spans="1:12">
      <c r="A297" s="4">
        <f t="shared" si="42"/>
        <v>20241021</v>
      </c>
      <c r="B297" s="1">
        <v>45586</v>
      </c>
      <c r="C297">
        <f t="shared" si="43"/>
        <v>2024</v>
      </c>
      <c r="D297">
        <f t="shared" si="45"/>
        <v>10</v>
      </c>
      <c r="E297">
        <f t="shared" si="46"/>
        <v>43</v>
      </c>
      <c r="F297">
        <f t="shared" si="47"/>
        <v>2</v>
      </c>
      <c r="G297">
        <f t="shared" si="48"/>
        <v>21</v>
      </c>
      <c r="H297" t="str">
        <f t="shared" si="49"/>
        <v>lunedì</v>
      </c>
      <c r="I297" t="str">
        <f t="shared" si="44"/>
        <v>ottobre</v>
      </c>
      <c r="J297">
        <f>IF(OR(AND($B297&gt;='Festività&amp;Chiusure'!$A$2,Calendar!$B297&lt;='Festività&amp;Chiusure'!$B$2),  AND($B297&gt;='Festività&amp;Chiusure'!$A$3,Calendar!$B297&lt;='Festività&amp;Chiusure'!$B$3),  AND($B297&gt;='Festività&amp;Chiusure'!$A$4,Calendar!$B297&lt;='Festività&amp;Chiusure'!$B$4),  AND($B297&gt;='Festività&amp;Chiusure'!$A$5,Calendar!$B297&lt;='Festività&amp;Chiusure'!$B$5),  AND($B297&gt;='Festività&amp;Chiusure'!$A$6,Calendar!$B297&lt;='Festività&amp;Chiusure'!$B$6),  AND($B297&gt;='Festività&amp;Chiusure'!$A$7,Calendar!$B297&lt;='Festività&amp;Chiusure'!$B$7),  AND($B297&gt;='Festività&amp;Chiusure'!$A$8,Calendar!$B297&lt;='Festività&amp;Chiusure'!$B$8),  AND($B297&gt;='Festività&amp;Chiusure'!$A$9,Calendar!$B297&lt;='Festività&amp;Chiusure'!$B$9),  AND($B297&gt;='Festività&amp;Chiusure'!$A$10,Calendar!$B297&lt;='Festività&amp;Chiusure'!$B$10),  AND($B297&gt;='Festività&amp;Chiusure'!$A$11,Calendar!$B297&lt;='Festività&amp;Chiusure'!$B$11),  AND($B297&gt;='Festività&amp;Chiusure'!$A$12,Calendar!$B297&lt;='Festività&amp;Chiusure'!$B$12),  AND($B297&gt;='Festività&amp;Chiusure'!$A$13,Calendar!$B297&lt;='Festività&amp;Chiusure'!$B$13),  AND($B297&gt;='Festività&amp;Chiusure'!$A$14,Calendar!$B297&lt;='Festività&amp;Chiusure'!$B$14),    AND($B297&gt;='Festività&amp;Chiusure'!$A$15,Calendar!$B297&lt;='Festività&amp;Chiusure'!$B$15),  AND($B297&gt;='Festività&amp;Chiusure'!$A$16,Calendar!$B297&lt;='Festività&amp;Chiusure'!$B$16),   $H297="domenica",$H297="sabato"),0,1)</f>
        <v>1</v>
      </c>
      <c r="K297">
        <f t="shared" si="50"/>
        <v>295</v>
      </c>
      <c r="L297">
        <f>SUM($J$3:J297)</f>
        <v>201</v>
      </c>
    </row>
    <row r="298" spans="1:12">
      <c r="A298" s="4">
        <f t="shared" si="42"/>
        <v>20241022</v>
      </c>
      <c r="B298" s="1">
        <v>45587</v>
      </c>
      <c r="C298">
        <f t="shared" si="43"/>
        <v>2024</v>
      </c>
      <c r="D298">
        <f t="shared" si="45"/>
        <v>10</v>
      </c>
      <c r="E298">
        <f t="shared" si="46"/>
        <v>43</v>
      </c>
      <c r="F298">
        <f t="shared" si="47"/>
        <v>3</v>
      </c>
      <c r="G298">
        <f t="shared" si="48"/>
        <v>22</v>
      </c>
      <c r="H298" t="str">
        <f t="shared" si="49"/>
        <v>martedì</v>
      </c>
      <c r="I298" t="str">
        <f t="shared" si="44"/>
        <v>ottobre</v>
      </c>
      <c r="J298">
        <f>IF(OR(AND($B298&gt;='Festività&amp;Chiusure'!$A$2,Calendar!$B298&lt;='Festività&amp;Chiusure'!$B$2),  AND($B298&gt;='Festività&amp;Chiusure'!$A$3,Calendar!$B298&lt;='Festività&amp;Chiusure'!$B$3),  AND($B298&gt;='Festività&amp;Chiusure'!$A$4,Calendar!$B298&lt;='Festività&amp;Chiusure'!$B$4),  AND($B298&gt;='Festività&amp;Chiusure'!$A$5,Calendar!$B298&lt;='Festività&amp;Chiusure'!$B$5),  AND($B298&gt;='Festività&amp;Chiusure'!$A$6,Calendar!$B298&lt;='Festività&amp;Chiusure'!$B$6),  AND($B298&gt;='Festività&amp;Chiusure'!$A$7,Calendar!$B298&lt;='Festività&amp;Chiusure'!$B$7),  AND($B298&gt;='Festività&amp;Chiusure'!$A$8,Calendar!$B298&lt;='Festività&amp;Chiusure'!$B$8),  AND($B298&gt;='Festività&amp;Chiusure'!$A$9,Calendar!$B298&lt;='Festività&amp;Chiusure'!$B$9),  AND($B298&gt;='Festività&amp;Chiusure'!$A$10,Calendar!$B298&lt;='Festività&amp;Chiusure'!$B$10),  AND($B298&gt;='Festività&amp;Chiusure'!$A$11,Calendar!$B298&lt;='Festività&amp;Chiusure'!$B$11),  AND($B298&gt;='Festività&amp;Chiusure'!$A$12,Calendar!$B298&lt;='Festività&amp;Chiusure'!$B$12),  AND($B298&gt;='Festività&amp;Chiusure'!$A$13,Calendar!$B298&lt;='Festività&amp;Chiusure'!$B$13),  AND($B298&gt;='Festività&amp;Chiusure'!$A$14,Calendar!$B298&lt;='Festività&amp;Chiusure'!$B$14),    AND($B298&gt;='Festività&amp;Chiusure'!$A$15,Calendar!$B298&lt;='Festività&amp;Chiusure'!$B$15),  AND($B298&gt;='Festività&amp;Chiusure'!$A$16,Calendar!$B298&lt;='Festività&amp;Chiusure'!$B$16),   $H298="domenica",$H298="sabato"),0,1)</f>
        <v>1</v>
      </c>
      <c r="K298">
        <f t="shared" si="50"/>
        <v>296</v>
      </c>
      <c r="L298">
        <f>SUM($J$3:J298)</f>
        <v>202</v>
      </c>
    </row>
    <row r="299" spans="1:12">
      <c r="A299" s="4">
        <f t="shared" si="42"/>
        <v>20241023</v>
      </c>
      <c r="B299" s="1">
        <v>45588</v>
      </c>
      <c r="C299">
        <f t="shared" si="43"/>
        <v>2024</v>
      </c>
      <c r="D299">
        <f t="shared" si="45"/>
        <v>10</v>
      </c>
      <c r="E299">
        <f t="shared" si="46"/>
        <v>43</v>
      </c>
      <c r="F299">
        <f t="shared" si="47"/>
        <v>4</v>
      </c>
      <c r="G299">
        <f t="shared" si="48"/>
        <v>23</v>
      </c>
      <c r="H299" t="str">
        <f t="shared" si="49"/>
        <v>mercoledì</v>
      </c>
      <c r="I299" t="str">
        <f t="shared" si="44"/>
        <v>ottobre</v>
      </c>
      <c r="J299">
        <f>IF(OR(AND($B299&gt;='Festività&amp;Chiusure'!$A$2,Calendar!$B299&lt;='Festività&amp;Chiusure'!$B$2),  AND($B299&gt;='Festività&amp;Chiusure'!$A$3,Calendar!$B299&lt;='Festività&amp;Chiusure'!$B$3),  AND($B299&gt;='Festività&amp;Chiusure'!$A$4,Calendar!$B299&lt;='Festività&amp;Chiusure'!$B$4),  AND($B299&gt;='Festività&amp;Chiusure'!$A$5,Calendar!$B299&lt;='Festività&amp;Chiusure'!$B$5),  AND($B299&gt;='Festività&amp;Chiusure'!$A$6,Calendar!$B299&lt;='Festività&amp;Chiusure'!$B$6),  AND($B299&gt;='Festività&amp;Chiusure'!$A$7,Calendar!$B299&lt;='Festività&amp;Chiusure'!$B$7),  AND($B299&gt;='Festività&amp;Chiusure'!$A$8,Calendar!$B299&lt;='Festività&amp;Chiusure'!$B$8),  AND($B299&gt;='Festività&amp;Chiusure'!$A$9,Calendar!$B299&lt;='Festività&amp;Chiusure'!$B$9),  AND($B299&gt;='Festività&amp;Chiusure'!$A$10,Calendar!$B299&lt;='Festività&amp;Chiusure'!$B$10),  AND($B299&gt;='Festività&amp;Chiusure'!$A$11,Calendar!$B299&lt;='Festività&amp;Chiusure'!$B$11),  AND($B299&gt;='Festività&amp;Chiusure'!$A$12,Calendar!$B299&lt;='Festività&amp;Chiusure'!$B$12),  AND($B299&gt;='Festività&amp;Chiusure'!$A$13,Calendar!$B299&lt;='Festività&amp;Chiusure'!$B$13),  AND($B299&gt;='Festività&amp;Chiusure'!$A$14,Calendar!$B299&lt;='Festività&amp;Chiusure'!$B$14),    AND($B299&gt;='Festività&amp;Chiusure'!$A$15,Calendar!$B299&lt;='Festività&amp;Chiusure'!$B$15),  AND($B299&gt;='Festività&amp;Chiusure'!$A$16,Calendar!$B299&lt;='Festività&amp;Chiusure'!$B$16),   $H299="domenica",$H299="sabato"),0,1)</f>
        <v>1</v>
      </c>
      <c r="K299">
        <f t="shared" si="50"/>
        <v>297</v>
      </c>
      <c r="L299">
        <f>SUM($J$3:J299)</f>
        <v>203</v>
      </c>
    </row>
    <row r="300" spans="1:12">
      <c r="A300" s="4">
        <f t="shared" si="42"/>
        <v>20241024</v>
      </c>
      <c r="B300" s="1">
        <v>45589</v>
      </c>
      <c r="C300">
        <f t="shared" si="43"/>
        <v>2024</v>
      </c>
      <c r="D300">
        <f t="shared" si="45"/>
        <v>10</v>
      </c>
      <c r="E300">
        <f t="shared" si="46"/>
        <v>43</v>
      </c>
      <c r="F300">
        <f t="shared" si="47"/>
        <v>5</v>
      </c>
      <c r="G300">
        <f t="shared" si="48"/>
        <v>24</v>
      </c>
      <c r="H300" t="str">
        <f t="shared" si="49"/>
        <v>giovedì</v>
      </c>
      <c r="I300" t="str">
        <f t="shared" si="44"/>
        <v>ottobre</v>
      </c>
      <c r="J300">
        <f>IF(OR(AND($B300&gt;='Festività&amp;Chiusure'!$A$2,Calendar!$B300&lt;='Festività&amp;Chiusure'!$B$2),  AND($B300&gt;='Festività&amp;Chiusure'!$A$3,Calendar!$B300&lt;='Festività&amp;Chiusure'!$B$3),  AND($B300&gt;='Festività&amp;Chiusure'!$A$4,Calendar!$B300&lt;='Festività&amp;Chiusure'!$B$4),  AND($B300&gt;='Festività&amp;Chiusure'!$A$5,Calendar!$B300&lt;='Festività&amp;Chiusure'!$B$5),  AND($B300&gt;='Festività&amp;Chiusure'!$A$6,Calendar!$B300&lt;='Festività&amp;Chiusure'!$B$6),  AND($B300&gt;='Festività&amp;Chiusure'!$A$7,Calendar!$B300&lt;='Festività&amp;Chiusure'!$B$7),  AND($B300&gt;='Festività&amp;Chiusure'!$A$8,Calendar!$B300&lt;='Festività&amp;Chiusure'!$B$8),  AND($B300&gt;='Festività&amp;Chiusure'!$A$9,Calendar!$B300&lt;='Festività&amp;Chiusure'!$B$9),  AND($B300&gt;='Festività&amp;Chiusure'!$A$10,Calendar!$B300&lt;='Festività&amp;Chiusure'!$B$10),  AND($B300&gt;='Festività&amp;Chiusure'!$A$11,Calendar!$B300&lt;='Festività&amp;Chiusure'!$B$11),  AND($B300&gt;='Festività&amp;Chiusure'!$A$12,Calendar!$B300&lt;='Festività&amp;Chiusure'!$B$12),  AND($B300&gt;='Festività&amp;Chiusure'!$A$13,Calendar!$B300&lt;='Festività&amp;Chiusure'!$B$13),  AND($B300&gt;='Festività&amp;Chiusure'!$A$14,Calendar!$B300&lt;='Festività&amp;Chiusure'!$B$14),    AND($B300&gt;='Festività&amp;Chiusure'!$A$15,Calendar!$B300&lt;='Festività&amp;Chiusure'!$B$15),  AND($B300&gt;='Festività&amp;Chiusure'!$A$16,Calendar!$B300&lt;='Festività&amp;Chiusure'!$B$16),   $H300="domenica",$H300="sabato"),0,1)</f>
        <v>1</v>
      </c>
      <c r="K300">
        <f t="shared" si="50"/>
        <v>298</v>
      </c>
      <c r="L300">
        <f>SUM($J$3:J300)</f>
        <v>204</v>
      </c>
    </row>
    <row r="301" spans="1:12">
      <c r="A301" s="4">
        <f t="shared" si="42"/>
        <v>20241025</v>
      </c>
      <c r="B301" s="1">
        <v>45590</v>
      </c>
      <c r="C301">
        <f t="shared" si="43"/>
        <v>2024</v>
      </c>
      <c r="D301">
        <f t="shared" si="45"/>
        <v>10</v>
      </c>
      <c r="E301">
        <f t="shared" si="46"/>
        <v>43</v>
      </c>
      <c r="F301">
        <f t="shared" si="47"/>
        <v>6</v>
      </c>
      <c r="G301">
        <f t="shared" si="48"/>
        <v>25</v>
      </c>
      <c r="H301" t="str">
        <f t="shared" si="49"/>
        <v>venerdì</v>
      </c>
      <c r="I301" t="str">
        <f t="shared" si="44"/>
        <v>ottobre</v>
      </c>
      <c r="J301">
        <f>IF(OR(AND($B301&gt;='Festività&amp;Chiusure'!$A$2,Calendar!$B301&lt;='Festività&amp;Chiusure'!$B$2),  AND($B301&gt;='Festività&amp;Chiusure'!$A$3,Calendar!$B301&lt;='Festività&amp;Chiusure'!$B$3),  AND($B301&gt;='Festività&amp;Chiusure'!$A$4,Calendar!$B301&lt;='Festività&amp;Chiusure'!$B$4),  AND($B301&gt;='Festività&amp;Chiusure'!$A$5,Calendar!$B301&lt;='Festività&amp;Chiusure'!$B$5),  AND($B301&gt;='Festività&amp;Chiusure'!$A$6,Calendar!$B301&lt;='Festività&amp;Chiusure'!$B$6),  AND($B301&gt;='Festività&amp;Chiusure'!$A$7,Calendar!$B301&lt;='Festività&amp;Chiusure'!$B$7),  AND($B301&gt;='Festività&amp;Chiusure'!$A$8,Calendar!$B301&lt;='Festività&amp;Chiusure'!$B$8),  AND($B301&gt;='Festività&amp;Chiusure'!$A$9,Calendar!$B301&lt;='Festività&amp;Chiusure'!$B$9),  AND($B301&gt;='Festività&amp;Chiusure'!$A$10,Calendar!$B301&lt;='Festività&amp;Chiusure'!$B$10),  AND($B301&gt;='Festività&amp;Chiusure'!$A$11,Calendar!$B301&lt;='Festività&amp;Chiusure'!$B$11),  AND($B301&gt;='Festività&amp;Chiusure'!$A$12,Calendar!$B301&lt;='Festività&amp;Chiusure'!$B$12),  AND($B301&gt;='Festività&amp;Chiusure'!$A$13,Calendar!$B301&lt;='Festività&amp;Chiusure'!$B$13),  AND($B301&gt;='Festività&amp;Chiusure'!$A$14,Calendar!$B301&lt;='Festività&amp;Chiusure'!$B$14),    AND($B301&gt;='Festività&amp;Chiusure'!$A$15,Calendar!$B301&lt;='Festività&amp;Chiusure'!$B$15),  AND($B301&gt;='Festività&amp;Chiusure'!$A$16,Calendar!$B301&lt;='Festività&amp;Chiusure'!$B$16),   $H301="domenica",$H301="sabato"),0,1)</f>
        <v>1</v>
      </c>
      <c r="K301">
        <f t="shared" si="50"/>
        <v>299</v>
      </c>
      <c r="L301">
        <f>SUM($J$3:J301)</f>
        <v>205</v>
      </c>
    </row>
    <row r="302" spans="1:12">
      <c r="A302" s="4">
        <f t="shared" si="42"/>
        <v>20241026</v>
      </c>
      <c r="B302" s="1">
        <v>45591</v>
      </c>
      <c r="C302">
        <f t="shared" si="43"/>
        <v>2024</v>
      </c>
      <c r="D302">
        <f t="shared" si="45"/>
        <v>10</v>
      </c>
      <c r="E302">
        <f t="shared" si="46"/>
        <v>43</v>
      </c>
      <c r="F302">
        <f t="shared" si="47"/>
        <v>7</v>
      </c>
      <c r="G302">
        <f t="shared" si="48"/>
        <v>26</v>
      </c>
      <c r="H302" t="str">
        <f t="shared" si="49"/>
        <v>sabato</v>
      </c>
      <c r="I302" t="str">
        <f t="shared" si="44"/>
        <v>ottobre</v>
      </c>
      <c r="J302">
        <f>IF(OR(AND($B302&gt;='Festività&amp;Chiusure'!$A$2,Calendar!$B302&lt;='Festività&amp;Chiusure'!$B$2),  AND($B302&gt;='Festività&amp;Chiusure'!$A$3,Calendar!$B302&lt;='Festività&amp;Chiusure'!$B$3),  AND($B302&gt;='Festività&amp;Chiusure'!$A$4,Calendar!$B302&lt;='Festività&amp;Chiusure'!$B$4),  AND($B302&gt;='Festività&amp;Chiusure'!$A$5,Calendar!$B302&lt;='Festività&amp;Chiusure'!$B$5),  AND($B302&gt;='Festività&amp;Chiusure'!$A$6,Calendar!$B302&lt;='Festività&amp;Chiusure'!$B$6),  AND($B302&gt;='Festività&amp;Chiusure'!$A$7,Calendar!$B302&lt;='Festività&amp;Chiusure'!$B$7),  AND($B302&gt;='Festività&amp;Chiusure'!$A$8,Calendar!$B302&lt;='Festività&amp;Chiusure'!$B$8),  AND($B302&gt;='Festività&amp;Chiusure'!$A$9,Calendar!$B302&lt;='Festività&amp;Chiusure'!$B$9),  AND($B302&gt;='Festività&amp;Chiusure'!$A$10,Calendar!$B302&lt;='Festività&amp;Chiusure'!$B$10),  AND($B302&gt;='Festività&amp;Chiusure'!$A$11,Calendar!$B302&lt;='Festività&amp;Chiusure'!$B$11),  AND($B302&gt;='Festività&amp;Chiusure'!$A$12,Calendar!$B302&lt;='Festività&amp;Chiusure'!$B$12),  AND($B302&gt;='Festività&amp;Chiusure'!$A$13,Calendar!$B302&lt;='Festività&amp;Chiusure'!$B$13),  AND($B302&gt;='Festività&amp;Chiusure'!$A$14,Calendar!$B302&lt;='Festività&amp;Chiusure'!$B$14),    AND($B302&gt;='Festività&amp;Chiusure'!$A$15,Calendar!$B302&lt;='Festività&amp;Chiusure'!$B$15),  AND($B302&gt;='Festività&amp;Chiusure'!$A$16,Calendar!$B302&lt;='Festività&amp;Chiusure'!$B$16),   $H302="domenica",$H302="sabato"),0,1)</f>
        <v>0</v>
      </c>
      <c r="K302">
        <f t="shared" si="50"/>
        <v>300</v>
      </c>
      <c r="L302">
        <f>SUM($J$3:J302)</f>
        <v>205</v>
      </c>
    </row>
    <row r="303" spans="1:12">
      <c r="A303" s="4">
        <f t="shared" si="42"/>
        <v>20241027</v>
      </c>
      <c r="B303" s="1">
        <v>45592</v>
      </c>
      <c r="C303">
        <f t="shared" si="43"/>
        <v>2024</v>
      </c>
      <c r="D303">
        <f t="shared" si="45"/>
        <v>10</v>
      </c>
      <c r="E303">
        <f t="shared" si="46"/>
        <v>44</v>
      </c>
      <c r="F303">
        <f t="shared" si="47"/>
        <v>1</v>
      </c>
      <c r="G303">
        <f t="shared" si="48"/>
        <v>27</v>
      </c>
      <c r="H303" t="str">
        <f t="shared" si="49"/>
        <v>domenica</v>
      </c>
      <c r="I303" t="str">
        <f t="shared" si="44"/>
        <v>ottobre</v>
      </c>
      <c r="J303">
        <f>IF(OR(AND($B303&gt;='Festività&amp;Chiusure'!$A$2,Calendar!$B303&lt;='Festività&amp;Chiusure'!$B$2),  AND($B303&gt;='Festività&amp;Chiusure'!$A$3,Calendar!$B303&lt;='Festività&amp;Chiusure'!$B$3),  AND($B303&gt;='Festività&amp;Chiusure'!$A$4,Calendar!$B303&lt;='Festività&amp;Chiusure'!$B$4),  AND($B303&gt;='Festività&amp;Chiusure'!$A$5,Calendar!$B303&lt;='Festività&amp;Chiusure'!$B$5),  AND($B303&gt;='Festività&amp;Chiusure'!$A$6,Calendar!$B303&lt;='Festività&amp;Chiusure'!$B$6),  AND($B303&gt;='Festività&amp;Chiusure'!$A$7,Calendar!$B303&lt;='Festività&amp;Chiusure'!$B$7),  AND($B303&gt;='Festività&amp;Chiusure'!$A$8,Calendar!$B303&lt;='Festività&amp;Chiusure'!$B$8),  AND($B303&gt;='Festività&amp;Chiusure'!$A$9,Calendar!$B303&lt;='Festività&amp;Chiusure'!$B$9),  AND($B303&gt;='Festività&amp;Chiusure'!$A$10,Calendar!$B303&lt;='Festività&amp;Chiusure'!$B$10),  AND($B303&gt;='Festività&amp;Chiusure'!$A$11,Calendar!$B303&lt;='Festività&amp;Chiusure'!$B$11),  AND($B303&gt;='Festività&amp;Chiusure'!$A$12,Calendar!$B303&lt;='Festività&amp;Chiusure'!$B$12),  AND($B303&gt;='Festività&amp;Chiusure'!$A$13,Calendar!$B303&lt;='Festività&amp;Chiusure'!$B$13),  AND($B303&gt;='Festività&amp;Chiusure'!$A$14,Calendar!$B303&lt;='Festività&amp;Chiusure'!$B$14),    AND($B303&gt;='Festività&amp;Chiusure'!$A$15,Calendar!$B303&lt;='Festività&amp;Chiusure'!$B$15),  AND($B303&gt;='Festività&amp;Chiusure'!$A$16,Calendar!$B303&lt;='Festività&amp;Chiusure'!$B$16),   $H303="domenica",$H303="sabato"),0,1)</f>
        <v>0</v>
      </c>
      <c r="K303">
        <f t="shared" si="50"/>
        <v>301</v>
      </c>
      <c r="L303">
        <f>SUM($J$3:J303)</f>
        <v>205</v>
      </c>
    </row>
    <row r="304" spans="1:12">
      <c r="A304" s="4">
        <f t="shared" si="42"/>
        <v>20241028</v>
      </c>
      <c r="B304" s="1">
        <v>45593</v>
      </c>
      <c r="C304">
        <f t="shared" si="43"/>
        <v>2024</v>
      </c>
      <c r="D304">
        <f t="shared" si="45"/>
        <v>10</v>
      </c>
      <c r="E304">
        <f t="shared" si="46"/>
        <v>44</v>
      </c>
      <c r="F304">
        <f t="shared" si="47"/>
        <v>2</v>
      </c>
      <c r="G304">
        <f t="shared" si="48"/>
        <v>28</v>
      </c>
      <c r="H304" t="str">
        <f t="shared" si="49"/>
        <v>lunedì</v>
      </c>
      <c r="I304" t="str">
        <f t="shared" si="44"/>
        <v>ottobre</v>
      </c>
      <c r="J304">
        <f>IF(OR(AND($B304&gt;='Festività&amp;Chiusure'!$A$2,Calendar!$B304&lt;='Festività&amp;Chiusure'!$B$2),  AND($B304&gt;='Festività&amp;Chiusure'!$A$3,Calendar!$B304&lt;='Festività&amp;Chiusure'!$B$3),  AND($B304&gt;='Festività&amp;Chiusure'!$A$4,Calendar!$B304&lt;='Festività&amp;Chiusure'!$B$4),  AND($B304&gt;='Festività&amp;Chiusure'!$A$5,Calendar!$B304&lt;='Festività&amp;Chiusure'!$B$5),  AND($B304&gt;='Festività&amp;Chiusure'!$A$6,Calendar!$B304&lt;='Festività&amp;Chiusure'!$B$6),  AND($B304&gt;='Festività&amp;Chiusure'!$A$7,Calendar!$B304&lt;='Festività&amp;Chiusure'!$B$7),  AND($B304&gt;='Festività&amp;Chiusure'!$A$8,Calendar!$B304&lt;='Festività&amp;Chiusure'!$B$8),  AND($B304&gt;='Festività&amp;Chiusure'!$A$9,Calendar!$B304&lt;='Festività&amp;Chiusure'!$B$9),  AND($B304&gt;='Festività&amp;Chiusure'!$A$10,Calendar!$B304&lt;='Festività&amp;Chiusure'!$B$10),  AND($B304&gt;='Festività&amp;Chiusure'!$A$11,Calendar!$B304&lt;='Festività&amp;Chiusure'!$B$11),  AND($B304&gt;='Festività&amp;Chiusure'!$A$12,Calendar!$B304&lt;='Festività&amp;Chiusure'!$B$12),  AND($B304&gt;='Festività&amp;Chiusure'!$A$13,Calendar!$B304&lt;='Festività&amp;Chiusure'!$B$13),  AND($B304&gt;='Festività&amp;Chiusure'!$A$14,Calendar!$B304&lt;='Festività&amp;Chiusure'!$B$14),    AND($B304&gt;='Festività&amp;Chiusure'!$A$15,Calendar!$B304&lt;='Festività&amp;Chiusure'!$B$15),  AND($B304&gt;='Festività&amp;Chiusure'!$A$16,Calendar!$B304&lt;='Festività&amp;Chiusure'!$B$16),   $H304="domenica",$H304="sabato"),0,1)</f>
        <v>1</v>
      </c>
      <c r="K304">
        <f t="shared" si="50"/>
        <v>302</v>
      </c>
      <c r="L304">
        <f>SUM($J$3:J304)</f>
        <v>206</v>
      </c>
    </row>
    <row r="305" spans="1:12">
      <c r="A305" s="4">
        <f t="shared" si="42"/>
        <v>20241029</v>
      </c>
      <c r="B305" s="1">
        <v>45594</v>
      </c>
      <c r="C305">
        <f t="shared" si="43"/>
        <v>2024</v>
      </c>
      <c r="D305">
        <f t="shared" si="45"/>
        <v>10</v>
      </c>
      <c r="E305">
        <f t="shared" si="46"/>
        <v>44</v>
      </c>
      <c r="F305">
        <f t="shared" si="47"/>
        <v>3</v>
      </c>
      <c r="G305">
        <f t="shared" si="48"/>
        <v>29</v>
      </c>
      <c r="H305" t="str">
        <f t="shared" si="49"/>
        <v>martedì</v>
      </c>
      <c r="I305" t="str">
        <f t="shared" si="44"/>
        <v>ottobre</v>
      </c>
      <c r="J305">
        <f>IF(OR(AND($B305&gt;='Festività&amp;Chiusure'!$A$2,Calendar!$B305&lt;='Festività&amp;Chiusure'!$B$2),  AND($B305&gt;='Festività&amp;Chiusure'!$A$3,Calendar!$B305&lt;='Festività&amp;Chiusure'!$B$3),  AND($B305&gt;='Festività&amp;Chiusure'!$A$4,Calendar!$B305&lt;='Festività&amp;Chiusure'!$B$4),  AND($B305&gt;='Festività&amp;Chiusure'!$A$5,Calendar!$B305&lt;='Festività&amp;Chiusure'!$B$5),  AND($B305&gt;='Festività&amp;Chiusure'!$A$6,Calendar!$B305&lt;='Festività&amp;Chiusure'!$B$6),  AND($B305&gt;='Festività&amp;Chiusure'!$A$7,Calendar!$B305&lt;='Festività&amp;Chiusure'!$B$7),  AND($B305&gt;='Festività&amp;Chiusure'!$A$8,Calendar!$B305&lt;='Festività&amp;Chiusure'!$B$8),  AND($B305&gt;='Festività&amp;Chiusure'!$A$9,Calendar!$B305&lt;='Festività&amp;Chiusure'!$B$9),  AND($B305&gt;='Festività&amp;Chiusure'!$A$10,Calendar!$B305&lt;='Festività&amp;Chiusure'!$B$10),  AND($B305&gt;='Festività&amp;Chiusure'!$A$11,Calendar!$B305&lt;='Festività&amp;Chiusure'!$B$11),  AND($B305&gt;='Festività&amp;Chiusure'!$A$12,Calendar!$B305&lt;='Festività&amp;Chiusure'!$B$12),  AND($B305&gt;='Festività&amp;Chiusure'!$A$13,Calendar!$B305&lt;='Festività&amp;Chiusure'!$B$13),  AND($B305&gt;='Festività&amp;Chiusure'!$A$14,Calendar!$B305&lt;='Festività&amp;Chiusure'!$B$14),    AND($B305&gt;='Festività&amp;Chiusure'!$A$15,Calendar!$B305&lt;='Festività&amp;Chiusure'!$B$15),  AND($B305&gt;='Festività&amp;Chiusure'!$A$16,Calendar!$B305&lt;='Festività&amp;Chiusure'!$B$16),   $H305="domenica",$H305="sabato"),0,1)</f>
        <v>1</v>
      </c>
      <c r="K305">
        <f t="shared" si="50"/>
        <v>303</v>
      </c>
      <c r="L305">
        <f>SUM($J$3:J305)</f>
        <v>207</v>
      </c>
    </row>
    <row r="306" spans="1:12">
      <c r="A306" s="4">
        <f t="shared" si="42"/>
        <v>20241030</v>
      </c>
      <c r="B306" s="1">
        <v>45595</v>
      </c>
      <c r="C306">
        <f t="shared" si="43"/>
        <v>2024</v>
      </c>
      <c r="D306">
        <f t="shared" si="45"/>
        <v>10</v>
      </c>
      <c r="E306">
        <f t="shared" si="46"/>
        <v>44</v>
      </c>
      <c r="F306">
        <f t="shared" si="47"/>
        <v>4</v>
      </c>
      <c r="G306">
        <f t="shared" si="48"/>
        <v>30</v>
      </c>
      <c r="H306" t="str">
        <f t="shared" si="49"/>
        <v>mercoledì</v>
      </c>
      <c r="I306" t="str">
        <f t="shared" si="44"/>
        <v>ottobre</v>
      </c>
      <c r="J306">
        <f>IF(OR(AND($B306&gt;='Festività&amp;Chiusure'!$A$2,Calendar!$B306&lt;='Festività&amp;Chiusure'!$B$2),  AND($B306&gt;='Festività&amp;Chiusure'!$A$3,Calendar!$B306&lt;='Festività&amp;Chiusure'!$B$3),  AND($B306&gt;='Festività&amp;Chiusure'!$A$4,Calendar!$B306&lt;='Festività&amp;Chiusure'!$B$4),  AND($B306&gt;='Festività&amp;Chiusure'!$A$5,Calendar!$B306&lt;='Festività&amp;Chiusure'!$B$5),  AND($B306&gt;='Festività&amp;Chiusure'!$A$6,Calendar!$B306&lt;='Festività&amp;Chiusure'!$B$6),  AND($B306&gt;='Festività&amp;Chiusure'!$A$7,Calendar!$B306&lt;='Festività&amp;Chiusure'!$B$7),  AND($B306&gt;='Festività&amp;Chiusure'!$A$8,Calendar!$B306&lt;='Festività&amp;Chiusure'!$B$8),  AND($B306&gt;='Festività&amp;Chiusure'!$A$9,Calendar!$B306&lt;='Festività&amp;Chiusure'!$B$9),  AND($B306&gt;='Festività&amp;Chiusure'!$A$10,Calendar!$B306&lt;='Festività&amp;Chiusure'!$B$10),  AND($B306&gt;='Festività&amp;Chiusure'!$A$11,Calendar!$B306&lt;='Festività&amp;Chiusure'!$B$11),  AND($B306&gt;='Festività&amp;Chiusure'!$A$12,Calendar!$B306&lt;='Festività&amp;Chiusure'!$B$12),  AND($B306&gt;='Festività&amp;Chiusure'!$A$13,Calendar!$B306&lt;='Festività&amp;Chiusure'!$B$13),  AND($B306&gt;='Festività&amp;Chiusure'!$A$14,Calendar!$B306&lt;='Festività&amp;Chiusure'!$B$14),    AND($B306&gt;='Festività&amp;Chiusure'!$A$15,Calendar!$B306&lt;='Festività&amp;Chiusure'!$B$15),  AND($B306&gt;='Festività&amp;Chiusure'!$A$16,Calendar!$B306&lt;='Festività&amp;Chiusure'!$B$16),   $H306="domenica",$H306="sabato"),0,1)</f>
        <v>1</v>
      </c>
      <c r="K306">
        <f t="shared" si="50"/>
        <v>304</v>
      </c>
      <c r="L306">
        <f>SUM($J$3:J306)</f>
        <v>208</v>
      </c>
    </row>
    <row r="307" spans="1:12">
      <c r="A307" s="4">
        <f t="shared" si="42"/>
        <v>20241031</v>
      </c>
      <c r="B307" s="1">
        <v>45596</v>
      </c>
      <c r="C307">
        <f t="shared" si="43"/>
        <v>2024</v>
      </c>
      <c r="D307">
        <f t="shared" si="45"/>
        <v>10</v>
      </c>
      <c r="E307">
        <f t="shared" si="46"/>
        <v>44</v>
      </c>
      <c r="F307">
        <f t="shared" si="47"/>
        <v>5</v>
      </c>
      <c r="G307">
        <f t="shared" si="48"/>
        <v>31</v>
      </c>
      <c r="H307" t="str">
        <f t="shared" si="49"/>
        <v>giovedì</v>
      </c>
      <c r="I307" t="str">
        <f t="shared" si="44"/>
        <v>ottobre</v>
      </c>
      <c r="J307">
        <f>IF(OR(AND($B307&gt;='Festività&amp;Chiusure'!$A$2,Calendar!$B307&lt;='Festività&amp;Chiusure'!$B$2),  AND($B307&gt;='Festività&amp;Chiusure'!$A$3,Calendar!$B307&lt;='Festività&amp;Chiusure'!$B$3),  AND($B307&gt;='Festività&amp;Chiusure'!$A$4,Calendar!$B307&lt;='Festività&amp;Chiusure'!$B$4),  AND($B307&gt;='Festività&amp;Chiusure'!$A$5,Calendar!$B307&lt;='Festività&amp;Chiusure'!$B$5),  AND($B307&gt;='Festività&amp;Chiusure'!$A$6,Calendar!$B307&lt;='Festività&amp;Chiusure'!$B$6),  AND($B307&gt;='Festività&amp;Chiusure'!$A$7,Calendar!$B307&lt;='Festività&amp;Chiusure'!$B$7),  AND($B307&gt;='Festività&amp;Chiusure'!$A$8,Calendar!$B307&lt;='Festività&amp;Chiusure'!$B$8),  AND($B307&gt;='Festività&amp;Chiusure'!$A$9,Calendar!$B307&lt;='Festività&amp;Chiusure'!$B$9),  AND($B307&gt;='Festività&amp;Chiusure'!$A$10,Calendar!$B307&lt;='Festività&amp;Chiusure'!$B$10),  AND($B307&gt;='Festività&amp;Chiusure'!$A$11,Calendar!$B307&lt;='Festività&amp;Chiusure'!$B$11),  AND($B307&gt;='Festività&amp;Chiusure'!$A$12,Calendar!$B307&lt;='Festività&amp;Chiusure'!$B$12),  AND($B307&gt;='Festività&amp;Chiusure'!$A$13,Calendar!$B307&lt;='Festività&amp;Chiusure'!$B$13),  AND($B307&gt;='Festività&amp;Chiusure'!$A$14,Calendar!$B307&lt;='Festività&amp;Chiusure'!$B$14),    AND($B307&gt;='Festività&amp;Chiusure'!$A$15,Calendar!$B307&lt;='Festività&amp;Chiusure'!$B$15),  AND($B307&gt;='Festività&amp;Chiusure'!$A$16,Calendar!$B307&lt;='Festività&amp;Chiusure'!$B$16),   $H307="domenica",$H307="sabato"),0,1)</f>
        <v>1</v>
      </c>
      <c r="K307">
        <f t="shared" si="50"/>
        <v>305</v>
      </c>
      <c r="L307">
        <f>SUM($J$3:J307)</f>
        <v>209</v>
      </c>
    </row>
    <row r="308" spans="1:12">
      <c r="A308" s="4">
        <f t="shared" si="42"/>
        <v>20241101</v>
      </c>
      <c r="B308" s="1">
        <v>45597</v>
      </c>
      <c r="C308">
        <f t="shared" si="43"/>
        <v>2024</v>
      </c>
      <c r="D308">
        <f t="shared" si="45"/>
        <v>11</v>
      </c>
      <c r="E308">
        <f t="shared" si="46"/>
        <v>44</v>
      </c>
      <c r="F308">
        <f t="shared" si="47"/>
        <v>6</v>
      </c>
      <c r="G308">
        <f t="shared" si="48"/>
        <v>1</v>
      </c>
      <c r="H308" t="str">
        <f t="shared" si="49"/>
        <v>venerdì</v>
      </c>
      <c r="I308" t="str">
        <f t="shared" si="44"/>
        <v>novembre</v>
      </c>
      <c r="J308">
        <f>IF(OR(AND($B308&gt;='Festività&amp;Chiusure'!$A$2,Calendar!$B308&lt;='Festività&amp;Chiusure'!$B$2),  AND($B308&gt;='Festività&amp;Chiusure'!$A$3,Calendar!$B308&lt;='Festività&amp;Chiusure'!$B$3),  AND($B308&gt;='Festività&amp;Chiusure'!$A$4,Calendar!$B308&lt;='Festività&amp;Chiusure'!$B$4),  AND($B308&gt;='Festività&amp;Chiusure'!$A$5,Calendar!$B308&lt;='Festività&amp;Chiusure'!$B$5),  AND($B308&gt;='Festività&amp;Chiusure'!$A$6,Calendar!$B308&lt;='Festività&amp;Chiusure'!$B$6),  AND($B308&gt;='Festività&amp;Chiusure'!$A$7,Calendar!$B308&lt;='Festività&amp;Chiusure'!$B$7),  AND($B308&gt;='Festività&amp;Chiusure'!$A$8,Calendar!$B308&lt;='Festività&amp;Chiusure'!$B$8),  AND($B308&gt;='Festività&amp;Chiusure'!$A$9,Calendar!$B308&lt;='Festività&amp;Chiusure'!$B$9),  AND($B308&gt;='Festività&amp;Chiusure'!$A$10,Calendar!$B308&lt;='Festività&amp;Chiusure'!$B$10),  AND($B308&gt;='Festività&amp;Chiusure'!$A$11,Calendar!$B308&lt;='Festività&amp;Chiusure'!$B$11),  AND($B308&gt;='Festività&amp;Chiusure'!$A$12,Calendar!$B308&lt;='Festività&amp;Chiusure'!$B$12),  AND($B308&gt;='Festività&amp;Chiusure'!$A$13,Calendar!$B308&lt;='Festività&amp;Chiusure'!$B$13),  AND($B308&gt;='Festività&amp;Chiusure'!$A$14,Calendar!$B308&lt;='Festività&amp;Chiusure'!$B$14),    AND($B308&gt;='Festività&amp;Chiusure'!$A$15,Calendar!$B308&lt;='Festività&amp;Chiusure'!$B$15),  AND($B308&gt;='Festività&amp;Chiusure'!$A$16,Calendar!$B308&lt;='Festività&amp;Chiusure'!$B$16),   $H308="domenica",$H308="sabato"),0,1)</f>
        <v>1</v>
      </c>
      <c r="K308">
        <f t="shared" si="50"/>
        <v>306</v>
      </c>
      <c r="L308">
        <f>SUM($J$3:J308)</f>
        <v>210</v>
      </c>
    </row>
    <row r="309" spans="1:12">
      <c r="A309" s="4">
        <f t="shared" si="42"/>
        <v>20241102</v>
      </c>
      <c r="B309" s="1">
        <v>45598</v>
      </c>
      <c r="C309">
        <f t="shared" si="43"/>
        <v>2024</v>
      </c>
      <c r="D309">
        <f t="shared" si="45"/>
        <v>11</v>
      </c>
      <c r="E309">
        <f t="shared" si="46"/>
        <v>44</v>
      </c>
      <c r="F309">
        <f t="shared" si="47"/>
        <v>7</v>
      </c>
      <c r="G309">
        <f t="shared" si="48"/>
        <v>2</v>
      </c>
      <c r="H309" t="str">
        <f t="shared" si="49"/>
        <v>sabato</v>
      </c>
      <c r="I309" t="str">
        <f t="shared" si="44"/>
        <v>novembre</v>
      </c>
      <c r="J309">
        <f>IF(OR(AND($B309&gt;='Festività&amp;Chiusure'!$A$2,Calendar!$B309&lt;='Festività&amp;Chiusure'!$B$2),  AND($B309&gt;='Festività&amp;Chiusure'!$A$3,Calendar!$B309&lt;='Festività&amp;Chiusure'!$B$3),  AND($B309&gt;='Festività&amp;Chiusure'!$A$4,Calendar!$B309&lt;='Festività&amp;Chiusure'!$B$4),  AND($B309&gt;='Festività&amp;Chiusure'!$A$5,Calendar!$B309&lt;='Festività&amp;Chiusure'!$B$5),  AND($B309&gt;='Festività&amp;Chiusure'!$A$6,Calendar!$B309&lt;='Festività&amp;Chiusure'!$B$6),  AND($B309&gt;='Festività&amp;Chiusure'!$A$7,Calendar!$B309&lt;='Festività&amp;Chiusure'!$B$7),  AND($B309&gt;='Festività&amp;Chiusure'!$A$8,Calendar!$B309&lt;='Festività&amp;Chiusure'!$B$8),  AND($B309&gt;='Festività&amp;Chiusure'!$A$9,Calendar!$B309&lt;='Festività&amp;Chiusure'!$B$9),  AND($B309&gt;='Festività&amp;Chiusure'!$A$10,Calendar!$B309&lt;='Festività&amp;Chiusure'!$B$10),  AND($B309&gt;='Festività&amp;Chiusure'!$A$11,Calendar!$B309&lt;='Festività&amp;Chiusure'!$B$11),  AND($B309&gt;='Festività&amp;Chiusure'!$A$12,Calendar!$B309&lt;='Festività&amp;Chiusure'!$B$12),  AND($B309&gt;='Festività&amp;Chiusure'!$A$13,Calendar!$B309&lt;='Festività&amp;Chiusure'!$B$13),  AND($B309&gt;='Festività&amp;Chiusure'!$A$14,Calendar!$B309&lt;='Festività&amp;Chiusure'!$B$14),    AND($B309&gt;='Festività&amp;Chiusure'!$A$15,Calendar!$B309&lt;='Festività&amp;Chiusure'!$B$15),  AND($B309&gt;='Festività&amp;Chiusure'!$A$16,Calendar!$B309&lt;='Festività&amp;Chiusure'!$B$16),   $H309="domenica",$H309="sabato"),0,1)</f>
        <v>0</v>
      </c>
      <c r="K309">
        <f t="shared" si="50"/>
        <v>307</v>
      </c>
      <c r="L309">
        <f>SUM($J$3:J309)</f>
        <v>210</v>
      </c>
    </row>
    <row r="310" spans="1:12">
      <c r="A310" s="4">
        <f t="shared" si="42"/>
        <v>20241103</v>
      </c>
      <c r="B310" s="1">
        <v>45599</v>
      </c>
      <c r="C310">
        <f t="shared" si="43"/>
        <v>2024</v>
      </c>
      <c r="D310">
        <f t="shared" si="45"/>
        <v>11</v>
      </c>
      <c r="E310">
        <f t="shared" si="46"/>
        <v>45</v>
      </c>
      <c r="F310">
        <f t="shared" si="47"/>
        <v>1</v>
      </c>
      <c r="G310">
        <f t="shared" si="48"/>
        <v>3</v>
      </c>
      <c r="H310" t="str">
        <f t="shared" si="49"/>
        <v>domenica</v>
      </c>
      <c r="I310" t="str">
        <f t="shared" si="44"/>
        <v>novembre</v>
      </c>
      <c r="J310">
        <f>IF(OR(AND($B310&gt;='Festività&amp;Chiusure'!$A$2,Calendar!$B310&lt;='Festività&amp;Chiusure'!$B$2),  AND($B310&gt;='Festività&amp;Chiusure'!$A$3,Calendar!$B310&lt;='Festività&amp;Chiusure'!$B$3),  AND($B310&gt;='Festività&amp;Chiusure'!$A$4,Calendar!$B310&lt;='Festività&amp;Chiusure'!$B$4),  AND($B310&gt;='Festività&amp;Chiusure'!$A$5,Calendar!$B310&lt;='Festività&amp;Chiusure'!$B$5),  AND($B310&gt;='Festività&amp;Chiusure'!$A$6,Calendar!$B310&lt;='Festività&amp;Chiusure'!$B$6),  AND($B310&gt;='Festività&amp;Chiusure'!$A$7,Calendar!$B310&lt;='Festività&amp;Chiusure'!$B$7),  AND($B310&gt;='Festività&amp;Chiusure'!$A$8,Calendar!$B310&lt;='Festività&amp;Chiusure'!$B$8),  AND($B310&gt;='Festività&amp;Chiusure'!$A$9,Calendar!$B310&lt;='Festività&amp;Chiusure'!$B$9),  AND($B310&gt;='Festività&amp;Chiusure'!$A$10,Calendar!$B310&lt;='Festività&amp;Chiusure'!$B$10),  AND($B310&gt;='Festività&amp;Chiusure'!$A$11,Calendar!$B310&lt;='Festività&amp;Chiusure'!$B$11),  AND($B310&gt;='Festività&amp;Chiusure'!$A$12,Calendar!$B310&lt;='Festività&amp;Chiusure'!$B$12),  AND($B310&gt;='Festività&amp;Chiusure'!$A$13,Calendar!$B310&lt;='Festività&amp;Chiusure'!$B$13),  AND($B310&gt;='Festività&amp;Chiusure'!$A$14,Calendar!$B310&lt;='Festività&amp;Chiusure'!$B$14),    AND($B310&gt;='Festività&amp;Chiusure'!$A$15,Calendar!$B310&lt;='Festività&amp;Chiusure'!$B$15),  AND($B310&gt;='Festività&amp;Chiusure'!$A$16,Calendar!$B310&lt;='Festività&amp;Chiusure'!$B$16),   $H310="domenica",$H310="sabato"),0,1)</f>
        <v>0</v>
      </c>
      <c r="K310">
        <f t="shared" si="50"/>
        <v>308</v>
      </c>
      <c r="L310">
        <f>SUM($J$3:J310)</f>
        <v>210</v>
      </c>
    </row>
    <row r="311" spans="1:12">
      <c r="A311" s="4">
        <f t="shared" si="42"/>
        <v>20241104</v>
      </c>
      <c r="B311" s="1">
        <v>45600</v>
      </c>
      <c r="C311">
        <f t="shared" si="43"/>
        <v>2024</v>
      </c>
      <c r="D311">
        <f t="shared" si="45"/>
        <v>11</v>
      </c>
      <c r="E311">
        <f t="shared" si="46"/>
        <v>45</v>
      </c>
      <c r="F311">
        <f t="shared" si="47"/>
        <v>2</v>
      </c>
      <c r="G311">
        <f t="shared" si="48"/>
        <v>4</v>
      </c>
      <c r="H311" t="str">
        <f t="shared" si="49"/>
        <v>lunedì</v>
      </c>
      <c r="I311" t="str">
        <f t="shared" si="44"/>
        <v>novembre</v>
      </c>
      <c r="J311">
        <f>IF(OR(AND($B311&gt;='Festività&amp;Chiusure'!$A$2,Calendar!$B311&lt;='Festività&amp;Chiusure'!$B$2),  AND($B311&gt;='Festività&amp;Chiusure'!$A$3,Calendar!$B311&lt;='Festività&amp;Chiusure'!$B$3),  AND($B311&gt;='Festività&amp;Chiusure'!$A$4,Calendar!$B311&lt;='Festività&amp;Chiusure'!$B$4),  AND($B311&gt;='Festività&amp;Chiusure'!$A$5,Calendar!$B311&lt;='Festività&amp;Chiusure'!$B$5),  AND($B311&gt;='Festività&amp;Chiusure'!$A$6,Calendar!$B311&lt;='Festività&amp;Chiusure'!$B$6),  AND($B311&gt;='Festività&amp;Chiusure'!$A$7,Calendar!$B311&lt;='Festività&amp;Chiusure'!$B$7),  AND($B311&gt;='Festività&amp;Chiusure'!$A$8,Calendar!$B311&lt;='Festività&amp;Chiusure'!$B$8),  AND($B311&gt;='Festività&amp;Chiusure'!$A$9,Calendar!$B311&lt;='Festività&amp;Chiusure'!$B$9),  AND($B311&gt;='Festività&amp;Chiusure'!$A$10,Calendar!$B311&lt;='Festività&amp;Chiusure'!$B$10),  AND($B311&gt;='Festività&amp;Chiusure'!$A$11,Calendar!$B311&lt;='Festività&amp;Chiusure'!$B$11),  AND($B311&gt;='Festività&amp;Chiusure'!$A$12,Calendar!$B311&lt;='Festività&amp;Chiusure'!$B$12),  AND($B311&gt;='Festività&amp;Chiusure'!$A$13,Calendar!$B311&lt;='Festività&amp;Chiusure'!$B$13),  AND($B311&gt;='Festività&amp;Chiusure'!$A$14,Calendar!$B311&lt;='Festività&amp;Chiusure'!$B$14),    AND($B311&gt;='Festività&amp;Chiusure'!$A$15,Calendar!$B311&lt;='Festività&amp;Chiusure'!$B$15),  AND($B311&gt;='Festività&amp;Chiusure'!$A$16,Calendar!$B311&lt;='Festività&amp;Chiusure'!$B$16),   $H311="domenica",$H311="sabato"),0,1)</f>
        <v>1</v>
      </c>
      <c r="K311">
        <f t="shared" si="50"/>
        <v>309</v>
      </c>
      <c r="L311">
        <f>SUM($J$3:J311)</f>
        <v>211</v>
      </c>
    </row>
    <row r="312" spans="1:12">
      <c r="A312" s="4">
        <f t="shared" si="42"/>
        <v>20241105</v>
      </c>
      <c r="B312" s="1">
        <v>45601</v>
      </c>
      <c r="C312">
        <f t="shared" si="43"/>
        <v>2024</v>
      </c>
      <c r="D312">
        <f t="shared" si="45"/>
        <v>11</v>
      </c>
      <c r="E312">
        <f t="shared" si="46"/>
        <v>45</v>
      </c>
      <c r="F312">
        <f t="shared" si="47"/>
        <v>3</v>
      </c>
      <c r="G312">
        <f t="shared" si="48"/>
        <v>5</v>
      </c>
      <c r="H312" t="str">
        <f t="shared" si="49"/>
        <v>martedì</v>
      </c>
      <c r="I312" t="str">
        <f t="shared" si="44"/>
        <v>novembre</v>
      </c>
      <c r="J312">
        <f>IF(OR(AND($B312&gt;='Festività&amp;Chiusure'!$A$2,Calendar!$B312&lt;='Festività&amp;Chiusure'!$B$2),  AND($B312&gt;='Festività&amp;Chiusure'!$A$3,Calendar!$B312&lt;='Festività&amp;Chiusure'!$B$3),  AND($B312&gt;='Festività&amp;Chiusure'!$A$4,Calendar!$B312&lt;='Festività&amp;Chiusure'!$B$4),  AND($B312&gt;='Festività&amp;Chiusure'!$A$5,Calendar!$B312&lt;='Festività&amp;Chiusure'!$B$5),  AND($B312&gt;='Festività&amp;Chiusure'!$A$6,Calendar!$B312&lt;='Festività&amp;Chiusure'!$B$6),  AND($B312&gt;='Festività&amp;Chiusure'!$A$7,Calendar!$B312&lt;='Festività&amp;Chiusure'!$B$7),  AND($B312&gt;='Festività&amp;Chiusure'!$A$8,Calendar!$B312&lt;='Festività&amp;Chiusure'!$B$8),  AND($B312&gt;='Festività&amp;Chiusure'!$A$9,Calendar!$B312&lt;='Festività&amp;Chiusure'!$B$9),  AND($B312&gt;='Festività&amp;Chiusure'!$A$10,Calendar!$B312&lt;='Festività&amp;Chiusure'!$B$10),  AND($B312&gt;='Festività&amp;Chiusure'!$A$11,Calendar!$B312&lt;='Festività&amp;Chiusure'!$B$11),  AND($B312&gt;='Festività&amp;Chiusure'!$A$12,Calendar!$B312&lt;='Festività&amp;Chiusure'!$B$12),  AND($B312&gt;='Festività&amp;Chiusure'!$A$13,Calendar!$B312&lt;='Festività&amp;Chiusure'!$B$13),  AND($B312&gt;='Festività&amp;Chiusure'!$A$14,Calendar!$B312&lt;='Festività&amp;Chiusure'!$B$14),    AND($B312&gt;='Festività&amp;Chiusure'!$A$15,Calendar!$B312&lt;='Festività&amp;Chiusure'!$B$15),  AND($B312&gt;='Festività&amp;Chiusure'!$A$16,Calendar!$B312&lt;='Festività&amp;Chiusure'!$B$16),   $H312="domenica",$H312="sabato"),0,1)</f>
        <v>1</v>
      </c>
      <c r="K312">
        <f t="shared" si="50"/>
        <v>310</v>
      </c>
      <c r="L312">
        <f>SUM($J$3:J312)</f>
        <v>212</v>
      </c>
    </row>
    <row r="313" spans="1:12">
      <c r="A313" s="4">
        <f t="shared" si="42"/>
        <v>20241106</v>
      </c>
      <c r="B313" s="1">
        <v>45602</v>
      </c>
      <c r="C313">
        <f t="shared" si="43"/>
        <v>2024</v>
      </c>
      <c r="D313">
        <f t="shared" si="45"/>
        <v>11</v>
      </c>
      <c r="E313">
        <f t="shared" si="46"/>
        <v>45</v>
      </c>
      <c r="F313">
        <f t="shared" si="47"/>
        <v>4</v>
      </c>
      <c r="G313">
        <f t="shared" si="48"/>
        <v>6</v>
      </c>
      <c r="H313" t="str">
        <f t="shared" si="49"/>
        <v>mercoledì</v>
      </c>
      <c r="I313" t="str">
        <f t="shared" si="44"/>
        <v>novembre</v>
      </c>
      <c r="J313">
        <f>IF(OR(AND($B313&gt;='Festività&amp;Chiusure'!$A$2,Calendar!$B313&lt;='Festività&amp;Chiusure'!$B$2),  AND($B313&gt;='Festività&amp;Chiusure'!$A$3,Calendar!$B313&lt;='Festività&amp;Chiusure'!$B$3),  AND($B313&gt;='Festività&amp;Chiusure'!$A$4,Calendar!$B313&lt;='Festività&amp;Chiusure'!$B$4),  AND($B313&gt;='Festività&amp;Chiusure'!$A$5,Calendar!$B313&lt;='Festività&amp;Chiusure'!$B$5),  AND($B313&gt;='Festività&amp;Chiusure'!$A$6,Calendar!$B313&lt;='Festività&amp;Chiusure'!$B$6),  AND($B313&gt;='Festività&amp;Chiusure'!$A$7,Calendar!$B313&lt;='Festività&amp;Chiusure'!$B$7),  AND($B313&gt;='Festività&amp;Chiusure'!$A$8,Calendar!$B313&lt;='Festività&amp;Chiusure'!$B$8),  AND($B313&gt;='Festività&amp;Chiusure'!$A$9,Calendar!$B313&lt;='Festività&amp;Chiusure'!$B$9),  AND($B313&gt;='Festività&amp;Chiusure'!$A$10,Calendar!$B313&lt;='Festività&amp;Chiusure'!$B$10),  AND($B313&gt;='Festività&amp;Chiusure'!$A$11,Calendar!$B313&lt;='Festività&amp;Chiusure'!$B$11),  AND($B313&gt;='Festività&amp;Chiusure'!$A$12,Calendar!$B313&lt;='Festività&amp;Chiusure'!$B$12),  AND($B313&gt;='Festività&amp;Chiusure'!$A$13,Calendar!$B313&lt;='Festività&amp;Chiusure'!$B$13),  AND($B313&gt;='Festività&amp;Chiusure'!$A$14,Calendar!$B313&lt;='Festività&amp;Chiusure'!$B$14),    AND($B313&gt;='Festività&amp;Chiusure'!$A$15,Calendar!$B313&lt;='Festività&amp;Chiusure'!$B$15),  AND($B313&gt;='Festività&amp;Chiusure'!$A$16,Calendar!$B313&lt;='Festività&amp;Chiusure'!$B$16),   $H313="domenica",$H313="sabato"),0,1)</f>
        <v>1</v>
      </c>
      <c r="K313">
        <f t="shared" si="50"/>
        <v>311</v>
      </c>
      <c r="L313">
        <f>SUM($J$3:J313)</f>
        <v>213</v>
      </c>
    </row>
    <row r="314" spans="1:12">
      <c r="A314" s="4">
        <f t="shared" si="42"/>
        <v>20241107</v>
      </c>
      <c r="B314" s="1">
        <v>45603</v>
      </c>
      <c r="C314">
        <f t="shared" si="43"/>
        <v>2024</v>
      </c>
      <c r="D314">
        <f t="shared" si="45"/>
        <v>11</v>
      </c>
      <c r="E314">
        <f t="shared" si="46"/>
        <v>45</v>
      </c>
      <c r="F314">
        <f t="shared" si="47"/>
        <v>5</v>
      </c>
      <c r="G314">
        <f t="shared" si="48"/>
        <v>7</v>
      </c>
      <c r="H314" t="str">
        <f t="shared" si="49"/>
        <v>giovedì</v>
      </c>
      <c r="I314" t="str">
        <f t="shared" si="44"/>
        <v>novembre</v>
      </c>
      <c r="J314">
        <f>IF(OR(AND($B314&gt;='Festività&amp;Chiusure'!$A$2,Calendar!$B314&lt;='Festività&amp;Chiusure'!$B$2),  AND($B314&gt;='Festività&amp;Chiusure'!$A$3,Calendar!$B314&lt;='Festività&amp;Chiusure'!$B$3),  AND($B314&gt;='Festività&amp;Chiusure'!$A$4,Calendar!$B314&lt;='Festività&amp;Chiusure'!$B$4),  AND($B314&gt;='Festività&amp;Chiusure'!$A$5,Calendar!$B314&lt;='Festività&amp;Chiusure'!$B$5),  AND($B314&gt;='Festività&amp;Chiusure'!$A$6,Calendar!$B314&lt;='Festività&amp;Chiusure'!$B$6),  AND($B314&gt;='Festività&amp;Chiusure'!$A$7,Calendar!$B314&lt;='Festività&amp;Chiusure'!$B$7),  AND($B314&gt;='Festività&amp;Chiusure'!$A$8,Calendar!$B314&lt;='Festività&amp;Chiusure'!$B$8),  AND($B314&gt;='Festività&amp;Chiusure'!$A$9,Calendar!$B314&lt;='Festività&amp;Chiusure'!$B$9),  AND($B314&gt;='Festività&amp;Chiusure'!$A$10,Calendar!$B314&lt;='Festività&amp;Chiusure'!$B$10),  AND($B314&gt;='Festività&amp;Chiusure'!$A$11,Calendar!$B314&lt;='Festività&amp;Chiusure'!$B$11),  AND($B314&gt;='Festività&amp;Chiusure'!$A$12,Calendar!$B314&lt;='Festività&amp;Chiusure'!$B$12),  AND($B314&gt;='Festività&amp;Chiusure'!$A$13,Calendar!$B314&lt;='Festività&amp;Chiusure'!$B$13),  AND($B314&gt;='Festività&amp;Chiusure'!$A$14,Calendar!$B314&lt;='Festività&amp;Chiusure'!$B$14),    AND($B314&gt;='Festività&amp;Chiusure'!$A$15,Calendar!$B314&lt;='Festività&amp;Chiusure'!$B$15),  AND($B314&gt;='Festività&amp;Chiusure'!$A$16,Calendar!$B314&lt;='Festività&amp;Chiusure'!$B$16),   $H314="domenica",$H314="sabato"),0,1)</f>
        <v>1</v>
      </c>
      <c r="K314">
        <f t="shared" si="50"/>
        <v>312</v>
      </c>
      <c r="L314">
        <f>SUM($J$3:J314)</f>
        <v>214</v>
      </c>
    </row>
    <row r="315" spans="1:12">
      <c r="A315" s="4">
        <f t="shared" si="42"/>
        <v>20241108</v>
      </c>
      <c r="B315" s="1">
        <v>45604</v>
      </c>
      <c r="C315">
        <f t="shared" si="43"/>
        <v>2024</v>
      </c>
      <c r="D315">
        <f t="shared" si="45"/>
        <v>11</v>
      </c>
      <c r="E315">
        <f t="shared" si="46"/>
        <v>45</v>
      </c>
      <c r="F315">
        <f t="shared" si="47"/>
        <v>6</v>
      </c>
      <c r="G315">
        <f t="shared" si="48"/>
        <v>8</v>
      </c>
      <c r="H315" t="str">
        <f t="shared" si="49"/>
        <v>venerdì</v>
      </c>
      <c r="I315" t="str">
        <f t="shared" si="44"/>
        <v>novembre</v>
      </c>
      <c r="J315">
        <f>IF(OR(AND($B315&gt;='Festività&amp;Chiusure'!$A$2,Calendar!$B315&lt;='Festività&amp;Chiusure'!$B$2),  AND($B315&gt;='Festività&amp;Chiusure'!$A$3,Calendar!$B315&lt;='Festività&amp;Chiusure'!$B$3),  AND($B315&gt;='Festività&amp;Chiusure'!$A$4,Calendar!$B315&lt;='Festività&amp;Chiusure'!$B$4),  AND($B315&gt;='Festività&amp;Chiusure'!$A$5,Calendar!$B315&lt;='Festività&amp;Chiusure'!$B$5),  AND($B315&gt;='Festività&amp;Chiusure'!$A$6,Calendar!$B315&lt;='Festività&amp;Chiusure'!$B$6),  AND($B315&gt;='Festività&amp;Chiusure'!$A$7,Calendar!$B315&lt;='Festività&amp;Chiusure'!$B$7),  AND($B315&gt;='Festività&amp;Chiusure'!$A$8,Calendar!$B315&lt;='Festività&amp;Chiusure'!$B$8),  AND($B315&gt;='Festività&amp;Chiusure'!$A$9,Calendar!$B315&lt;='Festività&amp;Chiusure'!$B$9),  AND($B315&gt;='Festività&amp;Chiusure'!$A$10,Calendar!$B315&lt;='Festività&amp;Chiusure'!$B$10),  AND($B315&gt;='Festività&amp;Chiusure'!$A$11,Calendar!$B315&lt;='Festività&amp;Chiusure'!$B$11),  AND($B315&gt;='Festività&amp;Chiusure'!$A$12,Calendar!$B315&lt;='Festività&amp;Chiusure'!$B$12),  AND($B315&gt;='Festività&amp;Chiusure'!$A$13,Calendar!$B315&lt;='Festività&amp;Chiusure'!$B$13),  AND($B315&gt;='Festività&amp;Chiusure'!$A$14,Calendar!$B315&lt;='Festività&amp;Chiusure'!$B$14),    AND($B315&gt;='Festività&amp;Chiusure'!$A$15,Calendar!$B315&lt;='Festività&amp;Chiusure'!$B$15),  AND($B315&gt;='Festività&amp;Chiusure'!$A$16,Calendar!$B315&lt;='Festività&amp;Chiusure'!$B$16),   $H315="domenica",$H315="sabato"),0,1)</f>
        <v>1</v>
      </c>
      <c r="K315">
        <f t="shared" si="50"/>
        <v>313</v>
      </c>
      <c r="L315">
        <f>SUM($J$3:J315)</f>
        <v>215</v>
      </c>
    </row>
    <row r="316" spans="1:12">
      <c r="A316" s="4">
        <f t="shared" si="42"/>
        <v>20241109</v>
      </c>
      <c r="B316" s="1">
        <v>45605</v>
      </c>
      <c r="C316">
        <f t="shared" si="43"/>
        <v>2024</v>
      </c>
      <c r="D316">
        <f t="shared" si="45"/>
        <v>11</v>
      </c>
      <c r="E316">
        <f t="shared" si="46"/>
        <v>45</v>
      </c>
      <c r="F316">
        <f t="shared" si="47"/>
        <v>7</v>
      </c>
      <c r="G316">
        <f t="shared" si="48"/>
        <v>9</v>
      </c>
      <c r="H316" t="str">
        <f t="shared" si="49"/>
        <v>sabato</v>
      </c>
      <c r="I316" t="str">
        <f t="shared" si="44"/>
        <v>novembre</v>
      </c>
      <c r="J316">
        <f>IF(OR(AND($B316&gt;='Festività&amp;Chiusure'!$A$2,Calendar!$B316&lt;='Festività&amp;Chiusure'!$B$2),  AND($B316&gt;='Festività&amp;Chiusure'!$A$3,Calendar!$B316&lt;='Festività&amp;Chiusure'!$B$3),  AND($B316&gt;='Festività&amp;Chiusure'!$A$4,Calendar!$B316&lt;='Festività&amp;Chiusure'!$B$4),  AND($B316&gt;='Festività&amp;Chiusure'!$A$5,Calendar!$B316&lt;='Festività&amp;Chiusure'!$B$5),  AND($B316&gt;='Festività&amp;Chiusure'!$A$6,Calendar!$B316&lt;='Festività&amp;Chiusure'!$B$6),  AND($B316&gt;='Festività&amp;Chiusure'!$A$7,Calendar!$B316&lt;='Festività&amp;Chiusure'!$B$7),  AND($B316&gt;='Festività&amp;Chiusure'!$A$8,Calendar!$B316&lt;='Festività&amp;Chiusure'!$B$8),  AND($B316&gt;='Festività&amp;Chiusure'!$A$9,Calendar!$B316&lt;='Festività&amp;Chiusure'!$B$9),  AND($B316&gt;='Festività&amp;Chiusure'!$A$10,Calendar!$B316&lt;='Festività&amp;Chiusure'!$B$10),  AND($B316&gt;='Festività&amp;Chiusure'!$A$11,Calendar!$B316&lt;='Festività&amp;Chiusure'!$B$11),  AND($B316&gt;='Festività&amp;Chiusure'!$A$12,Calendar!$B316&lt;='Festività&amp;Chiusure'!$B$12),  AND($B316&gt;='Festività&amp;Chiusure'!$A$13,Calendar!$B316&lt;='Festività&amp;Chiusure'!$B$13),  AND($B316&gt;='Festività&amp;Chiusure'!$A$14,Calendar!$B316&lt;='Festività&amp;Chiusure'!$B$14),    AND($B316&gt;='Festività&amp;Chiusure'!$A$15,Calendar!$B316&lt;='Festività&amp;Chiusure'!$B$15),  AND($B316&gt;='Festività&amp;Chiusure'!$A$16,Calendar!$B316&lt;='Festività&amp;Chiusure'!$B$16),   $H316="domenica",$H316="sabato"),0,1)</f>
        <v>0</v>
      </c>
      <c r="K316">
        <f t="shared" si="50"/>
        <v>314</v>
      </c>
      <c r="L316">
        <f>SUM($J$3:J316)</f>
        <v>215</v>
      </c>
    </row>
    <row r="317" spans="1:12">
      <c r="A317" s="4">
        <f t="shared" si="42"/>
        <v>20241110</v>
      </c>
      <c r="B317" s="1">
        <v>45606</v>
      </c>
      <c r="C317">
        <f t="shared" si="43"/>
        <v>2024</v>
      </c>
      <c r="D317">
        <f t="shared" si="45"/>
        <v>11</v>
      </c>
      <c r="E317">
        <f t="shared" si="46"/>
        <v>46</v>
      </c>
      <c r="F317">
        <f t="shared" si="47"/>
        <v>1</v>
      </c>
      <c r="G317">
        <f t="shared" si="48"/>
        <v>10</v>
      </c>
      <c r="H317" t="str">
        <f t="shared" si="49"/>
        <v>domenica</v>
      </c>
      <c r="I317" t="str">
        <f t="shared" si="44"/>
        <v>novembre</v>
      </c>
      <c r="J317">
        <f>IF(OR(AND($B317&gt;='Festività&amp;Chiusure'!$A$2,Calendar!$B317&lt;='Festività&amp;Chiusure'!$B$2),  AND($B317&gt;='Festività&amp;Chiusure'!$A$3,Calendar!$B317&lt;='Festività&amp;Chiusure'!$B$3),  AND($B317&gt;='Festività&amp;Chiusure'!$A$4,Calendar!$B317&lt;='Festività&amp;Chiusure'!$B$4),  AND($B317&gt;='Festività&amp;Chiusure'!$A$5,Calendar!$B317&lt;='Festività&amp;Chiusure'!$B$5),  AND($B317&gt;='Festività&amp;Chiusure'!$A$6,Calendar!$B317&lt;='Festività&amp;Chiusure'!$B$6),  AND($B317&gt;='Festività&amp;Chiusure'!$A$7,Calendar!$B317&lt;='Festività&amp;Chiusure'!$B$7),  AND($B317&gt;='Festività&amp;Chiusure'!$A$8,Calendar!$B317&lt;='Festività&amp;Chiusure'!$B$8),  AND($B317&gt;='Festività&amp;Chiusure'!$A$9,Calendar!$B317&lt;='Festività&amp;Chiusure'!$B$9),  AND($B317&gt;='Festività&amp;Chiusure'!$A$10,Calendar!$B317&lt;='Festività&amp;Chiusure'!$B$10),  AND($B317&gt;='Festività&amp;Chiusure'!$A$11,Calendar!$B317&lt;='Festività&amp;Chiusure'!$B$11),  AND($B317&gt;='Festività&amp;Chiusure'!$A$12,Calendar!$B317&lt;='Festività&amp;Chiusure'!$B$12),  AND($B317&gt;='Festività&amp;Chiusure'!$A$13,Calendar!$B317&lt;='Festività&amp;Chiusure'!$B$13),  AND($B317&gt;='Festività&amp;Chiusure'!$A$14,Calendar!$B317&lt;='Festività&amp;Chiusure'!$B$14),    AND($B317&gt;='Festività&amp;Chiusure'!$A$15,Calendar!$B317&lt;='Festività&amp;Chiusure'!$B$15),  AND($B317&gt;='Festività&amp;Chiusure'!$A$16,Calendar!$B317&lt;='Festività&amp;Chiusure'!$B$16),   $H317="domenica",$H317="sabato"),0,1)</f>
        <v>0</v>
      </c>
      <c r="K317">
        <f t="shared" si="50"/>
        <v>315</v>
      </c>
      <c r="L317">
        <f>SUM($J$3:J317)</f>
        <v>215</v>
      </c>
    </row>
    <row r="318" spans="1:12">
      <c r="A318" s="4">
        <f t="shared" si="42"/>
        <v>20241111</v>
      </c>
      <c r="B318" s="1">
        <v>45607</v>
      </c>
      <c r="C318">
        <f t="shared" si="43"/>
        <v>2024</v>
      </c>
      <c r="D318">
        <f t="shared" si="45"/>
        <v>11</v>
      </c>
      <c r="E318">
        <f t="shared" si="46"/>
        <v>46</v>
      </c>
      <c r="F318">
        <f t="shared" si="47"/>
        <v>2</v>
      </c>
      <c r="G318">
        <f t="shared" si="48"/>
        <v>11</v>
      </c>
      <c r="H318" t="str">
        <f t="shared" si="49"/>
        <v>lunedì</v>
      </c>
      <c r="I318" t="str">
        <f t="shared" si="44"/>
        <v>novembre</v>
      </c>
      <c r="J318">
        <f>IF(OR(AND($B318&gt;='Festività&amp;Chiusure'!$A$2,Calendar!$B318&lt;='Festività&amp;Chiusure'!$B$2),  AND($B318&gt;='Festività&amp;Chiusure'!$A$3,Calendar!$B318&lt;='Festività&amp;Chiusure'!$B$3),  AND($B318&gt;='Festività&amp;Chiusure'!$A$4,Calendar!$B318&lt;='Festività&amp;Chiusure'!$B$4),  AND($B318&gt;='Festività&amp;Chiusure'!$A$5,Calendar!$B318&lt;='Festività&amp;Chiusure'!$B$5),  AND($B318&gt;='Festività&amp;Chiusure'!$A$6,Calendar!$B318&lt;='Festività&amp;Chiusure'!$B$6),  AND($B318&gt;='Festività&amp;Chiusure'!$A$7,Calendar!$B318&lt;='Festività&amp;Chiusure'!$B$7),  AND($B318&gt;='Festività&amp;Chiusure'!$A$8,Calendar!$B318&lt;='Festività&amp;Chiusure'!$B$8),  AND($B318&gt;='Festività&amp;Chiusure'!$A$9,Calendar!$B318&lt;='Festività&amp;Chiusure'!$B$9),  AND($B318&gt;='Festività&amp;Chiusure'!$A$10,Calendar!$B318&lt;='Festività&amp;Chiusure'!$B$10),  AND($B318&gt;='Festività&amp;Chiusure'!$A$11,Calendar!$B318&lt;='Festività&amp;Chiusure'!$B$11),  AND($B318&gt;='Festività&amp;Chiusure'!$A$12,Calendar!$B318&lt;='Festività&amp;Chiusure'!$B$12),  AND($B318&gt;='Festività&amp;Chiusure'!$A$13,Calendar!$B318&lt;='Festività&amp;Chiusure'!$B$13),  AND($B318&gt;='Festività&amp;Chiusure'!$A$14,Calendar!$B318&lt;='Festività&amp;Chiusure'!$B$14),    AND($B318&gt;='Festività&amp;Chiusure'!$A$15,Calendar!$B318&lt;='Festività&amp;Chiusure'!$B$15),  AND($B318&gt;='Festività&amp;Chiusure'!$A$16,Calendar!$B318&lt;='Festività&amp;Chiusure'!$B$16),   $H318="domenica",$H318="sabato"),0,1)</f>
        <v>1</v>
      </c>
      <c r="K318">
        <f t="shared" si="50"/>
        <v>316</v>
      </c>
      <c r="L318">
        <f>SUM($J$3:J318)</f>
        <v>216</v>
      </c>
    </row>
    <row r="319" spans="1:12">
      <c r="A319" s="4">
        <f t="shared" si="42"/>
        <v>20241112</v>
      </c>
      <c r="B319" s="1">
        <v>45608</v>
      </c>
      <c r="C319">
        <f t="shared" si="43"/>
        <v>2024</v>
      </c>
      <c r="D319">
        <f t="shared" si="45"/>
        <v>11</v>
      </c>
      <c r="E319">
        <f t="shared" si="46"/>
        <v>46</v>
      </c>
      <c r="F319">
        <f t="shared" si="47"/>
        <v>3</v>
      </c>
      <c r="G319">
        <f t="shared" si="48"/>
        <v>12</v>
      </c>
      <c r="H319" t="str">
        <f t="shared" si="49"/>
        <v>martedì</v>
      </c>
      <c r="I319" t="str">
        <f t="shared" si="44"/>
        <v>novembre</v>
      </c>
      <c r="J319">
        <f>IF(OR(AND($B319&gt;='Festività&amp;Chiusure'!$A$2,Calendar!$B319&lt;='Festività&amp;Chiusure'!$B$2),  AND($B319&gt;='Festività&amp;Chiusure'!$A$3,Calendar!$B319&lt;='Festività&amp;Chiusure'!$B$3),  AND($B319&gt;='Festività&amp;Chiusure'!$A$4,Calendar!$B319&lt;='Festività&amp;Chiusure'!$B$4),  AND($B319&gt;='Festività&amp;Chiusure'!$A$5,Calendar!$B319&lt;='Festività&amp;Chiusure'!$B$5),  AND($B319&gt;='Festività&amp;Chiusure'!$A$6,Calendar!$B319&lt;='Festività&amp;Chiusure'!$B$6),  AND($B319&gt;='Festività&amp;Chiusure'!$A$7,Calendar!$B319&lt;='Festività&amp;Chiusure'!$B$7),  AND($B319&gt;='Festività&amp;Chiusure'!$A$8,Calendar!$B319&lt;='Festività&amp;Chiusure'!$B$8),  AND($B319&gt;='Festività&amp;Chiusure'!$A$9,Calendar!$B319&lt;='Festività&amp;Chiusure'!$B$9),  AND($B319&gt;='Festività&amp;Chiusure'!$A$10,Calendar!$B319&lt;='Festività&amp;Chiusure'!$B$10),  AND($B319&gt;='Festività&amp;Chiusure'!$A$11,Calendar!$B319&lt;='Festività&amp;Chiusure'!$B$11),  AND($B319&gt;='Festività&amp;Chiusure'!$A$12,Calendar!$B319&lt;='Festività&amp;Chiusure'!$B$12),  AND($B319&gt;='Festività&amp;Chiusure'!$A$13,Calendar!$B319&lt;='Festività&amp;Chiusure'!$B$13),  AND($B319&gt;='Festività&amp;Chiusure'!$A$14,Calendar!$B319&lt;='Festività&amp;Chiusure'!$B$14),    AND($B319&gt;='Festività&amp;Chiusure'!$A$15,Calendar!$B319&lt;='Festività&amp;Chiusure'!$B$15),  AND($B319&gt;='Festività&amp;Chiusure'!$A$16,Calendar!$B319&lt;='Festività&amp;Chiusure'!$B$16),   $H319="domenica",$H319="sabato"),0,1)</f>
        <v>1</v>
      </c>
      <c r="K319">
        <f t="shared" si="50"/>
        <v>317</v>
      </c>
      <c r="L319">
        <f>SUM($J$3:J319)</f>
        <v>217</v>
      </c>
    </row>
    <row r="320" spans="1:12">
      <c r="A320" s="4">
        <f t="shared" si="42"/>
        <v>20241113</v>
      </c>
      <c r="B320" s="1">
        <v>45609</v>
      </c>
      <c r="C320">
        <f t="shared" si="43"/>
        <v>2024</v>
      </c>
      <c r="D320">
        <f t="shared" si="45"/>
        <v>11</v>
      </c>
      <c r="E320">
        <f t="shared" si="46"/>
        <v>46</v>
      </c>
      <c r="F320">
        <f t="shared" si="47"/>
        <v>4</v>
      </c>
      <c r="G320">
        <f t="shared" si="48"/>
        <v>13</v>
      </c>
      <c r="H320" t="str">
        <f t="shared" si="49"/>
        <v>mercoledì</v>
      </c>
      <c r="I320" t="str">
        <f t="shared" si="44"/>
        <v>novembre</v>
      </c>
      <c r="J320">
        <f>IF(OR(AND($B320&gt;='Festività&amp;Chiusure'!$A$2,Calendar!$B320&lt;='Festività&amp;Chiusure'!$B$2),  AND($B320&gt;='Festività&amp;Chiusure'!$A$3,Calendar!$B320&lt;='Festività&amp;Chiusure'!$B$3),  AND($B320&gt;='Festività&amp;Chiusure'!$A$4,Calendar!$B320&lt;='Festività&amp;Chiusure'!$B$4),  AND($B320&gt;='Festività&amp;Chiusure'!$A$5,Calendar!$B320&lt;='Festività&amp;Chiusure'!$B$5),  AND($B320&gt;='Festività&amp;Chiusure'!$A$6,Calendar!$B320&lt;='Festività&amp;Chiusure'!$B$6),  AND($B320&gt;='Festività&amp;Chiusure'!$A$7,Calendar!$B320&lt;='Festività&amp;Chiusure'!$B$7),  AND($B320&gt;='Festività&amp;Chiusure'!$A$8,Calendar!$B320&lt;='Festività&amp;Chiusure'!$B$8),  AND($B320&gt;='Festività&amp;Chiusure'!$A$9,Calendar!$B320&lt;='Festività&amp;Chiusure'!$B$9),  AND($B320&gt;='Festività&amp;Chiusure'!$A$10,Calendar!$B320&lt;='Festività&amp;Chiusure'!$B$10),  AND($B320&gt;='Festività&amp;Chiusure'!$A$11,Calendar!$B320&lt;='Festività&amp;Chiusure'!$B$11),  AND($B320&gt;='Festività&amp;Chiusure'!$A$12,Calendar!$B320&lt;='Festività&amp;Chiusure'!$B$12),  AND($B320&gt;='Festività&amp;Chiusure'!$A$13,Calendar!$B320&lt;='Festività&amp;Chiusure'!$B$13),  AND($B320&gt;='Festività&amp;Chiusure'!$A$14,Calendar!$B320&lt;='Festività&amp;Chiusure'!$B$14),    AND($B320&gt;='Festività&amp;Chiusure'!$A$15,Calendar!$B320&lt;='Festività&amp;Chiusure'!$B$15),  AND($B320&gt;='Festività&amp;Chiusure'!$A$16,Calendar!$B320&lt;='Festività&amp;Chiusure'!$B$16),   $H320="domenica",$H320="sabato"),0,1)</f>
        <v>1</v>
      </c>
      <c r="K320">
        <f t="shared" si="50"/>
        <v>318</v>
      </c>
      <c r="L320">
        <f>SUM($J$3:J320)</f>
        <v>218</v>
      </c>
    </row>
    <row r="321" spans="1:12">
      <c r="A321" s="4">
        <f t="shared" si="42"/>
        <v>20241114</v>
      </c>
      <c r="B321" s="1">
        <v>45610</v>
      </c>
      <c r="C321">
        <f t="shared" si="43"/>
        <v>2024</v>
      </c>
      <c r="D321">
        <f t="shared" si="45"/>
        <v>11</v>
      </c>
      <c r="E321">
        <f t="shared" si="46"/>
        <v>46</v>
      </c>
      <c r="F321">
        <f t="shared" si="47"/>
        <v>5</v>
      </c>
      <c r="G321">
        <f t="shared" si="48"/>
        <v>14</v>
      </c>
      <c r="H321" t="str">
        <f t="shared" si="49"/>
        <v>giovedì</v>
      </c>
      <c r="I321" t="str">
        <f t="shared" si="44"/>
        <v>novembre</v>
      </c>
      <c r="J321">
        <f>IF(OR(AND($B321&gt;='Festività&amp;Chiusure'!$A$2,Calendar!$B321&lt;='Festività&amp;Chiusure'!$B$2),  AND($B321&gt;='Festività&amp;Chiusure'!$A$3,Calendar!$B321&lt;='Festività&amp;Chiusure'!$B$3),  AND($B321&gt;='Festività&amp;Chiusure'!$A$4,Calendar!$B321&lt;='Festività&amp;Chiusure'!$B$4),  AND($B321&gt;='Festività&amp;Chiusure'!$A$5,Calendar!$B321&lt;='Festività&amp;Chiusure'!$B$5),  AND($B321&gt;='Festività&amp;Chiusure'!$A$6,Calendar!$B321&lt;='Festività&amp;Chiusure'!$B$6),  AND($B321&gt;='Festività&amp;Chiusure'!$A$7,Calendar!$B321&lt;='Festività&amp;Chiusure'!$B$7),  AND($B321&gt;='Festività&amp;Chiusure'!$A$8,Calendar!$B321&lt;='Festività&amp;Chiusure'!$B$8),  AND($B321&gt;='Festività&amp;Chiusure'!$A$9,Calendar!$B321&lt;='Festività&amp;Chiusure'!$B$9),  AND($B321&gt;='Festività&amp;Chiusure'!$A$10,Calendar!$B321&lt;='Festività&amp;Chiusure'!$B$10),  AND($B321&gt;='Festività&amp;Chiusure'!$A$11,Calendar!$B321&lt;='Festività&amp;Chiusure'!$B$11),  AND($B321&gt;='Festività&amp;Chiusure'!$A$12,Calendar!$B321&lt;='Festività&amp;Chiusure'!$B$12),  AND($B321&gt;='Festività&amp;Chiusure'!$A$13,Calendar!$B321&lt;='Festività&amp;Chiusure'!$B$13),  AND($B321&gt;='Festività&amp;Chiusure'!$A$14,Calendar!$B321&lt;='Festività&amp;Chiusure'!$B$14),    AND($B321&gt;='Festività&amp;Chiusure'!$A$15,Calendar!$B321&lt;='Festività&amp;Chiusure'!$B$15),  AND($B321&gt;='Festività&amp;Chiusure'!$A$16,Calendar!$B321&lt;='Festività&amp;Chiusure'!$B$16),   $H321="domenica",$H321="sabato"),0,1)</f>
        <v>1</v>
      </c>
      <c r="K321">
        <f t="shared" si="50"/>
        <v>319</v>
      </c>
      <c r="L321">
        <f>SUM($J$3:J321)</f>
        <v>219</v>
      </c>
    </row>
    <row r="322" spans="1:12">
      <c r="A322" s="4">
        <f t="shared" si="42"/>
        <v>20241115</v>
      </c>
      <c r="B322" s="1">
        <v>45611</v>
      </c>
      <c r="C322">
        <f t="shared" si="43"/>
        <v>2024</v>
      </c>
      <c r="D322">
        <f t="shared" si="45"/>
        <v>11</v>
      </c>
      <c r="E322">
        <f t="shared" si="46"/>
        <v>46</v>
      </c>
      <c r="F322">
        <f t="shared" si="47"/>
        <v>6</v>
      </c>
      <c r="G322">
        <f t="shared" si="48"/>
        <v>15</v>
      </c>
      <c r="H322" t="str">
        <f t="shared" si="49"/>
        <v>venerdì</v>
      </c>
      <c r="I322" t="str">
        <f t="shared" si="44"/>
        <v>novembre</v>
      </c>
      <c r="J322">
        <f>IF(OR(AND($B322&gt;='Festività&amp;Chiusure'!$A$2,Calendar!$B322&lt;='Festività&amp;Chiusure'!$B$2),  AND($B322&gt;='Festività&amp;Chiusure'!$A$3,Calendar!$B322&lt;='Festività&amp;Chiusure'!$B$3),  AND($B322&gt;='Festività&amp;Chiusure'!$A$4,Calendar!$B322&lt;='Festività&amp;Chiusure'!$B$4),  AND($B322&gt;='Festività&amp;Chiusure'!$A$5,Calendar!$B322&lt;='Festività&amp;Chiusure'!$B$5),  AND($B322&gt;='Festività&amp;Chiusure'!$A$6,Calendar!$B322&lt;='Festività&amp;Chiusure'!$B$6),  AND($B322&gt;='Festività&amp;Chiusure'!$A$7,Calendar!$B322&lt;='Festività&amp;Chiusure'!$B$7),  AND($B322&gt;='Festività&amp;Chiusure'!$A$8,Calendar!$B322&lt;='Festività&amp;Chiusure'!$B$8),  AND($B322&gt;='Festività&amp;Chiusure'!$A$9,Calendar!$B322&lt;='Festività&amp;Chiusure'!$B$9),  AND($B322&gt;='Festività&amp;Chiusure'!$A$10,Calendar!$B322&lt;='Festività&amp;Chiusure'!$B$10),  AND($B322&gt;='Festività&amp;Chiusure'!$A$11,Calendar!$B322&lt;='Festività&amp;Chiusure'!$B$11),  AND($B322&gt;='Festività&amp;Chiusure'!$A$12,Calendar!$B322&lt;='Festività&amp;Chiusure'!$B$12),  AND($B322&gt;='Festività&amp;Chiusure'!$A$13,Calendar!$B322&lt;='Festività&amp;Chiusure'!$B$13),  AND($B322&gt;='Festività&amp;Chiusure'!$A$14,Calendar!$B322&lt;='Festività&amp;Chiusure'!$B$14),    AND($B322&gt;='Festività&amp;Chiusure'!$A$15,Calendar!$B322&lt;='Festività&amp;Chiusure'!$B$15),  AND($B322&gt;='Festività&amp;Chiusure'!$A$16,Calendar!$B322&lt;='Festività&amp;Chiusure'!$B$16),   $H322="domenica",$H322="sabato"),0,1)</f>
        <v>1</v>
      </c>
      <c r="K322">
        <f t="shared" si="50"/>
        <v>320</v>
      </c>
      <c r="L322">
        <f>SUM($J$3:J322)</f>
        <v>220</v>
      </c>
    </row>
    <row r="323" spans="1:12">
      <c r="A323" s="4">
        <f t="shared" si="42"/>
        <v>20241116</v>
      </c>
      <c r="B323" s="1">
        <v>45612</v>
      </c>
      <c r="C323">
        <f t="shared" si="43"/>
        <v>2024</v>
      </c>
      <c r="D323">
        <f t="shared" si="45"/>
        <v>11</v>
      </c>
      <c r="E323">
        <f t="shared" si="46"/>
        <v>46</v>
      </c>
      <c r="F323">
        <f t="shared" si="47"/>
        <v>7</v>
      </c>
      <c r="G323">
        <f t="shared" si="48"/>
        <v>16</v>
      </c>
      <c r="H323" t="str">
        <f t="shared" si="49"/>
        <v>sabato</v>
      </c>
      <c r="I323" t="str">
        <f t="shared" si="44"/>
        <v>novembre</v>
      </c>
      <c r="J323">
        <f>IF(OR(AND($B323&gt;='Festività&amp;Chiusure'!$A$2,Calendar!$B323&lt;='Festività&amp;Chiusure'!$B$2),  AND($B323&gt;='Festività&amp;Chiusure'!$A$3,Calendar!$B323&lt;='Festività&amp;Chiusure'!$B$3),  AND($B323&gt;='Festività&amp;Chiusure'!$A$4,Calendar!$B323&lt;='Festività&amp;Chiusure'!$B$4),  AND($B323&gt;='Festività&amp;Chiusure'!$A$5,Calendar!$B323&lt;='Festività&amp;Chiusure'!$B$5),  AND($B323&gt;='Festività&amp;Chiusure'!$A$6,Calendar!$B323&lt;='Festività&amp;Chiusure'!$B$6),  AND($B323&gt;='Festività&amp;Chiusure'!$A$7,Calendar!$B323&lt;='Festività&amp;Chiusure'!$B$7),  AND($B323&gt;='Festività&amp;Chiusure'!$A$8,Calendar!$B323&lt;='Festività&amp;Chiusure'!$B$8),  AND($B323&gt;='Festività&amp;Chiusure'!$A$9,Calendar!$B323&lt;='Festività&amp;Chiusure'!$B$9),  AND($B323&gt;='Festività&amp;Chiusure'!$A$10,Calendar!$B323&lt;='Festività&amp;Chiusure'!$B$10),  AND($B323&gt;='Festività&amp;Chiusure'!$A$11,Calendar!$B323&lt;='Festività&amp;Chiusure'!$B$11),  AND($B323&gt;='Festività&amp;Chiusure'!$A$12,Calendar!$B323&lt;='Festività&amp;Chiusure'!$B$12),  AND($B323&gt;='Festività&amp;Chiusure'!$A$13,Calendar!$B323&lt;='Festività&amp;Chiusure'!$B$13),  AND($B323&gt;='Festività&amp;Chiusure'!$A$14,Calendar!$B323&lt;='Festività&amp;Chiusure'!$B$14),    AND($B323&gt;='Festività&amp;Chiusure'!$A$15,Calendar!$B323&lt;='Festività&amp;Chiusure'!$B$15),  AND($B323&gt;='Festività&amp;Chiusure'!$A$16,Calendar!$B323&lt;='Festività&amp;Chiusure'!$B$16),   $H323="domenica",$H323="sabato"),0,1)</f>
        <v>0</v>
      </c>
      <c r="K323">
        <f t="shared" si="50"/>
        <v>321</v>
      </c>
      <c r="L323">
        <f>SUM($J$3:J323)</f>
        <v>220</v>
      </c>
    </row>
    <row r="324" spans="1:12">
      <c r="A324" s="4">
        <f t="shared" ref="A324:A387" si="51">YEAR(B324)*10000+MONTH(B324)*100+DAY(B324)</f>
        <v>20241117</v>
      </c>
      <c r="B324" s="1">
        <v>45613</v>
      </c>
      <c r="C324">
        <f t="shared" ref="C324:C387" si="52">YEAR(B324)</f>
        <v>2024</v>
      </c>
      <c r="D324">
        <f t="shared" si="45"/>
        <v>11</v>
      </c>
      <c r="E324">
        <f t="shared" si="46"/>
        <v>47</v>
      </c>
      <c r="F324">
        <f t="shared" si="47"/>
        <v>1</v>
      </c>
      <c r="G324">
        <f t="shared" si="48"/>
        <v>17</v>
      </c>
      <c r="H324" t="str">
        <f t="shared" si="49"/>
        <v>domenica</v>
      </c>
      <c r="I324" t="str">
        <f t="shared" ref="I324:I387" si="53">TEXT(B324,"mmmm")</f>
        <v>novembre</v>
      </c>
      <c r="J324">
        <f>IF(OR(AND($B324&gt;='Festività&amp;Chiusure'!$A$2,Calendar!$B324&lt;='Festività&amp;Chiusure'!$B$2),  AND($B324&gt;='Festività&amp;Chiusure'!$A$3,Calendar!$B324&lt;='Festività&amp;Chiusure'!$B$3),  AND($B324&gt;='Festività&amp;Chiusure'!$A$4,Calendar!$B324&lt;='Festività&amp;Chiusure'!$B$4),  AND($B324&gt;='Festività&amp;Chiusure'!$A$5,Calendar!$B324&lt;='Festività&amp;Chiusure'!$B$5),  AND($B324&gt;='Festività&amp;Chiusure'!$A$6,Calendar!$B324&lt;='Festività&amp;Chiusure'!$B$6),  AND($B324&gt;='Festività&amp;Chiusure'!$A$7,Calendar!$B324&lt;='Festività&amp;Chiusure'!$B$7),  AND($B324&gt;='Festività&amp;Chiusure'!$A$8,Calendar!$B324&lt;='Festività&amp;Chiusure'!$B$8),  AND($B324&gt;='Festività&amp;Chiusure'!$A$9,Calendar!$B324&lt;='Festività&amp;Chiusure'!$B$9),  AND($B324&gt;='Festività&amp;Chiusure'!$A$10,Calendar!$B324&lt;='Festività&amp;Chiusure'!$B$10),  AND($B324&gt;='Festività&amp;Chiusure'!$A$11,Calendar!$B324&lt;='Festività&amp;Chiusure'!$B$11),  AND($B324&gt;='Festività&amp;Chiusure'!$A$12,Calendar!$B324&lt;='Festività&amp;Chiusure'!$B$12),  AND($B324&gt;='Festività&amp;Chiusure'!$A$13,Calendar!$B324&lt;='Festività&amp;Chiusure'!$B$13),  AND($B324&gt;='Festività&amp;Chiusure'!$A$14,Calendar!$B324&lt;='Festività&amp;Chiusure'!$B$14),    AND($B324&gt;='Festività&amp;Chiusure'!$A$15,Calendar!$B324&lt;='Festività&amp;Chiusure'!$B$15),  AND($B324&gt;='Festività&amp;Chiusure'!$A$16,Calendar!$B324&lt;='Festività&amp;Chiusure'!$B$16),   $H324="domenica",$H324="sabato"),0,1)</f>
        <v>0</v>
      </c>
      <c r="K324">
        <f t="shared" si="50"/>
        <v>322</v>
      </c>
      <c r="L324">
        <f>SUM($J$3:J324)</f>
        <v>220</v>
      </c>
    </row>
    <row r="325" spans="1:12">
      <c r="A325" s="4">
        <f t="shared" si="51"/>
        <v>20241118</v>
      </c>
      <c r="B325" s="1">
        <v>45614</v>
      </c>
      <c r="C325">
        <f t="shared" si="52"/>
        <v>2024</v>
      </c>
      <c r="D325">
        <f t="shared" si="45"/>
        <v>11</v>
      </c>
      <c r="E325">
        <f t="shared" si="46"/>
        <v>47</v>
      </c>
      <c r="F325">
        <f t="shared" si="47"/>
        <v>2</v>
      </c>
      <c r="G325">
        <f t="shared" si="48"/>
        <v>18</v>
      </c>
      <c r="H325" t="str">
        <f t="shared" si="49"/>
        <v>lunedì</v>
      </c>
      <c r="I325" t="str">
        <f t="shared" si="53"/>
        <v>novembre</v>
      </c>
      <c r="J325">
        <f>IF(OR(AND($B325&gt;='Festività&amp;Chiusure'!$A$2,Calendar!$B325&lt;='Festività&amp;Chiusure'!$B$2),  AND($B325&gt;='Festività&amp;Chiusure'!$A$3,Calendar!$B325&lt;='Festività&amp;Chiusure'!$B$3),  AND($B325&gt;='Festività&amp;Chiusure'!$A$4,Calendar!$B325&lt;='Festività&amp;Chiusure'!$B$4),  AND($B325&gt;='Festività&amp;Chiusure'!$A$5,Calendar!$B325&lt;='Festività&amp;Chiusure'!$B$5),  AND($B325&gt;='Festività&amp;Chiusure'!$A$6,Calendar!$B325&lt;='Festività&amp;Chiusure'!$B$6),  AND($B325&gt;='Festività&amp;Chiusure'!$A$7,Calendar!$B325&lt;='Festività&amp;Chiusure'!$B$7),  AND($B325&gt;='Festività&amp;Chiusure'!$A$8,Calendar!$B325&lt;='Festività&amp;Chiusure'!$B$8),  AND($B325&gt;='Festività&amp;Chiusure'!$A$9,Calendar!$B325&lt;='Festività&amp;Chiusure'!$B$9),  AND($B325&gt;='Festività&amp;Chiusure'!$A$10,Calendar!$B325&lt;='Festività&amp;Chiusure'!$B$10),  AND($B325&gt;='Festività&amp;Chiusure'!$A$11,Calendar!$B325&lt;='Festività&amp;Chiusure'!$B$11),  AND($B325&gt;='Festività&amp;Chiusure'!$A$12,Calendar!$B325&lt;='Festività&amp;Chiusure'!$B$12),  AND($B325&gt;='Festività&amp;Chiusure'!$A$13,Calendar!$B325&lt;='Festività&amp;Chiusure'!$B$13),  AND($B325&gt;='Festività&amp;Chiusure'!$A$14,Calendar!$B325&lt;='Festività&amp;Chiusure'!$B$14),    AND($B325&gt;='Festività&amp;Chiusure'!$A$15,Calendar!$B325&lt;='Festività&amp;Chiusure'!$B$15),  AND($B325&gt;='Festività&amp;Chiusure'!$A$16,Calendar!$B325&lt;='Festività&amp;Chiusure'!$B$16),   $H325="domenica",$H325="sabato"),0,1)</f>
        <v>1</v>
      </c>
      <c r="K325">
        <f t="shared" si="50"/>
        <v>323</v>
      </c>
      <c r="L325">
        <f>SUM($J$3:J325)</f>
        <v>221</v>
      </c>
    </row>
    <row r="326" spans="1:12">
      <c r="A326" s="4">
        <f t="shared" si="51"/>
        <v>20241119</v>
      </c>
      <c r="B326" s="1">
        <v>45615</v>
      </c>
      <c r="C326">
        <f t="shared" si="52"/>
        <v>2024</v>
      </c>
      <c r="D326">
        <f t="shared" si="45"/>
        <v>11</v>
      </c>
      <c r="E326">
        <f t="shared" si="46"/>
        <v>47</v>
      </c>
      <c r="F326">
        <f t="shared" si="47"/>
        <v>3</v>
      </c>
      <c r="G326">
        <f t="shared" si="48"/>
        <v>19</v>
      </c>
      <c r="H326" t="str">
        <f t="shared" si="49"/>
        <v>martedì</v>
      </c>
      <c r="I326" t="str">
        <f t="shared" si="53"/>
        <v>novembre</v>
      </c>
      <c r="J326">
        <f>IF(OR(AND($B326&gt;='Festività&amp;Chiusure'!$A$2,Calendar!$B326&lt;='Festività&amp;Chiusure'!$B$2),  AND($B326&gt;='Festività&amp;Chiusure'!$A$3,Calendar!$B326&lt;='Festività&amp;Chiusure'!$B$3),  AND($B326&gt;='Festività&amp;Chiusure'!$A$4,Calendar!$B326&lt;='Festività&amp;Chiusure'!$B$4),  AND($B326&gt;='Festività&amp;Chiusure'!$A$5,Calendar!$B326&lt;='Festività&amp;Chiusure'!$B$5),  AND($B326&gt;='Festività&amp;Chiusure'!$A$6,Calendar!$B326&lt;='Festività&amp;Chiusure'!$B$6),  AND($B326&gt;='Festività&amp;Chiusure'!$A$7,Calendar!$B326&lt;='Festività&amp;Chiusure'!$B$7),  AND($B326&gt;='Festività&amp;Chiusure'!$A$8,Calendar!$B326&lt;='Festività&amp;Chiusure'!$B$8),  AND($B326&gt;='Festività&amp;Chiusure'!$A$9,Calendar!$B326&lt;='Festività&amp;Chiusure'!$B$9),  AND($B326&gt;='Festività&amp;Chiusure'!$A$10,Calendar!$B326&lt;='Festività&amp;Chiusure'!$B$10),  AND($B326&gt;='Festività&amp;Chiusure'!$A$11,Calendar!$B326&lt;='Festività&amp;Chiusure'!$B$11),  AND($B326&gt;='Festività&amp;Chiusure'!$A$12,Calendar!$B326&lt;='Festività&amp;Chiusure'!$B$12),  AND($B326&gt;='Festività&amp;Chiusure'!$A$13,Calendar!$B326&lt;='Festività&amp;Chiusure'!$B$13),  AND($B326&gt;='Festività&amp;Chiusure'!$A$14,Calendar!$B326&lt;='Festività&amp;Chiusure'!$B$14),    AND($B326&gt;='Festività&amp;Chiusure'!$A$15,Calendar!$B326&lt;='Festività&amp;Chiusure'!$B$15),  AND($B326&gt;='Festività&amp;Chiusure'!$A$16,Calendar!$B326&lt;='Festività&amp;Chiusure'!$B$16),   $H326="domenica",$H326="sabato"),0,1)</f>
        <v>1</v>
      </c>
      <c r="K326">
        <f t="shared" si="50"/>
        <v>324</v>
      </c>
      <c r="L326">
        <f>SUM($J$3:J326)</f>
        <v>222</v>
      </c>
    </row>
    <row r="327" spans="1:12">
      <c r="A327" s="4">
        <f t="shared" si="51"/>
        <v>20241120</v>
      </c>
      <c r="B327" s="1">
        <v>45616</v>
      </c>
      <c r="C327">
        <f t="shared" si="52"/>
        <v>2024</v>
      </c>
      <c r="D327">
        <f t="shared" si="45"/>
        <v>11</v>
      </c>
      <c r="E327">
        <f t="shared" si="46"/>
        <v>47</v>
      </c>
      <c r="F327">
        <f t="shared" si="47"/>
        <v>4</v>
      </c>
      <c r="G327">
        <f t="shared" si="48"/>
        <v>20</v>
      </c>
      <c r="H327" t="str">
        <f t="shared" si="49"/>
        <v>mercoledì</v>
      </c>
      <c r="I327" t="str">
        <f t="shared" si="53"/>
        <v>novembre</v>
      </c>
      <c r="J327">
        <f>IF(OR(AND($B327&gt;='Festività&amp;Chiusure'!$A$2,Calendar!$B327&lt;='Festività&amp;Chiusure'!$B$2),  AND($B327&gt;='Festività&amp;Chiusure'!$A$3,Calendar!$B327&lt;='Festività&amp;Chiusure'!$B$3),  AND($B327&gt;='Festività&amp;Chiusure'!$A$4,Calendar!$B327&lt;='Festività&amp;Chiusure'!$B$4),  AND($B327&gt;='Festività&amp;Chiusure'!$A$5,Calendar!$B327&lt;='Festività&amp;Chiusure'!$B$5),  AND($B327&gt;='Festività&amp;Chiusure'!$A$6,Calendar!$B327&lt;='Festività&amp;Chiusure'!$B$6),  AND($B327&gt;='Festività&amp;Chiusure'!$A$7,Calendar!$B327&lt;='Festività&amp;Chiusure'!$B$7),  AND($B327&gt;='Festività&amp;Chiusure'!$A$8,Calendar!$B327&lt;='Festività&amp;Chiusure'!$B$8),  AND($B327&gt;='Festività&amp;Chiusure'!$A$9,Calendar!$B327&lt;='Festività&amp;Chiusure'!$B$9),  AND($B327&gt;='Festività&amp;Chiusure'!$A$10,Calendar!$B327&lt;='Festività&amp;Chiusure'!$B$10),  AND($B327&gt;='Festività&amp;Chiusure'!$A$11,Calendar!$B327&lt;='Festività&amp;Chiusure'!$B$11),  AND($B327&gt;='Festività&amp;Chiusure'!$A$12,Calendar!$B327&lt;='Festività&amp;Chiusure'!$B$12),  AND($B327&gt;='Festività&amp;Chiusure'!$A$13,Calendar!$B327&lt;='Festività&amp;Chiusure'!$B$13),  AND($B327&gt;='Festività&amp;Chiusure'!$A$14,Calendar!$B327&lt;='Festività&amp;Chiusure'!$B$14),    AND($B327&gt;='Festività&amp;Chiusure'!$A$15,Calendar!$B327&lt;='Festività&amp;Chiusure'!$B$15),  AND($B327&gt;='Festività&amp;Chiusure'!$A$16,Calendar!$B327&lt;='Festività&amp;Chiusure'!$B$16),   $H327="domenica",$H327="sabato"),0,1)</f>
        <v>1</v>
      </c>
      <c r="K327">
        <f t="shared" si="50"/>
        <v>325</v>
      </c>
      <c r="L327">
        <f>SUM($J$3:J327)</f>
        <v>223</v>
      </c>
    </row>
    <row r="328" spans="1:12">
      <c r="A328" s="4">
        <f t="shared" si="51"/>
        <v>20241121</v>
      </c>
      <c r="B328" s="1">
        <v>45617</v>
      </c>
      <c r="C328">
        <f t="shared" si="52"/>
        <v>2024</v>
      </c>
      <c r="D328">
        <f t="shared" si="45"/>
        <v>11</v>
      </c>
      <c r="E328">
        <f t="shared" si="46"/>
        <v>47</v>
      </c>
      <c r="F328">
        <f t="shared" si="47"/>
        <v>5</v>
      </c>
      <c r="G328">
        <f t="shared" si="48"/>
        <v>21</v>
      </c>
      <c r="H328" t="str">
        <f t="shared" si="49"/>
        <v>giovedì</v>
      </c>
      <c r="I328" t="str">
        <f t="shared" si="53"/>
        <v>novembre</v>
      </c>
      <c r="J328">
        <f>IF(OR(AND($B328&gt;='Festività&amp;Chiusure'!$A$2,Calendar!$B328&lt;='Festività&amp;Chiusure'!$B$2),  AND($B328&gt;='Festività&amp;Chiusure'!$A$3,Calendar!$B328&lt;='Festività&amp;Chiusure'!$B$3),  AND($B328&gt;='Festività&amp;Chiusure'!$A$4,Calendar!$B328&lt;='Festività&amp;Chiusure'!$B$4),  AND($B328&gt;='Festività&amp;Chiusure'!$A$5,Calendar!$B328&lt;='Festività&amp;Chiusure'!$B$5),  AND($B328&gt;='Festività&amp;Chiusure'!$A$6,Calendar!$B328&lt;='Festività&amp;Chiusure'!$B$6),  AND($B328&gt;='Festività&amp;Chiusure'!$A$7,Calendar!$B328&lt;='Festività&amp;Chiusure'!$B$7),  AND($B328&gt;='Festività&amp;Chiusure'!$A$8,Calendar!$B328&lt;='Festività&amp;Chiusure'!$B$8),  AND($B328&gt;='Festività&amp;Chiusure'!$A$9,Calendar!$B328&lt;='Festività&amp;Chiusure'!$B$9),  AND($B328&gt;='Festività&amp;Chiusure'!$A$10,Calendar!$B328&lt;='Festività&amp;Chiusure'!$B$10),  AND($B328&gt;='Festività&amp;Chiusure'!$A$11,Calendar!$B328&lt;='Festività&amp;Chiusure'!$B$11),  AND($B328&gt;='Festività&amp;Chiusure'!$A$12,Calendar!$B328&lt;='Festività&amp;Chiusure'!$B$12),  AND($B328&gt;='Festività&amp;Chiusure'!$A$13,Calendar!$B328&lt;='Festività&amp;Chiusure'!$B$13),  AND($B328&gt;='Festività&amp;Chiusure'!$A$14,Calendar!$B328&lt;='Festività&amp;Chiusure'!$B$14),    AND($B328&gt;='Festività&amp;Chiusure'!$A$15,Calendar!$B328&lt;='Festività&amp;Chiusure'!$B$15),  AND($B328&gt;='Festività&amp;Chiusure'!$A$16,Calendar!$B328&lt;='Festività&amp;Chiusure'!$B$16),   $H328="domenica",$H328="sabato"),0,1)</f>
        <v>1</v>
      </c>
      <c r="K328">
        <f t="shared" si="50"/>
        <v>326</v>
      </c>
      <c r="L328">
        <f>SUM($J$3:J328)</f>
        <v>224</v>
      </c>
    </row>
    <row r="329" spans="1:12">
      <c r="A329" s="4">
        <f t="shared" si="51"/>
        <v>20241122</v>
      </c>
      <c r="B329" s="1">
        <v>45618</v>
      </c>
      <c r="C329">
        <f t="shared" si="52"/>
        <v>2024</v>
      </c>
      <c r="D329">
        <f t="shared" si="45"/>
        <v>11</v>
      </c>
      <c r="E329">
        <f t="shared" si="46"/>
        <v>47</v>
      </c>
      <c r="F329">
        <f t="shared" si="47"/>
        <v>6</v>
      </c>
      <c r="G329">
        <f t="shared" si="48"/>
        <v>22</v>
      </c>
      <c r="H329" t="str">
        <f t="shared" si="49"/>
        <v>venerdì</v>
      </c>
      <c r="I329" t="str">
        <f t="shared" si="53"/>
        <v>novembre</v>
      </c>
      <c r="J329">
        <f>IF(OR(AND($B329&gt;='Festività&amp;Chiusure'!$A$2,Calendar!$B329&lt;='Festività&amp;Chiusure'!$B$2),  AND($B329&gt;='Festività&amp;Chiusure'!$A$3,Calendar!$B329&lt;='Festività&amp;Chiusure'!$B$3),  AND($B329&gt;='Festività&amp;Chiusure'!$A$4,Calendar!$B329&lt;='Festività&amp;Chiusure'!$B$4),  AND($B329&gt;='Festività&amp;Chiusure'!$A$5,Calendar!$B329&lt;='Festività&amp;Chiusure'!$B$5),  AND($B329&gt;='Festività&amp;Chiusure'!$A$6,Calendar!$B329&lt;='Festività&amp;Chiusure'!$B$6),  AND($B329&gt;='Festività&amp;Chiusure'!$A$7,Calendar!$B329&lt;='Festività&amp;Chiusure'!$B$7),  AND($B329&gt;='Festività&amp;Chiusure'!$A$8,Calendar!$B329&lt;='Festività&amp;Chiusure'!$B$8),  AND($B329&gt;='Festività&amp;Chiusure'!$A$9,Calendar!$B329&lt;='Festività&amp;Chiusure'!$B$9),  AND($B329&gt;='Festività&amp;Chiusure'!$A$10,Calendar!$B329&lt;='Festività&amp;Chiusure'!$B$10),  AND($B329&gt;='Festività&amp;Chiusure'!$A$11,Calendar!$B329&lt;='Festività&amp;Chiusure'!$B$11),  AND($B329&gt;='Festività&amp;Chiusure'!$A$12,Calendar!$B329&lt;='Festività&amp;Chiusure'!$B$12),  AND($B329&gt;='Festività&amp;Chiusure'!$A$13,Calendar!$B329&lt;='Festività&amp;Chiusure'!$B$13),  AND($B329&gt;='Festività&amp;Chiusure'!$A$14,Calendar!$B329&lt;='Festività&amp;Chiusure'!$B$14),    AND($B329&gt;='Festività&amp;Chiusure'!$A$15,Calendar!$B329&lt;='Festività&amp;Chiusure'!$B$15),  AND($B329&gt;='Festività&amp;Chiusure'!$A$16,Calendar!$B329&lt;='Festività&amp;Chiusure'!$B$16),   $H329="domenica",$H329="sabato"),0,1)</f>
        <v>1</v>
      </c>
      <c r="K329">
        <f t="shared" si="50"/>
        <v>327</v>
      </c>
      <c r="L329">
        <f>SUM($J$3:J329)</f>
        <v>225</v>
      </c>
    </row>
    <row r="330" spans="1:12">
      <c r="A330" s="4">
        <f t="shared" si="51"/>
        <v>20241123</v>
      </c>
      <c r="B330" s="1">
        <v>45619</v>
      </c>
      <c r="C330">
        <f t="shared" si="52"/>
        <v>2024</v>
      </c>
      <c r="D330">
        <f t="shared" si="45"/>
        <v>11</v>
      </c>
      <c r="E330">
        <f t="shared" si="46"/>
        <v>47</v>
      </c>
      <c r="F330">
        <f t="shared" si="47"/>
        <v>7</v>
      </c>
      <c r="G330">
        <f t="shared" si="48"/>
        <v>23</v>
      </c>
      <c r="H330" t="str">
        <f t="shared" si="49"/>
        <v>sabato</v>
      </c>
      <c r="I330" t="str">
        <f t="shared" si="53"/>
        <v>novembre</v>
      </c>
      <c r="J330">
        <f>IF(OR(AND($B330&gt;='Festività&amp;Chiusure'!$A$2,Calendar!$B330&lt;='Festività&amp;Chiusure'!$B$2),  AND($B330&gt;='Festività&amp;Chiusure'!$A$3,Calendar!$B330&lt;='Festività&amp;Chiusure'!$B$3),  AND($B330&gt;='Festività&amp;Chiusure'!$A$4,Calendar!$B330&lt;='Festività&amp;Chiusure'!$B$4),  AND($B330&gt;='Festività&amp;Chiusure'!$A$5,Calendar!$B330&lt;='Festività&amp;Chiusure'!$B$5),  AND($B330&gt;='Festività&amp;Chiusure'!$A$6,Calendar!$B330&lt;='Festività&amp;Chiusure'!$B$6),  AND($B330&gt;='Festività&amp;Chiusure'!$A$7,Calendar!$B330&lt;='Festività&amp;Chiusure'!$B$7),  AND($B330&gt;='Festività&amp;Chiusure'!$A$8,Calendar!$B330&lt;='Festività&amp;Chiusure'!$B$8),  AND($B330&gt;='Festività&amp;Chiusure'!$A$9,Calendar!$B330&lt;='Festività&amp;Chiusure'!$B$9),  AND($B330&gt;='Festività&amp;Chiusure'!$A$10,Calendar!$B330&lt;='Festività&amp;Chiusure'!$B$10),  AND($B330&gt;='Festività&amp;Chiusure'!$A$11,Calendar!$B330&lt;='Festività&amp;Chiusure'!$B$11),  AND($B330&gt;='Festività&amp;Chiusure'!$A$12,Calendar!$B330&lt;='Festività&amp;Chiusure'!$B$12),  AND($B330&gt;='Festività&amp;Chiusure'!$A$13,Calendar!$B330&lt;='Festività&amp;Chiusure'!$B$13),  AND($B330&gt;='Festività&amp;Chiusure'!$A$14,Calendar!$B330&lt;='Festività&amp;Chiusure'!$B$14),    AND($B330&gt;='Festività&amp;Chiusure'!$A$15,Calendar!$B330&lt;='Festività&amp;Chiusure'!$B$15),  AND($B330&gt;='Festività&amp;Chiusure'!$A$16,Calendar!$B330&lt;='Festività&amp;Chiusure'!$B$16),   $H330="domenica",$H330="sabato"),0,1)</f>
        <v>0</v>
      </c>
      <c r="K330">
        <f t="shared" si="50"/>
        <v>328</v>
      </c>
      <c r="L330">
        <f>SUM($J$3:J330)</f>
        <v>225</v>
      </c>
    </row>
    <row r="331" spans="1:12">
      <c r="A331" s="4">
        <f t="shared" si="51"/>
        <v>20241124</v>
      </c>
      <c r="B331" s="1">
        <v>45620</v>
      </c>
      <c r="C331">
        <f t="shared" si="52"/>
        <v>2024</v>
      </c>
      <c r="D331">
        <f t="shared" si="45"/>
        <v>11</v>
      </c>
      <c r="E331">
        <f t="shared" si="46"/>
        <v>48</v>
      </c>
      <c r="F331">
        <f t="shared" si="47"/>
        <v>1</v>
      </c>
      <c r="G331">
        <f t="shared" si="48"/>
        <v>24</v>
      </c>
      <c r="H331" t="str">
        <f t="shared" si="49"/>
        <v>domenica</v>
      </c>
      <c r="I331" t="str">
        <f t="shared" si="53"/>
        <v>novembre</v>
      </c>
      <c r="J331">
        <f>IF(OR(AND($B331&gt;='Festività&amp;Chiusure'!$A$2,Calendar!$B331&lt;='Festività&amp;Chiusure'!$B$2),  AND($B331&gt;='Festività&amp;Chiusure'!$A$3,Calendar!$B331&lt;='Festività&amp;Chiusure'!$B$3),  AND($B331&gt;='Festività&amp;Chiusure'!$A$4,Calendar!$B331&lt;='Festività&amp;Chiusure'!$B$4),  AND($B331&gt;='Festività&amp;Chiusure'!$A$5,Calendar!$B331&lt;='Festività&amp;Chiusure'!$B$5),  AND($B331&gt;='Festività&amp;Chiusure'!$A$6,Calendar!$B331&lt;='Festività&amp;Chiusure'!$B$6),  AND($B331&gt;='Festività&amp;Chiusure'!$A$7,Calendar!$B331&lt;='Festività&amp;Chiusure'!$B$7),  AND($B331&gt;='Festività&amp;Chiusure'!$A$8,Calendar!$B331&lt;='Festività&amp;Chiusure'!$B$8),  AND($B331&gt;='Festività&amp;Chiusure'!$A$9,Calendar!$B331&lt;='Festività&amp;Chiusure'!$B$9),  AND($B331&gt;='Festività&amp;Chiusure'!$A$10,Calendar!$B331&lt;='Festività&amp;Chiusure'!$B$10),  AND($B331&gt;='Festività&amp;Chiusure'!$A$11,Calendar!$B331&lt;='Festività&amp;Chiusure'!$B$11),  AND($B331&gt;='Festività&amp;Chiusure'!$A$12,Calendar!$B331&lt;='Festività&amp;Chiusure'!$B$12),  AND($B331&gt;='Festività&amp;Chiusure'!$A$13,Calendar!$B331&lt;='Festività&amp;Chiusure'!$B$13),  AND($B331&gt;='Festività&amp;Chiusure'!$A$14,Calendar!$B331&lt;='Festività&amp;Chiusure'!$B$14),    AND($B331&gt;='Festività&amp;Chiusure'!$A$15,Calendar!$B331&lt;='Festività&amp;Chiusure'!$B$15),  AND($B331&gt;='Festività&amp;Chiusure'!$A$16,Calendar!$B331&lt;='Festività&amp;Chiusure'!$B$16),   $H331="domenica",$H331="sabato"),0,1)</f>
        <v>0</v>
      </c>
      <c r="K331">
        <f t="shared" si="50"/>
        <v>329</v>
      </c>
      <c r="L331">
        <f>SUM($J$3:J331)</f>
        <v>225</v>
      </c>
    </row>
    <row r="332" spans="1:12">
      <c r="A332" s="4">
        <f t="shared" si="51"/>
        <v>20241125</v>
      </c>
      <c r="B332" s="1">
        <v>45621</v>
      </c>
      <c r="C332">
        <f t="shared" si="52"/>
        <v>2024</v>
      </c>
      <c r="D332">
        <f t="shared" si="45"/>
        <v>11</v>
      </c>
      <c r="E332">
        <f t="shared" si="46"/>
        <v>48</v>
      </c>
      <c r="F332">
        <f t="shared" si="47"/>
        <v>2</v>
      </c>
      <c r="G332">
        <f t="shared" si="48"/>
        <v>25</v>
      </c>
      <c r="H332" t="str">
        <f t="shared" si="49"/>
        <v>lunedì</v>
      </c>
      <c r="I332" t="str">
        <f t="shared" si="53"/>
        <v>novembre</v>
      </c>
      <c r="J332">
        <f>IF(OR(AND($B332&gt;='Festività&amp;Chiusure'!$A$2,Calendar!$B332&lt;='Festività&amp;Chiusure'!$B$2),  AND($B332&gt;='Festività&amp;Chiusure'!$A$3,Calendar!$B332&lt;='Festività&amp;Chiusure'!$B$3),  AND($B332&gt;='Festività&amp;Chiusure'!$A$4,Calendar!$B332&lt;='Festività&amp;Chiusure'!$B$4),  AND($B332&gt;='Festività&amp;Chiusure'!$A$5,Calendar!$B332&lt;='Festività&amp;Chiusure'!$B$5),  AND($B332&gt;='Festività&amp;Chiusure'!$A$6,Calendar!$B332&lt;='Festività&amp;Chiusure'!$B$6),  AND($B332&gt;='Festività&amp;Chiusure'!$A$7,Calendar!$B332&lt;='Festività&amp;Chiusure'!$B$7),  AND($B332&gt;='Festività&amp;Chiusure'!$A$8,Calendar!$B332&lt;='Festività&amp;Chiusure'!$B$8),  AND($B332&gt;='Festività&amp;Chiusure'!$A$9,Calendar!$B332&lt;='Festività&amp;Chiusure'!$B$9),  AND($B332&gt;='Festività&amp;Chiusure'!$A$10,Calendar!$B332&lt;='Festività&amp;Chiusure'!$B$10),  AND($B332&gt;='Festività&amp;Chiusure'!$A$11,Calendar!$B332&lt;='Festività&amp;Chiusure'!$B$11),  AND($B332&gt;='Festività&amp;Chiusure'!$A$12,Calendar!$B332&lt;='Festività&amp;Chiusure'!$B$12),  AND($B332&gt;='Festività&amp;Chiusure'!$A$13,Calendar!$B332&lt;='Festività&amp;Chiusure'!$B$13),  AND($B332&gt;='Festività&amp;Chiusure'!$A$14,Calendar!$B332&lt;='Festività&amp;Chiusure'!$B$14),    AND($B332&gt;='Festività&amp;Chiusure'!$A$15,Calendar!$B332&lt;='Festività&amp;Chiusure'!$B$15),  AND($B332&gt;='Festività&amp;Chiusure'!$A$16,Calendar!$B332&lt;='Festività&amp;Chiusure'!$B$16),   $H332="domenica",$H332="sabato"),0,1)</f>
        <v>1</v>
      </c>
      <c r="K332">
        <f t="shared" si="50"/>
        <v>330</v>
      </c>
      <c r="L332">
        <f>SUM($J$3:J332)</f>
        <v>226</v>
      </c>
    </row>
    <row r="333" spans="1:12">
      <c r="A333" s="4">
        <f t="shared" si="51"/>
        <v>20241126</v>
      </c>
      <c r="B333" s="1">
        <v>45622</v>
      </c>
      <c r="C333">
        <f t="shared" si="52"/>
        <v>2024</v>
      </c>
      <c r="D333">
        <f t="shared" si="45"/>
        <v>11</v>
      </c>
      <c r="E333">
        <f t="shared" si="46"/>
        <v>48</v>
      </c>
      <c r="F333">
        <f t="shared" si="47"/>
        <v>3</v>
      </c>
      <c r="G333">
        <f t="shared" si="48"/>
        <v>26</v>
      </c>
      <c r="H333" t="str">
        <f t="shared" si="49"/>
        <v>martedì</v>
      </c>
      <c r="I333" t="str">
        <f t="shared" si="53"/>
        <v>novembre</v>
      </c>
      <c r="J333">
        <f>IF(OR(AND($B333&gt;='Festività&amp;Chiusure'!$A$2,Calendar!$B333&lt;='Festività&amp;Chiusure'!$B$2),  AND($B333&gt;='Festività&amp;Chiusure'!$A$3,Calendar!$B333&lt;='Festività&amp;Chiusure'!$B$3),  AND($B333&gt;='Festività&amp;Chiusure'!$A$4,Calendar!$B333&lt;='Festività&amp;Chiusure'!$B$4),  AND($B333&gt;='Festività&amp;Chiusure'!$A$5,Calendar!$B333&lt;='Festività&amp;Chiusure'!$B$5),  AND($B333&gt;='Festività&amp;Chiusure'!$A$6,Calendar!$B333&lt;='Festività&amp;Chiusure'!$B$6),  AND($B333&gt;='Festività&amp;Chiusure'!$A$7,Calendar!$B333&lt;='Festività&amp;Chiusure'!$B$7),  AND($B333&gt;='Festività&amp;Chiusure'!$A$8,Calendar!$B333&lt;='Festività&amp;Chiusure'!$B$8),  AND($B333&gt;='Festività&amp;Chiusure'!$A$9,Calendar!$B333&lt;='Festività&amp;Chiusure'!$B$9),  AND($B333&gt;='Festività&amp;Chiusure'!$A$10,Calendar!$B333&lt;='Festività&amp;Chiusure'!$B$10),  AND($B333&gt;='Festività&amp;Chiusure'!$A$11,Calendar!$B333&lt;='Festività&amp;Chiusure'!$B$11),  AND($B333&gt;='Festività&amp;Chiusure'!$A$12,Calendar!$B333&lt;='Festività&amp;Chiusure'!$B$12),  AND($B333&gt;='Festività&amp;Chiusure'!$A$13,Calendar!$B333&lt;='Festività&amp;Chiusure'!$B$13),  AND($B333&gt;='Festività&amp;Chiusure'!$A$14,Calendar!$B333&lt;='Festività&amp;Chiusure'!$B$14),    AND($B333&gt;='Festività&amp;Chiusure'!$A$15,Calendar!$B333&lt;='Festività&amp;Chiusure'!$B$15),  AND($B333&gt;='Festività&amp;Chiusure'!$A$16,Calendar!$B333&lt;='Festività&amp;Chiusure'!$B$16),   $H333="domenica",$H333="sabato"),0,1)</f>
        <v>1</v>
      </c>
      <c r="K333">
        <f t="shared" si="50"/>
        <v>331</v>
      </c>
      <c r="L333">
        <f>SUM($J$3:J333)</f>
        <v>227</v>
      </c>
    </row>
    <row r="334" spans="1:12">
      <c r="A334" s="4">
        <f t="shared" si="51"/>
        <v>20241127</v>
      </c>
      <c r="B334" s="1">
        <v>45623</v>
      </c>
      <c r="C334">
        <f t="shared" si="52"/>
        <v>2024</v>
      </c>
      <c r="D334">
        <f t="shared" si="45"/>
        <v>11</v>
      </c>
      <c r="E334">
        <f t="shared" si="46"/>
        <v>48</v>
      </c>
      <c r="F334">
        <f t="shared" si="47"/>
        <v>4</v>
      </c>
      <c r="G334">
        <f t="shared" si="48"/>
        <v>27</v>
      </c>
      <c r="H334" t="str">
        <f t="shared" si="49"/>
        <v>mercoledì</v>
      </c>
      <c r="I334" t="str">
        <f t="shared" si="53"/>
        <v>novembre</v>
      </c>
      <c r="J334">
        <f>IF(OR(AND($B334&gt;='Festività&amp;Chiusure'!$A$2,Calendar!$B334&lt;='Festività&amp;Chiusure'!$B$2),  AND($B334&gt;='Festività&amp;Chiusure'!$A$3,Calendar!$B334&lt;='Festività&amp;Chiusure'!$B$3),  AND($B334&gt;='Festività&amp;Chiusure'!$A$4,Calendar!$B334&lt;='Festività&amp;Chiusure'!$B$4),  AND($B334&gt;='Festività&amp;Chiusure'!$A$5,Calendar!$B334&lt;='Festività&amp;Chiusure'!$B$5),  AND($B334&gt;='Festività&amp;Chiusure'!$A$6,Calendar!$B334&lt;='Festività&amp;Chiusure'!$B$6),  AND($B334&gt;='Festività&amp;Chiusure'!$A$7,Calendar!$B334&lt;='Festività&amp;Chiusure'!$B$7),  AND($B334&gt;='Festività&amp;Chiusure'!$A$8,Calendar!$B334&lt;='Festività&amp;Chiusure'!$B$8),  AND($B334&gt;='Festività&amp;Chiusure'!$A$9,Calendar!$B334&lt;='Festività&amp;Chiusure'!$B$9),  AND($B334&gt;='Festività&amp;Chiusure'!$A$10,Calendar!$B334&lt;='Festività&amp;Chiusure'!$B$10),  AND($B334&gt;='Festività&amp;Chiusure'!$A$11,Calendar!$B334&lt;='Festività&amp;Chiusure'!$B$11),  AND($B334&gt;='Festività&amp;Chiusure'!$A$12,Calendar!$B334&lt;='Festività&amp;Chiusure'!$B$12),  AND($B334&gt;='Festività&amp;Chiusure'!$A$13,Calendar!$B334&lt;='Festività&amp;Chiusure'!$B$13),  AND($B334&gt;='Festività&amp;Chiusure'!$A$14,Calendar!$B334&lt;='Festività&amp;Chiusure'!$B$14),    AND($B334&gt;='Festività&amp;Chiusure'!$A$15,Calendar!$B334&lt;='Festività&amp;Chiusure'!$B$15),  AND($B334&gt;='Festività&amp;Chiusure'!$A$16,Calendar!$B334&lt;='Festività&amp;Chiusure'!$B$16),   $H334="domenica",$H334="sabato"),0,1)</f>
        <v>1</v>
      </c>
      <c r="K334">
        <f t="shared" si="50"/>
        <v>332</v>
      </c>
      <c r="L334">
        <f>SUM($J$3:J334)</f>
        <v>228</v>
      </c>
    </row>
    <row r="335" spans="1:12">
      <c r="A335" s="4">
        <f t="shared" si="51"/>
        <v>20241128</v>
      </c>
      <c r="B335" s="1">
        <v>45624</v>
      </c>
      <c r="C335">
        <f t="shared" si="52"/>
        <v>2024</v>
      </c>
      <c r="D335">
        <f t="shared" si="45"/>
        <v>11</v>
      </c>
      <c r="E335">
        <f t="shared" si="46"/>
        <v>48</v>
      </c>
      <c r="F335">
        <f t="shared" si="47"/>
        <v>5</v>
      </c>
      <c r="G335">
        <f t="shared" si="48"/>
        <v>28</v>
      </c>
      <c r="H335" t="str">
        <f t="shared" si="49"/>
        <v>giovedì</v>
      </c>
      <c r="I335" t="str">
        <f t="shared" si="53"/>
        <v>novembre</v>
      </c>
      <c r="J335">
        <f>IF(OR(AND($B335&gt;='Festività&amp;Chiusure'!$A$2,Calendar!$B335&lt;='Festività&amp;Chiusure'!$B$2),  AND($B335&gt;='Festività&amp;Chiusure'!$A$3,Calendar!$B335&lt;='Festività&amp;Chiusure'!$B$3),  AND($B335&gt;='Festività&amp;Chiusure'!$A$4,Calendar!$B335&lt;='Festività&amp;Chiusure'!$B$4),  AND($B335&gt;='Festività&amp;Chiusure'!$A$5,Calendar!$B335&lt;='Festività&amp;Chiusure'!$B$5),  AND($B335&gt;='Festività&amp;Chiusure'!$A$6,Calendar!$B335&lt;='Festività&amp;Chiusure'!$B$6),  AND($B335&gt;='Festività&amp;Chiusure'!$A$7,Calendar!$B335&lt;='Festività&amp;Chiusure'!$B$7),  AND($B335&gt;='Festività&amp;Chiusure'!$A$8,Calendar!$B335&lt;='Festività&amp;Chiusure'!$B$8),  AND($B335&gt;='Festività&amp;Chiusure'!$A$9,Calendar!$B335&lt;='Festività&amp;Chiusure'!$B$9),  AND($B335&gt;='Festività&amp;Chiusure'!$A$10,Calendar!$B335&lt;='Festività&amp;Chiusure'!$B$10),  AND($B335&gt;='Festività&amp;Chiusure'!$A$11,Calendar!$B335&lt;='Festività&amp;Chiusure'!$B$11),  AND($B335&gt;='Festività&amp;Chiusure'!$A$12,Calendar!$B335&lt;='Festività&amp;Chiusure'!$B$12),  AND($B335&gt;='Festività&amp;Chiusure'!$A$13,Calendar!$B335&lt;='Festività&amp;Chiusure'!$B$13),  AND($B335&gt;='Festività&amp;Chiusure'!$A$14,Calendar!$B335&lt;='Festività&amp;Chiusure'!$B$14),    AND($B335&gt;='Festività&amp;Chiusure'!$A$15,Calendar!$B335&lt;='Festività&amp;Chiusure'!$B$15),  AND($B335&gt;='Festività&amp;Chiusure'!$A$16,Calendar!$B335&lt;='Festività&amp;Chiusure'!$B$16),   $H335="domenica",$H335="sabato"),0,1)</f>
        <v>1</v>
      </c>
      <c r="K335">
        <f t="shared" si="50"/>
        <v>333</v>
      </c>
      <c r="L335">
        <f>SUM($J$3:J335)</f>
        <v>229</v>
      </c>
    </row>
    <row r="336" spans="1:12">
      <c r="A336" s="4">
        <f t="shared" si="51"/>
        <v>20241129</v>
      </c>
      <c r="B336" s="1">
        <v>45625</v>
      </c>
      <c r="C336">
        <f t="shared" si="52"/>
        <v>2024</v>
      </c>
      <c r="D336">
        <f t="shared" si="45"/>
        <v>11</v>
      </c>
      <c r="E336">
        <f t="shared" si="46"/>
        <v>48</v>
      </c>
      <c r="F336">
        <f t="shared" si="47"/>
        <v>6</v>
      </c>
      <c r="G336">
        <f t="shared" si="48"/>
        <v>29</v>
      </c>
      <c r="H336" t="str">
        <f t="shared" si="49"/>
        <v>venerdì</v>
      </c>
      <c r="I336" t="str">
        <f t="shared" si="53"/>
        <v>novembre</v>
      </c>
      <c r="J336">
        <f>IF(OR(AND($B336&gt;='Festività&amp;Chiusure'!$A$2,Calendar!$B336&lt;='Festività&amp;Chiusure'!$B$2),  AND($B336&gt;='Festività&amp;Chiusure'!$A$3,Calendar!$B336&lt;='Festività&amp;Chiusure'!$B$3),  AND($B336&gt;='Festività&amp;Chiusure'!$A$4,Calendar!$B336&lt;='Festività&amp;Chiusure'!$B$4),  AND($B336&gt;='Festività&amp;Chiusure'!$A$5,Calendar!$B336&lt;='Festività&amp;Chiusure'!$B$5),  AND($B336&gt;='Festività&amp;Chiusure'!$A$6,Calendar!$B336&lt;='Festività&amp;Chiusure'!$B$6),  AND($B336&gt;='Festività&amp;Chiusure'!$A$7,Calendar!$B336&lt;='Festività&amp;Chiusure'!$B$7),  AND($B336&gt;='Festività&amp;Chiusure'!$A$8,Calendar!$B336&lt;='Festività&amp;Chiusure'!$B$8),  AND($B336&gt;='Festività&amp;Chiusure'!$A$9,Calendar!$B336&lt;='Festività&amp;Chiusure'!$B$9),  AND($B336&gt;='Festività&amp;Chiusure'!$A$10,Calendar!$B336&lt;='Festività&amp;Chiusure'!$B$10),  AND($B336&gt;='Festività&amp;Chiusure'!$A$11,Calendar!$B336&lt;='Festività&amp;Chiusure'!$B$11),  AND($B336&gt;='Festività&amp;Chiusure'!$A$12,Calendar!$B336&lt;='Festività&amp;Chiusure'!$B$12),  AND($B336&gt;='Festività&amp;Chiusure'!$A$13,Calendar!$B336&lt;='Festività&amp;Chiusure'!$B$13),  AND($B336&gt;='Festività&amp;Chiusure'!$A$14,Calendar!$B336&lt;='Festività&amp;Chiusure'!$B$14),    AND($B336&gt;='Festività&amp;Chiusure'!$A$15,Calendar!$B336&lt;='Festività&amp;Chiusure'!$B$15),  AND($B336&gt;='Festività&amp;Chiusure'!$A$16,Calendar!$B336&lt;='Festività&amp;Chiusure'!$B$16),   $H336="domenica",$H336="sabato"),0,1)</f>
        <v>1</v>
      </c>
      <c r="K336">
        <f t="shared" si="50"/>
        <v>334</v>
      </c>
      <c r="L336">
        <f>SUM($J$3:J336)</f>
        <v>230</v>
      </c>
    </row>
    <row r="337" spans="1:12">
      <c r="A337" s="4">
        <f t="shared" si="51"/>
        <v>20241130</v>
      </c>
      <c r="B337" s="1">
        <v>45626</v>
      </c>
      <c r="C337">
        <f t="shared" si="52"/>
        <v>2024</v>
      </c>
      <c r="D337">
        <f t="shared" ref="D337:D400" si="54">MONTH(B337)</f>
        <v>11</v>
      </c>
      <c r="E337">
        <f t="shared" ref="E337:E400" si="55">WEEKNUM(B337)</f>
        <v>48</v>
      </c>
      <c r="F337">
        <f t="shared" ref="F337:F400" si="56">WEEKDAY(B337)</f>
        <v>7</v>
      </c>
      <c r="G337">
        <f t="shared" ref="G337:G400" si="57">DAY(B337)</f>
        <v>30</v>
      </c>
      <c r="H337" t="str">
        <f t="shared" ref="H337:H400" si="58">TEXT(B337,"gggg")</f>
        <v>sabato</v>
      </c>
      <c r="I337" t="str">
        <f t="shared" si="53"/>
        <v>novembre</v>
      </c>
      <c r="J337">
        <f>IF(OR(AND($B337&gt;='Festività&amp;Chiusure'!$A$2,Calendar!$B337&lt;='Festività&amp;Chiusure'!$B$2),  AND($B337&gt;='Festività&amp;Chiusure'!$A$3,Calendar!$B337&lt;='Festività&amp;Chiusure'!$B$3),  AND($B337&gt;='Festività&amp;Chiusure'!$A$4,Calendar!$B337&lt;='Festività&amp;Chiusure'!$B$4),  AND($B337&gt;='Festività&amp;Chiusure'!$A$5,Calendar!$B337&lt;='Festività&amp;Chiusure'!$B$5),  AND($B337&gt;='Festività&amp;Chiusure'!$A$6,Calendar!$B337&lt;='Festività&amp;Chiusure'!$B$6),  AND($B337&gt;='Festività&amp;Chiusure'!$A$7,Calendar!$B337&lt;='Festività&amp;Chiusure'!$B$7),  AND($B337&gt;='Festività&amp;Chiusure'!$A$8,Calendar!$B337&lt;='Festività&amp;Chiusure'!$B$8),  AND($B337&gt;='Festività&amp;Chiusure'!$A$9,Calendar!$B337&lt;='Festività&amp;Chiusure'!$B$9),  AND($B337&gt;='Festività&amp;Chiusure'!$A$10,Calendar!$B337&lt;='Festività&amp;Chiusure'!$B$10),  AND($B337&gt;='Festività&amp;Chiusure'!$A$11,Calendar!$B337&lt;='Festività&amp;Chiusure'!$B$11),  AND($B337&gt;='Festività&amp;Chiusure'!$A$12,Calendar!$B337&lt;='Festività&amp;Chiusure'!$B$12),  AND($B337&gt;='Festività&amp;Chiusure'!$A$13,Calendar!$B337&lt;='Festività&amp;Chiusure'!$B$13),  AND($B337&gt;='Festività&amp;Chiusure'!$A$14,Calendar!$B337&lt;='Festività&amp;Chiusure'!$B$14),    AND($B337&gt;='Festività&amp;Chiusure'!$A$15,Calendar!$B337&lt;='Festività&amp;Chiusure'!$B$15),  AND($B337&gt;='Festività&amp;Chiusure'!$A$16,Calendar!$B337&lt;='Festività&amp;Chiusure'!$B$16),   $H337="domenica",$H337="sabato"),0,1)</f>
        <v>0</v>
      </c>
      <c r="K337">
        <f t="shared" ref="K337:K400" si="59">B337-DATE(YEAR(B337),1,0)</f>
        <v>335</v>
      </c>
      <c r="L337">
        <f>SUM($J$3:J337)</f>
        <v>230</v>
      </c>
    </row>
    <row r="338" spans="1:12">
      <c r="A338" s="4">
        <f t="shared" si="51"/>
        <v>20241201</v>
      </c>
      <c r="B338" s="1">
        <v>45627</v>
      </c>
      <c r="C338">
        <f t="shared" si="52"/>
        <v>2024</v>
      </c>
      <c r="D338">
        <f t="shared" si="54"/>
        <v>12</v>
      </c>
      <c r="E338">
        <f t="shared" si="55"/>
        <v>49</v>
      </c>
      <c r="F338">
        <f t="shared" si="56"/>
        <v>1</v>
      </c>
      <c r="G338">
        <f t="shared" si="57"/>
        <v>1</v>
      </c>
      <c r="H338" t="str">
        <f t="shared" si="58"/>
        <v>domenica</v>
      </c>
      <c r="I338" t="str">
        <f t="shared" si="53"/>
        <v>dicembre</v>
      </c>
      <c r="J338">
        <f>IF(OR(AND($B338&gt;='Festività&amp;Chiusure'!$A$2,Calendar!$B338&lt;='Festività&amp;Chiusure'!$B$2),  AND($B338&gt;='Festività&amp;Chiusure'!$A$3,Calendar!$B338&lt;='Festività&amp;Chiusure'!$B$3),  AND($B338&gt;='Festività&amp;Chiusure'!$A$4,Calendar!$B338&lt;='Festività&amp;Chiusure'!$B$4),  AND($B338&gt;='Festività&amp;Chiusure'!$A$5,Calendar!$B338&lt;='Festività&amp;Chiusure'!$B$5),  AND($B338&gt;='Festività&amp;Chiusure'!$A$6,Calendar!$B338&lt;='Festività&amp;Chiusure'!$B$6),  AND($B338&gt;='Festività&amp;Chiusure'!$A$7,Calendar!$B338&lt;='Festività&amp;Chiusure'!$B$7),  AND($B338&gt;='Festività&amp;Chiusure'!$A$8,Calendar!$B338&lt;='Festività&amp;Chiusure'!$B$8),  AND($B338&gt;='Festività&amp;Chiusure'!$A$9,Calendar!$B338&lt;='Festività&amp;Chiusure'!$B$9),  AND($B338&gt;='Festività&amp;Chiusure'!$A$10,Calendar!$B338&lt;='Festività&amp;Chiusure'!$B$10),  AND($B338&gt;='Festività&amp;Chiusure'!$A$11,Calendar!$B338&lt;='Festività&amp;Chiusure'!$B$11),  AND($B338&gt;='Festività&amp;Chiusure'!$A$12,Calendar!$B338&lt;='Festività&amp;Chiusure'!$B$12),  AND($B338&gt;='Festività&amp;Chiusure'!$A$13,Calendar!$B338&lt;='Festività&amp;Chiusure'!$B$13),  AND($B338&gt;='Festività&amp;Chiusure'!$A$14,Calendar!$B338&lt;='Festività&amp;Chiusure'!$B$14),    AND($B338&gt;='Festività&amp;Chiusure'!$A$15,Calendar!$B338&lt;='Festività&amp;Chiusure'!$B$15),  AND($B338&gt;='Festività&amp;Chiusure'!$A$16,Calendar!$B338&lt;='Festività&amp;Chiusure'!$B$16),   $H338="domenica",$H338="sabato"),0,1)</f>
        <v>0</v>
      </c>
      <c r="K338">
        <f t="shared" si="59"/>
        <v>336</v>
      </c>
      <c r="L338">
        <f>SUM($J$3:J338)</f>
        <v>230</v>
      </c>
    </row>
    <row r="339" spans="1:12">
      <c r="A339" s="4">
        <f t="shared" si="51"/>
        <v>20241202</v>
      </c>
      <c r="B339" s="1">
        <v>45628</v>
      </c>
      <c r="C339">
        <f t="shared" si="52"/>
        <v>2024</v>
      </c>
      <c r="D339">
        <f t="shared" si="54"/>
        <v>12</v>
      </c>
      <c r="E339">
        <f t="shared" si="55"/>
        <v>49</v>
      </c>
      <c r="F339">
        <f t="shared" si="56"/>
        <v>2</v>
      </c>
      <c r="G339">
        <f t="shared" si="57"/>
        <v>2</v>
      </c>
      <c r="H339" t="str">
        <f t="shared" si="58"/>
        <v>lunedì</v>
      </c>
      <c r="I339" t="str">
        <f t="shared" si="53"/>
        <v>dicembre</v>
      </c>
      <c r="J339">
        <f>IF(OR(AND($B339&gt;='Festività&amp;Chiusure'!$A$2,Calendar!$B339&lt;='Festività&amp;Chiusure'!$B$2),  AND($B339&gt;='Festività&amp;Chiusure'!$A$3,Calendar!$B339&lt;='Festività&amp;Chiusure'!$B$3),  AND($B339&gt;='Festività&amp;Chiusure'!$A$4,Calendar!$B339&lt;='Festività&amp;Chiusure'!$B$4),  AND($B339&gt;='Festività&amp;Chiusure'!$A$5,Calendar!$B339&lt;='Festività&amp;Chiusure'!$B$5),  AND($B339&gt;='Festività&amp;Chiusure'!$A$6,Calendar!$B339&lt;='Festività&amp;Chiusure'!$B$6),  AND($B339&gt;='Festività&amp;Chiusure'!$A$7,Calendar!$B339&lt;='Festività&amp;Chiusure'!$B$7),  AND($B339&gt;='Festività&amp;Chiusure'!$A$8,Calendar!$B339&lt;='Festività&amp;Chiusure'!$B$8),  AND($B339&gt;='Festività&amp;Chiusure'!$A$9,Calendar!$B339&lt;='Festività&amp;Chiusure'!$B$9),  AND($B339&gt;='Festività&amp;Chiusure'!$A$10,Calendar!$B339&lt;='Festività&amp;Chiusure'!$B$10),  AND($B339&gt;='Festività&amp;Chiusure'!$A$11,Calendar!$B339&lt;='Festività&amp;Chiusure'!$B$11),  AND($B339&gt;='Festività&amp;Chiusure'!$A$12,Calendar!$B339&lt;='Festività&amp;Chiusure'!$B$12),  AND($B339&gt;='Festività&amp;Chiusure'!$A$13,Calendar!$B339&lt;='Festività&amp;Chiusure'!$B$13),  AND($B339&gt;='Festività&amp;Chiusure'!$A$14,Calendar!$B339&lt;='Festività&amp;Chiusure'!$B$14),    AND($B339&gt;='Festività&amp;Chiusure'!$A$15,Calendar!$B339&lt;='Festività&amp;Chiusure'!$B$15),  AND($B339&gt;='Festività&amp;Chiusure'!$A$16,Calendar!$B339&lt;='Festività&amp;Chiusure'!$B$16),   $H339="domenica",$H339="sabato"),0,1)</f>
        <v>1</v>
      </c>
      <c r="K339">
        <f t="shared" si="59"/>
        <v>337</v>
      </c>
      <c r="L339">
        <f>SUM($J$3:J339)</f>
        <v>231</v>
      </c>
    </row>
    <row r="340" spans="1:12">
      <c r="A340" s="4">
        <f t="shared" si="51"/>
        <v>20241203</v>
      </c>
      <c r="B340" s="1">
        <v>45629</v>
      </c>
      <c r="C340">
        <f t="shared" si="52"/>
        <v>2024</v>
      </c>
      <c r="D340">
        <f t="shared" si="54"/>
        <v>12</v>
      </c>
      <c r="E340">
        <f t="shared" si="55"/>
        <v>49</v>
      </c>
      <c r="F340">
        <f t="shared" si="56"/>
        <v>3</v>
      </c>
      <c r="G340">
        <f t="shared" si="57"/>
        <v>3</v>
      </c>
      <c r="H340" t="str">
        <f t="shared" si="58"/>
        <v>martedì</v>
      </c>
      <c r="I340" t="str">
        <f t="shared" si="53"/>
        <v>dicembre</v>
      </c>
      <c r="J340">
        <f>IF(OR(AND($B340&gt;='Festività&amp;Chiusure'!$A$2,Calendar!$B340&lt;='Festività&amp;Chiusure'!$B$2),  AND($B340&gt;='Festività&amp;Chiusure'!$A$3,Calendar!$B340&lt;='Festività&amp;Chiusure'!$B$3),  AND($B340&gt;='Festività&amp;Chiusure'!$A$4,Calendar!$B340&lt;='Festività&amp;Chiusure'!$B$4),  AND($B340&gt;='Festività&amp;Chiusure'!$A$5,Calendar!$B340&lt;='Festività&amp;Chiusure'!$B$5),  AND($B340&gt;='Festività&amp;Chiusure'!$A$6,Calendar!$B340&lt;='Festività&amp;Chiusure'!$B$6),  AND($B340&gt;='Festività&amp;Chiusure'!$A$7,Calendar!$B340&lt;='Festività&amp;Chiusure'!$B$7),  AND($B340&gt;='Festività&amp;Chiusure'!$A$8,Calendar!$B340&lt;='Festività&amp;Chiusure'!$B$8),  AND($B340&gt;='Festività&amp;Chiusure'!$A$9,Calendar!$B340&lt;='Festività&amp;Chiusure'!$B$9),  AND($B340&gt;='Festività&amp;Chiusure'!$A$10,Calendar!$B340&lt;='Festività&amp;Chiusure'!$B$10),  AND($B340&gt;='Festività&amp;Chiusure'!$A$11,Calendar!$B340&lt;='Festività&amp;Chiusure'!$B$11),  AND($B340&gt;='Festività&amp;Chiusure'!$A$12,Calendar!$B340&lt;='Festività&amp;Chiusure'!$B$12),  AND($B340&gt;='Festività&amp;Chiusure'!$A$13,Calendar!$B340&lt;='Festività&amp;Chiusure'!$B$13),  AND($B340&gt;='Festività&amp;Chiusure'!$A$14,Calendar!$B340&lt;='Festività&amp;Chiusure'!$B$14),    AND($B340&gt;='Festività&amp;Chiusure'!$A$15,Calendar!$B340&lt;='Festività&amp;Chiusure'!$B$15),  AND($B340&gt;='Festività&amp;Chiusure'!$A$16,Calendar!$B340&lt;='Festività&amp;Chiusure'!$B$16),   $H340="domenica",$H340="sabato"),0,1)</f>
        <v>1</v>
      </c>
      <c r="K340">
        <f t="shared" si="59"/>
        <v>338</v>
      </c>
      <c r="L340">
        <f>SUM($J$3:J340)</f>
        <v>232</v>
      </c>
    </row>
    <row r="341" spans="1:12">
      <c r="A341" s="4">
        <f t="shared" si="51"/>
        <v>20241204</v>
      </c>
      <c r="B341" s="1">
        <v>45630</v>
      </c>
      <c r="C341">
        <f t="shared" si="52"/>
        <v>2024</v>
      </c>
      <c r="D341">
        <f t="shared" si="54"/>
        <v>12</v>
      </c>
      <c r="E341">
        <f t="shared" si="55"/>
        <v>49</v>
      </c>
      <c r="F341">
        <f t="shared" si="56"/>
        <v>4</v>
      </c>
      <c r="G341">
        <f t="shared" si="57"/>
        <v>4</v>
      </c>
      <c r="H341" t="str">
        <f t="shared" si="58"/>
        <v>mercoledì</v>
      </c>
      <c r="I341" t="str">
        <f t="shared" si="53"/>
        <v>dicembre</v>
      </c>
      <c r="J341">
        <f>IF(OR(AND($B341&gt;='Festività&amp;Chiusure'!$A$2,Calendar!$B341&lt;='Festività&amp;Chiusure'!$B$2),  AND($B341&gt;='Festività&amp;Chiusure'!$A$3,Calendar!$B341&lt;='Festività&amp;Chiusure'!$B$3),  AND($B341&gt;='Festività&amp;Chiusure'!$A$4,Calendar!$B341&lt;='Festività&amp;Chiusure'!$B$4),  AND($B341&gt;='Festività&amp;Chiusure'!$A$5,Calendar!$B341&lt;='Festività&amp;Chiusure'!$B$5),  AND($B341&gt;='Festività&amp;Chiusure'!$A$6,Calendar!$B341&lt;='Festività&amp;Chiusure'!$B$6),  AND($B341&gt;='Festività&amp;Chiusure'!$A$7,Calendar!$B341&lt;='Festività&amp;Chiusure'!$B$7),  AND($B341&gt;='Festività&amp;Chiusure'!$A$8,Calendar!$B341&lt;='Festività&amp;Chiusure'!$B$8),  AND($B341&gt;='Festività&amp;Chiusure'!$A$9,Calendar!$B341&lt;='Festività&amp;Chiusure'!$B$9),  AND($B341&gt;='Festività&amp;Chiusure'!$A$10,Calendar!$B341&lt;='Festività&amp;Chiusure'!$B$10),  AND($B341&gt;='Festività&amp;Chiusure'!$A$11,Calendar!$B341&lt;='Festività&amp;Chiusure'!$B$11),  AND($B341&gt;='Festività&amp;Chiusure'!$A$12,Calendar!$B341&lt;='Festività&amp;Chiusure'!$B$12),  AND($B341&gt;='Festività&amp;Chiusure'!$A$13,Calendar!$B341&lt;='Festività&amp;Chiusure'!$B$13),  AND($B341&gt;='Festività&amp;Chiusure'!$A$14,Calendar!$B341&lt;='Festività&amp;Chiusure'!$B$14),    AND($B341&gt;='Festività&amp;Chiusure'!$A$15,Calendar!$B341&lt;='Festività&amp;Chiusure'!$B$15),  AND($B341&gt;='Festività&amp;Chiusure'!$A$16,Calendar!$B341&lt;='Festività&amp;Chiusure'!$B$16),   $H341="domenica",$H341="sabato"),0,1)</f>
        <v>1</v>
      </c>
      <c r="K341">
        <f t="shared" si="59"/>
        <v>339</v>
      </c>
      <c r="L341">
        <f>SUM($J$3:J341)</f>
        <v>233</v>
      </c>
    </row>
    <row r="342" spans="1:12">
      <c r="A342" s="4">
        <f t="shared" si="51"/>
        <v>20241205</v>
      </c>
      <c r="B342" s="1">
        <v>45631</v>
      </c>
      <c r="C342">
        <f t="shared" si="52"/>
        <v>2024</v>
      </c>
      <c r="D342">
        <f t="shared" si="54"/>
        <v>12</v>
      </c>
      <c r="E342">
        <f t="shared" si="55"/>
        <v>49</v>
      </c>
      <c r="F342">
        <f t="shared" si="56"/>
        <v>5</v>
      </c>
      <c r="G342">
        <f t="shared" si="57"/>
        <v>5</v>
      </c>
      <c r="H342" t="str">
        <f t="shared" si="58"/>
        <v>giovedì</v>
      </c>
      <c r="I342" t="str">
        <f t="shared" si="53"/>
        <v>dicembre</v>
      </c>
      <c r="J342">
        <f>IF(OR(AND($B342&gt;='Festività&amp;Chiusure'!$A$2,Calendar!$B342&lt;='Festività&amp;Chiusure'!$B$2),  AND($B342&gt;='Festività&amp;Chiusure'!$A$3,Calendar!$B342&lt;='Festività&amp;Chiusure'!$B$3),  AND($B342&gt;='Festività&amp;Chiusure'!$A$4,Calendar!$B342&lt;='Festività&amp;Chiusure'!$B$4),  AND($B342&gt;='Festività&amp;Chiusure'!$A$5,Calendar!$B342&lt;='Festività&amp;Chiusure'!$B$5),  AND($B342&gt;='Festività&amp;Chiusure'!$A$6,Calendar!$B342&lt;='Festività&amp;Chiusure'!$B$6),  AND($B342&gt;='Festività&amp;Chiusure'!$A$7,Calendar!$B342&lt;='Festività&amp;Chiusure'!$B$7),  AND($B342&gt;='Festività&amp;Chiusure'!$A$8,Calendar!$B342&lt;='Festività&amp;Chiusure'!$B$8),  AND($B342&gt;='Festività&amp;Chiusure'!$A$9,Calendar!$B342&lt;='Festività&amp;Chiusure'!$B$9),  AND($B342&gt;='Festività&amp;Chiusure'!$A$10,Calendar!$B342&lt;='Festività&amp;Chiusure'!$B$10),  AND($B342&gt;='Festività&amp;Chiusure'!$A$11,Calendar!$B342&lt;='Festività&amp;Chiusure'!$B$11),  AND($B342&gt;='Festività&amp;Chiusure'!$A$12,Calendar!$B342&lt;='Festività&amp;Chiusure'!$B$12),  AND($B342&gt;='Festività&amp;Chiusure'!$A$13,Calendar!$B342&lt;='Festività&amp;Chiusure'!$B$13),  AND($B342&gt;='Festività&amp;Chiusure'!$A$14,Calendar!$B342&lt;='Festività&amp;Chiusure'!$B$14),    AND($B342&gt;='Festività&amp;Chiusure'!$A$15,Calendar!$B342&lt;='Festività&amp;Chiusure'!$B$15),  AND($B342&gt;='Festività&amp;Chiusure'!$A$16,Calendar!$B342&lt;='Festività&amp;Chiusure'!$B$16),   $H342="domenica",$H342="sabato"),0,1)</f>
        <v>1</v>
      </c>
      <c r="K342">
        <f t="shared" si="59"/>
        <v>340</v>
      </c>
      <c r="L342">
        <f>SUM($J$3:J342)</f>
        <v>234</v>
      </c>
    </row>
    <row r="343" spans="1:12">
      <c r="A343" s="4">
        <f t="shared" si="51"/>
        <v>20241206</v>
      </c>
      <c r="B343" s="1">
        <v>45632</v>
      </c>
      <c r="C343">
        <f t="shared" si="52"/>
        <v>2024</v>
      </c>
      <c r="D343">
        <f t="shared" si="54"/>
        <v>12</v>
      </c>
      <c r="E343">
        <f t="shared" si="55"/>
        <v>49</v>
      </c>
      <c r="F343">
        <f t="shared" si="56"/>
        <v>6</v>
      </c>
      <c r="G343">
        <f t="shared" si="57"/>
        <v>6</v>
      </c>
      <c r="H343" t="str">
        <f t="shared" si="58"/>
        <v>venerdì</v>
      </c>
      <c r="I343" t="str">
        <f t="shared" si="53"/>
        <v>dicembre</v>
      </c>
      <c r="J343">
        <f>IF(OR(AND($B343&gt;='Festività&amp;Chiusure'!$A$2,Calendar!$B343&lt;='Festività&amp;Chiusure'!$B$2),  AND($B343&gt;='Festività&amp;Chiusure'!$A$3,Calendar!$B343&lt;='Festività&amp;Chiusure'!$B$3),  AND($B343&gt;='Festività&amp;Chiusure'!$A$4,Calendar!$B343&lt;='Festività&amp;Chiusure'!$B$4),  AND($B343&gt;='Festività&amp;Chiusure'!$A$5,Calendar!$B343&lt;='Festività&amp;Chiusure'!$B$5),  AND($B343&gt;='Festività&amp;Chiusure'!$A$6,Calendar!$B343&lt;='Festività&amp;Chiusure'!$B$6),  AND($B343&gt;='Festività&amp;Chiusure'!$A$7,Calendar!$B343&lt;='Festività&amp;Chiusure'!$B$7),  AND($B343&gt;='Festività&amp;Chiusure'!$A$8,Calendar!$B343&lt;='Festività&amp;Chiusure'!$B$8),  AND($B343&gt;='Festività&amp;Chiusure'!$A$9,Calendar!$B343&lt;='Festività&amp;Chiusure'!$B$9),  AND($B343&gt;='Festività&amp;Chiusure'!$A$10,Calendar!$B343&lt;='Festività&amp;Chiusure'!$B$10),  AND($B343&gt;='Festività&amp;Chiusure'!$A$11,Calendar!$B343&lt;='Festività&amp;Chiusure'!$B$11),  AND($B343&gt;='Festività&amp;Chiusure'!$A$12,Calendar!$B343&lt;='Festività&amp;Chiusure'!$B$12),  AND($B343&gt;='Festività&amp;Chiusure'!$A$13,Calendar!$B343&lt;='Festività&amp;Chiusure'!$B$13),  AND($B343&gt;='Festività&amp;Chiusure'!$A$14,Calendar!$B343&lt;='Festività&amp;Chiusure'!$B$14),    AND($B343&gt;='Festività&amp;Chiusure'!$A$15,Calendar!$B343&lt;='Festività&amp;Chiusure'!$B$15),  AND($B343&gt;='Festività&amp;Chiusure'!$A$16,Calendar!$B343&lt;='Festività&amp;Chiusure'!$B$16),   $H343="domenica",$H343="sabato"),0,1)</f>
        <v>1</v>
      </c>
      <c r="K343">
        <f t="shared" si="59"/>
        <v>341</v>
      </c>
      <c r="L343">
        <f>SUM($J$3:J343)</f>
        <v>235</v>
      </c>
    </row>
    <row r="344" spans="1:12">
      <c r="A344" s="4">
        <f t="shared" si="51"/>
        <v>20241207</v>
      </c>
      <c r="B344" s="1">
        <v>45633</v>
      </c>
      <c r="C344">
        <f t="shared" si="52"/>
        <v>2024</v>
      </c>
      <c r="D344">
        <f t="shared" si="54"/>
        <v>12</v>
      </c>
      <c r="E344">
        <f t="shared" si="55"/>
        <v>49</v>
      </c>
      <c r="F344">
        <f t="shared" si="56"/>
        <v>7</v>
      </c>
      <c r="G344">
        <f t="shared" si="57"/>
        <v>7</v>
      </c>
      <c r="H344" t="str">
        <f t="shared" si="58"/>
        <v>sabato</v>
      </c>
      <c r="I344" t="str">
        <f t="shared" si="53"/>
        <v>dicembre</v>
      </c>
      <c r="J344">
        <f>IF(OR(AND($B344&gt;='Festività&amp;Chiusure'!$A$2,Calendar!$B344&lt;='Festività&amp;Chiusure'!$B$2),  AND($B344&gt;='Festività&amp;Chiusure'!$A$3,Calendar!$B344&lt;='Festività&amp;Chiusure'!$B$3),  AND($B344&gt;='Festività&amp;Chiusure'!$A$4,Calendar!$B344&lt;='Festività&amp;Chiusure'!$B$4),  AND($B344&gt;='Festività&amp;Chiusure'!$A$5,Calendar!$B344&lt;='Festività&amp;Chiusure'!$B$5),  AND($B344&gt;='Festività&amp;Chiusure'!$A$6,Calendar!$B344&lt;='Festività&amp;Chiusure'!$B$6),  AND($B344&gt;='Festività&amp;Chiusure'!$A$7,Calendar!$B344&lt;='Festività&amp;Chiusure'!$B$7),  AND($B344&gt;='Festività&amp;Chiusure'!$A$8,Calendar!$B344&lt;='Festività&amp;Chiusure'!$B$8),  AND($B344&gt;='Festività&amp;Chiusure'!$A$9,Calendar!$B344&lt;='Festività&amp;Chiusure'!$B$9),  AND($B344&gt;='Festività&amp;Chiusure'!$A$10,Calendar!$B344&lt;='Festività&amp;Chiusure'!$B$10),  AND($B344&gt;='Festività&amp;Chiusure'!$A$11,Calendar!$B344&lt;='Festività&amp;Chiusure'!$B$11),  AND($B344&gt;='Festività&amp;Chiusure'!$A$12,Calendar!$B344&lt;='Festività&amp;Chiusure'!$B$12),  AND($B344&gt;='Festività&amp;Chiusure'!$A$13,Calendar!$B344&lt;='Festività&amp;Chiusure'!$B$13),  AND($B344&gt;='Festività&amp;Chiusure'!$A$14,Calendar!$B344&lt;='Festività&amp;Chiusure'!$B$14),    AND($B344&gt;='Festività&amp;Chiusure'!$A$15,Calendar!$B344&lt;='Festività&amp;Chiusure'!$B$15),  AND($B344&gt;='Festività&amp;Chiusure'!$A$16,Calendar!$B344&lt;='Festività&amp;Chiusure'!$B$16),   $H344="domenica",$H344="sabato"),0,1)</f>
        <v>0</v>
      </c>
      <c r="K344">
        <f t="shared" si="59"/>
        <v>342</v>
      </c>
      <c r="L344">
        <f>SUM($J$3:J344)</f>
        <v>235</v>
      </c>
    </row>
    <row r="345" spans="1:12">
      <c r="A345" s="4">
        <f t="shared" si="51"/>
        <v>20241208</v>
      </c>
      <c r="B345" s="1">
        <v>45634</v>
      </c>
      <c r="C345">
        <f t="shared" si="52"/>
        <v>2024</v>
      </c>
      <c r="D345">
        <f t="shared" si="54"/>
        <v>12</v>
      </c>
      <c r="E345">
        <f t="shared" si="55"/>
        <v>50</v>
      </c>
      <c r="F345">
        <f t="shared" si="56"/>
        <v>1</v>
      </c>
      <c r="G345">
        <f t="shared" si="57"/>
        <v>8</v>
      </c>
      <c r="H345" t="str">
        <f t="shared" si="58"/>
        <v>domenica</v>
      </c>
      <c r="I345" t="str">
        <f t="shared" si="53"/>
        <v>dicembre</v>
      </c>
      <c r="J345">
        <f>IF(OR(AND($B345&gt;='Festività&amp;Chiusure'!$A$2,Calendar!$B345&lt;='Festività&amp;Chiusure'!$B$2),  AND($B345&gt;='Festività&amp;Chiusure'!$A$3,Calendar!$B345&lt;='Festività&amp;Chiusure'!$B$3),  AND($B345&gt;='Festività&amp;Chiusure'!$A$4,Calendar!$B345&lt;='Festività&amp;Chiusure'!$B$4),  AND($B345&gt;='Festività&amp;Chiusure'!$A$5,Calendar!$B345&lt;='Festività&amp;Chiusure'!$B$5),  AND($B345&gt;='Festività&amp;Chiusure'!$A$6,Calendar!$B345&lt;='Festività&amp;Chiusure'!$B$6),  AND($B345&gt;='Festività&amp;Chiusure'!$A$7,Calendar!$B345&lt;='Festività&amp;Chiusure'!$B$7),  AND($B345&gt;='Festività&amp;Chiusure'!$A$8,Calendar!$B345&lt;='Festività&amp;Chiusure'!$B$8),  AND($B345&gt;='Festività&amp;Chiusure'!$A$9,Calendar!$B345&lt;='Festività&amp;Chiusure'!$B$9),  AND($B345&gt;='Festività&amp;Chiusure'!$A$10,Calendar!$B345&lt;='Festività&amp;Chiusure'!$B$10),  AND($B345&gt;='Festività&amp;Chiusure'!$A$11,Calendar!$B345&lt;='Festività&amp;Chiusure'!$B$11),  AND($B345&gt;='Festività&amp;Chiusure'!$A$12,Calendar!$B345&lt;='Festività&amp;Chiusure'!$B$12),  AND($B345&gt;='Festività&amp;Chiusure'!$A$13,Calendar!$B345&lt;='Festività&amp;Chiusure'!$B$13),  AND($B345&gt;='Festività&amp;Chiusure'!$A$14,Calendar!$B345&lt;='Festività&amp;Chiusure'!$B$14),    AND($B345&gt;='Festività&amp;Chiusure'!$A$15,Calendar!$B345&lt;='Festività&amp;Chiusure'!$B$15),  AND($B345&gt;='Festività&amp;Chiusure'!$A$16,Calendar!$B345&lt;='Festività&amp;Chiusure'!$B$16),   $H345="domenica",$H345="sabato"),0,1)</f>
        <v>0</v>
      </c>
      <c r="K345">
        <f t="shared" si="59"/>
        <v>343</v>
      </c>
      <c r="L345">
        <f>SUM($J$3:J345)</f>
        <v>235</v>
      </c>
    </row>
    <row r="346" spans="1:12">
      <c r="A346" s="4">
        <f t="shared" si="51"/>
        <v>20241209</v>
      </c>
      <c r="B346" s="1">
        <v>45635</v>
      </c>
      <c r="C346">
        <f t="shared" si="52"/>
        <v>2024</v>
      </c>
      <c r="D346">
        <f t="shared" si="54"/>
        <v>12</v>
      </c>
      <c r="E346">
        <f t="shared" si="55"/>
        <v>50</v>
      </c>
      <c r="F346">
        <f t="shared" si="56"/>
        <v>2</v>
      </c>
      <c r="G346">
        <f t="shared" si="57"/>
        <v>9</v>
      </c>
      <c r="H346" t="str">
        <f t="shared" si="58"/>
        <v>lunedì</v>
      </c>
      <c r="I346" t="str">
        <f t="shared" si="53"/>
        <v>dicembre</v>
      </c>
      <c r="J346">
        <f>IF(OR(AND($B346&gt;='Festività&amp;Chiusure'!$A$2,Calendar!$B346&lt;='Festività&amp;Chiusure'!$B$2),  AND($B346&gt;='Festività&amp;Chiusure'!$A$3,Calendar!$B346&lt;='Festività&amp;Chiusure'!$B$3),  AND($B346&gt;='Festività&amp;Chiusure'!$A$4,Calendar!$B346&lt;='Festività&amp;Chiusure'!$B$4),  AND($B346&gt;='Festività&amp;Chiusure'!$A$5,Calendar!$B346&lt;='Festività&amp;Chiusure'!$B$5),  AND($B346&gt;='Festività&amp;Chiusure'!$A$6,Calendar!$B346&lt;='Festività&amp;Chiusure'!$B$6),  AND($B346&gt;='Festività&amp;Chiusure'!$A$7,Calendar!$B346&lt;='Festività&amp;Chiusure'!$B$7),  AND($B346&gt;='Festività&amp;Chiusure'!$A$8,Calendar!$B346&lt;='Festività&amp;Chiusure'!$B$8),  AND($B346&gt;='Festività&amp;Chiusure'!$A$9,Calendar!$B346&lt;='Festività&amp;Chiusure'!$B$9),  AND($B346&gt;='Festività&amp;Chiusure'!$A$10,Calendar!$B346&lt;='Festività&amp;Chiusure'!$B$10),  AND($B346&gt;='Festività&amp;Chiusure'!$A$11,Calendar!$B346&lt;='Festività&amp;Chiusure'!$B$11),  AND($B346&gt;='Festività&amp;Chiusure'!$A$12,Calendar!$B346&lt;='Festività&amp;Chiusure'!$B$12),  AND($B346&gt;='Festività&amp;Chiusure'!$A$13,Calendar!$B346&lt;='Festività&amp;Chiusure'!$B$13),  AND($B346&gt;='Festività&amp;Chiusure'!$A$14,Calendar!$B346&lt;='Festività&amp;Chiusure'!$B$14),    AND($B346&gt;='Festività&amp;Chiusure'!$A$15,Calendar!$B346&lt;='Festività&amp;Chiusure'!$B$15),  AND($B346&gt;='Festività&amp;Chiusure'!$A$16,Calendar!$B346&lt;='Festività&amp;Chiusure'!$B$16),   $H346="domenica",$H346="sabato"),0,1)</f>
        <v>1</v>
      </c>
      <c r="K346">
        <f t="shared" si="59"/>
        <v>344</v>
      </c>
      <c r="L346">
        <f>SUM($J$3:J346)</f>
        <v>236</v>
      </c>
    </row>
    <row r="347" spans="1:12">
      <c r="A347" s="4">
        <f t="shared" si="51"/>
        <v>20241210</v>
      </c>
      <c r="B347" s="1">
        <v>45636</v>
      </c>
      <c r="C347">
        <f t="shared" si="52"/>
        <v>2024</v>
      </c>
      <c r="D347">
        <f t="shared" si="54"/>
        <v>12</v>
      </c>
      <c r="E347">
        <f t="shared" si="55"/>
        <v>50</v>
      </c>
      <c r="F347">
        <f t="shared" si="56"/>
        <v>3</v>
      </c>
      <c r="G347">
        <f t="shared" si="57"/>
        <v>10</v>
      </c>
      <c r="H347" t="str">
        <f t="shared" si="58"/>
        <v>martedì</v>
      </c>
      <c r="I347" t="str">
        <f t="shared" si="53"/>
        <v>dicembre</v>
      </c>
      <c r="J347">
        <f>IF(OR(AND($B347&gt;='Festività&amp;Chiusure'!$A$2,Calendar!$B347&lt;='Festività&amp;Chiusure'!$B$2),  AND($B347&gt;='Festività&amp;Chiusure'!$A$3,Calendar!$B347&lt;='Festività&amp;Chiusure'!$B$3),  AND($B347&gt;='Festività&amp;Chiusure'!$A$4,Calendar!$B347&lt;='Festività&amp;Chiusure'!$B$4),  AND($B347&gt;='Festività&amp;Chiusure'!$A$5,Calendar!$B347&lt;='Festività&amp;Chiusure'!$B$5),  AND($B347&gt;='Festività&amp;Chiusure'!$A$6,Calendar!$B347&lt;='Festività&amp;Chiusure'!$B$6),  AND($B347&gt;='Festività&amp;Chiusure'!$A$7,Calendar!$B347&lt;='Festività&amp;Chiusure'!$B$7),  AND($B347&gt;='Festività&amp;Chiusure'!$A$8,Calendar!$B347&lt;='Festività&amp;Chiusure'!$B$8),  AND($B347&gt;='Festività&amp;Chiusure'!$A$9,Calendar!$B347&lt;='Festività&amp;Chiusure'!$B$9),  AND($B347&gt;='Festività&amp;Chiusure'!$A$10,Calendar!$B347&lt;='Festività&amp;Chiusure'!$B$10),  AND($B347&gt;='Festività&amp;Chiusure'!$A$11,Calendar!$B347&lt;='Festività&amp;Chiusure'!$B$11),  AND($B347&gt;='Festività&amp;Chiusure'!$A$12,Calendar!$B347&lt;='Festività&amp;Chiusure'!$B$12),  AND($B347&gt;='Festività&amp;Chiusure'!$A$13,Calendar!$B347&lt;='Festività&amp;Chiusure'!$B$13),  AND($B347&gt;='Festività&amp;Chiusure'!$A$14,Calendar!$B347&lt;='Festività&amp;Chiusure'!$B$14),    AND($B347&gt;='Festività&amp;Chiusure'!$A$15,Calendar!$B347&lt;='Festività&amp;Chiusure'!$B$15),  AND($B347&gt;='Festività&amp;Chiusure'!$A$16,Calendar!$B347&lt;='Festività&amp;Chiusure'!$B$16),   $H347="domenica",$H347="sabato"),0,1)</f>
        <v>1</v>
      </c>
      <c r="K347">
        <f t="shared" si="59"/>
        <v>345</v>
      </c>
      <c r="L347">
        <f>SUM($J$3:J347)</f>
        <v>237</v>
      </c>
    </row>
    <row r="348" spans="1:12">
      <c r="A348" s="4">
        <f t="shared" si="51"/>
        <v>20241211</v>
      </c>
      <c r="B348" s="1">
        <v>45637</v>
      </c>
      <c r="C348">
        <f t="shared" si="52"/>
        <v>2024</v>
      </c>
      <c r="D348">
        <f t="shared" si="54"/>
        <v>12</v>
      </c>
      <c r="E348">
        <f t="shared" si="55"/>
        <v>50</v>
      </c>
      <c r="F348">
        <f t="shared" si="56"/>
        <v>4</v>
      </c>
      <c r="G348">
        <f t="shared" si="57"/>
        <v>11</v>
      </c>
      <c r="H348" t="str">
        <f t="shared" si="58"/>
        <v>mercoledì</v>
      </c>
      <c r="I348" t="str">
        <f t="shared" si="53"/>
        <v>dicembre</v>
      </c>
      <c r="J348">
        <f>IF(OR(AND($B348&gt;='Festività&amp;Chiusure'!$A$2,Calendar!$B348&lt;='Festività&amp;Chiusure'!$B$2),  AND($B348&gt;='Festività&amp;Chiusure'!$A$3,Calendar!$B348&lt;='Festività&amp;Chiusure'!$B$3),  AND($B348&gt;='Festività&amp;Chiusure'!$A$4,Calendar!$B348&lt;='Festività&amp;Chiusure'!$B$4),  AND($B348&gt;='Festività&amp;Chiusure'!$A$5,Calendar!$B348&lt;='Festività&amp;Chiusure'!$B$5),  AND($B348&gt;='Festività&amp;Chiusure'!$A$6,Calendar!$B348&lt;='Festività&amp;Chiusure'!$B$6),  AND($B348&gt;='Festività&amp;Chiusure'!$A$7,Calendar!$B348&lt;='Festività&amp;Chiusure'!$B$7),  AND($B348&gt;='Festività&amp;Chiusure'!$A$8,Calendar!$B348&lt;='Festività&amp;Chiusure'!$B$8),  AND($B348&gt;='Festività&amp;Chiusure'!$A$9,Calendar!$B348&lt;='Festività&amp;Chiusure'!$B$9),  AND($B348&gt;='Festività&amp;Chiusure'!$A$10,Calendar!$B348&lt;='Festività&amp;Chiusure'!$B$10),  AND($B348&gt;='Festività&amp;Chiusure'!$A$11,Calendar!$B348&lt;='Festività&amp;Chiusure'!$B$11),  AND($B348&gt;='Festività&amp;Chiusure'!$A$12,Calendar!$B348&lt;='Festività&amp;Chiusure'!$B$12),  AND($B348&gt;='Festività&amp;Chiusure'!$A$13,Calendar!$B348&lt;='Festività&amp;Chiusure'!$B$13),  AND($B348&gt;='Festività&amp;Chiusure'!$A$14,Calendar!$B348&lt;='Festività&amp;Chiusure'!$B$14),    AND($B348&gt;='Festività&amp;Chiusure'!$A$15,Calendar!$B348&lt;='Festività&amp;Chiusure'!$B$15),  AND($B348&gt;='Festività&amp;Chiusure'!$A$16,Calendar!$B348&lt;='Festività&amp;Chiusure'!$B$16),   $H348="domenica",$H348="sabato"),0,1)</f>
        <v>1</v>
      </c>
      <c r="K348">
        <f t="shared" si="59"/>
        <v>346</v>
      </c>
      <c r="L348">
        <f>SUM($J$3:J348)</f>
        <v>238</v>
      </c>
    </row>
    <row r="349" spans="1:12">
      <c r="A349" s="4">
        <f t="shared" si="51"/>
        <v>20241212</v>
      </c>
      <c r="B349" s="1">
        <v>45638</v>
      </c>
      <c r="C349">
        <f t="shared" si="52"/>
        <v>2024</v>
      </c>
      <c r="D349">
        <f t="shared" si="54"/>
        <v>12</v>
      </c>
      <c r="E349">
        <f t="shared" si="55"/>
        <v>50</v>
      </c>
      <c r="F349">
        <f t="shared" si="56"/>
        <v>5</v>
      </c>
      <c r="G349">
        <f t="shared" si="57"/>
        <v>12</v>
      </c>
      <c r="H349" t="str">
        <f t="shared" si="58"/>
        <v>giovedì</v>
      </c>
      <c r="I349" t="str">
        <f t="shared" si="53"/>
        <v>dicembre</v>
      </c>
      <c r="J349">
        <f>IF(OR(AND($B349&gt;='Festività&amp;Chiusure'!$A$2,Calendar!$B349&lt;='Festività&amp;Chiusure'!$B$2),  AND($B349&gt;='Festività&amp;Chiusure'!$A$3,Calendar!$B349&lt;='Festività&amp;Chiusure'!$B$3),  AND($B349&gt;='Festività&amp;Chiusure'!$A$4,Calendar!$B349&lt;='Festività&amp;Chiusure'!$B$4),  AND($B349&gt;='Festività&amp;Chiusure'!$A$5,Calendar!$B349&lt;='Festività&amp;Chiusure'!$B$5),  AND($B349&gt;='Festività&amp;Chiusure'!$A$6,Calendar!$B349&lt;='Festività&amp;Chiusure'!$B$6),  AND($B349&gt;='Festività&amp;Chiusure'!$A$7,Calendar!$B349&lt;='Festività&amp;Chiusure'!$B$7),  AND($B349&gt;='Festività&amp;Chiusure'!$A$8,Calendar!$B349&lt;='Festività&amp;Chiusure'!$B$8),  AND($B349&gt;='Festività&amp;Chiusure'!$A$9,Calendar!$B349&lt;='Festività&amp;Chiusure'!$B$9),  AND($B349&gt;='Festività&amp;Chiusure'!$A$10,Calendar!$B349&lt;='Festività&amp;Chiusure'!$B$10),  AND($B349&gt;='Festività&amp;Chiusure'!$A$11,Calendar!$B349&lt;='Festività&amp;Chiusure'!$B$11),  AND($B349&gt;='Festività&amp;Chiusure'!$A$12,Calendar!$B349&lt;='Festività&amp;Chiusure'!$B$12),  AND($B349&gt;='Festività&amp;Chiusure'!$A$13,Calendar!$B349&lt;='Festività&amp;Chiusure'!$B$13),  AND($B349&gt;='Festività&amp;Chiusure'!$A$14,Calendar!$B349&lt;='Festività&amp;Chiusure'!$B$14),    AND($B349&gt;='Festività&amp;Chiusure'!$A$15,Calendar!$B349&lt;='Festività&amp;Chiusure'!$B$15),  AND($B349&gt;='Festività&amp;Chiusure'!$A$16,Calendar!$B349&lt;='Festività&amp;Chiusure'!$B$16),   $H349="domenica",$H349="sabato"),0,1)</f>
        <v>1</v>
      </c>
      <c r="K349">
        <f t="shared" si="59"/>
        <v>347</v>
      </c>
      <c r="L349">
        <f>SUM($J$3:J349)</f>
        <v>239</v>
      </c>
    </row>
    <row r="350" spans="1:12">
      <c r="A350" s="4">
        <f t="shared" si="51"/>
        <v>20241213</v>
      </c>
      <c r="B350" s="1">
        <v>45639</v>
      </c>
      <c r="C350">
        <f t="shared" si="52"/>
        <v>2024</v>
      </c>
      <c r="D350">
        <f t="shared" si="54"/>
        <v>12</v>
      </c>
      <c r="E350">
        <f t="shared" si="55"/>
        <v>50</v>
      </c>
      <c r="F350">
        <f t="shared" si="56"/>
        <v>6</v>
      </c>
      <c r="G350">
        <f t="shared" si="57"/>
        <v>13</v>
      </c>
      <c r="H350" t="str">
        <f t="shared" si="58"/>
        <v>venerdì</v>
      </c>
      <c r="I350" t="str">
        <f t="shared" si="53"/>
        <v>dicembre</v>
      </c>
      <c r="J350">
        <f>IF(OR(AND($B350&gt;='Festività&amp;Chiusure'!$A$2,Calendar!$B350&lt;='Festività&amp;Chiusure'!$B$2),  AND($B350&gt;='Festività&amp;Chiusure'!$A$3,Calendar!$B350&lt;='Festività&amp;Chiusure'!$B$3),  AND($B350&gt;='Festività&amp;Chiusure'!$A$4,Calendar!$B350&lt;='Festività&amp;Chiusure'!$B$4),  AND($B350&gt;='Festività&amp;Chiusure'!$A$5,Calendar!$B350&lt;='Festività&amp;Chiusure'!$B$5),  AND($B350&gt;='Festività&amp;Chiusure'!$A$6,Calendar!$B350&lt;='Festività&amp;Chiusure'!$B$6),  AND($B350&gt;='Festività&amp;Chiusure'!$A$7,Calendar!$B350&lt;='Festività&amp;Chiusure'!$B$7),  AND($B350&gt;='Festività&amp;Chiusure'!$A$8,Calendar!$B350&lt;='Festività&amp;Chiusure'!$B$8),  AND($B350&gt;='Festività&amp;Chiusure'!$A$9,Calendar!$B350&lt;='Festività&amp;Chiusure'!$B$9),  AND($B350&gt;='Festività&amp;Chiusure'!$A$10,Calendar!$B350&lt;='Festività&amp;Chiusure'!$B$10),  AND($B350&gt;='Festività&amp;Chiusure'!$A$11,Calendar!$B350&lt;='Festività&amp;Chiusure'!$B$11),  AND($B350&gt;='Festività&amp;Chiusure'!$A$12,Calendar!$B350&lt;='Festività&amp;Chiusure'!$B$12),  AND($B350&gt;='Festività&amp;Chiusure'!$A$13,Calendar!$B350&lt;='Festività&amp;Chiusure'!$B$13),  AND($B350&gt;='Festività&amp;Chiusure'!$A$14,Calendar!$B350&lt;='Festività&amp;Chiusure'!$B$14),    AND($B350&gt;='Festività&amp;Chiusure'!$A$15,Calendar!$B350&lt;='Festività&amp;Chiusure'!$B$15),  AND($B350&gt;='Festività&amp;Chiusure'!$A$16,Calendar!$B350&lt;='Festività&amp;Chiusure'!$B$16),   $H350="domenica",$H350="sabato"),0,1)</f>
        <v>1</v>
      </c>
      <c r="K350">
        <f t="shared" si="59"/>
        <v>348</v>
      </c>
      <c r="L350">
        <f>SUM($J$3:J350)</f>
        <v>240</v>
      </c>
    </row>
    <row r="351" spans="1:12">
      <c r="A351" s="4">
        <f t="shared" si="51"/>
        <v>20241214</v>
      </c>
      <c r="B351" s="1">
        <v>45640</v>
      </c>
      <c r="C351">
        <f t="shared" si="52"/>
        <v>2024</v>
      </c>
      <c r="D351">
        <f t="shared" si="54"/>
        <v>12</v>
      </c>
      <c r="E351">
        <f t="shared" si="55"/>
        <v>50</v>
      </c>
      <c r="F351">
        <f t="shared" si="56"/>
        <v>7</v>
      </c>
      <c r="G351">
        <f t="shared" si="57"/>
        <v>14</v>
      </c>
      <c r="H351" t="str">
        <f t="shared" si="58"/>
        <v>sabato</v>
      </c>
      <c r="I351" t="str">
        <f t="shared" si="53"/>
        <v>dicembre</v>
      </c>
      <c r="J351">
        <f>IF(OR(AND($B351&gt;='Festività&amp;Chiusure'!$A$2,Calendar!$B351&lt;='Festività&amp;Chiusure'!$B$2),  AND($B351&gt;='Festività&amp;Chiusure'!$A$3,Calendar!$B351&lt;='Festività&amp;Chiusure'!$B$3),  AND($B351&gt;='Festività&amp;Chiusure'!$A$4,Calendar!$B351&lt;='Festività&amp;Chiusure'!$B$4),  AND($B351&gt;='Festività&amp;Chiusure'!$A$5,Calendar!$B351&lt;='Festività&amp;Chiusure'!$B$5),  AND($B351&gt;='Festività&amp;Chiusure'!$A$6,Calendar!$B351&lt;='Festività&amp;Chiusure'!$B$6),  AND($B351&gt;='Festività&amp;Chiusure'!$A$7,Calendar!$B351&lt;='Festività&amp;Chiusure'!$B$7),  AND($B351&gt;='Festività&amp;Chiusure'!$A$8,Calendar!$B351&lt;='Festività&amp;Chiusure'!$B$8),  AND($B351&gt;='Festività&amp;Chiusure'!$A$9,Calendar!$B351&lt;='Festività&amp;Chiusure'!$B$9),  AND($B351&gt;='Festività&amp;Chiusure'!$A$10,Calendar!$B351&lt;='Festività&amp;Chiusure'!$B$10),  AND($B351&gt;='Festività&amp;Chiusure'!$A$11,Calendar!$B351&lt;='Festività&amp;Chiusure'!$B$11),  AND($B351&gt;='Festività&amp;Chiusure'!$A$12,Calendar!$B351&lt;='Festività&amp;Chiusure'!$B$12),  AND($B351&gt;='Festività&amp;Chiusure'!$A$13,Calendar!$B351&lt;='Festività&amp;Chiusure'!$B$13),  AND($B351&gt;='Festività&amp;Chiusure'!$A$14,Calendar!$B351&lt;='Festività&amp;Chiusure'!$B$14),    AND($B351&gt;='Festività&amp;Chiusure'!$A$15,Calendar!$B351&lt;='Festività&amp;Chiusure'!$B$15),  AND($B351&gt;='Festività&amp;Chiusure'!$A$16,Calendar!$B351&lt;='Festività&amp;Chiusure'!$B$16),   $H351="domenica",$H351="sabato"),0,1)</f>
        <v>0</v>
      </c>
      <c r="K351">
        <f t="shared" si="59"/>
        <v>349</v>
      </c>
      <c r="L351">
        <f>SUM($J$3:J351)</f>
        <v>240</v>
      </c>
    </row>
    <row r="352" spans="1:12">
      <c r="A352" s="4">
        <f t="shared" si="51"/>
        <v>20241215</v>
      </c>
      <c r="B352" s="1">
        <v>45641</v>
      </c>
      <c r="C352">
        <f t="shared" si="52"/>
        <v>2024</v>
      </c>
      <c r="D352">
        <f t="shared" si="54"/>
        <v>12</v>
      </c>
      <c r="E352">
        <f t="shared" si="55"/>
        <v>51</v>
      </c>
      <c r="F352">
        <f t="shared" si="56"/>
        <v>1</v>
      </c>
      <c r="G352">
        <f t="shared" si="57"/>
        <v>15</v>
      </c>
      <c r="H352" t="str">
        <f t="shared" si="58"/>
        <v>domenica</v>
      </c>
      <c r="I352" t="str">
        <f t="shared" si="53"/>
        <v>dicembre</v>
      </c>
      <c r="J352">
        <f>IF(OR(AND($B352&gt;='Festività&amp;Chiusure'!$A$2,Calendar!$B352&lt;='Festività&amp;Chiusure'!$B$2),  AND($B352&gt;='Festività&amp;Chiusure'!$A$3,Calendar!$B352&lt;='Festività&amp;Chiusure'!$B$3),  AND($B352&gt;='Festività&amp;Chiusure'!$A$4,Calendar!$B352&lt;='Festività&amp;Chiusure'!$B$4),  AND($B352&gt;='Festività&amp;Chiusure'!$A$5,Calendar!$B352&lt;='Festività&amp;Chiusure'!$B$5),  AND($B352&gt;='Festività&amp;Chiusure'!$A$6,Calendar!$B352&lt;='Festività&amp;Chiusure'!$B$6),  AND($B352&gt;='Festività&amp;Chiusure'!$A$7,Calendar!$B352&lt;='Festività&amp;Chiusure'!$B$7),  AND($B352&gt;='Festività&amp;Chiusure'!$A$8,Calendar!$B352&lt;='Festività&amp;Chiusure'!$B$8),  AND($B352&gt;='Festività&amp;Chiusure'!$A$9,Calendar!$B352&lt;='Festività&amp;Chiusure'!$B$9),  AND($B352&gt;='Festività&amp;Chiusure'!$A$10,Calendar!$B352&lt;='Festività&amp;Chiusure'!$B$10),  AND($B352&gt;='Festività&amp;Chiusure'!$A$11,Calendar!$B352&lt;='Festività&amp;Chiusure'!$B$11),  AND($B352&gt;='Festività&amp;Chiusure'!$A$12,Calendar!$B352&lt;='Festività&amp;Chiusure'!$B$12),  AND($B352&gt;='Festività&amp;Chiusure'!$A$13,Calendar!$B352&lt;='Festività&amp;Chiusure'!$B$13),  AND($B352&gt;='Festività&amp;Chiusure'!$A$14,Calendar!$B352&lt;='Festività&amp;Chiusure'!$B$14),    AND($B352&gt;='Festività&amp;Chiusure'!$A$15,Calendar!$B352&lt;='Festività&amp;Chiusure'!$B$15),  AND($B352&gt;='Festività&amp;Chiusure'!$A$16,Calendar!$B352&lt;='Festività&amp;Chiusure'!$B$16),   $H352="domenica",$H352="sabato"),0,1)</f>
        <v>0</v>
      </c>
      <c r="K352">
        <f t="shared" si="59"/>
        <v>350</v>
      </c>
      <c r="L352">
        <f>SUM($J$3:J352)</f>
        <v>240</v>
      </c>
    </row>
    <row r="353" spans="1:12">
      <c r="A353" s="4">
        <f t="shared" si="51"/>
        <v>20241216</v>
      </c>
      <c r="B353" s="1">
        <v>45642</v>
      </c>
      <c r="C353">
        <f t="shared" si="52"/>
        <v>2024</v>
      </c>
      <c r="D353">
        <f t="shared" si="54"/>
        <v>12</v>
      </c>
      <c r="E353">
        <f t="shared" si="55"/>
        <v>51</v>
      </c>
      <c r="F353">
        <f t="shared" si="56"/>
        <v>2</v>
      </c>
      <c r="G353">
        <f t="shared" si="57"/>
        <v>16</v>
      </c>
      <c r="H353" t="str">
        <f t="shared" si="58"/>
        <v>lunedì</v>
      </c>
      <c r="I353" t="str">
        <f t="shared" si="53"/>
        <v>dicembre</v>
      </c>
      <c r="J353">
        <f>IF(OR(AND($B353&gt;='Festività&amp;Chiusure'!$A$2,Calendar!$B353&lt;='Festività&amp;Chiusure'!$B$2),  AND($B353&gt;='Festività&amp;Chiusure'!$A$3,Calendar!$B353&lt;='Festività&amp;Chiusure'!$B$3),  AND($B353&gt;='Festività&amp;Chiusure'!$A$4,Calendar!$B353&lt;='Festività&amp;Chiusure'!$B$4),  AND($B353&gt;='Festività&amp;Chiusure'!$A$5,Calendar!$B353&lt;='Festività&amp;Chiusure'!$B$5),  AND($B353&gt;='Festività&amp;Chiusure'!$A$6,Calendar!$B353&lt;='Festività&amp;Chiusure'!$B$6),  AND($B353&gt;='Festività&amp;Chiusure'!$A$7,Calendar!$B353&lt;='Festività&amp;Chiusure'!$B$7),  AND($B353&gt;='Festività&amp;Chiusure'!$A$8,Calendar!$B353&lt;='Festività&amp;Chiusure'!$B$8),  AND($B353&gt;='Festività&amp;Chiusure'!$A$9,Calendar!$B353&lt;='Festività&amp;Chiusure'!$B$9),  AND($B353&gt;='Festività&amp;Chiusure'!$A$10,Calendar!$B353&lt;='Festività&amp;Chiusure'!$B$10),  AND($B353&gt;='Festività&amp;Chiusure'!$A$11,Calendar!$B353&lt;='Festività&amp;Chiusure'!$B$11),  AND($B353&gt;='Festività&amp;Chiusure'!$A$12,Calendar!$B353&lt;='Festività&amp;Chiusure'!$B$12),  AND($B353&gt;='Festività&amp;Chiusure'!$A$13,Calendar!$B353&lt;='Festività&amp;Chiusure'!$B$13),  AND($B353&gt;='Festività&amp;Chiusure'!$A$14,Calendar!$B353&lt;='Festività&amp;Chiusure'!$B$14),    AND($B353&gt;='Festività&amp;Chiusure'!$A$15,Calendar!$B353&lt;='Festività&amp;Chiusure'!$B$15),  AND($B353&gt;='Festività&amp;Chiusure'!$A$16,Calendar!$B353&lt;='Festività&amp;Chiusure'!$B$16),   $H353="domenica",$H353="sabato"),0,1)</f>
        <v>1</v>
      </c>
      <c r="K353">
        <f t="shared" si="59"/>
        <v>351</v>
      </c>
      <c r="L353">
        <f>SUM($J$3:J353)</f>
        <v>241</v>
      </c>
    </row>
    <row r="354" spans="1:12">
      <c r="A354" s="4">
        <f t="shared" si="51"/>
        <v>20241217</v>
      </c>
      <c r="B354" s="1">
        <v>45643</v>
      </c>
      <c r="C354">
        <f t="shared" si="52"/>
        <v>2024</v>
      </c>
      <c r="D354">
        <f t="shared" si="54"/>
        <v>12</v>
      </c>
      <c r="E354">
        <f t="shared" si="55"/>
        <v>51</v>
      </c>
      <c r="F354">
        <f t="shared" si="56"/>
        <v>3</v>
      </c>
      <c r="G354">
        <f t="shared" si="57"/>
        <v>17</v>
      </c>
      <c r="H354" t="str">
        <f t="shared" si="58"/>
        <v>martedì</v>
      </c>
      <c r="I354" t="str">
        <f t="shared" si="53"/>
        <v>dicembre</v>
      </c>
      <c r="J354">
        <f>IF(OR(AND($B354&gt;='Festività&amp;Chiusure'!$A$2,Calendar!$B354&lt;='Festività&amp;Chiusure'!$B$2),  AND($B354&gt;='Festività&amp;Chiusure'!$A$3,Calendar!$B354&lt;='Festività&amp;Chiusure'!$B$3),  AND($B354&gt;='Festività&amp;Chiusure'!$A$4,Calendar!$B354&lt;='Festività&amp;Chiusure'!$B$4),  AND($B354&gt;='Festività&amp;Chiusure'!$A$5,Calendar!$B354&lt;='Festività&amp;Chiusure'!$B$5),  AND($B354&gt;='Festività&amp;Chiusure'!$A$6,Calendar!$B354&lt;='Festività&amp;Chiusure'!$B$6),  AND($B354&gt;='Festività&amp;Chiusure'!$A$7,Calendar!$B354&lt;='Festività&amp;Chiusure'!$B$7),  AND($B354&gt;='Festività&amp;Chiusure'!$A$8,Calendar!$B354&lt;='Festività&amp;Chiusure'!$B$8),  AND($B354&gt;='Festività&amp;Chiusure'!$A$9,Calendar!$B354&lt;='Festività&amp;Chiusure'!$B$9),  AND($B354&gt;='Festività&amp;Chiusure'!$A$10,Calendar!$B354&lt;='Festività&amp;Chiusure'!$B$10),  AND($B354&gt;='Festività&amp;Chiusure'!$A$11,Calendar!$B354&lt;='Festività&amp;Chiusure'!$B$11),  AND($B354&gt;='Festività&amp;Chiusure'!$A$12,Calendar!$B354&lt;='Festività&amp;Chiusure'!$B$12),  AND($B354&gt;='Festività&amp;Chiusure'!$A$13,Calendar!$B354&lt;='Festività&amp;Chiusure'!$B$13),  AND($B354&gt;='Festività&amp;Chiusure'!$A$14,Calendar!$B354&lt;='Festività&amp;Chiusure'!$B$14),    AND($B354&gt;='Festività&amp;Chiusure'!$A$15,Calendar!$B354&lt;='Festività&amp;Chiusure'!$B$15),  AND($B354&gt;='Festività&amp;Chiusure'!$A$16,Calendar!$B354&lt;='Festività&amp;Chiusure'!$B$16),   $H354="domenica",$H354="sabato"),0,1)</f>
        <v>1</v>
      </c>
      <c r="K354">
        <f t="shared" si="59"/>
        <v>352</v>
      </c>
      <c r="L354">
        <f>SUM($J$3:J354)</f>
        <v>242</v>
      </c>
    </row>
    <row r="355" spans="1:12">
      <c r="A355" s="4">
        <f t="shared" si="51"/>
        <v>20241218</v>
      </c>
      <c r="B355" s="1">
        <v>45644</v>
      </c>
      <c r="C355">
        <f t="shared" si="52"/>
        <v>2024</v>
      </c>
      <c r="D355">
        <f t="shared" si="54"/>
        <v>12</v>
      </c>
      <c r="E355">
        <f t="shared" si="55"/>
        <v>51</v>
      </c>
      <c r="F355">
        <f t="shared" si="56"/>
        <v>4</v>
      </c>
      <c r="G355">
        <f t="shared" si="57"/>
        <v>18</v>
      </c>
      <c r="H355" t="str">
        <f t="shared" si="58"/>
        <v>mercoledì</v>
      </c>
      <c r="I355" t="str">
        <f t="shared" si="53"/>
        <v>dicembre</v>
      </c>
      <c r="J355">
        <f>IF(OR(AND($B355&gt;='Festività&amp;Chiusure'!$A$2,Calendar!$B355&lt;='Festività&amp;Chiusure'!$B$2),  AND($B355&gt;='Festività&amp;Chiusure'!$A$3,Calendar!$B355&lt;='Festività&amp;Chiusure'!$B$3),  AND($B355&gt;='Festività&amp;Chiusure'!$A$4,Calendar!$B355&lt;='Festività&amp;Chiusure'!$B$4),  AND($B355&gt;='Festività&amp;Chiusure'!$A$5,Calendar!$B355&lt;='Festività&amp;Chiusure'!$B$5),  AND($B355&gt;='Festività&amp;Chiusure'!$A$6,Calendar!$B355&lt;='Festività&amp;Chiusure'!$B$6),  AND($B355&gt;='Festività&amp;Chiusure'!$A$7,Calendar!$B355&lt;='Festività&amp;Chiusure'!$B$7),  AND($B355&gt;='Festività&amp;Chiusure'!$A$8,Calendar!$B355&lt;='Festività&amp;Chiusure'!$B$8),  AND($B355&gt;='Festività&amp;Chiusure'!$A$9,Calendar!$B355&lt;='Festività&amp;Chiusure'!$B$9),  AND($B355&gt;='Festività&amp;Chiusure'!$A$10,Calendar!$B355&lt;='Festività&amp;Chiusure'!$B$10),  AND($B355&gt;='Festività&amp;Chiusure'!$A$11,Calendar!$B355&lt;='Festività&amp;Chiusure'!$B$11),  AND($B355&gt;='Festività&amp;Chiusure'!$A$12,Calendar!$B355&lt;='Festività&amp;Chiusure'!$B$12),  AND($B355&gt;='Festività&amp;Chiusure'!$A$13,Calendar!$B355&lt;='Festività&amp;Chiusure'!$B$13),  AND($B355&gt;='Festività&amp;Chiusure'!$A$14,Calendar!$B355&lt;='Festività&amp;Chiusure'!$B$14),    AND($B355&gt;='Festività&amp;Chiusure'!$A$15,Calendar!$B355&lt;='Festività&amp;Chiusure'!$B$15),  AND($B355&gt;='Festività&amp;Chiusure'!$A$16,Calendar!$B355&lt;='Festività&amp;Chiusure'!$B$16),   $H355="domenica",$H355="sabato"),0,1)</f>
        <v>1</v>
      </c>
      <c r="K355">
        <f t="shared" si="59"/>
        <v>353</v>
      </c>
      <c r="L355">
        <f>SUM($J$3:J355)</f>
        <v>243</v>
      </c>
    </row>
    <row r="356" spans="1:12">
      <c r="A356" s="4">
        <f t="shared" si="51"/>
        <v>20241219</v>
      </c>
      <c r="B356" s="1">
        <v>45645</v>
      </c>
      <c r="C356">
        <f t="shared" si="52"/>
        <v>2024</v>
      </c>
      <c r="D356">
        <f t="shared" si="54"/>
        <v>12</v>
      </c>
      <c r="E356">
        <f t="shared" si="55"/>
        <v>51</v>
      </c>
      <c r="F356">
        <f t="shared" si="56"/>
        <v>5</v>
      </c>
      <c r="G356">
        <f t="shared" si="57"/>
        <v>19</v>
      </c>
      <c r="H356" t="str">
        <f t="shared" si="58"/>
        <v>giovedì</v>
      </c>
      <c r="I356" t="str">
        <f t="shared" si="53"/>
        <v>dicembre</v>
      </c>
      <c r="J356">
        <f>IF(OR(AND($B356&gt;='Festività&amp;Chiusure'!$A$2,Calendar!$B356&lt;='Festività&amp;Chiusure'!$B$2),  AND($B356&gt;='Festività&amp;Chiusure'!$A$3,Calendar!$B356&lt;='Festività&amp;Chiusure'!$B$3),  AND($B356&gt;='Festività&amp;Chiusure'!$A$4,Calendar!$B356&lt;='Festività&amp;Chiusure'!$B$4),  AND($B356&gt;='Festività&amp;Chiusure'!$A$5,Calendar!$B356&lt;='Festività&amp;Chiusure'!$B$5),  AND($B356&gt;='Festività&amp;Chiusure'!$A$6,Calendar!$B356&lt;='Festività&amp;Chiusure'!$B$6),  AND($B356&gt;='Festività&amp;Chiusure'!$A$7,Calendar!$B356&lt;='Festività&amp;Chiusure'!$B$7),  AND($B356&gt;='Festività&amp;Chiusure'!$A$8,Calendar!$B356&lt;='Festività&amp;Chiusure'!$B$8),  AND($B356&gt;='Festività&amp;Chiusure'!$A$9,Calendar!$B356&lt;='Festività&amp;Chiusure'!$B$9),  AND($B356&gt;='Festività&amp;Chiusure'!$A$10,Calendar!$B356&lt;='Festività&amp;Chiusure'!$B$10),  AND($B356&gt;='Festività&amp;Chiusure'!$A$11,Calendar!$B356&lt;='Festività&amp;Chiusure'!$B$11),  AND($B356&gt;='Festività&amp;Chiusure'!$A$12,Calendar!$B356&lt;='Festività&amp;Chiusure'!$B$12),  AND($B356&gt;='Festività&amp;Chiusure'!$A$13,Calendar!$B356&lt;='Festività&amp;Chiusure'!$B$13),  AND($B356&gt;='Festività&amp;Chiusure'!$A$14,Calendar!$B356&lt;='Festività&amp;Chiusure'!$B$14),    AND($B356&gt;='Festività&amp;Chiusure'!$A$15,Calendar!$B356&lt;='Festività&amp;Chiusure'!$B$15),  AND($B356&gt;='Festività&amp;Chiusure'!$A$16,Calendar!$B356&lt;='Festività&amp;Chiusure'!$B$16),   $H356="domenica",$H356="sabato"),0,1)</f>
        <v>1</v>
      </c>
      <c r="K356">
        <f t="shared" si="59"/>
        <v>354</v>
      </c>
      <c r="L356">
        <f>SUM($J$3:J356)</f>
        <v>244</v>
      </c>
    </row>
    <row r="357" spans="1:12">
      <c r="A357" s="4">
        <f t="shared" si="51"/>
        <v>20241220</v>
      </c>
      <c r="B357" s="1">
        <v>45646</v>
      </c>
      <c r="C357">
        <f t="shared" si="52"/>
        <v>2024</v>
      </c>
      <c r="D357">
        <f t="shared" si="54"/>
        <v>12</v>
      </c>
      <c r="E357">
        <f t="shared" si="55"/>
        <v>51</v>
      </c>
      <c r="F357">
        <f t="shared" si="56"/>
        <v>6</v>
      </c>
      <c r="G357">
        <f t="shared" si="57"/>
        <v>20</v>
      </c>
      <c r="H357" t="str">
        <f t="shared" si="58"/>
        <v>venerdì</v>
      </c>
      <c r="I357" t="str">
        <f t="shared" si="53"/>
        <v>dicembre</v>
      </c>
      <c r="J357">
        <f>IF(OR(AND($B357&gt;='Festività&amp;Chiusure'!$A$2,Calendar!$B357&lt;='Festività&amp;Chiusure'!$B$2),  AND($B357&gt;='Festività&amp;Chiusure'!$A$3,Calendar!$B357&lt;='Festività&amp;Chiusure'!$B$3),  AND($B357&gt;='Festività&amp;Chiusure'!$A$4,Calendar!$B357&lt;='Festività&amp;Chiusure'!$B$4),  AND($B357&gt;='Festività&amp;Chiusure'!$A$5,Calendar!$B357&lt;='Festività&amp;Chiusure'!$B$5),  AND($B357&gt;='Festività&amp;Chiusure'!$A$6,Calendar!$B357&lt;='Festività&amp;Chiusure'!$B$6),  AND($B357&gt;='Festività&amp;Chiusure'!$A$7,Calendar!$B357&lt;='Festività&amp;Chiusure'!$B$7),  AND($B357&gt;='Festività&amp;Chiusure'!$A$8,Calendar!$B357&lt;='Festività&amp;Chiusure'!$B$8),  AND($B357&gt;='Festività&amp;Chiusure'!$A$9,Calendar!$B357&lt;='Festività&amp;Chiusure'!$B$9),  AND($B357&gt;='Festività&amp;Chiusure'!$A$10,Calendar!$B357&lt;='Festività&amp;Chiusure'!$B$10),  AND($B357&gt;='Festività&amp;Chiusure'!$A$11,Calendar!$B357&lt;='Festività&amp;Chiusure'!$B$11),  AND($B357&gt;='Festività&amp;Chiusure'!$A$12,Calendar!$B357&lt;='Festività&amp;Chiusure'!$B$12),  AND($B357&gt;='Festività&amp;Chiusure'!$A$13,Calendar!$B357&lt;='Festività&amp;Chiusure'!$B$13),  AND($B357&gt;='Festività&amp;Chiusure'!$A$14,Calendar!$B357&lt;='Festività&amp;Chiusure'!$B$14),    AND($B357&gt;='Festività&amp;Chiusure'!$A$15,Calendar!$B357&lt;='Festività&amp;Chiusure'!$B$15),  AND($B357&gt;='Festività&amp;Chiusure'!$A$16,Calendar!$B357&lt;='Festività&amp;Chiusure'!$B$16),   $H357="domenica",$H357="sabato"),0,1)</f>
        <v>1</v>
      </c>
      <c r="K357">
        <f t="shared" si="59"/>
        <v>355</v>
      </c>
      <c r="L357">
        <f>SUM($J$3:J357)</f>
        <v>245</v>
      </c>
    </row>
    <row r="358" spans="1:12">
      <c r="A358" s="4">
        <f t="shared" si="51"/>
        <v>20241221</v>
      </c>
      <c r="B358" s="1">
        <v>45647</v>
      </c>
      <c r="C358">
        <f t="shared" si="52"/>
        <v>2024</v>
      </c>
      <c r="D358">
        <f t="shared" si="54"/>
        <v>12</v>
      </c>
      <c r="E358">
        <f t="shared" si="55"/>
        <v>51</v>
      </c>
      <c r="F358">
        <f t="shared" si="56"/>
        <v>7</v>
      </c>
      <c r="G358">
        <f t="shared" si="57"/>
        <v>21</v>
      </c>
      <c r="H358" t="str">
        <f t="shared" si="58"/>
        <v>sabato</v>
      </c>
      <c r="I358" t="str">
        <f t="shared" si="53"/>
        <v>dicembre</v>
      </c>
      <c r="J358">
        <f>IF(OR(AND($B358&gt;='Festività&amp;Chiusure'!$A$2,Calendar!$B358&lt;='Festività&amp;Chiusure'!$B$2),  AND($B358&gt;='Festività&amp;Chiusure'!$A$3,Calendar!$B358&lt;='Festività&amp;Chiusure'!$B$3),  AND($B358&gt;='Festività&amp;Chiusure'!$A$4,Calendar!$B358&lt;='Festività&amp;Chiusure'!$B$4),  AND($B358&gt;='Festività&amp;Chiusure'!$A$5,Calendar!$B358&lt;='Festività&amp;Chiusure'!$B$5),  AND($B358&gt;='Festività&amp;Chiusure'!$A$6,Calendar!$B358&lt;='Festività&amp;Chiusure'!$B$6),  AND($B358&gt;='Festività&amp;Chiusure'!$A$7,Calendar!$B358&lt;='Festività&amp;Chiusure'!$B$7),  AND($B358&gt;='Festività&amp;Chiusure'!$A$8,Calendar!$B358&lt;='Festività&amp;Chiusure'!$B$8),  AND($B358&gt;='Festività&amp;Chiusure'!$A$9,Calendar!$B358&lt;='Festività&amp;Chiusure'!$B$9),  AND($B358&gt;='Festività&amp;Chiusure'!$A$10,Calendar!$B358&lt;='Festività&amp;Chiusure'!$B$10),  AND($B358&gt;='Festività&amp;Chiusure'!$A$11,Calendar!$B358&lt;='Festività&amp;Chiusure'!$B$11),  AND($B358&gt;='Festività&amp;Chiusure'!$A$12,Calendar!$B358&lt;='Festività&amp;Chiusure'!$B$12),  AND($B358&gt;='Festività&amp;Chiusure'!$A$13,Calendar!$B358&lt;='Festività&amp;Chiusure'!$B$13),  AND($B358&gt;='Festività&amp;Chiusure'!$A$14,Calendar!$B358&lt;='Festività&amp;Chiusure'!$B$14),    AND($B358&gt;='Festività&amp;Chiusure'!$A$15,Calendar!$B358&lt;='Festività&amp;Chiusure'!$B$15),  AND($B358&gt;='Festività&amp;Chiusure'!$A$16,Calendar!$B358&lt;='Festività&amp;Chiusure'!$B$16),   $H358="domenica",$H358="sabato"),0,1)</f>
        <v>0</v>
      </c>
      <c r="K358">
        <f t="shared" si="59"/>
        <v>356</v>
      </c>
      <c r="L358">
        <f>SUM($J$3:J358)</f>
        <v>245</v>
      </c>
    </row>
    <row r="359" spans="1:12">
      <c r="A359" s="4">
        <f t="shared" si="51"/>
        <v>20241222</v>
      </c>
      <c r="B359" s="1">
        <v>45648</v>
      </c>
      <c r="C359">
        <f t="shared" si="52"/>
        <v>2024</v>
      </c>
      <c r="D359">
        <f t="shared" si="54"/>
        <v>12</v>
      </c>
      <c r="E359">
        <f t="shared" si="55"/>
        <v>52</v>
      </c>
      <c r="F359">
        <f t="shared" si="56"/>
        <v>1</v>
      </c>
      <c r="G359">
        <f t="shared" si="57"/>
        <v>22</v>
      </c>
      <c r="H359" t="str">
        <f t="shared" si="58"/>
        <v>domenica</v>
      </c>
      <c r="I359" t="str">
        <f t="shared" si="53"/>
        <v>dicembre</v>
      </c>
      <c r="J359">
        <f>IF(OR(AND($B359&gt;='Festività&amp;Chiusure'!$A$2,Calendar!$B359&lt;='Festività&amp;Chiusure'!$B$2),  AND($B359&gt;='Festività&amp;Chiusure'!$A$3,Calendar!$B359&lt;='Festività&amp;Chiusure'!$B$3),  AND($B359&gt;='Festività&amp;Chiusure'!$A$4,Calendar!$B359&lt;='Festività&amp;Chiusure'!$B$4),  AND($B359&gt;='Festività&amp;Chiusure'!$A$5,Calendar!$B359&lt;='Festività&amp;Chiusure'!$B$5),  AND($B359&gt;='Festività&amp;Chiusure'!$A$6,Calendar!$B359&lt;='Festività&amp;Chiusure'!$B$6),  AND($B359&gt;='Festività&amp;Chiusure'!$A$7,Calendar!$B359&lt;='Festività&amp;Chiusure'!$B$7),  AND($B359&gt;='Festività&amp;Chiusure'!$A$8,Calendar!$B359&lt;='Festività&amp;Chiusure'!$B$8),  AND($B359&gt;='Festività&amp;Chiusure'!$A$9,Calendar!$B359&lt;='Festività&amp;Chiusure'!$B$9),  AND($B359&gt;='Festività&amp;Chiusure'!$A$10,Calendar!$B359&lt;='Festività&amp;Chiusure'!$B$10),  AND($B359&gt;='Festività&amp;Chiusure'!$A$11,Calendar!$B359&lt;='Festività&amp;Chiusure'!$B$11),  AND($B359&gt;='Festività&amp;Chiusure'!$A$12,Calendar!$B359&lt;='Festività&amp;Chiusure'!$B$12),  AND($B359&gt;='Festività&amp;Chiusure'!$A$13,Calendar!$B359&lt;='Festività&amp;Chiusure'!$B$13),  AND($B359&gt;='Festività&amp;Chiusure'!$A$14,Calendar!$B359&lt;='Festività&amp;Chiusure'!$B$14),    AND($B359&gt;='Festività&amp;Chiusure'!$A$15,Calendar!$B359&lt;='Festività&amp;Chiusure'!$B$15),  AND($B359&gt;='Festività&amp;Chiusure'!$A$16,Calendar!$B359&lt;='Festività&amp;Chiusure'!$B$16),   $H359="domenica",$H359="sabato"),0,1)</f>
        <v>0</v>
      </c>
      <c r="K359">
        <f t="shared" si="59"/>
        <v>357</v>
      </c>
      <c r="L359">
        <f>SUM($J$3:J359)</f>
        <v>245</v>
      </c>
    </row>
    <row r="360" spans="1:12">
      <c r="A360" s="4">
        <f t="shared" si="51"/>
        <v>20241223</v>
      </c>
      <c r="B360" s="1">
        <v>45649</v>
      </c>
      <c r="C360">
        <f t="shared" si="52"/>
        <v>2024</v>
      </c>
      <c r="D360">
        <f t="shared" si="54"/>
        <v>12</v>
      </c>
      <c r="E360">
        <f t="shared" si="55"/>
        <v>52</v>
      </c>
      <c r="F360">
        <f t="shared" si="56"/>
        <v>2</v>
      </c>
      <c r="G360">
        <f t="shared" si="57"/>
        <v>23</v>
      </c>
      <c r="H360" t="str">
        <f t="shared" si="58"/>
        <v>lunedì</v>
      </c>
      <c r="I360" t="str">
        <f t="shared" si="53"/>
        <v>dicembre</v>
      </c>
      <c r="J360">
        <f>IF(OR(AND($B360&gt;='Festività&amp;Chiusure'!$A$2,Calendar!$B360&lt;='Festività&amp;Chiusure'!$B$2),  AND($B360&gt;='Festività&amp;Chiusure'!$A$3,Calendar!$B360&lt;='Festività&amp;Chiusure'!$B$3),  AND($B360&gt;='Festività&amp;Chiusure'!$A$4,Calendar!$B360&lt;='Festività&amp;Chiusure'!$B$4),  AND($B360&gt;='Festività&amp;Chiusure'!$A$5,Calendar!$B360&lt;='Festività&amp;Chiusure'!$B$5),  AND($B360&gt;='Festività&amp;Chiusure'!$A$6,Calendar!$B360&lt;='Festività&amp;Chiusure'!$B$6),  AND($B360&gt;='Festività&amp;Chiusure'!$A$7,Calendar!$B360&lt;='Festività&amp;Chiusure'!$B$7),  AND($B360&gt;='Festività&amp;Chiusure'!$A$8,Calendar!$B360&lt;='Festività&amp;Chiusure'!$B$8),  AND($B360&gt;='Festività&amp;Chiusure'!$A$9,Calendar!$B360&lt;='Festività&amp;Chiusure'!$B$9),  AND($B360&gt;='Festività&amp;Chiusure'!$A$10,Calendar!$B360&lt;='Festività&amp;Chiusure'!$B$10),  AND($B360&gt;='Festività&amp;Chiusure'!$A$11,Calendar!$B360&lt;='Festività&amp;Chiusure'!$B$11),  AND($B360&gt;='Festività&amp;Chiusure'!$A$12,Calendar!$B360&lt;='Festività&amp;Chiusure'!$B$12),  AND($B360&gt;='Festività&amp;Chiusure'!$A$13,Calendar!$B360&lt;='Festività&amp;Chiusure'!$B$13),  AND($B360&gt;='Festività&amp;Chiusure'!$A$14,Calendar!$B360&lt;='Festività&amp;Chiusure'!$B$14),    AND($B360&gt;='Festività&amp;Chiusure'!$A$15,Calendar!$B360&lt;='Festività&amp;Chiusure'!$B$15),  AND($B360&gt;='Festività&amp;Chiusure'!$A$16,Calendar!$B360&lt;='Festività&amp;Chiusure'!$B$16),   $H360="domenica",$H360="sabato"),0,1)</f>
        <v>1</v>
      </c>
      <c r="K360">
        <f t="shared" si="59"/>
        <v>358</v>
      </c>
      <c r="L360">
        <f>SUM($J$3:J360)</f>
        <v>246</v>
      </c>
    </row>
    <row r="361" spans="1:12">
      <c r="A361" s="4">
        <f t="shared" si="51"/>
        <v>20241224</v>
      </c>
      <c r="B361" s="1">
        <v>45650</v>
      </c>
      <c r="C361">
        <f t="shared" si="52"/>
        <v>2024</v>
      </c>
      <c r="D361">
        <f t="shared" si="54"/>
        <v>12</v>
      </c>
      <c r="E361">
        <f t="shared" si="55"/>
        <v>52</v>
      </c>
      <c r="F361">
        <f t="shared" si="56"/>
        <v>3</v>
      </c>
      <c r="G361">
        <f t="shared" si="57"/>
        <v>24</v>
      </c>
      <c r="H361" t="str">
        <f t="shared" si="58"/>
        <v>martedì</v>
      </c>
      <c r="I361" t="str">
        <f t="shared" si="53"/>
        <v>dicembre</v>
      </c>
      <c r="J361">
        <f>IF(OR(AND($B361&gt;='Festività&amp;Chiusure'!$A$2,Calendar!$B361&lt;='Festività&amp;Chiusure'!$B$2),  AND($B361&gt;='Festività&amp;Chiusure'!$A$3,Calendar!$B361&lt;='Festività&amp;Chiusure'!$B$3),  AND($B361&gt;='Festività&amp;Chiusure'!$A$4,Calendar!$B361&lt;='Festività&amp;Chiusure'!$B$4),  AND($B361&gt;='Festività&amp;Chiusure'!$A$5,Calendar!$B361&lt;='Festività&amp;Chiusure'!$B$5),  AND($B361&gt;='Festività&amp;Chiusure'!$A$6,Calendar!$B361&lt;='Festività&amp;Chiusure'!$B$6),  AND($B361&gt;='Festività&amp;Chiusure'!$A$7,Calendar!$B361&lt;='Festività&amp;Chiusure'!$B$7),  AND($B361&gt;='Festività&amp;Chiusure'!$A$8,Calendar!$B361&lt;='Festività&amp;Chiusure'!$B$8),  AND($B361&gt;='Festività&amp;Chiusure'!$A$9,Calendar!$B361&lt;='Festività&amp;Chiusure'!$B$9),  AND($B361&gt;='Festività&amp;Chiusure'!$A$10,Calendar!$B361&lt;='Festività&amp;Chiusure'!$B$10),  AND($B361&gt;='Festività&amp;Chiusure'!$A$11,Calendar!$B361&lt;='Festività&amp;Chiusure'!$B$11),  AND($B361&gt;='Festività&amp;Chiusure'!$A$12,Calendar!$B361&lt;='Festività&amp;Chiusure'!$B$12),  AND($B361&gt;='Festività&amp;Chiusure'!$A$13,Calendar!$B361&lt;='Festività&amp;Chiusure'!$B$13),  AND($B361&gt;='Festività&amp;Chiusure'!$A$14,Calendar!$B361&lt;='Festività&amp;Chiusure'!$B$14),    AND($B361&gt;='Festività&amp;Chiusure'!$A$15,Calendar!$B361&lt;='Festività&amp;Chiusure'!$B$15),  AND($B361&gt;='Festività&amp;Chiusure'!$A$16,Calendar!$B361&lt;='Festività&amp;Chiusure'!$B$16),   $H361="domenica",$H361="sabato"),0,1)</f>
        <v>1</v>
      </c>
      <c r="K361">
        <f t="shared" si="59"/>
        <v>359</v>
      </c>
      <c r="L361">
        <f>SUM($J$3:J361)</f>
        <v>247</v>
      </c>
    </row>
    <row r="362" spans="1:12">
      <c r="A362" s="4">
        <f t="shared" si="51"/>
        <v>20241225</v>
      </c>
      <c r="B362" s="1">
        <v>45651</v>
      </c>
      <c r="C362">
        <f t="shared" si="52"/>
        <v>2024</v>
      </c>
      <c r="D362">
        <f t="shared" si="54"/>
        <v>12</v>
      </c>
      <c r="E362">
        <f t="shared" si="55"/>
        <v>52</v>
      </c>
      <c r="F362">
        <f t="shared" si="56"/>
        <v>4</v>
      </c>
      <c r="G362">
        <f t="shared" si="57"/>
        <v>25</v>
      </c>
      <c r="H362" t="str">
        <f t="shared" si="58"/>
        <v>mercoledì</v>
      </c>
      <c r="I362" t="str">
        <f t="shared" si="53"/>
        <v>dicembre</v>
      </c>
      <c r="J362">
        <f>IF(OR(AND($B362&gt;='Festività&amp;Chiusure'!$A$2,Calendar!$B362&lt;='Festività&amp;Chiusure'!$B$2),  AND($B362&gt;='Festività&amp;Chiusure'!$A$3,Calendar!$B362&lt;='Festività&amp;Chiusure'!$B$3),  AND($B362&gt;='Festività&amp;Chiusure'!$A$4,Calendar!$B362&lt;='Festività&amp;Chiusure'!$B$4),  AND($B362&gt;='Festività&amp;Chiusure'!$A$5,Calendar!$B362&lt;='Festività&amp;Chiusure'!$B$5),  AND($B362&gt;='Festività&amp;Chiusure'!$A$6,Calendar!$B362&lt;='Festività&amp;Chiusure'!$B$6),  AND($B362&gt;='Festività&amp;Chiusure'!$A$7,Calendar!$B362&lt;='Festività&amp;Chiusure'!$B$7),  AND($B362&gt;='Festività&amp;Chiusure'!$A$8,Calendar!$B362&lt;='Festività&amp;Chiusure'!$B$8),  AND($B362&gt;='Festività&amp;Chiusure'!$A$9,Calendar!$B362&lt;='Festività&amp;Chiusure'!$B$9),  AND($B362&gt;='Festività&amp;Chiusure'!$A$10,Calendar!$B362&lt;='Festività&amp;Chiusure'!$B$10),  AND($B362&gt;='Festività&amp;Chiusure'!$A$11,Calendar!$B362&lt;='Festività&amp;Chiusure'!$B$11),  AND($B362&gt;='Festività&amp;Chiusure'!$A$12,Calendar!$B362&lt;='Festività&amp;Chiusure'!$B$12),  AND($B362&gt;='Festività&amp;Chiusure'!$A$13,Calendar!$B362&lt;='Festività&amp;Chiusure'!$B$13),  AND($B362&gt;='Festività&amp;Chiusure'!$A$14,Calendar!$B362&lt;='Festività&amp;Chiusure'!$B$14),    AND($B362&gt;='Festività&amp;Chiusure'!$A$15,Calendar!$B362&lt;='Festività&amp;Chiusure'!$B$15),  AND($B362&gt;='Festività&amp;Chiusure'!$A$16,Calendar!$B362&lt;='Festività&amp;Chiusure'!$B$16),   $H362="domenica",$H362="sabato"),0,1)</f>
        <v>1</v>
      </c>
      <c r="K362">
        <f t="shared" si="59"/>
        <v>360</v>
      </c>
      <c r="L362">
        <f>SUM($J$3:J362)</f>
        <v>248</v>
      </c>
    </row>
    <row r="363" spans="1:12">
      <c r="A363" s="4">
        <f t="shared" si="51"/>
        <v>20241226</v>
      </c>
      <c r="B363" s="1">
        <v>45652</v>
      </c>
      <c r="C363">
        <f t="shared" si="52"/>
        <v>2024</v>
      </c>
      <c r="D363">
        <f t="shared" si="54"/>
        <v>12</v>
      </c>
      <c r="E363">
        <f t="shared" si="55"/>
        <v>52</v>
      </c>
      <c r="F363">
        <f t="shared" si="56"/>
        <v>5</v>
      </c>
      <c r="G363">
        <f t="shared" si="57"/>
        <v>26</v>
      </c>
      <c r="H363" t="str">
        <f t="shared" si="58"/>
        <v>giovedì</v>
      </c>
      <c r="I363" t="str">
        <f t="shared" si="53"/>
        <v>dicembre</v>
      </c>
      <c r="J363">
        <f>IF(OR(AND($B363&gt;='Festività&amp;Chiusure'!$A$2,Calendar!$B363&lt;='Festività&amp;Chiusure'!$B$2),  AND($B363&gt;='Festività&amp;Chiusure'!$A$3,Calendar!$B363&lt;='Festività&amp;Chiusure'!$B$3),  AND($B363&gt;='Festività&amp;Chiusure'!$A$4,Calendar!$B363&lt;='Festività&amp;Chiusure'!$B$4),  AND($B363&gt;='Festività&amp;Chiusure'!$A$5,Calendar!$B363&lt;='Festività&amp;Chiusure'!$B$5),  AND($B363&gt;='Festività&amp;Chiusure'!$A$6,Calendar!$B363&lt;='Festività&amp;Chiusure'!$B$6),  AND($B363&gt;='Festività&amp;Chiusure'!$A$7,Calendar!$B363&lt;='Festività&amp;Chiusure'!$B$7),  AND($B363&gt;='Festività&amp;Chiusure'!$A$8,Calendar!$B363&lt;='Festività&amp;Chiusure'!$B$8),  AND($B363&gt;='Festività&amp;Chiusure'!$A$9,Calendar!$B363&lt;='Festività&amp;Chiusure'!$B$9),  AND($B363&gt;='Festività&amp;Chiusure'!$A$10,Calendar!$B363&lt;='Festività&amp;Chiusure'!$B$10),  AND($B363&gt;='Festività&amp;Chiusure'!$A$11,Calendar!$B363&lt;='Festività&amp;Chiusure'!$B$11),  AND($B363&gt;='Festività&amp;Chiusure'!$A$12,Calendar!$B363&lt;='Festività&amp;Chiusure'!$B$12),  AND($B363&gt;='Festività&amp;Chiusure'!$A$13,Calendar!$B363&lt;='Festività&amp;Chiusure'!$B$13),  AND($B363&gt;='Festività&amp;Chiusure'!$A$14,Calendar!$B363&lt;='Festività&amp;Chiusure'!$B$14),    AND($B363&gt;='Festività&amp;Chiusure'!$A$15,Calendar!$B363&lt;='Festività&amp;Chiusure'!$B$15),  AND($B363&gt;='Festività&amp;Chiusure'!$A$16,Calendar!$B363&lt;='Festività&amp;Chiusure'!$B$16),   $H363="domenica",$H363="sabato"),0,1)</f>
        <v>1</v>
      </c>
      <c r="K363">
        <f t="shared" si="59"/>
        <v>361</v>
      </c>
      <c r="L363">
        <f>SUM($J$3:J363)</f>
        <v>249</v>
      </c>
    </row>
    <row r="364" spans="1:12">
      <c r="A364" s="4">
        <f t="shared" si="51"/>
        <v>20241227</v>
      </c>
      <c r="B364" s="1">
        <v>45653</v>
      </c>
      <c r="C364">
        <f t="shared" si="52"/>
        <v>2024</v>
      </c>
      <c r="D364">
        <f t="shared" si="54"/>
        <v>12</v>
      </c>
      <c r="E364">
        <f t="shared" si="55"/>
        <v>52</v>
      </c>
      <c r="F364">
        <f t="shared" si="56"/>
        <v>6</v>
      </c>
      <c r="G364">
        <f t="shared" si="57"/>
        <v>27</v>
      </c>
      <c r="H364" t="str">
        <f t="shared" si="58"/>
        <v>venerdì</v>
      </c>
      <c r="I364" t="str">
        <f t="shared" si="53"/>
        <v>dicembre</v>
      </c>
      <c r="J364">
        <f>IF(OR(AND($B364&gt;='Festività&amp;Chiusure'!$A$2,Calendar!$B364&lt;='Festività&amp;Chiusure'!$B$2),  AND($B364&gt;='Festività&amp;Chiusure'!$A$3,Calendar!$B364&lt;='Festività&amp;Chiusure'!$B$3),  AND($B364&gt;='Festività&amp;Chiusure'!$A$4,Calendar!$B364&lt;='Festività&amp;Chiusure'!$B$4),  AND($B364&gt;='Festività&amp;Chiusure'!$A$5,Calendar!$B364&lt;='Festività&amp;Chiusure'!$B$5),  AND($B364&gt;='Festività&amp;Chiusure'!$A$6,Calendar!$B364&lt;='Festività&amp;Chiusure'!$B$6),  AND($B364&gt;='Festività&amp;Chiusure'!$A$7,Calendar!$B364&lt;='Festività&amp;Chiusure'!$B$7),  AND($B364&gt;='Festività&amp;Chiusure'!$A$8,Calendar!$B364&lt;='Festività&amp;Chiusure'!$B$8),  AND($B364&gt;='Festività&amp;Chiusure'!$A$9,Calendar!$B364&lt;='Festività&amp;Chiusure'!$B$9),  AND($B364&gt;='Festività&amp;Chiusure'!$A$10,Calendar!$B364&lt;='Festività&amp;Chiusure'!$B$10),  AND($B364&gt;='Festività&amp;Chiusure'!$A$11,Calendar!$B364&lt;='Festività&amp;Chiusure'!$B$11),  AND($B364&gt;='Festività&amp;Chiusure'!$A$12,Calendar!$B364&lt;='Festività&amp;Chiusure'!$B$12),  AND($B364&gt;='Festività&amp;Chiusure'!$A$13,Calendar!$B364&lt;='Festività&amp;Chiusure'!$B$13),  AND($B364&gt;='Festività&amp;Chiusure'!$A$14,Calendar!$B364&lt;='Festività&amp;Chiusure'!$B$14),    AND($B364&gt;='Festività&amp;Chiusure'!$A$15,Calendar!$B364&lt;='Festività&amp;Chiusure'!$B$15),  AND($B364&gt;='Festività&amp;Chiusure'!$A$16,Calendar!$B364&lt;='Festività&amp;Chiusure'!$B$16),   $H364="domenica",$H364="sabato"),0,1)</f>
        <v>1</v>
      </c>
      <c r="K364">
        <f t="shared" si="59"/>
        <v>362</v>
      </c>
      <c r="L364">
        <f>SUM($J$3:J364)</f>
        <v>250</v>
      </c>
    </row>
    <row r="365" spans="1:12">
      <c r="A365" s="4">
        <f t="shared" si="51"/>
        <v>20241228</v>
      </c>
      <c r="B365" s="1">
        <v>45654</v>
      </c>
      <c r="C365">
        <f t="shared" si="52"/>
        <v>2024</v>
      </c>
      <c r="D365">
        <f t="shared" si="54"/>
        <v>12</v>
      </c>
      <c r="E365">
        <f t="shared" si="55"/>
        <v>52</v>
      </c>
      <c r="F365">
        <f t="shared" si="56"/>
        <v>7</v>
      </c>
      <c r="G365">
        <f t="shared" si="57"/>
        <v>28</v>
      </c>
      <c r="H365" t="str">
        <f t="shared" si="58"/>
        <v>sabato</v>
      </c>
      <c r="I365" t="str">
        <f t="shared" si="53"/>
        <v>dicembre</v>
      </c>
      <c r="J365">
        <f>IF(OR(AND($B365&gt;='Festività&amp;Chiusure'!$A$2,Calendar!$B365&lt;='Festività&amp;Chiusure'!$B$2),  AND($B365&gt;='Festività&amp;Chiusure'!$A$3,Calendar!$B365&lt;='Festività&amp;Chiusure'!$B$3),  AND($B365&gt;='Festività&amp;Chiusure'!$A$4,Calendar!$B365&lt;='Festività&amp;Chiusure'!$B$4),  AND($B365&gt;='Festività&amp;Chiusure'!$A$5,Calendar!$B365&lt;='Festività&amp;Chiusure'!$B$5),  AND($B365&gt;='Festività&amp;Chiusure'!$A$6,Calendar!$B365&lt;='Festività&amp;Chiusure'!$B$6),  AND($B365&gt;='Festività&amp;Chiusure'!$A$7,Calendar!$B365&lt;='Festività&amp;Chiusure'!$B$7),  AND($B365&gt;='Festività&amp;Chiusure'!$A$8,Calendar!$B365&lt;='Festività&amp;Chiusure'!$B$8),  AND($B365&gt;='Festività&amp;Chiusure'!$A$9,Calendar!$B365&lt;='Festività&amp;Chiusure'!$B$9),  AND($B365&gt;='Festività&amp;Chiusure'!$A$10,Calendar!$B365&lt;='Festività&amp;Chiusure'!$B$10),  AND($B365&gt;='Festività&amp;Chiusure'!$A$11,Calendar!$B365&lt;='Festività&amp;Chiusure'!$B$11),  AND($B365&gt;='Festività&amp;Chiusure'!$A$12,Calendar!$B365&lt;='Festività&amp;Chiusure'!$B$12),  AND($B365&gt;='Festività&amp;Chiusure'!$A$13,Calendar!$B365&lt;='Festività&amp;Chiusure'!$B$13),  AND($B365&gt;='Festività&amp;Chiusure'!$A$14,Calendar!$B365&lt;='Festività&amp;Chiusure'!$B$14),    AND($B365&gt;='Festività&amp;Chiusure'!$A$15,Calendar!$B365&lt;='Festività&amp;Chiusure'!$B$15),  AND($B365&gt;='Festività&amp;Chiusure'!$A$16,Calendar!$B365&lt;='Festività&amp;Chiusure'!$B$16),   $H365="domenica",$H365="sabato"),0,1)</f>
        <v>0</v>
      </c>
      <c r="K365">
        <f t="shared" si="59"/>
        <v>363</v>
      </c>
      <c r="L365">
        <f>SUM($J$3:J365)</f>
        <v>250</v>
      </c>
    </row>
    <row r="366" spans="1:12">
      <c r="A366" s="4">
        <f t="shared" si="51"/>
        <v>20241229</v>
      </c>
      <c r="B366" s="1">
        <v>45655</v>
      </c>
      <c r="C366">
        <f t="shared" si="52"/>
        <v>2024</v>
      </c>
      <c r="D366">
        <f t="shared" si="54"/>
        <v>12</v>
      </c>
      <c r="E366">
        <f t="shared" si="55"/>
        <v>53</v>
      </c>
      <c r="F366">
        <f t="shared" si="56"/>
        <v>1</v>
      </c>
      <c r="G366">
        <f t="shared" si="57"/>
        <v>29</v>
      </c>
      <c r="H366" t="str">
        <f t="shared" si="58"/>
        <v>domenica</v>
      </c>
      <c r="I366" t="str">
        <f t="shared" si="53"/>
        <v>dicembre</v>
      </c>
      <c r="J366">
        <f>IF(OR(AND($B366&gt;='Festività&amp;Chiusure'!$A$2,Calendar!$B366&lt;='Festività&amp;Chiusure'!$B$2),  AND($B366&gt;='Festività&amp;Chiusure'!$A$3,Calendar!$B366&lt;='Festività&amp;Chiusure'!$B$3),  AND($B366&gt;='Festività&amp;Chiusure'!$A$4,Calendar!$B366&lt;='Festività&amp;Chiusure'!$B$4),  AND($B366&gt;='Festività&amp;Chiusure'!$A$5,Calendar!$B366&lt;='Festività&amp;Chiusure'!$B$5),  AND($B366&gt;='Festività&amp;Chiusure'!$A$6,Calendar!$B366&lt;='Festività&amp;Chiusure'!$B$6),  AND($B366&gt;='Festività&amp;Chiusure'!$A$7,Calendar!$B366&lt;='Festività&amp;Chiusure'!$B$7),  AND($B366&gt;='Festività&amp;Chiusure'!$A$8,Calendar!$B366&lt;='Festività&amp;Chiusure'!$B$8),  AND($B366&gt;='Festività&amp;Chiusure'!$A$9,Calendar!$B366&lt;='Festività&amp;Chiusure'!$B$9),  AND($B366&gt;='Festività&amp;Chiusure'!$A$10,Calendar!$B366&lt;='Festività&amp;Chiusure'!$B$10),  AND($B366&gt;='Festività&amp;Chiusure'!$A$11,Calendar!$B366&lt;='Festività&amp;Chiusure'!$B$11),  AND($B366&gt;='Festività&amp;Chiusure'!$A$12,Calendar!$B366&lt;='Festività&amp;Chiusure'!$B$12),  AND($B366&gt;='Festività&amp;Chiusure'!$A$13,Calendar!$B366&lt;='Festività&amp;Chiusure'!$B$13),  AND($B366&gt;='Festività&amp;Chiusure'!$A$14,Calendar!$B366&lt;='Festività&amp;Chiusure'!$B$14),    AND($B366&gt;='Festività&amp;Chiusure'!$A$15,Calendar!$B366&lt;='Festività&amp;Chiusure'!$B$15),  AND($B366&gt;='Festività&amp;Chiusure'!$A$16,Calendar!$B366&lt;='Festività&amp;Chiusure'!$B$16),   $H366="domenica",$H366="sabato"),0,1)</f>
        <v>0</v>
      </c>
      <c r="K366">
        <f t="shared" si="59"/>
        <v>364</v>
      </c>
      <c r="L366">
        <f>SUM($J$3:J366)</f>
        <v>250</v>
      </c>
    </row>
    <row r="367" spans="1:12">
      <c r="A367" s="4">
        <f t="shared" si="51"/>
        <v>20241230</v>
      </c>
      <c r="B367" s="1">
        <v>45656</v>
      </c>
      <c r="C367">
        <f t="shared" si="52"/>
        <v>2024</v>
      </c>
      <c r="D367">
        <f t="shared" si="54"/>
        <v>12</v>
      </c>
      <c r="E367">
        <f t="shared" si="55"/>
        <v>53</v>
      </c>
      <c r="F367">
        <f t="shared" si="56"/>
        <v>2</v>
      </c>
      <c r="G367">
        <f t="shared" si="57"/>
        <v>30</v>
      </c>
      <c r="H367" t="str">
        <f t="shared" si="58"/>
        <v>lunedì</v>
      </c>
      <c r="I367" t="str">
        <f t="shared" si="53"/>
        <v>dicembre</v>
      </c>
      <c r="J367">
        <f>IF(OR(AND($B367&gt;='Festività&amp;Chiusure'!$A$2,Calendar!$B367&lt;='Festività&amp;Chiusure'!$B$2),  AND($B367&gt;='Festività&amp;Chiusure'!$A$3,Calendar!$B367&lt;='Festività&amp;Chiusure'!$B$3),  AND($B367&gt;='Festività&amp;Chiusure'!$A$4,Calendar!$B367&lt;='Festività&amp;Chiusure'!$B$4),  AND($B367&gt;='Festività&amp;Chiusure'!$A$5,Calendar!$B367&lt;='Festività&amp;Chiusure'!$B$5),  AND($B367&gt;='Festività&amp;Chiusure'!$A$6,Calendar!$B367&lt;='Festività&amp;Chiusure'!$B$6),  AND($B367&gt;='Festività&amp;Chiusure'!$A$7,Calendar!$B367&lt;='Festività&amp;Chiusure'!$B$7),  AND($B367&gt;='Festività&amp;Chiusure'!$A$8,Calendar!$B367&lt;='Festività&amp;Chiusure'!$B$8),  AND($B367&gt;='Festività&amp;Chiusure'!$A$9,Calendar!$B367&lt;='Festività&amp;Chiusure'!$B$9),  AND($B367&gt;='Festività&amp;Chiusure'!$A$10,Calendar!$B367&lt;='Festività&amp;Chiusure'!$B$10),  AND($B367&gt;='Festività&amp;Chiusure'!$A$11,Calendar!$B367&lt;='Festività&amp;Chiusure'!$B$11),  AND($B367&gt;='Festività&amp;Chiusure'!$A$12,Calendar!$B367&lt;='Festività&amp;Chiusure'!$B$12),  AND($B367&gt;='Festività&amp;Chiusure'!$A$13,Calendar!$B367&lt;='Festività&amp;Chiusure'!$B$13),  AND($B367&gt;='Festività&amp;Chiusure'!$A$14,Calendar!$B367&lt;='Festività&amp;Chiusure'!$B$14),    AND($B367&gt;='Festività&amp;Chiusure'!$A$15,Calendar!$B367&lt;='Festività&amp;Chiusure'!$B$15),  AND($B367&gt;='Festività&amp;Chiusure'!$A$16,Calendar!$B367&lt;='Festività&amp;Chiusure'!$B$16),   $H367="domenica",$H367="sabato"),0,1)</f>
        <v>1</v>
      </c>
      <c r="K367">
        <f t="shared" si="59"/>
        <v>365</v>
      </c>
      <c r="L367">
        <f>SUM($J$3:J367)</f>
        <v>251</v>
      </c>
    </row>
    <row r="368" spans="1:12">
      <c r="A368" s="4">
        <f t="shared" si="51"/>
        <v>20241231</v>
      </c>
      <c r="B368" s="1">
        <v>45657</v>
      </c>
      <c r="C368">
        <f t="shared" si="52"/>
        <v>2024</v>
      </c>
      <c r="D368">
        <f t="shared" si="54"/>
        <v>12</v>
      </c>
      <c r="E368">
        <f t="shared" si="55"/>
        <v>53</v>
      </c>
      <c r="F368">
        <f t="shared" si="56"/>
        <v>3</v>
      </c>
      <c r="G368">
        <f t="shared" si="57"/>
        <v>31</v>
      </c>
      <c r="H368" t="str">
        <f t="shared" si="58"/>
        <v>martedì</v>
      </c>
      <c r="I368" t="str">
        <f t="shared" si="53"/>
        <v>dicembre</v>
      </c>
      <c r="J368">
        <f>IF(OR(AND($B368&gt;='Festività&amp;Chiusure'!$A$2,Calendar!$B368&lt;='Festività&amp;Chiusure'!$B$2),  AND($B368&gt;='Festività&amp;Chiusure'!$A$3,Calendar!$B368&lt;='Festività&amp;Chiusure'!$B$3),  AND($B368&gt;='Festività&amp;Chiusure'!$A$4,Calendar!$B368&lt;='Festività&amp;Chiusure'!$B$4),  AND($B368&gt;='Festività&amp;Chiusure'!$A$5,Calendar!$B368&lt;='Festività&amp;Chiusure'!$B$5),  AND($B368&gt;='Festività&amp;Chiusure'!$A$6,Calendar!$B368&lt;='Festività&amp;Chiusure'!$B$6),  AND($B368&gt;='Festività&amp;Chiusure'!$A$7,Calendar!$B368&lt;='Festività&amp;Chiusure'!$B$7),  AND($B368&gt;='Festività&amp;Chiusure'!$A$8,Calendar!$B368&lt;='Festività&amp;Chiusure'!$B$8),  AND($B368&gt;='Festività&amp;Chiusure'!$A$9,Calendar!$B368&lt;='Festività&amp;Chiusure'!$B$9),  AND($B368&gt;='Festività&amp;Chiusure'!$A$10,Calendar!$B368&lt;='Festività&amp;Chiusure'!$B$10),  AND($B368&gt;='Festività&amp;Chiusure'!$A$11,Calendar!$B368&lt;='Festività&amp;Chiusure'!$B$11),  AND($B368&gt;='Festività&amp;Chiusure'!$A$12,Calendar!$B368&lt;='Festività&amp;Chiusure'!$B$12),  AND($B368&gt;='Festività&amp;Chiusure'!$A$13,Calendar!$B368&lt;='Festività&amp;Chiusure'!$B$13),  AND($B368&gt;='Festività&amp;Chiusure'!$A$14,Calendar!$B368&lt;='Festività&amp;Chiusure'!$B$14),    AND($B368&gt;='Festività&amp;Chiusure'!$A$15,Calendar!$B368&lt;='Festività&amp;Chiusure'!$B$15),  AND($B368&gt;='Festività&amp;Chiusure'!$A$16,Calendar!$B368&lt;='Festività&amp;Chiusure'!$B$16),   $H368="domenica",$H368="sabato"),0,1)</f>
        <v>1</v>
      </c>
      <c r="K368">
        <f t="shared" si="59"/>
        <v>366</v>
      </c>
      <c r="L368">
        <f>SUM($J$3:J368)</f>
        <v>252</v>
      </c>
    </row>
    <row r="369" spans="1:12">
      <c r="A369" s="4">
        <f t="shared" si="51"/>
        <v>20250101</v>
      </c>
      <c r="B369" s="1">
        <v>45658</v>
      </c>
      <c r="C369">
        <f t="shared" si="52"/>
        <v>2025</v>
      </c>
      <c r="D369">
        <f t="shared" si="54"/>
        <v>1</v>
      </c>
      <c r="E369">
        <f t="shared" si="55"/>
        <v>1</v>
      </c>
      <c r="F369">
        <f t="shared" si="56"/>
        <v>4</v>
      </c>
      <c r="G369">
        <f t="shared" si="57"/>
        <v>1</v>
      </c>
      <c r="H369" t="str">
        <f t="shared" si="58"/>
        <v>mercoledì</v>
      </c>
      <c r="I369" t="str">
        <f t="shared" si="53"/>
        <v>gennaio</v>
      </c>
      <c r="J369">
        <f>IF(OR(AND($B369&gt;='Festività&amp;Chiusure'!$A$2,Calendar!$B369&lt;='Festività&amp;Chiusure'!$B$2),  AND($B369&gt;='Festività&amp;Chiusure'!$A$3,Calendar!$B369&lt;='Festività&amp;Chiusure'!$B$3),  AND($B369&gt;='Festività&amp;Chiusure'!$A$4,Calendar!$B369&lt;='Festività&amp;Chiusure'!$B$4),  AND($B369&gt;='Festività&amp;Chiusure'!$A$5,Calendar!$B369&lt;='Festività&amp;Chiusure'!$B$5),  AND($B369&gt;='Festività&amp;Chiusure'!$A$6,Calendar!$B369&lt;='Festività&amp;Chiusure'!$B$6),  AND($B369&gt;='Festività&amp;Chiusure'!$A$7,Calendar!$B369&lt;='Festività&amp;Chiusure'!$B$7),  AND($B369&gt;='Festività&amp;Chiusure'!$A$8,Calendar!$B369&lt;='Festività&amp;Chiusure'!$B$8),  AND($B369&gt;='Festività&amp;Chiusure'!$A$9,Calendar!$B369&lt;='Festività&amp;Chiusure'!$B$9),  AND($B369&gt;='Festività&amp;Chiusure'!$A$10,Calendar!$B369&lt;='Festività&amp;Chiusure'!$B$10),  AND($B369&gt;='Festività&amp;Chiusure'!$A$11,Calendar!$B369&lt;='Festività&amp;Chiusure'!$B$11),  AND($B369&gt;='Festività&amp;Chiusure'!$A$12,Calendar!$B369&lt;='Festività&amp;Chiusure'!$B$12),  AND($B369&gt;='Festività&amp;Chiusure'!$A$13,Calendar!$B369&lt;='Festività&amp;Chiusure'!$B$13),  AND($B369&gt;='Festività&amp;Chiusure'!$A$14,Calendar!$B369&lt;='Festività&amp;Chiusure'!$B$14),    AND($B369&gt;='Festività&amp;Chiusure'!$A$15,Calendar!$B369&lt;='Festività&amp;Chiusure'!$B$15),  AND($B369&gt;='Festività&amp;Chiusure'!$A$16,Calendar!$B369&lt;='Festività&amp;Chiusure'!$B$16),   $H369="domenica",$H369="sabato"),0,1)</f>
        <v>0</v>
      </c>
      <c r="K369">
        <f t="shared" si="59"/>
        <v>1</v>
      </c>
      <c r="L369">
        <f>SUM($J$3:J369)</f>
        <v>252</v>
      </c>
    </row>
    <row r="370" spans="1:12">
      <c r="A370" s="4">
        <f t="shared" si="51"/>
        <v>20250102</v>
      </c>
      <c r="B370" s="1">
        <v>45659</v>
      </c>
      <c r="C370">
        <f t="shared" si="52"/>
        <v>2025</v>
      </c>
      <c r="D370">
        <f t="shared" si="54"/>
        <v>1</v>
      </c>
      <c r="E370">
        <f t="shared" si="55"/>
        <v>1</v>
      </c>
      <c r="F370">
        <f t="shared" si="56"/>
        <v>5</v>
      </c>
      <c r="G370">
        <f t="shared" si="57"/>
        <v>2</v>
      </c>
      <c r="H370" t="str">
        <f t="shared" si="58"/>
        <v>giovedì</v>
      </c>
      <c r="I370" t="str">
        <f t="shared" si="53"/>
        <v>gennaio</v>
      </c>
      <c r="J370">
        <f>IF(OR(AND($B370&gt;='Festività&amp;Chiusure'!$A$2,Calendar!$B370&lt;='Festività&amp;Chiusure'!$B$2),  AND($B370&gt;='Festività&amp;Chiusure'!$A$3,Calendar!$B370&lt;='Festività&amp;Chiusure'!$B$3),  AND($B370&gt;='Festività&amp;Chiusure'!$A$4,Calendar!$B370&lt;='Festività&amp;Chiusure'!$B$4),  AND($B370&gt;='Festività&amp;Chiusure'!$A$5,Calendar!$B370&lt;='Festività&amp;Chiusure'!$B$5),  AND($B370&gt;='Festività&amp;Chiusure'!$A$6,Calendar!$B370&lt;='Festività&amp;Chiusure'!$B$6),  AND($B370&gt;='Festività&amp;Chiusure'!$A$7,Calendar!$B370&lt;='Festività&amp;Chiusure'!$B$7),  AND($B370&gt;='Festività&amp;Chiusure'!$A$8,Calendar!$B370&lt;='Festività&amp;Chiusure'!$B$8),  AND($B370&gt;='Festività&amp;Chiusure'!$A$9,Calendar!$B370&lt;='Festività&amp;Chiusure'!$B$9),  AND($B370&gt;='Festività&amp;Chiusure'!$A$10,Calendar!$B370&lt;='Festività&amp;Chiusure'!$B$10),  AND($B370&gt;='Festività&amp;Chiusure'!$A$11,Calendar!$B370&lt;='Festività&amp;Chiusure'!$B$11),  AND($B370&gt;='Festività&amp;Chiusure'!$A$12,Calendar!$B370&lt;='Festività&amp;Chiusure'!$B$12),  AND($B370&gt;='Festività&amp;Chiusure'!$A$13,Calendar!$B370&lt;='Festività&amp;Chiusure'!$B$13),  AND($B370&gt;='Festività&amp;Chiusure'!$A$14,Calendar!$B370&lt;='Festività&amp;Chiusure'!$B$14),    AND($B370&gt;='Festività&amp;Chiusure'!$A$15,Calendar!$B370&lt;='Festività&amp;Chiusure'!$B$15),  AND($B370&gt;='Festività&amp;Chiusure'!$A$16,Calendar!$B370&lt;='Festività&amp;Chiusure'!$B$16),   $H370="domenica",$H370="sabato"),0,1)</f>
        <v>1</v>
      </c>
      <c r="K370">
        <f t="shared" si="59"/>
        <v>2</v>
      </c>
      <c r="L370">
        <f>SUM($J$3:J370)</f>
        <v>253</v>
      </c>
    </row>
    <row r="371" spans="1:12">
      <c r="A371" s="4">
        <f t="shared" si="51"/>
        <v>20250103</v>
      </c>
      <c r="B371" s="1">
        <v>45660</v>
      </c>
      <c r="C371">
        <f t="shared" si="52"/>
        <v>2025</v>
      </c>
      <c r="D371">
        <f t="shared" si="54"/>
        <v>1</v>
      </c>
      <c r="E371">
        <f t="shared" si="55"/>
        <v>1</v>
      </c>
      <c r="F371">
        <f t="shared" si="56"/>
        <v>6</v>
      </c>
      <c r="G371">
        <f t="shared" si="57"/>
        <v>3</v>
      </c>
      <c r="H371" t="str">
        <f t="shared" si="58"/>
        <v>venerdì</v>
      </c>
      <c r="I371" t="str">
        <f t="shared" si="53"/>
        <v>gennaio</v>
      </c>
      <c r="J371">
        <f>IF(OR(AND($B371&gt;='Festività&amp;Chiusure'!$A$2,Calendar!$B371&lt;='Festività&amp;Chiusure'!$B$2),  AND($B371&gt;='Festività&amp;Chiusure'!$A$3,Calendar!$B371&lt;='Festività&amp;Chiusure'!$B$3),  AND($B371&gt;='Festività&amp;Chiusure'!$A$4,Calendar!$B371&lt;='Festività&amp;Chiusure'!$B$4),  AND($B371&gt;='Festività&amp;Chiusure'!$A$5,Calendar!$B371&lt;='Festività&amp;Chiusure'!$B$5),  AND($B371&gt;='Festività&amp;Chiusure'!$A$6,Calendar!$B371&lt;='Festività&amp;Chiusure'!$B$6),  AND($B371&gt;='Festività&amp;Chiusure'!$A$7,Calendar!$B371&lt;='Festività&amp;Chiusure'!$B$7),  AND($B371&gt;='Festività&amp;Chiusure'!$A$8,Calendar!$B371&lt;='Festività&amp;Chiusure'!$B$8),  AND($B371&gt;='Festività&amp;Chiusure'!$A$9,Calendar!$B371&lt;='Festività&amp;Chiusure'!$B$9),  AND($B371&gt;='Festività&amp;Chiusure'!$A$10,Calendar!$B371&lt;='Festività&amp;Chiusure'!$B$10),  AND($B371&gt;='Festività&amp;Chiusure'!$A$11,Calendar!$B371&lt;='Festività&amp;Chiusure'!$B$11),  AND($B371&gt;='Festività&amp;Chiusure'!$A$12,Calendar!$B371&lt;='Festività&amp;Chiusure'!$B$12),  AND($B371&gt;='Festività&amp;Chiusure'!$A$13,Calendar!$B371&lt;='Festività&amp;Chiusure'!$B$13),  AND($B371&gt;='Festività&amp;Chiusure'!$A$14,Calendar!$B371&lt;='Festività&amp;Chiusure'!$B$14),    AND($B371&gt;='Festività&amp;Chiusure'!$A$15,Calendar!$B371&lt;='Festività&amp;Chiusure'!$B$15),  AND($B371&gt;='Festività&amp;Chiusure'!$A$16,Calendar!$B371&lt;='Festività&amp;Chiusure'!$B$16),   $H371="domenica",$H371="sabato"),0,1)</f>
        <v>1</v>
      </c>
      <c r="K371">
        <f t="shared" si="59"/>
        <v>3</v>
      </c>
      <c r="L371">
        <f>SUM($J$3:J371)</f>
        <v>254</v>
      </c>
    </row>
    <row r="372" spans="1:12">
      <c r="A372" s="4">
        <f t="shared" si="51"/>
        <v>20250104</v>
      </c>
      <c r="B372" s="1">
        <v>45661</v>
      </c>
      <c r="C372">
        <f t="shared" si="52"/>
        <v>2025</v>
      </c>
      <c r="D372">
        <f t="shared" si="54"/>
        <v>1</v>
      </c>
      <c r="E372">
        <f t="shared" si="55"/>
        <v>1</v>
      </c>
      <c r="F372">
        <f t="shared" si="56"/>
        <v>7</v>
      </c>
      <c r="G372">
        <f t="shared" si="57"/>
        <v>4</v>
      </c>
      <c r="H372" t="str">
        <f t="shared" si="58"/>
        <v>sabato</v>
      </c>
      <c r="I372" t="str">
        <f t="shared" si="53"/>
        <v>gennaio</v>
      </c>
      <c r="J372">
        <f>IF(OR(AND($B372&gt;='Festività&amp;Chiusure'!$A$2,Calendar!$B372&lt;='Festività&amp;Chiusure'!$B$2),  AND($B372&gt;='Festività&amp;Chiusure'!$A$3,Calendar!$B372&lt;='Festività&amp;Chiusure'!$B$3),  AND($B372&gt;='Festività&amp;Chiusure'!$A$4,Calendar!$B372&lt;='Festività&amp;Chiusure'!$B$4),  AND($B372&gt;='Festività&amp;Chiusure'!$A$5,Calendar!$B372&lt;='Festività&amp;Chiusure'!$B$5),  AND($B372&gt;='Festività&amp;Chiusure'!$A$6,Calendar!$B372&lt;='Festività&amp;Chiusure'!$B$6),  AND($B372&gt;='Festività&amp;Chiusure'!$A$7,Calendar!$B372&lt;='Festività&amp;Chiusure'!$B$7),  AND($B372&gt;='Festività&amp;Chiusure'!$A$8,Calendar!$B372&lt;='Festività&amp;Chiusure'!$B$8),  AND($B372&gt;='Festività&amp;Chiusure'!$A$9,Calendar!$B372&lt;='Festività&amp;Chiusure'!$B$9),  AND($B372&gt;='Festività&amp;Chiusure'!$A$10,Calendar!$B372&lt;='Festività&amp;Chiusure'!$B$10),  AND($B372&gt;='Festività&amp;Chiusure'!$A$11,Calendar!$B372&lt;='Festività&amp;Chiusure'!$B$11),  AND($B372&gt;='Festività&amp;Chiusure'!$A$12,Calendar!$B372&lt;='Festività&amp;Chiusure'!$B$12),  AND($B372&gt;='Festività&amp;Chiusure'!$A$13,Calendar!$B372&lt;='Festività&amp;Chiusure'!$B$13),  AND($B372&gt;='Festività&amp;Chiusure'!$A$14,Calendar!$B372&lt;='Festività&amp;Chiusure'!$B$14),    AND($B372&gt;='Festività&amp;Chiusure'!$A$15,Calendar!$B372&lt;='Festività&amp;Chiusure'!$B$15),  AND($B372&gt;='Festività&amp;Chiusure'!$A$16,Calendar!$B372&lt;='Festività&amp;Chiusure'!$B$16),   $H372="domenica",$H372="sabato"),0,1)</f>
        <v>0</v>
      </c>
      <c r="K372">
        <f t="shared" si="59"/>
        <v>4</v>
      </c>
      <c r="L372">
        <f>SUM($J$3:J372)</f>
        <v>254</v>
      </c>
    </row>
    <row r="373" spans="1:12">
      <c r="A373" s="4">
        <f t="shared" si="51"/>
        <v>20250105</v>
      </c>
      <c r="B373" s="1">
        <v>45662</v>
      </c>
      <c r="C373">
        <f t="shared" si="52"/>
        <v>2025</v>
      </c>
      <c r="D373">
        <f t="shared" si="54"/>
        <v>1</v>
      </c>
      <c r="E373">
        <f t="shared" si="55"/>
        <v>2</v>
      </c>
      <c r="F373">
        <f t="shared" si="56"/>
        <v>1</v>
      </c>
      <c r="G373">
        <f t="shared" si="57"/>
        <v>5</v>
      </c>
      <c r="H373" t="str">
        <f t="shared" si="58"/>
        <v>domenica</v>
      </c>
      <c r="I373" t="str">
        <f t="shared" si="53"/>
        <v>gennaio</v>
      </c>
      <c r="J373">
        <f>IF(OR(AND($B373&gt;='Festività&amp;Chiusure'!$A$2,Calendar!$B373&lt;='Festività&amp;Chiusure'!$B$2),  AND($B373&gt;='Festività&amp;Chiusure'!$A$3,Calendar!$B373&lt;='Festività&amp;Chiusure'!$B$3),  AND($B373&gt;='Festività&amp;Chiusure'!$A$4,Calendar!$B373&lt;='Festività&amp;Chiusure'!$B$4),  AND($B373&gt;='Festività&amp;Chiusure'!$A$5,Calendar!$B373&lt;='Festività&amp;Chiusure'!$B$5),  AND($B373&gt;='Festività&amp;Chiusure'!$A$6,Calendar!$B373&lt;='Festività&amp;Chiusure'!$B$6),  AND($B373&gt;='Festività&amp;Chiusure'!$A$7,Calendar!$B373&lt;='Festività&amp;Chiusure'!$B$7),  AND($B373&gt;='Festività&amp;Chiusure'!$A$8,Calendar!$B373&lt;='Festività&amp;Chiusure'!$B$8),  AND($B373&gt;='Festività&amp;Chiusure'!$A$9,Calendar!$B373&lt;='Festività&amp;Chiusure'!$B$9),  AND($B373&gt;='Festività&amp;Chiusure'!$A$10,Calendar!$B373&lt;='Festività&amp;Chiusure'!$B$10),  AND($B373&gt;='Festività&amp;Chiusure'!$A$11,Calendar!$B373&lt;='Festività&amp;Chiusure'!$B$11),  AND($B373&gt;='Festività&amp;Chiusure'!$A$12,Calendar!$B373&lt;='Festività&amp;Chiusure'!$B$12),  AND($B373&gt;='Festività&amp;Chiusure'!$A$13,Calendar!$B373&lt;='Festività&amp;Chiusure'!$B$13),  AND($B373&gt;='Festività&amp;Chiusure'!$A$14,Calendar!$B373&lt;='Festività&amp;Chiusure'!$B$14),    AND($B373&gt;='Festività&amp;Chiusure'!$A$15,Calendar!$B373&lt;='Festività&amp;Chiusure'!$B$15),  AND($B373&gt;='Festività&amp;Chiusure'!$A$16,Calendar!$B373&lt;='Festività&amp;Chiusure'!$B$16),   $H373="domenica",$H373="sabato"),0,1)</f>
        <v>0</v>
      </c>
      <c r="K373">
        <f t="shared" si="59"/>
        <v>5</v>
      </c>
      <c r="L373">
        <f>SUM($J$3:J373)</f>
        <v>254</v>
      </c>
    </row>
    <row r="374" spans="1:12">
      <c r="A374" s="4">
        <f t="shared" si="51"/>
        <v>20250106</v>
      </c>
      <c r="B374" s="1">
        <v>45663</v>
      </c>
      <c r="C374">
        <f t="shared" si="52"/>
        <v>2025</v>
      </c>
      <c r="D374">
        <f t="shared" si="54"/>
        <v>1</v>
      </c>
      <c r="E374">
        <f t="shared" si="55"/>
        <v>2</v>
      </c>
      <c r="F374">
        <f t="shared" si="56"/>
        <v>2</v>
      </c>
      <c r="G374">
        <f t="shared" si="57"/>
        <v>6</v>
      </c>
      <c r="H374" t="str">
        <f t="shared" si="58"/>
        <v>lunedì</v>
      </c>
      <c r="I374" t="str">
        <f t="shared" si="53"/>
        <v>gennaio</v>
      </c>
      <c r="J374">
        <f>IF(OR(AND($B374&gt;='Festività&amp;Chiusure'!$A$2,Calendar!$B374&lt;='Festività&amp;Chiusure'!$B$2),  AND($B374&gt;='Festività&amp;Chiusure'!$A$3,Calendar!$B374&lt;='Festività&amp;Chiusure'!$B$3),  AND($B374&gt;='Festività&amp;Chiusure'!$A$4,Calendar!$B374&lt;='Festività&amp;Chiusure'!$B$4),  AND($B374&gt;='Festività&amp;Chiusure'!$A$5,Calendar!$B374&lt;='Festività&amp;Chiusure'!$B$5),  AND($B374&gt;='Festività&amp;Chiusure'!$A$6,Calendar!$B374&lt;='Festività&amp;Chiusure'!$B$6),  AND($B374&gt;='Festività&amp;Chiusure'!$A$7,Calendar!$B374&lt;='Festività&amp;Chiusure'!$B$7),  AND($B374&gt;='Festività&amp;Chiusure'!$A$8,Calendar!$B374&lt;='Festività&amp;Chiusure'!$B$8),  AND($B374&gt;='Festività&amp;Chiusure'!$A$9,Calendar!$B374&lt;='Festività&amp;Chiusure'!$B$9),  AND($B374&gt;='Festività&amp;Chiusure'!$A$10,Calendar!$B374&lt;='Festività&amp;Chiusure'!$B$10),  AND($B374&gt;='Festività&amp;Chiusure'!$A$11,Calendar!$B374&lt;='Festività&amp;Chiusure'!$B$11),  AND($B374&gt;='Festività&amp;Chiusure'!$A$12,Calendar!$B374&lt;='Festività&amp;Chiusure'!$B$12),  AND($B374&gt;='Festività&amp;Chiusure'!$A$13,Calendar!$B374&lt;='Festività&amp;Chiusure'!$B$13),  AND($B374&gt;='Festività&amp;Chiusure'!$A$14,Calendar!$B374&lt;='Festività&amp;Chiusure'!$B$14),    AND($B374&gt;='Festività&amp;Chiusure'!$A$15,Calendar!$B374&lt;='Festività&amp;Chiusure'!$B$15),  AND($B374&gt;='Festività&amp;Chiusure'!$A$16,Calendar!$B374&lt;='Festività&amp;Chiusure'!$B$16),   $H374="domenica",$H374="sabato"),0,1)</f>
        <v>0</v>
      </c>
      <c r="K374">
        <f t="shared" si="59"/>
        <v>6</v>
      </c>
      <c r="L374">
        <f>SUM($J$3:J374)</f>
        <v>254</v>
      </c>
    </row>
    <row r="375" spans="1:12">
      <c r="A375" s="4">
        <f t="shared" si="51"/>
        <v>20250107</v>
      </c>
      <c r="B375" s="1">
        <v>45664</v>
      </c>
      <c r="C375">
        <f t="shared" si="52"/>
        <v>2025</v>
      </c>
      <c r="D375">
        <f t="shared" si="54"/>
        <v>1</v>
      </c>
      <c r="E375">
        <f t="shared" si="55"/>
        <v>2</v>
      </c>
      <c r="F375">
        <f t="shared" si="56"/>
        <v>3</v>
      </c>
      <c r="G375">
        <f t="shared" si="57"/>
        <v>7</v>
      </c>
      <c r="H375" t="str">
        <f t="shared" si="58"/>
        <v>martedì</v>
      </c>
      <c r="I375" t="str">
        <f t="shared" si="53"/>
        <v>gennaio</v>
      </c>
      <c r="J375">
        <f>IF(OR(AND($B375&gt;='Festività&amp;Chiusure'!$A$2,Calendar!$B375&lt;='Festività&amp;Chiusure'!$B$2),  AND($B375&gt;='Festività&amp;Chiusure'!$A$3,Calendar!$B375&lt;='Festività&amp;Chiusure'!$B$3),  AND($B375&gt;='Festività&amp;Chiusure'!$A$4,Calendar!$B375&lt;='Festività&amp;Chiusure'!$B$4),  AND($B375&gt;='Festività&amp;Chiusure'!$A$5,Calendar!$B375&lt;='Festività&amp;Chiusure'!$B$5),  AND($B375&gt;='Festività&amp;Chiusure'!$A$6,Calendar!$B375&lt;='Festività&amp;Chiusure'!$B$6),  AND($B375&gt;='Festività&amp;Chiusure'!$A$7,Calendar!$B375&lt;='Festività&amp;Chiusure'!$B$7),  AND($B375&gt;='Festività&amp;Chiusure'!$A$8,Calendar!$B375&lt;='Festività&amp;Chiusure'!$B$8),  AND($B375&gt;='Festività&amp;Chiusure'!$A$9,Calendar!$B375&lt;='Festività&amp;Chiusure'!$B$9),  AND($B375&gt;='Festività&amp;Chiusure'!$A$10,Calendar!$B375&lt;='Festività&amp;Chiusure'!$B$10),  AND($B375&gt;='Festività&amp;Chiusure'!$A$11,Calendar!$B375&lt;='Festività&amp;Chiusure'!$B$11),  AND($B375&gt;='Festività&amp;Chiusure'!$A$12,Calendar!$B375&lt;='Festività&amp;Chiusure'!$B$12),  AND($B375&gt;='Festività&amp;Chiusure'!$A$13,Calendar!$B375&lt;='Festività&amp;Chiusure'!$B$13),  AND($B375&gt;='Festività&amp;Chiusure'!$A$14,Calendar!$B375&lt;='Festività&amp;Chiusure'!$B$14),    AND($B375&gt;='Festività&amp;Chiusure'!$A$15,Calendar!$B375&lt;='Festività&amp;Chiusure'!$B$15),  AND($B375&gt;='Festività&amp;Chiusure'!$A$16,Calendar!$B375&lt;='Festività&amp;Chiusure'!$B$16),   $H375="domenica",$H375="sabato"),0,1)</f>
        <v>1</v>
      </c>
      <c r="K375">
        <f t="shared" si="59"/>
        <v>7</v>
      </c>
      <c r="L375">
        <f>SUM($J$3:J375)</f>
        <v>255</v>
      </c>
    </row>
    <row r="376" spans="1:12">
      <c r="A376" s="4">
        <f t="shared" si="51"/>
        <v>20250108</v>
      </c>
      <c r="B376" s="1">
        <v>45665</v>
      </c>
      <c r="C376">
        <f t="shared" si="52"/>
        <v>2025</v>
      </c>
      <c r="D376">
        <f t="shared" si="54"/>
        <v>1</v>
      </c>
      <c r="E376">
        <f t="shared" si="55"/>
        <v>2</v>
      </c>
      <c r="F376">
        <f t="shared" si="56"/>
        <v>4</v>
      </c>
      <c r="G376">
        <f t="shared" si="57"/>
        <v>8</v>
      </c>
      <c r="H376" t="str">
        <f t="shared" si="58"/>
        <v>mercoledì</v>
      </c>
      <c r="I376" t="str">
        <f t="shared" si="53"/>
        <v>gennaio</v>
      </c>
      <c r="J376">
        <f>IF(OR(AND($B376&gt;='Festività&amp;Chiusure'!$A$2,Calendar!$B376&lt;='Festività&amp;Chiusure'!$B$2),  AND($B376&gt;='Festività&amp;Chiusure'!$A$3,Calendar!$B376&lt;='Festività&amp;Chiusure'!$B$3),  AND($B376&gt;='Festività&amp;Chiusure'!$A$4,Calendar!$B376&lt;='Festività&amp;Chiusure'!$B$4),  AND($B376&gt;='Festività&amp;Chiusure'!$A$5,Calendar!$B376&lt;='Festività&amp;Chiusure'!$B$5),  AND($B376&gt;='Festività&amp;Chiusure'!$A$6,Calendar!$B376&lt;='Festività&amp;Chiusure'!$B$6),  AND($B376&gt;='Festività&amp;Chiusure'!$A$7,Calendar!$B376&lt;='Festività&amp;Chiusure'!$B$7),  AND($B376&gt;='Festività&amp;Chiusure'!$A$8,Calendar!$B376&lt;='Festività&amp;Chiusure'!$B$8),  AND($B376&gt;='Festività&amp;Chiusure'!$A$9,Calendar!$B376&lt;='Festività&amp;Chiusure'!$B$9),  AND($B376&gt;='Festività&amp;Chiusure'!$A$10,Calendar!$B376&lt;='Festività&amp;Chiusure'!$B$10),  AND($B376&gt;='Festività&amp;Chiusure'!$A$11,Calendar!$B376&lt;='Festività&amp;Chiusure'!$B$11),  AND($B376&gt;='Festività&amp;Chiusure'!$A$12,Calendar!$B376&lt;='Festività&amp;Chiusure'!$B$12),  AND($B376&gt;='Festività&amp;Chiusure'!$A$13,Calendar!$B376&lt;='Festività&amp;Chiusure'!$B$13),  AND($B376&gt;='Festività&amp;Chiusure'!$A$14,Calendar!$B376&lt;='Festività&amp;Chiusure'!$B$14),    AND($B376&gt;='Festività&amp;Chiusure'!$A$15,Calendar!$B376&lt;='Festività&amp;Chiusure'!$B$15),  AND($B376&gt;='Festività&amp;Chiusure'!$A$16,Calendar!$B376&lt;='Festività&amp;Chiusure'!$B$16),   $H376="domenica",$H376="sabato"),0,1)</f>
        <v>1</v>
      </c>
      <c r="K376">
        <f t="shared" si="59"/>
        <v>8</v>
      </c>
      <c r="L376">
        <f>SUM($J$3:J376)</f>
        <v>256</v>
      </c>
    </row>
    <row r="377" spans="1:12">
      <c r="A377" s="4">
        <f t="shared" si="51"/>
        <v>20250109</v>
      </c>
      <c r="B377" s="1">
        <v>45666</v>
      </c>
      <c r="C377">
        <f t="shared" si="52"/>
        <v>2025</v>
      </c>
      <c r="D377">
        <f t="shared" si="54"/>
        <v>1</v>
      </c>
      <c r="E377">
        <f t="shared" si="55"/>
        <v>2</v>
      </c>
      <c r="F377">
        <f t="shared" si="56"/>
        <v>5</v>
      </c>
      <c r="G377">
        <f t="shared" si="57"/>
        <v>9</v>
      </c>
      <c r="H377" t="str">
        <f t="shared" si="58"/>
        <v>giovedì</v>
      </c>
      <c r="I377" t="str">
        <f t="shared" si="53"/>
        <v>gennaio</v>
      </c>
      <c r="J377">
        <f>IF(OR(AND($B377&gt;='Festività&amp;Chiusure'!$A$2,Calendar!$B377&lt;='Festività&amp;Chiusure'!$B$2),  AND($B377&gt;='Festività&amp;Chiusure'!$A$3,Calendar!$B377&lt;='Festività&amp;Chiusure'!$B$3),  AND($B377&gt;='Festività&amp;Chiusure'!$A$4,Calendar!$B377&lt;='Festività&amp;Chiusure'!$B$4),  AND($B377&gt;='Festività&amp;Chiusure'!$A$5,Calendar!$B377&lt;='Festività&amp;Chiusure'!$B$5),  AND($B377&gt;='Festività&amp;Chiusure'!$A$6,Calendar!$B377&lt;='Festività&amp;Chiusure'!$B$6),  AND($B377&gt;='Festività&amp;Chiusure'!$A$7,Calendar!$B377&lt;='Festività&amp;Chiusure'!$B$7),  AND($B377&gt;='Festività&amp;Chiusure'!$A$8,Calendar!$B377&lt;='Festività&amp;Chiusure'!$B$8),  AND($B377&gt;='Festività&amp;Chiusure'!$A$9,Calendar!$B377&lt;='Festività&amp;Chiusure'!$B$9),  AND($B377&gt;='Festività&amp;Chiusure'!$A$10,Calendar!$B377&lt;='Festività&amp;Chiusure'!$B$10),  AND($B377&gt;='Festività&amp;Chiusure'!$A$11,Calendar!$B377&lt;='Festività&amp;Chiusure'!$B$11),  AND($B377&gt;='Festività&amp;Chiusure'!$A$12,Calendar!$B377&lt;='Festività&amp;Chiusure'!$B$12),  AND($B377&gt;='Festività&amp;Chiusure'!$A$13,Calendar!$B377&lt;='Festività&amp;Chiusure'!$B$13),  AND($B377&gt;='Festività&amp;Chiusure'!$A$14,Calendar!$B377&lt;='Festività&amp;Chiusure'!$B$14),    AND($B377&gt;='Festività&amp;Chiusure'!$A$15,Calendar!$B377&lt;='Festività&amp;Chiusure'!$B$15),  AND($B377&gt;='Festività&amp;Chiusure'!$A$16,Calendar!$B377&lt;='Festività&amp;Chiusure'!$B$16),   $H377="domenica",$H377="sabato"),0,1)</f>
        <v>1</v>
      </c>
      <c r="K377">
        <f t="shared" si="59"/>
        <v>9</v>
      </c>
      <c r="L377">
        <f>SUM($J$3:J377)</f>
        <v>257</v>
      </c>
    </row>
    <row r="378" spans="1:12">
      <c r="A378" s="4">
        <f t="shared" si="51"/>
        <v>20250110</v>
      </c>
      <c r="B378" s="1">
        <v>45667</v>
      </c>
      <c r="C378">
        <f t="shared" si="52"/>
        <v>2025</v>
      </c>
      <c r="D378">
        <f t="shared" si="54"/>
        <v>1</v>
      </c>
      <c r="E378">
        <f t="shared" si="55"/>
        <v>2</v>
      </c>
      <c r="F378">
        <f t="shared" si="56"/>
        <v>6</v>
      </c>
      <c r="G378">
        <f t="shared" si="57"/>
        <v>10</v>
      </c>
      <c r="H378" t="str">
        <f t="shared" si="58"/>
        <v>venerdì</v>
      </c>
      <c r="I378" t="str">
        <f t="shared" si="53"/>
        <v>gennaio</v>
      </c>
      <c r="J378">
        <f>IF(OR(AND($B378&gt;='Festività&amp;Chiusure'!$A$2,Calendar!$B378&lt;='Festività&amp;Chiusure'!$B$2),  AND($B378&gt;='Festività&amp;Chiusure'!$A$3,Calendar!$B378&lt;='Festività&amp;Chiusure'!$B$3),  AND($B378&gt;='Festività&amp;Chiusure'!$A$4,Calendar!$B378&lt;='Festività&amp;Chiusure'!$B$4),  AND($B378&gt;='Festività&amp;Chiusure'!$A$5,Calendar!$B378&lt;='Festività&amp;Chiusure'!$B$5),  AND($B378&gt;='Festività&amp;Chiusure'!$A$6,Calendar!$B378&lt;='Festività&amp;Chiusure'!$B$6),  AND($B378&gt;='Festività&amp;Chiusure'!$A$7,Calendar!$B378&lt;='Festività&amp;Chiusure'!$B$7),  AND($B378&gt;='Festività&amp;Chiusure'!$A$8,Calendar!$B378&lt;='Festività&amp;Chiusure'!$B$8),  AND($B378&gt;='Festività&amp;Chiusure'!$A$9,Calendar!$B378&lt;='Festività&amp;Chiusure'!$B$9),  AND($B378&gt;='Festività&amp;Chiusure'!$A$10,Calendar!$B378&lt;='Festività&amp;Chiusure'!$B$10),  AND($B378&gt;='Festività&amp;Chiusure'!$A$11,Calendar!$B378&lt;='Festività&amp;Chiusure'!$B$11),  AND($B378&gt;='Festività&amp;Chiusure'!$A$12,Calendar!$B378&lt;='Festività&amp;Chiusure'!$B$12),  AND($B378&gt;='Festività&amp;Chiusure'!$A$13,Calendar!$B378&lt;='Festività&amp;Chiusure'!$B$13),  AND($B378&gt;='Festività&amp;Chiusure'!$A$14,Calendar!$B378&lt;='Festività&amp;Chiusure'!$B$14),    AND($B378&gt;='Festività&amp;Chiusure'!$A$15,Calendar!$B378&lt;='Festività&amp;Chiusure'!$B$15),  AND($B378&gt;='Festività&amp;Chiusure'!$A$16,Calendar!$B378&lt;='Festività&amp;Chiusure'!$B$16),   $H378="domenica",$H378="sabato"),0,1)</f>
        <v>1</v>
      </c>
      <c r="K378">
        <f t="shared" si="59"/>
        <v>10</v>
      </c>
      <c r="L378">
        <f>SUM($J$3:J378)</f>
        <v>258</v>
      </c>
    </row>
    <row r="379" spans="1:12">
      <c r="A379" s="4">
        <f t="shared" si="51"/>
        <v>20250111</v>
      </c>
      <c r="B379" s="1">
        <v>45668</v>
      </c>
      <c r="C379">
        <f t="shared" si="52"/>
        <v>2025</v>
      </c>
      <c r="D379">
        <f t="shared" si="54"/>
        <v>1</v>
      </c>
      <c r="E379">
        <f t="shared" si="55"/>
        <v>2</v>
      </c>
      <c r="F379">
        <f t="shared" si="56"/>
        <v>7</v>
      </c>
      <c r="G379">
        <f t="shared" si="57"/>
        <v>11</v>
      </c>
      <c r="H379" t="str">
        <f t="shared" si="58"/>
        <v>sabato</v>
      </c>
      <c r="I379" t="str">
        <f t="shared" si="53"/>
        <v>gennaio</v>
      </c>
      <c r="J379">
        <f>IF(OR(AND($B379&gt;='Festività&amp;Chiusure'!$A$2,Calendar!$B379&lt;='Festività&amp;Chiusure'!$B$2),  AND($B379&gt;='Festività&amp;Chiusure'!$A$3,Calendar!$B379&lt;='Festività&amp;Chiusure'!$B$3),  AND($B379&gt;='Festività&amp;Chiusure'!$A$4,Calendar!$B379&lt;='Festività&amp;Chiusure'!$B$4),  AND($B379&gt;='Festività&amp;Chiusure'!$A$5,Calendar!$B379&lt;='Festività&amp;Chiusure'!$B$5),  AND($B379&gt;='Festività&amp;Chiusure'!$A$6,Calendar!$B379&lt;='Festività&amp;Chiusure'!$B$6),  AND($B379&gt;='Festività&amp;Chiusure'!$A$7,Calendar!$B379&lt;='Festività&amp;Chiusure'!$B$7),  AND($B379&gt;='Festività&amp;Chiusure'!$A$8,Calendar!$B379&lt;='Festività&amp;Chiusure'!$B$8),  AND($B379&gt;='Festività&amp;Chiusure'!$A$9,Calendar!$B379&lt;='Festività&amp;Chiusure'!$B$9),  AND($B379&gt;='Festività&amp;Chiusure'!$A$10,Calendar!$B379&lt;='Festività&amp;Chiusure'!$B$10),  AND($B379&gt;='Festività&amp;Chiusure'!$A$11,Calendar!$B379&lt;='Festività&amp;Chiusure'!$B$11),  AND($B379&gt;='Festività&amp;Chiusure'!$A$12,Calendar!$B379&lt;='Festività&amp;Chiusure'!$B$12),  AND($B379&gt;='Festività&amp;Chiusure'!$A$13,Calendar!$B379&lt;='Festività&amp;Chiusure'!$B$13),  AND($B379&gt;='Festività&amp;Chiusure'!$A$14,Calendar!$B379&lt;='Festività&amp;Chiusure'!$B$14),    AND($B379&gt;='Festività&amp;Chiusure'!$A$15,Calendar!$B379&lt;='Festività&amp;Chiusure'!$B$15),  AND($B379&gt;='Festività&amp;Chiusure'!$A$16,Calendar!$B379&lt;='Festività&amp;Chiusure'!$B$16),   $H379="domenica",$H379="sabato"),0,1)</f>
        <v>0</v>
      </c>
      <c r="K379">
        <f t="shared" si="59"/>
        <v>11</v>
      </c>
      <c r="L379">
        <f>SUM($J$3:J379)</f>
        <v>258</v>
      </c>
    </row>
    <row r="380" spans="1:12">
      <c r="A380" s="4">
        <f t="shared" si="51"/>
        <v>20250112</v>
      </c>
      <c r="B380" s="1">
        <v>45669</v>
      </c>
      <c r="C380">
        <f t="shared" si="52"/>
        <v>2025</v>
      </c>
      <c r="D380">
        <f t="shared" si="54"/>
        <v>1</v>
      </c>
      <c r="E380">
        <f t="shared" si="55"/>
        <v>3</v>
      </c>
      <c r="F380">
        <f t="shared" si="56"/>
        <v>1</v>
      </c>
      <c r="G380">
        <f t="shared" si="57"/>
        <v>12</v>
      </c>
      <c r="H380" t="str">
        <f t="shared" si="58"/>
        <v>domenica</v>
      </c>
      <c r="I380" t="str">
        <f t="shared" si="53"/>
        <v>gennaio</v>
      </c>
      <c r="J380">
        <f>IF(OR(AND($B380&gt;='Festività&amp;Chiusure'!$A$2,Calendar!$B380&lt;='Festività&amp;Chiusure'!$B$2),  AND($B380&gt;='Festività&amp;Chiusure'!$A$3,Calendar!$B380&lt;='Festività&amp;Chiusure'!$B$3),  AND($B380&gt;='Festività&amp;Chiusure'!$A$4,Calendar!$B380&lt;='Festività&amp;Chiusure'!$B$4),  AND($B380&gt;='Festività&amp;Chiusure'!$A$5,Calendar!$B380&lt;='Festività&amp;Chiusure'!$B$5),  AND($B380&gt;='Festività&amp;Chiusure'!$A$6,Calendar!$B380&lt;='Festività&amp;Chiusure'!$B$6),  AND($B380&gt;='Festività&amp;Chiusure'!$A$7,Calendar!$B380&lt;='Festività&amp;Chiusure'!$B$7),  AND($B380&gt;='Festività&amp;Chiusure'!$A$8,Calendar!$B380&lt;='Festività&amp;Chiusure'!$B$8),  AND($B380&gt;='Festività&amp;Chiusure'!$A$9,Calendar!$B380&lt;='Festività&amp;Chiusure'!$B$9),  AND($B380&gt;='Festività&amp;Chiusure'!$A$10,Calendar!$B380&lt;='Festività&amp;Chiusure'!$B$10),  AND($B380&gt;='Festività&amp;Chiusure'!$A$11,Calendar!$B380&lt;='Festività&amp;Chiusure'!$B$11),  AND($B380&gt;='Festività&amp;Chiusure'!$A$12,Calendar!$B380&lt;='Festività&amp;Chiusure'!$B$12),  AND($B380&gt;='Festività&amp;Chiusure'!$A$13,Calendar!$B380&lt;='Festività&amp;Chiusure'!$B$13),  AND($B380&gt;='Festività&amp;Chiusure'!$A$14,Calendar!$B380&lt;='Festività&amp;Chiusure'!$B$14),    AND($B380&gt;='Festività&amp;Chiusure'!$A$15,Calendar!$B380&lt;='Festività&amp;Chiusure'!$B$15),  AND($B380&gt;='Festività&amp;Chiusure'!$A$16,Calendar!$B380&lt;='Festività&amp;Chiusure'!$B$16),   $H380="domenica",$H380="sabato"),0,1)</f>
        <v>0</v>
      </c>
      <c r="K380">
        <f t="shared" si="59"/>
        <v>12</v>
      </c>
      <c r="L380">
        <f>SUM($J$3:J380)</f>
        <v>258</v>
      </c>
    </row>
    <row r="381" spans="1:12">
      <c r="A381" s="4">
        <f t="shared" si="51"/>
        <v>20250113</v>
      </c>
      <c r="B381" s="1">
        <v>45670</v>
      </c>
      <c r="C381">
        <f t="shared" si="52"/>
        <v>2025</v>
      </c>
      <c r="D381">
        <f t="shared" si="54"/>
        <v>1</v>
      </c>
      <c r="E381">
        <f t="shared" si="55"/>
        <v>3</v>
      </c>
      <c r="F381">
        <f t="shared" si="56"/>
        <v>2</v>
      </c>
      <c r="G381">
        <f t="shared" si="57"/>
        <v>13</v>
      </c>
      <c r="H381" t="str">
        <f t="shared" si="58"/>
        <v>lunedì</v>
      </c>
      <c r="I381" t="str">
        <f t="shared" si="53"/>
        <v>gennaio</v>
      </c>
      <c r="J381">
        <f>IF(OR(AND($B381&gt;='Festività&amp;Chiusure'!$A$2,Calendar!$B381&lt;='Festività&amp;Chiusure'!$B$2),  AND($B381&gt;='Festività&amp;Chiusure'!$A$3,Calendar!$B381&lt;='Festività&amp;Chiusure'!$B$3),  AND($B381&gt;='Festività&amp;Chiusure'!$A$4,Calendar!$B381&lt;='Festività&amp;Chiusure'!$B$4),  AND($B381&gt;='Festività&amp;Chiusure'!$A$5,Calendar!$B381&lt;='Festività&amp;Chiusure'!$B$5),  AND($B381&gt;='Festività&amp;Chiusure'!$A$6,Calendar!$B381&lt;='Festività&amp;Chiusure'!$B$6),  AND($B381&gt;='Festività&amp;Chiusure'!$A$7,Calendar!$B381&lt;='Festività&amp;Chiusure'!$B$7),  AND($B381&gt;='Festività&amp;Chiusure'!$A$8,Calendar!$B381&lt;='Festività&amp;Chiusure'!$B$8),  AND($B381&gt;='Festività&amp;Chiusure'!$A$9,Calendar!$B381&lt;='Festività&amp;Chiusure'!$B$9),  AND($B381&gt;='Festività&amp;Chiusure'!$A$10,Calendar!$B381&lt;='Festività&amp;Chiusure'!$B$10),  AND($B381&gt;='Festività&amp;Chiusure'!$A$11,Calendar!$B381&lt;='Festività&amp;Chiusure'!$B$11),  AND($B381&gt;='Festività&amp;Chiusure'!$A$12,Calendar!$B381&lt;='Festività&amp;Chiusure'!$B$12),  AND($B381&gt;='Festività&amp;Chiusure'!$A$13,Calendar!$B381&lt;='Festività&amp;Chiusure'!$B$13),  AND($B381&gt;='Festività&amp;Chiusure'!$A$14,Calendar!$B381&lt;='Festività&amp;Chiusure'!$B$14),    AND($B381&gt;='Festività&amp;Chiusure'!$A$15,Calendar!$B381&lt;='Festività&amp;Chiusure'!$B$15),  AND($B381&gt;='Festività&amp;Chiusure'!$A$16,Calendar!$B381&lt;='Festività&amp;Chiusure'!$B$16),   $H381="domenica",$H381="sabato"),0,1)</f>
        <v>1</v>
      </c>
      <c r="K381">
        <f t="shared" si="59"/>
        <v>13</v>
      </c>
      <c r="L381">
        <f>SUM($J$3:J381)</f>
        <v>259</v>
      </c>
    </row>
    <row r="382" spans="1:12">
      <c r="A382" s="4">
        <f t="shared" si="51"/>
        <v>20250114</v>
      </c>
      <c r="B382" s="1">
        <v>45671</v>
      </c>
      <c r="C382">
        <f t="shared" si="52"/>
        <v>2025</v>
      </c>
      <c r="D382">
        <f t="shared" si="54"/>
        <v>1</v>
      </c>
      <c r="E382">
        <f t="shared" si="55"/>
        <v>3</v>
      </c>
      <c r="F382">
        <f t="shared" si="56"/>
        <v>3</v>
      </c>
      <c r="G382">
        <f t="shared" si="57"/>
        <v>14</v>
      </c>
      <c r="H382" t="str">
        <f t="shared" si="58"/>
        <v>martedì</v>
      </c>
      <c r="I382" t="str">
        <f t="shared" si="53"/>
        <v>gennaio</v>
      </c>
      <c r="J382">
        <f>IF(OR(AND($B382&gt;='Festività&amp;Chiusure'!$A$2,Calendar!$B382&lt;='Festività&amp;Chiusure'!$B$2),  AND($B382&gt;='Festività&amp;Chiusure'!$A$3,Calendar!$B382&lt;='Festività&amp;Chiusure'!$B$3),  AND($B382&gt;='Festività&amp;Chiusure'!$A$4,Calendar!$B382&lt;='Festività&amp;Chiusure'!$B$4),  AND($B382&gt;='Festività&amp;Chiusure'!$A$5,Calendar!$B382&lt;='Festività&amp;Chiusure'!$B$5),  AND($B382&gt;='Festività&amp;Chiusure'!$A$6,Calendar!$B382&lt;='Festività&amp;Chiusure'!$B$6),  AND($B382&gt;='Festività&amp;Chiusure'!$A$7,Calendar!$B382&lt;='Festività&amp;Chiusure'!$B$7),  AND($B382&gt;='Festività&amp;Chiusure'!$A$8,Calendar!$B382&lt;='Festività&amp;Chiusure'!$B$8),  AND($B382&gt;='Festività&amp;Chiusure'!$A$9,Calendar!$B382&lt;='Festività&amp;Chiusure'!$B$9),  AND($B382&gt;='Festività&amp;Chiusure'!$A$10,Calendar!$B382&lt;='Festività&amp;Chiusure'!$B$10),  AND($B382&gt;='Festività&amp;Chiusure'!$A$11,Calendar!$B382&lt;='Festività&amp;Chiusure'!$B$11),  AND($B382&gt;='Festività&amp;Chiusure'!$A$12,Calendar!$B382&lt;='Festività&amp;Chiusure'!$B$12),  AND($B382&gt;='Festività&amp;Chiusure'!$A$13,Calendar!$B382&lt;='Festività&amp;Chiusure'!$B$13),  AND($B382&gt;='Festività&amp;Chiusure'!$A$14,Calendar!$B382&lt;='Festività&amp;Chiusure'!$B$14),    AND($B382&gt;='Festività&amp;Chiusure'!$A$15,Calendar!$B382&lt;='Festività&amp;Chiusure'!$B$15),  AND($B382&gt;='Festività&amp;Chiusure'!$A$16,Calendar!$B382&lt;='Festività&amp;Chiusure'!$B$16),   $H382="domenica",$H382="sabato"),0,1)</f>
        <v>1</v>
      </c>
      <c r="K382">
        <f t="shared" si="59"/>
        <v>14</v>
      </c>
      <c r="L382">
        <f>SUM($J$3:J382)</f>
        <v>260</v>
      </c>
    </row>
    <row r="383" spans="1:12">
      <c r="A383" s="4">
        <f t="shared" si="51"/>
        <v>20250115</v>
      </c>
      <c r="B383" s="1">
        <v>45672</v>
      </c>
      <c r="C383">
        <f t="shared" si="52"/>
        <v>2025</v>
      </c>
      <c r="D383">
        <f t="shared" si="54"/>
        <v>1</v>
      </c>
      <c r="E383">
        <f t="shared" si="55"/>
        <v>3</v>
      </c>
      <c r="F383">
        <f t="shared" si="56"/>
        <v>4</v>
      </c>
      <c r="G383">
        <f t="shared" si="57"/>
        <v>15</v>
      </c>
      <c r="H383" t="str">
        <f t="shared" si="58"/>
        <v>mercoledì</v>
      </c>
      <c r="I383" t="str">
        <f t="shared" si="53"/>
        <v>gennaio</v>
      </c>
      <c r="J383">
        <f>IF(OR(AND($B383&gt;='Festività&amp;Chiusure'!$A$2,Calendar!$B383&lt;='Festività&amp;Chiusure'!$B$2),  AND($B383&gt;='Festività&amp;Chiusure'!$A$3,Calendar!$B383&lt;='Festività&amp;Chiusure'!$B$3),  AND($B383&gt;='Festività&amp;Chiusure'!$A$4,Calendar!$B383&lt;='Festività&amp;Chiusure'!$B$4),  AND($B383&gt;='Festività&amp;Chiusure'!$A$5,Calendar!$B383&lt;='Festività&amp;Chiusure'!$B$5),  AND($B383&gt;='Festività&amp;Chiusure'!$A$6,Calendar!$B383&lt;='Festività&amp;Chiusure'!$B$6),  AND($B383&gt;='Festività&amp;Chiusure'!$A$7,Calendar!$B383&lt;='Festività&amp;Chiusure'!$B$7),  AND($B383&gt;='Festività&amp;Chiusure'!$A$8,Calendar!$B383&lt;='Festività&amp;Chiusure'!$B$8),  AND($B383&gt;='Festività&amp;Chiusure'!$A$9,Calendar!$B383&lt;='Festività&amp;Chiusure'!$B$9),  AND($B383&gt;='Festività&amp;Chiusure'!$A$10,Calendar!$B383&lt;='Festività&amp;Chiusure'!$B$10),  AND($B383&gt;='Festività&amp;Chiusure'!$A$11,Calendar!$B383&lt;='Festività&amp;Chiusure'!$B$11),  AND($B383&gt;='Festività&amp;Chiusure'!$A$12,Calendar!$B383&lt;='Festività&amp;Chiusure'!$B$12),  AND($B383&gt;='Festività&amp;Chiusure'!$A$13,Calendar!$B383&lt;='Festività&amp;Chiusure'!$B$13),  AND($B383&gt;='Festività&amp;Chiusure'!$A$14,Calendar!$B383&lt;='Festività&amp;Chiusure'!$B$14),    AND($B383&gt;='Festività&amp;Chiusure'!$A$15,Calendar!$B383&lt;='Festività&amp;Chiusure'!$B$15),  AND($B383&gt;='Festività&amp;Chiusure'!$A$16,Calendar!$B383&lt;='Festività&amp;Chiusure'!$B$16),   $H383="domenica",$H383="sabato"),0,1)</f>
        <v>1</v>
      </c>
      <c r="K383">
        <f t="shared" si="59"/>
        <v>15</v>
      </c>
      <c r="L383">
        <f>SUM($J$3:J383)</f>
        <v>261</v>
      </c>
    </row>
    <row r="384" spans="1:12">
      <c r="A384" s="4">
        <f t="shared" si="51"/>
        <v>20250116</v>
      </c>
      <c r="B384" s="1">
        <v>45673</v>
      </c>
      <c r="C384">
        <f t="shared" si="52"/>
        <v>2025</v>
      </c>
      <c r="D384">
        <f t="shared" si="54"/>
        <v>1</v>
      </c>
      <c r="E384">
        <f t="shared" si="55"/>
        <v>3</v>
      </c>
      <c r="F384">
        <f t="shared" si="56"/>
        <v>5</v>
      </c>
      <c r="G384">
        <f t="shared" si="57"/>
        <v>16</v>
      </c>
      <c r="H384" t="str">
        <f t="shared" si="58"/>
        <v>giovedì</v>
      </c>
      <c r="I384" t="str">
        <f t="shared" si="53"/>
        <v>gennaio</v>
      </c>
      <c r="J384">
        <f>IF(OR(AND($B384&gt;='Festività&amp;Chiusure'!$A$2,Calendar!$B384&lt;='Festività&amp;Chiusure'!$B$2),  AND($B384&gt;='Festività&amp;Chiusure'!$A$3,Calendar!$B384&lt;='Festività&amp;Chiusure'!$B$3),  AND($B384&gt;='Festività&amp;Chiusure'!$A$4,Calendar!$B384&lt;='Festività&amp;Chiusure'!$B$4),  AND($B384&gt;='Festività&amp;Chiusure'!$A$5,Calendar!$B384&lt;='Festività&amp;Chiusure'!$B$5),  AND($B384&gt;='Festività&amp;Chiusure'!$A$6,Calendar!$B384&lt;='Festività&amp;Chiusure'!$B$6),  AND($B384&gt;='Festività&amp;Chiusure'!$A$7,Calendar!$B384&lt;='Festività&amp;Chiusure'!$B$7),  AND($B384&gt;='Festività&amp;Chiusure'!$A$8,Calendar!$B384&lt;='Festività&amp;Chiusure'!$B$8),  AND($B384&gt;='Festività&amp;Chiusure'!$A$9,Calendar!$B384&lt;='Festività&amp;Chiusure'!$B$9),  AND($B384&gt;='Festività&amp;Chiusure'!$A$10,Calendar!$B384&lt;='Festività&amp;Chiusure'!$B$10),  AND($B384&gt;='Festività&amp;Chiusure'!$A$11,Calendar!$B384&lt;='Festività&amp;Chiusure'!$B$11),  AND($B384&gt;='Festività&amp;Chiusure'!$A$12,Calendar!$B384&lt;='Festività&amp;Chiusure'!$B$12),  AND($B384&gt;='Festività&amp;Chiusure'!$A$13,Calendar!$B384&lt;='Festività&amp;Chiusure'!$B$13),  AND($B384&gt;='Festività&amp;Chiusure'!$A$14,Calendar!$B384&lt;='Festività&amp;Chiusure'!$B$14),    AND($B384&gt;='Festività&amp;Chiusure'!$A$15,Calendar!$B384&lt;='Festività&amp;Chiusure'!$B$15),  AND($B384&gt;='Festività&amp;Chiusure'!$A$16,Calendar!$B384&lt;='Festività&amp;Chiusure'!$B$16),   $H384="domenica",$H384="sabato"),0,1)</f>
        <v>1</v>
      </c>
      <c r="K384">
        <f t="shared" si="59"/>
        <v>16</v>
      </c>
      <c r="L384">
        <f>SUM($J$3:J384)</f>
        <v>262</v>
      </c>
    </row>
    <row r="385" spans="1:12">
      <c r="A385" s="4">
        <f t="shared" si="51"/>
        <v>20250117</v>
      </c>
      <c r="B385" s="1">
        <v>45674</v>
      </c>
      <c r="C385">
        <f t="shared" si="52"/>
        <v>2025</v>
      </c>
      <c r="D385">
        <f t="shared" si="54"/>
        <v>1</v>
      </c>
      <c r="E385">
        <f t="shared" si="55"/>
        <v>3</v>
      </c>
      <c r="F385">
        <f t="shared" si="56"/>
        <v>6</v>
      </c>
      <c r="G385">
        <f t="shared" si="57"/>
        <v>17</v>
      </c>
      <c r="H385" t="str">
        <f t="shared" si="58"/>
        <v>venerdì</v>
      </c>
      <c r="I385" t="str">
        <f t="shared" si="53"/>
        <v>gennaio</v>
      </c>
      <c r="J385">
        <f>IF(OR(AND($B385&gt;='Festività&amp;Chiusure'!$A$2,Calendar!$B385&lt;='Festività&amp;Chiusure'!$B$2),  AND($B385&gt;='Festività&amp;Chiusure'!$A$3,Calendar!$B385&lt;='Festività&amp;Chiusure'!$B$3),  AND($B385&gt;='Festività&amp;Chiusure'!$A$4,Calendar!$B385&lt;='Festività&amp;Chiusure'!$B$4),  AND($B385&gt;='Festività&amp;Chiusure'!$A$5,Calendar!$B385&lt;='Festività&amp;Chiusure'!$B$5),  AND($B385&gt;='Festività&amp;Chiusure'!$A$6,Calendar!$B385&lt;='Festività&amp;Chiusure'!$B$6),  AND($B385&gt;='Festività&amp;Chiusure'!$A$7,Calendar!$B385&lt;='Festività&amp;Chiusure'!$B$7),  AND($B385&gt;='Festività&amp;Chiusure'!$A$8,Calendar!$B385&lt;='Festività&amp;Chiusure'!$B$8),  AND($B385&gt;='Festività&amp;Chiusure'!$A$9,Calendar!$B385&lt;='Festività&amp;Chiusure'!$B$9),  AND($B385&gt;='Festività&amp;Chiusure'!$A$10,Calendar!$B385&lt;='Festività&amp;Chiusure'!$B$10),  AND($B385&gt;='Festività&amp;Chiusure'!$A$11,Calendar!$B385&lt;='Festività&amp;Chiusure'!$B$11),  AND($B385&gt;='Festività&amp;Chiusure'!$A$12,Calendar!$B385&lt;='Festività&amp;Chiusure'!$B$12),  AND($B385&gt;='Festività&amp;Chiusure'!$A$13,Calendar!$B385&lt;='Festività&amp;Chiusure'!$B$13),  AND($B385&gt;='Festività&amp;Chiusure'!$A$14,Calendar!$B385&lt;='Festività&amp;Chiusure'!$B$14),    AND($B385&gt;='Festività&amp;Chiusure'!$A$15,Calendar!$B385&lt;='Festività&amp;Chiusure'!$B$15),  AND($B385&gt;='Festività&amp;Chiusure'!$A$16,Calendar!$B385&lt;='Festività&amp;Chiusure'!$B$16),   $H385="domenica",$H385="sabato"),0,1)</f>
        <v>1</v>
      </c>
      <c r="K385">
        <f t="shared" si="59"/>
        <v>17</v>
      </c>
      <c r="L385">
        <f>SUM($J$3:J385)</f>
        <v>263</v>
      </c>
    </row>
    <row r="386" spans="1:12">
      <c r="A386" s="4">
        <f t="shared" si="51"/>
        <v>20250118</v>
      </c>
      <c r="B386" s="1">
        <v>45675</v>
      </c>
      <c r="C386">
        <f t="shared" si="52"/>
        <v>2025</v>
      </c>
      <c r="D386">
        <f t="shared" si="54"/>
        <v>1</v>
      </c>
      <c r="E386">
        <f t="shared" si="55"/>
        <v>3</v>
      </c>
      <c r="F386">
        <f t="shared" si="56"/>
        <v>7</v>
      </c>
      <c r="G386">
        <f t="shared" si="57"/>
        <v>18</v>
      </c>
      <c r="H386" t="str">
        <f t="shared" si="58"/>
        <v>sabato</v>
      </c>
      <c r="I386" t="str">
        <f t="shared" si="53"/>
        <v>gennaio</v>
      </c>
      <c r="J386">
        <f>IF(OR(AND($B386&gt;='Festività&amp;Chiusure'!$A$2,Calendar!$B386&lt;='Festività&amp;Chiusure'!$B$2),  AND($B386&gt;='Festività&amp;Chiusure'!$A$3,Calendar!$B386&lt;='Festività&amp;Chiusure'!$B$3),  AND($B386&gt;='Festività&amp;Chiusure'!$A$4,Calendar!$B386&lt;='Festività&amp;Chiusure'!$B$4),  AND($B386&gt;='Festività&amp;Chiusure'!$A$5,Calendar!$B386&lt;='Festività&amp;Chiusure'!$B$5),  AND($B386&gt;='Festività&amp;Chiusure'!$A$6,Calendar!$B386&lt;='Festività&amp;Chiusure'!$B$6),  AND($B386&gt;='Festività&amp;Chiusure'!$A$7,Calendar!$B386&lt;='Festività&amp;Chiusure'!$B$7),  AND($B386&gt;='Festività&amp;Chiusure'!$A$8,Calendar!$B386&lt;='Festività&amp;Chiusure'!$B$8),  AND($B386&gt;='Festività&amp;Chiusure'!$A$9,Calendar!$B386&lt;='Festività&amp;Chiusure'!$B$9),  AND($B386&gt;='Festività&amp;Chiusure'!$A$10,Calendar!$B386&lt;='Festività&amp;Chiusure'!$B$10),  AND($B386&gt;='Festività&amp;Chiusure'!$A$11,Calendar!$B386&lt;='Festività&amp;Chiusure'!$B$11),  AND($B386&gt;='Festività&amp;Chiusure'!$A$12,Calendar!$B386&lt;='Festività&amp;Chiusure'!$B$12),  AND($B386&gt;='Festività&amp;Chiusure'!$A$13,Calendar!$B386&lt;='Festività&amp;Chiusure'!$B$13),  AND($B386&gt;='Festività&amp;Chiusure'!$A$14,Calendar!$B386&lt;='Festività&amp;Chiusure'!$B$14),    AND($B386&gt;='Festività&amp;Chiusure'!$A$15,Calendar!$B386&lt;='Festività&amp;Chiusure'!$B$15),  AND($B386&gt;='Festività&amp;Chiusure'!$A$16,Calendar!$B386&lt;='Festività&amp;Chiusure'!$B$16),   $H386="domenica",$H386="sabato"),0,1)</f>
        <v>0</v>
      </c>
      <c r="K386">
        <f t="shared" si="59"/>
        <v>18</v>
      </c>
      <c r="L386">
        <f>SUM($J$3:J386)</f>
        <v>263</v>
      </c>
    </row>
    <row r="387" spans="1:12">
      <c r="A387" s="4">
        <f t="shared" si="51"/>
        <v>20250119</v>
      </c>
      <c r="B387" s="1">
        <v>45676</v>
      </c>
      <c r="C387">
        <f t="shared" si="52"/>
        <v>2025</v>
      </c>
      <c r="D387">
        <f t="shared" si="54"/>
        <v>1</v>
      </c>
      <c r="E387">
        <f t="shared" si="55"/>
        <v>4</v>
      </c>
      <c r="F387">
        <f t="shared" si="56"/>
        <v>1</v>
      </c>
      <c r="G387">
        <f t="shared" si="57"/>
        <v>19</v>
      </c>
      <c r="H387" t="str">
        <f t="shared" si="58"/>
        <v>domenica</v>
      </c>
      <c r="I387" t="str">
        <f t="shared" si="53"/>
        <v>gennaio</v>
      </c>
      <c r="J387">
        <f>IF(OR(AND($B387&gt;='Festività&amp;Chiusure'!$A$2,Calendar!$B387&lt;='Festività&amp;Chiusure'!$B$2),  AND($B387&gt;='Festività&amp;Chiusure'!$A$3,Calendar!$B387&lt;='Festività&amp;Chiusure'!$B$3),  AND($B387&gt;='Festività&amp;Chiusure'!$A$4,Calendar!$B387&lt;='Festività&amp;Chiusure'!$B$4),  AND($B387&gt;='Festività&amp;Chiusure'!$A$5,Calendar!$B387&lt;='Festività&amp;Chiusure'!$B$5),  AND($B387&gt;='Festività&amp;Chiusure'!$A$6,Calendar!$B387&lt;='Festività&amp;Chiusure'!$B$6),  AND($B387&gt;='Festività&amp;Chiusure'!$A$7,Calendar!$B387&lt;='Festività&amp;Chiusure'!$B$7),  AND($B387&gt;='Festività&amp;Chiusure'!$A$8,Calendar!$B387&lt;='Festività&amp;Chiusure'!$B$8),  AND($B387&gt;='Festività&amp;Chiusure'!$A$9,Calendar!$B387&lt;='Festività&amp;Chiusure'!$B$9),  AND($B387&gt;='Festività&amp;Chiusure'!$A$10,Calendar!$B387&lt;='Festività&amp;Chiusure'!$B$10),  AND($B387&gt;='Festività&amp;Chiusure'!$A$11,Calendar!$B387&lt;='Festività&amp;Chiusure'!$B$11),  AND($B387&gt;='Festività&amp;Chiusure'!$A$12,Calendar!$B387&lt;='Festività&amp;Chiusure'!$B$12),  AND($B387&gt;='Festività&amp;Chiusure'!$A$13,Calendar!$B387&lt;='Festività&amp;Chiusure'!$B$13),  AND($B387&gt;='Festività&amp;Chiusure'!$A$14,Calendar!$B387&lt;='Festività&amp;Chiusure'!$B$14),    AND($B387&gt;='Festività&amp;Chiusure'!$A$15,Calendar!$B387&lt;='Festività&amp;Chiusure'!$B$15),  AND($B387&gt;='Festività&amp;Chiusure'!$A$16,Calendar!$B387&lt;='Festività&amp;Chiusure'!$B$16),   $H387="domenica",$H387="sabato"),0,1)</f>
        <v>0</v>
      </c>
      <c r="K387">
        <f t="shared" si="59"/>
        <v>19</v>
      </c>
      <c r="L387">
        <f>SUM($J$3:J387)</f>
        <v>263</v>
      </c>
    </row>
    <row r="388" spans="1:12">
      <c r="A388" s="4">
        <f t="shared" ref="A388:A420" si="60">YEAR(B388)*10000+MONTH(B388)*100+DAY(B388)</f>
        <v>20250120</v>
      </c>
      <c r="B388" s="1">
        <v>45677</v>
      </c>
      <c r="C388">
        <f t="shared" ref="C388:C420" si="61">YEAR(B388)</f>
        <v>2025</v>
      </c>
      <c r="D388">
        <f t="shared" si="54"/>
        <v>1</v>
      </c>
      <c r="E388">
        <f t="shared" si="55"/>
        <v>4</v>
      </c>
      <c r="F388">
        <f t="shared" si="56"/>
        <v>2</v>
      </c>
      <c r="G388">
        <f t="shared" si="57"/>
        <v>20</v>
      </c>
      <c r="H388" t="str">
        <f t="shared" si="58"/>
        <v>lunedì</v>
      </c>
      <c r="I388" t="str">
        <f t="shared" ref="I388:I420" si="62">TEXT(B388,"mmmm")</f>
        <v>gennaio</v>
      </c>
      <c r="J388">
        <f>IF(OR(AND($B388&gt;='Festività&amp;Chiusure'!$A$2,Calendar!$B388&lt;='Festività&amp;Chiusure'!$B$2),  AND($B388&gt;='Festività&amp;Chiusure'!$A$3,Calendar!$B388&lt;='Festività&amp;Chiusure'!$B$3),  AND($B388&gt;='Festività&amp;Chiusure'!$A$4,Calendar!$B388&lt;='Festività&amp;Chiusure'!$B$4),  AND($B388&gt;='Festività&amp;Chiusure'!$A$5,Calendar!$B388&lt;='Festività&amp;Chiusure'!$B$5),  AND($B388&gt;='Festività&amp;Chiusure'!$A$6,Calendar!$B388&lt;='Festività&amp;Chiusure'!$B$6),  AND($B388&gt;='Festività&amp;Chiusure'!$A$7,Calendar!$B388&lt;='Festività&amp;Chiusure'!$B$7),  AND($B388&gt;='Festività&amp;Chiusure'!$A$8,Calendar!$B388&lt;='Festività&amp;Chiusure'!$B$8),  AND($B388&gt;='Festività&amp;Chiusure'!$A$9,Calendar!$B388&lt;='Festività&amp;Chiusure'!$B$9),  AND($B388&gt;='Festività&amp;Chiusure'!$A$10,Calendar!$B388&lt;='Festività&amp;Chiusure'!$B$10),  AND($B388&gt;='Festività&amp;Chiusure'!$A$11,Calendar!$B388&lt;='Festività&amp;Chiusure'!$B$11),  AND($B388&gt;='Festività&amp;Chiusure'!$A$12,Calendar!$B388&lt;='Festività&amp;Chiusure'!$B$12),  AND($B388&gt;='Festività&amp;Chiusure'!$A$13,Calendar!$B388&lt;='Festività&amp;Chiusure'!$B$13),  AND($B388&gt;='Festività&amp;Chiusure'!$A$14,Calendar!$B388&lt;='Festività&amp;Chiusure'!$B$14),    AND($B388&gt;='Festività&amp;Chiusure'!$A$15,Calendar!$B388&lt;='Festività&amp;Chiusure'!$B$15),  AND($B388&gt;='Festività&amp;Chiusure'!$A$16,Calendar!$B388&lt;='Festività&amp;Chiusure'!$B$16),   $H388="domenica",$H388="sabato"),0,1)</f>
        <v>1</v>
      </c>
      <c r="K388">
        <f t="shared" si="59"/>
        <v>20</v>
      </c>
      <c r="L388">
        <f>SUM($J$3:J388)</f>
        <v>264</v>
      </c>
    </row>
    <row r="389" spans="1:12">
      <c r="A389" s="4">
        <f t="shared" si="60"/>
        <v>20250121</v>
      </c>
      <c r="B389" s="1">
        <v>45678</v>
      </c>
      <c r="C389">
        <f t="shared" si="61"/>
        <v>2025</v>
      </c>
      <c r="D389">
        <f t="shared" si="54"/>
        <v>1</v>
      </c>
      <c r="E389">
        <f t="shared" si="55"/>
        <v>4</v>
      </c>
      <c r="F389">
        <f t="shared" si="56"/>
        <v>3</v>
      </c>
      <c r="G389">
        <f t="shared" si="57"/>
        <v>21</v>
      </c>
      <c r="H389" t="str">
        <f t="shared" si="58"/>
        <v>martedì</v>
      </c>
      <c r="I389" t="str">
        <f t="shared" si="62"/>
        <v>gennaio</v>
      </c>
      <c r="J389">
        <f>IF(OR(AND($B389&gt;='Festività&amp;Chiusure'!$A$2,Calendar!$B389&lt;='Festività&amp;Chiusure'!$B$2),  AND($B389&gt;='Festività&amp;Chiusure'!$A$3,Calendar!$B389&lt;='Festività&amp;Chiusure'!$B$3),  AND($B389&gt;='Festività&amp;Chiusure'!$A$4,Calendar!$B389&lt;='Festività&amp;Chiusure'!$B$4),  AND($B389&gt;='Festività&amp;Chiusure'!$A$5,Calendar!$B389&lt;='Festività&amp;Chiusure'!$B$5),  AND($B389&gt;='Festività&amp;Chiusure'!$A$6,Calendar!$B389&lt;='Festività&amp;Chiusure'!$B$6),  AND($B389&gt;='Festività&amp;Chiusure'!$A$7,Calendar!$B389&lt;='Festività&amp;Chiusure'!$B$7),  AND($B389&gt;='Festività&amp;Chiusure'!$A$8,Calendar!$B389&lt;='Festività&amp;Chiusure'!$B$8),  AND($B389&gt;='Festività&amp;Chiusure'!$A$9,Calendar!$B389&lt;='Festività&amp;Chiusure'!$B$9),  AND($B389&gt;='Festività&amp;Chiusure'!$A$10,Calendar!$B389&lt;='Festività&amp;Chiusure'!$B$10),  AND($B389&gt;='Festività&amp;Chiusure'!$A$11,Calendar!$B389&lt;='Festività&amp;Chiusure'!$B$11),  AND($B389&gt;='Festività&amp;Chiusure'!$A$12,Calendar!$B389&lt;='Festività&amp;Chiusure'!$B$12),  AND($B389&gt;='Festività&amp;Chiusure'!$A$13,Calendar!$B389&lt;='Festività&amp;Chiusure'!$B$13),  AND($B389&gt;='Festività&amp;Chiusure'!$A$14,Calendar!$B389&lt;='Festività&amp;Chiusure'!$B$14),    AND($B389&gt;='Festività&amp;Chiusure'!$A$15,Calendar!$B389&lt;='Festività&amp;Chiusure'!$B$15),  AND($B389&gt;='Festività&amp;Chiusure'!$A$16,Calendar!$B389&lt;='Festività&amp;Chiusure'!$B$16),   $H389="domenica",$H389="sabato"),0,1)</f>
        <v>1</v>
      </c>
      <c r="K389">
        <f t="shared" si="59"/>
        <v>21</v>
      </c>
      <c r="L389">
        <f>SUM($J$3:J389)</f>
        <v>265</v>
      </c>
    </row>
    <row r="390" spans="1:12">
      <c r="A390" s="4">
        <f t="shared" si="60"/>
        <v>20250122</v>
      </c>
      <c r="B390" s="1">
        <v>45679</v>
      </c>
      <c r="C390">
        <f t="shared" si="61"/>
        <v>2025</v>
      </c>
      <c r="D390">
        <f t="shared" si="54"/>
        <v>1</v>
      </c>
      <c r="E390">
        <f t="shared" si="55"/>
        <v>4</v>
      </c>
      <c r="F390">
        <f t="shared" si="56"/>
        <v>4</v>
      </c>
      <c r="G390">
        <f t="shared" si="57"/>
        <v>22</v>
      </c>
      <c r="H390" t="str">
        <f t="shared" si="58"/>
        <v>mercoledì</v>
      </c>
      <c r="I390" t="str">
        <f t="shared" si="62"/>
        <v>gennaio</v>
      </c>
      <c r="J390">
        <f>IF(OR(AND($B390&gt;='Festività&amp;Chiusure'!$A$2,Calendar!$B390&lt;='Festività&amp;Chiusure'!$B$2),  AND($B390&gt;='Festività&amp;Chiusure'!$A$3,Calendar!$B390&lt;='Festività&amp;Chiusure'!$B$3),  AND($B390&gt;='Festività&amp;Chiusure'!$A$4,Calendar!$B390&lt;='Festività&amp;Chiusure'!$B$4),  AND($B390&gt;='Festività&amp;Chiusure'!$A$5,Calendar!$B390&lt;='Festività&amp;Chiusure'!$B$5),  AND($B390&gt;='Festività&amp;Chiusure'!$A$6,Calendar!$B390&lt;='Festività&amp;Chiusure'!$B$6),  AND($B390&gt;='Festività&amp;Chiusure'!$A$7,Calendar!$B390&lt;='Festività&amp;Chiusure'!$B$7),  AND($B390&gt;='Festività&amp;Chiusure'!$A$8,Calendar!$B390&lt;='Festività&amp;Chiusure'!$B$8),  AND($B390&gt;='Festività&amp;Chiusure'!$A$9,Calendar!$B390&lt;='Festività&amp;Chiusure'!$B$9),  AND($B390&gt;='Festività&amp;Chiusure'!$A$10,Calendar!$B390&lt;='Festività&amp;Chiusure'!$B$10),  AND($B390&gt;='Festività&amp;Chiusure'!$A$11,Calendar!$B390&lt;='Festività&amp;Chiusure'!$B$11),  AND($B390&gt;='Festività&amp;Chiusure'!$A$12,Calendar!$B390&lt;='Festività&amp;Chiusure'!$B$12),  AND($B390&gt;='Festività&amp;Chiusure'!$A$13,Calendar!$B390&lt;='Festività&amp;Chiusure'!$B$13),  AND($B390&gt;='Festività&amp;Chiusure'!$A$14,Calendar!$B390&lt;='Festività&amp;Chiusure'!$B$14),    AND($B390&gt;='Festività&amp;Chiusure'!$A$15,Calendar!$B390&lt;='Festività&amp;Chiusure'!$B$15),  AND($B390&gt;='Festività&amp;Chiusure'!$A$16,Calendar!$B390&lt;='Festività&amp;Chiusure'!$B$16),   $H390="domenica",$H390="sabato"),0,1)</f>
        <v>1</v>
      </c>
      <c r="K390">
        <f t="shared" si="59"/>
        <v>22</v>
      </c>
      <c r="L390">
        <f>SUM($J$3:J390)</f>
        <v>266</v>
      </c>
    </row>
    <row r="391" spans="1:12">
      <c r="A391" s="4">
        <f t="shared" si="60"/>
        <v>20250123</v>
      </c>
      <c r="B391" s="1">
        <v>45680</v>
      </c>
      <c r="C391">
        <f t="shared" si="61"/>
        <v>2025</v>
      </c>
      <c r="D391">
        <f t="shared" si="54"/>
        <v>1</v>
      </c>
      <c r="E391">
        <f t="shared" si="55"/>
        <v>4</v>
      </c>
      <c r="F391">
        <f t="shared" si="56"/>
        <v>5</v>
      </c>
      <c r="G391">
        <f t="shared" si="57"/>
        <v>23</v>
      </c>
      <c r="H391" t="str">
        <f t="shared" si="58"/>
        <v>giovedì</v>
      </c>
      <c r="I391" t="str">
        <f t="shared" si="62"/>
        <v>gennaio</v>
      </c>
      <c r="J391">
        <f>IF(OR(AND($B391&gt;='Festività&amp;Chiusure'!$A$2,Calendar!$B391&lt;='Festività&amp;Chiusure'!$B$2),  AND($B391&gt;='Festività&amp;Chiusure'!$A$3,Calendar!$B391&lt;='Festività&amp;Chiusure'!$B$3),  AND($B391&gt;='Festività&amp;Chiusure'!$A$4,Calendar!$B391&lt;='Festività&amp;Chiusure'!$B$4),  AND($B391&gt;='Festività&amp;Chiusure'!$A$5,Calendar!$B391&lt;='Festività&amp;Chiusure'!$B$5),  AND($B391&gt;='Festività&amp;Chiusure'!$A$6,Calendar!$B391&lt;='Festività&amp;Chiusure'!$B$6),  AND($B391&gt;='Festività&amp;Chiusure'!$A$7,Calendar!$B391&lt;='Festività&amp;Chiusure'!$B$7),  AND($B391&gt;='Festività&amp;Chiusure'!$A$8,Calendar!$B391&lt;='Festività&amp;Chiusure'!$B$8),  AND($B391&gt;='Festività&amp;Chiusure'!$A$9,Calendar!$B391&lt;='Festività&amp;Chiusure'!$B$9),  AND($B391&gt;='Festività&amp;Chiusure'!$A$10,Calendar!$B391&lt;='Festività&amp;Chiusure'!$B$10),  AND($B391&gt;='Festività&amp;Chiusure'!$A$11,Calendar!$B391&lt;='Festività&amp;Chiusure'!$B$11),  AND($B391&gt;='Festività&amp;Chiusure'!$A$12,Calendar!$B391&lt;='Festività&amp;Chiusure'!$B$12),  AND($B391&gt;='Festività&amp;Chiusure'!$A$13,Calendar!$B391&lt;='Festività&amp;Chiusure'!$B$13),  AND($B391&gt;='Festività&amp;Chiusure'!$A$14,Calendar!$B391&lt;='Festività&amp;Chiusure'!$B$14),    AND($B391&gt;='Festività&amp;Chiusure'!$A$15,Calendar!$B391&lt;='Festività&amp;Chiusure'!$B$15),  AND($B391&gt;='Festività&amp;Chiusure'!$A$16,Calendar!$B391&lt;='Festività&amp;Chiusure'!$B$16),   $H391="domenica",$H391="sabato"),0,1)</f>
        <v>1</v>
      </c>
      <c r="K391">
        <f t="shared" si="59"/>
        <v>23</v>
      </c>
      <c r="L391">
        <f>SUM($J$3:J391)</f>
        <v>267</v>
      </c>
    </row>
    <row r="392" spans="1:12">
      <c r="A392" s="4">
        <f t="shared" si="60"/>
        <v>20250124</v>
      </c>
      <c r="B392" s="1">
        <v>45681</v>
      </c>
      <c r="C392">
        <f t="shared" si="61"/>
        <v>2025</v>
      </c>
      <c r="D392">
        <f t="shared" si="54"/>
        <v>1</v>
      </c>
      <c r="E392">
        <f t="shared" si="55"/>
        <v>4</v>
      </c>
      <c r="F392">
        <f t="shared" si="56"/>
        <v>6</v>
      </c>
      <c r="G392">
        <f t="shared" si="57"/>
        <v>24</v>
      </c>
      <c r="H392" t="str">
        <f t="shared" si="58"/>
        <v>venerdì</v>
      </c>
      <c r="I392" t="str">
        <f t="shared" si="62"/>
        <v>gennaio</v>
      </c>
      <c r="J392">
        <f>IF(OR(AND($B392&gt;='Festività&amp;Chiusure'!$A$2,Calendar!$B392&lt;='Festività&amp;Chiusure'!$B$2),  AND($B392&gt;='Festività&amp;Chiusure'!$A$3,Calendar!$B392&lt;='Festività&amp;Chiusure'!$B$3),  AND($B392&gt;='Festività&amp;Chiusure'!$A$4,Calendar!$B392&lt;='Festività&amp;Chiusure'!$B$4),  AND($B392&gt;='Festività&amp;Chiusure'!$A$5,Calendar!$B392&lt;='Festività&amp;Chiusure'!$B$5),  AND($B392&gt;='Festività&amp;Chiusure'!$A$6,Calendar!$B392&lt;='Festività&amp;Chiusure'!$B$6),  AND($B392&gt;='Festività&amp;Chiusure'!$A$7,Calendar!$B392&lt;='Festività&amp;Chiusure'!$B$7),  AND($B392&gt;='Festività&amp;Chiusure'!$A$8,Calendar!$B392&lt;='Festività&amp;Chiusure'!$B$8),  AND($B392&gt;='Festività&amp;Chiusure'!$A$9,Calendar!$B392&lt;='Festività&amp;Chiusure'!$B$9),  AND($B392&gt;='Festività&amp;Chiusure'!$A$10,Calendar!$B392&lt;='Festività&amp;Chiusure'!$B$10),  AND($B392&gt;='Festività&amp;Chiusure'!$A$11,Calendar!$B392&lt;='Festività&amp;Chiusure'!$B$11),  AND($B392&gt;='Festività&amp;Chiusure'!$A$12,Calendar!$B392&lt;='Festività&amp;Chiusure'!$B$12),  AND($B392&gt;='Festività&amp;Chiusure'!$A$13,Calendar!$B392&lt;='Festività&amp;Chiusure'!$B$13),  AND($B392&gt;='Festività&amp;Chiusure'!$A$14,Calendar!$B392&lt;='Festività&amp;Chiusure'!$B$14),    AND($B392&gt;='Festività&amp;Chiusure'!$A$15,Calendar!$B392&lt;='Festività&amp;Chiusure'!$B$15),  AND($B392&gt;='Festività&amp;Chiusure'!$A$16,Calendar!$B392&lt;='Festività&amp;Chiusure'!$B$16),   $H392="domenica",$H392="sabato"),0,1)</f>
        <v>1</v>
      </c>
      <c r="K392">
        <f t="shared" si="59"/>
        <v>24</v>
      </c>
      <c r="L392">
        <f>SUM($J$3:J392)</f>
        <v>268</v>
      </c>
    </row>
    <row r="393" spans="1:12">
      <c r="A393" s="4">
        <f t="shared" si="60"/>
        <v>20250125</v>
      </c>
      <c r="B393" s="1">
        <v>45682</v>
      </c>
      <c r="C393">
        <f t="shared" si="61"/>
        <v>2025</v>
      </c>
      <c r="D393">
        <f t="shared" si="54"/>
        <v>1</v>
      </c>
      <c r="E393">
        <f t="shared" si="55"/>
        <v>4</v>
      </c>
      <c r="F393">
        <f t="shared" si="56"/>
        <v>7</v>
      </c>
      <c r="G393">
        <f t="shared" si="57"/>
        <v>25</v>
      </c>
      <c r="H393" t="str">
        <f t="shared" si="58"/>
        <v>sabato</v>
      </c>
      <c r="I393" t="str">
        <f t="shared" si="62"/>
        <v>gennaio</v>
      </c>
      <c r="J393">
        <f>IF(OR(AND($B393&gt;='Festività&amp;Chiusure'!$A$2,Calendar!$B393&lt;='Festività&amp;Chiusure'!$B$2),  AND($B393&gt;='Festività&amp;Chiusure'!$A$3,Calendar!$B393&lt;='Festività&amp;Chiusure'!$B$3),  AND($B393&gt;='Festività&amp;Chiusure'!$A$4,Calendar!$B393&lt;='Festività&amp;Chiusure'!$B$4),  AND($B393&gt;='Festività&amp;Chiusure'!$A$5,Calendar!$B393&lt;='Festività&amp;Chiusure'!$B$5),  AND($B393&gt;='Festività&amp;Chiusure'!$A$6,Calendar!$B393&lt;='Festività&amp;Chiusure'!$B$6),  AND($B393&gt;='Festività&amp;Chiusure'!$A$7,Calendar!$B393&lt;='Festività&amp;Chiusure'!$B$7),  AND($B393&gt;='Festività&amp;Chiusure'!$A$8,Calendar!$B393&lt;='Festività&amp;Chiusure'!$B$8),  AND($B393&gt;='Festività&amp;Chiusure'!$A$9,Calendar!$B393&lt;='Festività&amp;Chiusure'!$B$9),  AND($B393&gt;='Festività&amp;Chiusure'!$A$10,Calendar!$B393&lt;='Festività&amp;Chiusure'!$B$10),  AND($B393&gt;='Festività&amp;Chiusure'!$A$11,Calendar!$B393&lt;='Festività&amp;Chiusure'!$B$11),  AND($B393&gt;='Festività&amp;Chiusure'!$A$12,Calendar!$B393&lt;='Festività&amp;Chiusure'!$B$12),  AND($B393&gt;='Festività&amp;Chiusure'!$A$13,Calendar!$B393&lt;='Festività&amp;Chiusure'!$B$13),  AND($B393&gt;='Festività&amp;Chiusure'!$A$14,Calendar!$B393&lt;='Festività&amp;Chiusure'!$B$14),    AND($B393&gt;='Festività&amp;Chiusure'!$A$15,Calendar!$B393&lt;='Festività&amp;Chiusure'!$B$15),  AND($B393&gt;='Festività&amp;Chiusure'!$A$16,Calendar!$B393&lt;='Festività&amp;Chiusure'!$B$16),   $H393="domenica",$H393="sabato"),0,1)</f>
        <v>0</v>
      </c>
      <c r="K393">
        <f t="shared" si="59"/>
        <v>25</v>
      </c>
      <c r="L393">
        <f>SUM($J$3:J393)</f>
        <v>268</v>
      </c>
    </row>
    <row r="394" spans="1:12">
      <c r="A394" s="4">
        <f t="shared" si="60"/>
        <v>20250126</v>
      </c>
      <c r="B394" s="1">
        <v>45683</v>
      </c>
      <c r="C394">
        <f t="shared" si="61"/>
        <v>2025</v>
      </c>
      <c r="D394">
        <f t="shared" si="54"/>
        <v>1</v>
      </c>
      <c r="E394">
        <f t="shared" si="55"/>
        <v>5</v>
      </c>
      <c r="F394">
        <f t="shared" si="56"/>
        <v>1</v>
      </c>
      <c r="G394">
        <f t="shared" si="57"/>
        <v>26</v>
      </c>
      <c r="H394" t="str">
        <f t="shared" si="58"/>
        <v>domenica</v>
      </c>
      <c r="I394" t="str">
        <f t="shared" si="62"/>
        <v>gennaio</v>
      </c>
      <c r="J394">
        <f>IF(OR(AND($B394&gt;='Festività&amp;Chiusure'!$A$2,Calendar!$B394&lt;='Festività&amp;Chiusure'!$B$2),  AND($B394&gt;='Festività&amp;Chiusure'!$A$3,Calendar!$B394&lt;='Festività&amp;Chiusure'!$B$3),  AND($B394&gt;='Festività&amp;Chiusure'!$A$4,Calendar!$B394&lt;='Festività&amp;Chiusure'!$B$4),  AND($B394&gt;='Festività&amp;Chiusure'!$A$5,Calendar!$B394&lt;='Festività&amp;Chiusure'!$B$5),  AND($B394&gt;='Festività&amp;Chiusure'!$A$6,Calendar!$B394&lt;='Festività&amp;Chiusure'!$B$6),  AND($B394&gt;='Festività&amp;Chiusure'!$A$7,Calendar!$B394&lt;='Festività&amp;Chiusure'!$B$7),  AND($B394&gt;='Festività&amp;Chiusure'!$A$8,Calendar!$B394&lt;='Festività&amp;Chiusure'!$B$8),  AND($B394&gt;='Festività&amp;Chiusure'!$A$9,Calendar!$B394&lt;='Festività&amp;Chiusure'!$B$9),  AND($B394&gt;='Festività&amp;Chiusure'!$A$10,Calendar!$B394&lt;='Festività&amp;Chiusure'!$B$10),  AND($B394&gt;='Festività&amp;Chiusure'!$A$11,Calendar!$B394&lt;='Festività&amp;Chiusure'!$B$11),  AND($B394&gt;='Festività&amp;Chiusure'!$A$12,Calendar!$B394&lt;='Festività&amp;Chiusure'!$B$12),  AND($B394&gt;='Festività&amp;Chiusure'!$A$13,Calendar!$B394&lt;='Festività&amp;Chiusure'!$B$13),  AND($B394&gt;='Festività&amp;Chiusure'!$A$14,Calendar!$B394&lt;='Festività&amp;Chiusure'!$B$14),    AND($B394&gt;='Festività&amp;Chiusure'!$A$15,Calendar!$B394&lt;='Festività&amp;Chiusure'!$B$15),  AND($B394&gt;='Festività&amp;Chiusure'!$A$16,Calendar!$B394&lt;='Festività&amp;Chiusure'!$B$16),   $H394="domenica",$H394="sabato"),0,1)</f>
        <v>0</v>
      </c>
      <c r="K394">
        <f t="shared" si="59"/>
        <v>26</v>
      </c>
      <c r="L394">
        <f>SUM($J$3:J394)</f>
        <v>268</v>
      </c>
    </row>
    <row r="395" spans="1:12">
      <c r="A395" s="4">
        <f t="shared" si="60"/>
        <v>20250127</v>
      </c>
      <c r="B395" s="1">
        <v>45684</v>
      </c>
      <c r="C395">
        <f t="shared" si="61"/>
        <v>2025</v>
      </c>
      <c r="D395">
        <f t="shared" si="54"/>
        <v>1</v>
      </c>
      <c r="E395">
        <f t="shared" si="55"/>
        <v>5</v>
      </c>
      <c r="F395">
        <f t="shared" si="56"/>
        <v>2</v>
      </c>
      <c r="G395">
        <f t="shared" si="57"/>
        <v>27</v>
      </c>
      <c r="H395" t="str">
        <f t="shared" si="58"/>
        <v>lunedì</v>
      </c>
      <c r="I395" t="str">
        <f t="shared" si="62"/>
        <v>gennaio</v>
      </c>
      <c r="J395">
        <f>IF(OR(AND($B395&gt;='Festività&amp;Chiusure'!$A$2,Calendar!$B395&lt;='Festività&amp;Chiusure'!$B$2),  AND($B395&gt;='Festività&amp;Chiusure'!$A$3,Calendar!$B395&lt;='Festività&amp;Chiusure'!$B$3),  AND($B395&gt;='Festività&amp;Chiusure'!$A$4,Calendar!$B395&lt;='Festività&amp;Chiusure'!$B$4),  AND($B395&gt;='Festività&amp;Chiusure'!$A$5,Calendar!$B395&lt;='Festività&amp;Chiusure'!$B$5),  AND($B395&gt;='Festività&amp;Chiusure'!$A$6,Calendar!$B395&lt;='Festività&amp;Chiusure'!$B$6),  AND($B395&gt;='Festività&amp;Chiusure'!$A$7,Calendar!$B395&lt;='Festività&amp;Chiusure'!$B$7),  AND($B395&gt;='Festività&amp;Chiusure'!$A$8,Calendar!$B395&lt;='Festività&amp;Chiusure'!$B$8),  AND($B395&gt;='Festività&amp;Chiusure'!$A$9,Calendar!$B395&lt;='Festività&amp;Chiusure'!$B$9),  AND($B395&gt;='Festività&amp;Chiusure'!$A$10,Calendar!$B395&lt;='Festività&amp;Chiusure'!$B$10),  AND($B395&gt;='Festività&amp;Chiusure'!$A$11,Calendar!$B395&lt;='Festività&amp;Chiusure'!$B$11),  AND($B395&gt;='Festività&amp;Chiusure'!$A$12,Calendar!$B395&lt;='Festività&amp;Chiusure'!$B$12),  AND($B395&gt;='Festività&amp;Chiusure'!$A$13,Calendar!$B395&lt;='Festività&amp;Chiusure'!$B$13),  AND($B395&gt;='Festività&amp;Chiusure'!$A$14,Calendar!$B395&lt;='Festività&amp;Chiusure'!$B$14),    AND($B395&gt;='Festività&amp;Chiusure'!$A$15,Calendar!$B395&lt;='Festività&amp;Chiusure'!$B$15),  AND($B395&gt;='Festività&amp;Chiusure'!$A$16,Calendar!$B395&lt;='Festività&amp;Chiusure'!$B$16),   $H395="domenica",$H395="sabato"),0,1)</f>
        <v>1</v>
      </c>
      <c r="K395">
        <f t="shared" si="59"/>
        <v>27</v>
      </c>
      <c r="L395">
        <f>SUM($J$3:J395)</f>
        <v>269</v>
      </c>
    </row>
    <row r="396" spans="1:12">
      <c r="A396" s="4">
        <f t="shared" si="60"/>
        <v>20250128</v>
      </c>
      <c r="B396" s="1">
        <v>45685</v>
      </c>
      <c r="C396">
        <f t="shared" si="61"/>
        <v>2025</v>
      </c>
      <c r="D396">
        <f t="shared" si="54"/>
        <v>1</v>
      </c>
      <c r="E396">
        <f t="shared" si="55"/>
        <v>5</v>
      </c>
      <c r="F396">
        <f t="shared" si="56"/>
        <v>3</v>
      </c>
      <c r="G396">
        <f t="shared" si="57"/>
        <v>28</v>
      </c>
      <c r="H396" t="str">
        <f t="shared" si="58"/>
        <v>martedì</v>
      </c>
      <c r="I396" t="str">
        <f t="shared" si="62"/>
        <v>gennaio</v>
      </c>
      <c r="J396">
        <f>IF(OR(AND($B396&gt;='Festività&amp;Chiusure'!$A$2,Calendar!$B396&lt;='Festività&amp;Chiusure'!$B$2),  AND($B396&gt;='Festività&amp;Chiusure'!$A$3,Calendar!$B396&lt;='Festività&amp;Chiusure'!$B$3),  AND($B396&gt;='Festività&amp;Chiusure'!$A$4,Calendar!$B396&lt;='Festività&amp;Chiusure'!$B$4),  AND($B396&gt;='Festività&amp;Chiusure'!$A$5,Calendar!$B396&lt;='Festività&amp;Chiusure'!$B$5),  AND($B396&gt;='Festività&amp;Chiusure'!$A$6,Calendar!$B396&lt;='Festività&amp;Chiusure'!$B$6),  AND($B396&gt;='Festività&amp;Chiusure'!$A$7,Calendar!$B396&lt;='Festività&amp;Chiusure'!$B$7),  AND($B396&gt;='Festività&amp;Chiusure'!$A$8,Calendar!$B396&lt;='Festività&amp;Chiusure'!$B$8),  AND($B396&gt;='Festività&amp;Chiusure'!$A$9,Calendar!$B396&lt;='Festività&amp;Chiusure'!$B$9),  AND($B396&gt;='Festività&amp;Chiusure'!$A$10,Calendar!$B396&lt;='Festività&amp;Chiusure'!$B$10),  AND($B396&gt;='Festività&amp;Chiusure'!$A$11,Calendar!$B396&lt;='Festività&amp;Chiusure'!$B$11),  AND($B396&gt;='Festività&amp;Chiusure'!$A$12,Calendar!$B396&lt;='Festività&amp;Chiusure'!$B$12),  AND($B396&gt;='Festività&amp;Chiusure'!$A$13,Calendar!$B396&lt;='Festività&amp;Chiusure'!$B$13),  AND($B396&gt;='Festività&amp;Chiusure'!$A$14,Calendar!$B396&lt;='Festività&amp;Chiusure'!$B$14),    AND($B396&gt;='Festività&amp;Chiusure'!$A$15,Calendar!$B396&lt;='Festività&amp;Chiusure'!$B$15),  AND($B396&gt;='Festività&amp;Chiusure'!$A$16,Calendar!$B396&lt;='Festività&amp;Chiusure'!$B$16),   $H396="domenica",$H396="sabato"),0,1)</f>
        <v>1</v>
      </c>
      <c r="K396">
        <f t="shared" si="59"/>
        <v>28</v>
      </c>
      <c r="L396">
        <f>SUM($J$3:J396)</f>
        <v>270</v>
      </c>
    </row>
    <row r="397" spans="1:12">
      <c r="A397" s="4">
        <f t="shared" si="60"/>
        <v>20250129</v>
      </c>
      <c r="B397" s="1">
        <v>45686</v>
      </c>
      <c r="C397">
        <f t="shared" si="61"/>
        <v>2025</v>
      </c>
      <c r="D397">
        <f t="shared" si="54"/>
        <v>1</v>
      </c>
      <c r="E397">
        <f t="shared" si="55"/>
        <v>5</v>
      </c>
      <c r="F397">
        <f t="shared" si="56"/>
        <v>4</v>
      </c>
      <c r="G397">
        <f t="shared" si="57"/>
        <v>29</v>
      </c>
      <c r="H397" t="str">
        <f t="shared" si="58"/>
        <v>mercoledì</v>
      </c>
      <c r="I397" t="str">
        <f t="shared" si="62"/>
        <v>gennaio</v>
      </c>
      <c r="J397">
        <f>IF(OR(AND($B397&gt;='Festività&amp;Chiusure'!$A$2,Calendar!$B397&lt;='Festività&amp;Chiusure'!$B$2),  AND($B397&gt;='Festività&amp;Chiusure'!$A$3,Calendar!$B397&lt;='Festività&amp;Chiusure'!$B$3),  AND($B397&gt;='Festività&amp;Chiusure'!$A$4,Calendar!$B397&lt;='Festività&amp;Chiusure'!$B$4),  AND($B397&gt;='Festività&amp;Chiusure'!$A$5,Calendar!$B397&lt;='Festività&amp;Chiusure'!$B$5),  AND($B397&gt;='Festività&amp;Chiusure'!$A$6,Calendar!$B397&lt;='Festività&amp;Chiusure'!$B$6),  AND($B397&gt;='Festività&amp;Chiusure'!$A$7,Calendar!$B397&lt;='Festività&amp;Chiusure'!$B$7),  AND($B397&gt;='Festività&amp;Chiusure'!$A$8,Calendar!$B397&lt;='Festività&amp;Chiusure'!$B$8),  AND($B397&gt;='Festività&amp;Chiusure'!$A$9,Calendar!$B397&lt;='Festività&amp;Chiusure'!$B$9),  AND($B397&gt;='Festività&amp;Chiusure'!$A$10,Calendar!$B397&lt;='Festività&amp;Chiusure'!$B$10),  AND($B397&gt;='Festività&amp;Chiusure'!$A$11,Calendar!$B397&lt;='Festività&amp;Chiusure'!$B$11),  AND($B397&gt;='Festività&amp;Chiusure'!$A$12,Calendar!$B397&lt;='Festività&amp;Chiusure'!$B$12),  AND($B397&gt;='Festività&amp;Chiusure'!$A$13,Calendar!$B397&lt;='Festività&amp;Chiusure'!$B$13),  AND($B397&gt;='Festività&amp;Chiusure'!$A$14,Calendar!$B397&lt;='Festività&amp;Chiusure'!$B$14),    AND($B397&gt;='Festività&amp;Chiusure'!$A$15,Calendar!$B397&lt;='Festività&amp;Chiusure'!$B$15),  AND($B397&gt;='Festività&amp;Chiusure'!$A$16,Calendar!$B397&lt;='Festività&amp;Chiusure'!$B$16),   $H397="domenica",$H397="sabato"),0,1)</f>
        <v>1</v>
      </c>
      <c r="K397">
        <f t="shared" si="59"/>
        <v>29</v>
      </c>
      <c r="L397">
        <f>SUM($J$3:J397)</f>
        <v>271</v>
      </c>
    </row>
    <row r="398" spans="1:12">
      <c r="A398" s="4">
        <f t="shared" si="60"/>
        <v>20250130</v>
      </c>
      <c r="B398" s="1">
        <v>45687</v>
      </c>
      <c r="C398">
        <f t="shared" si="61"/>
        <v>2025</v>
      </c>
      <c r="D398">
        <f t="shared" si="54"/>
        <v>1</v>
      </c>
      <c r="E398">
        <f t="shared" si="55"/>
        <v>5</v>
      </c>
      <c r="F398">
        <f t="shared" si="56"/>
        <v>5</v>
      </c>
      <c r="G398">
        <f t="shared" si="57"/>
        <v>30</v>
      </c>
      <c r="H398" t="str">
        <f t="shared" si="58"/>
        <v>giovedì</v>
      </c>
      <c r="I398" t="str">
        <f t="shared" si="62"/>
        <v>gennaio</v>
      </c>
      <c r="J398">
        <f>IF(OR(AND($B398&gt;='Festività&amp;Chiusure'!$A$2,Calendar!$B398&lt;='Festività&amp;Chiusure'!$B$2),  AND($B398&gt;='Festività&amp;Chiusure'!$A$3,Calendar!$B398&lt;='Festività&amp;Chiusure'!$B$3),  AND($B398&gt;='Festività&amp;Chiusure'!$A$4,Calendar!$B398&lt;='Festività&amp;Chiusure'!$B$4),  AND($B398&gt;='Festività&amp;Chiusure'!$A$5,Calendar!$B398&lt;='Festività&amp;Chiusure'!$B$5),  AND($B398&gt;='Festività&amp;Chiusure'!$A$6,Calendar!$B398&lt;='Festività&amp;Chiusure'!$B$6),  AND($B398&gt;='Festività&amp;Chiusure'!$A$7,Calendar!$B398&lt;='Festività&amp;Chiusure'!$B$7),  AND($B398&gt;='Festività&amp;Chiusure'!$A$8,Calendar!$B398&lt;='Festività&amp;Chiusure'!$B$8),  AND($B398&gt;='Festività&amp;Chiusure'!$A$9,Calendar!$B398&lt;='Festività&amp;Chiusure'!$B$9),  AND($B398&gt;='Festività&amp;Chiusure'!$A$10,Calendar!$B398&lt;='Festività&amp;Chiusure'!$B$10),  AND($B398&gt;='Festività&amp;Chiusure'!$A$11,Calendar!$B398&lt;='Festività&amp;Chiusure'!$B$11),  AND($B398&gt;='Festività&amp;Chiusure'!$A$12,Calendar!$B398&lt;='Festività&amp;Chiusure'!$B$12),  AND($B398&gt;='Festività&amp;Chiusure'!$A$13,Calendar!$B398&lt;='Festività&amp;Chiusure'!$B$13),  AND($B398&gt;='Festività&amp;Chiusure'!$A$14,Calendar!$B398&lt;='Festività&amp;Chiusure'!$B$14),    AND($B398&gt;='Festività&amp;Chiusure'!$A$15,Calendar!$B398&lt;='Festività&amp;Chiusure'!$B$15),  AND($B398&gt;='Festività&amp;Chiusure'!$A$16,Calendar!$B398&lt;='Festività&amp;Chiusure'!$B$16),   $H398="domenica",$H398="sabato"),0,1)</f>
        <v>1</v>
      </c>
      <c r="K398">
        <f t="shared" si="59"/>
        <v>30</v>
      </c>
      <c r="L398">
        <f>SUM($J$3:J398)</f>
        <v>272</v>
      </c>
    </row>
    <row r="399" spans="1:12">
      <c r="A399" s="4">
        <f t="shared" si="60"/>
        <v>20250131</v>
      </c>
      <c r="B399" s="1">
        <v>45688</v>
      </c>
      <c r="C399">
        <f t="shared" si="61"/>
        <v>2025</v>
      </c>
      <c r="D399">
        <f t="shared" si="54"/>
        <v>1</v>
      </c>
      <c r="E399">
        <f t="shared" si="55"/>
        <v>5</v>
      </c>
      <c r="F399">
        <f t="shared" si="56"/>
        <v>6</v>
      </c>
      <c r="G399">
        <f t="shared" si="57"/>
        <v>31</v>
      </c>
      <c r="H399" t="str">
        <f t="shared" si="58"/>
        <v>venerdì</v>
      </c>
      <c r="I399" t="str">
        <f t="shared" si="62"/>
        <v>gennaio</v>
      </c>
      <c r="J399">
        <f>IF(OR(AND($B399&gt;='Festività&amp;Chiusure'!$A$2,Calendar!$B399&lt;='Festività&amp;Chiusure'!$B$2),  AND($B399&gt;='Festività&amp;Chiusure'!$A$3,Calendar!$B399&lt;='Festività&amp;Chiusure'!$B$3),  AND($B399&gt;='Festività&amp;Chiusure'!$A$4,Calendar!$B399&lt;='Festività&amp;Chiusure'!$B$4),  AND($B399&gt;='Festività&amp;Chiusure'!$A$5,Calendar!$B399&lt;='Festività&amp;Chiusure'!$B$5),  AND($B399&gt;='Festività&amp;Chiusure'!$A$6,Calendar!$B399&lt;='Festività&amp;Chiusure'!$B$6),  AND($B399&gt;='Festività&amp;Chiusure'!$A$7,Calendar!$B399&lt;='Festività&amp;Chiusure'!$B$7),  AND($B399&gt;='Festività&amp;Chiusure'!$A$8,Calendar!$B399&lt;='Festività&amp;Chiusure'!$B$8),  AND($B399&gt;='Festività&amp;Chiusure'!$A$9,Calendar!$B399&lt;='Festività&amp;Chiusure'!$B$9),  AND($B399&gt;='Festività&amp;Chiusure'!$A$10,Calendar!$B399&lt;='Festività&amp;Chiusure'!$B$10),  AND($B399&gt;='Festività&amp;Chiusure'!$A$11,Calendar!$B399&lt;='Festività&amp;Chiusure'!$B$11),  AND($B399&gt;='Festività&amp;Chiusure'!$A$12,Calendar!$B399&lt;='Festività&amp;Chiusure'!$B$12),  AND($B399&gt;='Festività&amp;Chiusure'!$A$13,Calendar!$B399&lt;='Festività&amp;Chiusure'!$B$13),  AND($B399&gt;='Festività&amp;Chiusure'!$A$14,Calendar!$B399&lt;='Festività&amp;Chiusure'!$B$14),    AND($B399&gt;='Festività&amp;Chiusure'!$A$15,Calendar!$B399&lt;='Festività&amp;Chiusure'!$B$15),  AND($B399&gt;='Festività&amp;Chiusure'!$A$16,Calendar!$B399&lt;='Festività&amp;Chiusure'!$B$16),   $H399="domenica",$H399="sabato"),0,1)</f>
        <v>1</v>
      </c>
      <c r="K399">
        <f t="shared" si="59"/>
        <v>31</v>
      </c>
      <c r="L399">
        <f>SUM($J$3:J399)</f>
        <v>273</v>
      </c>
    </row>
    <row r="400" spans="1:12">
      <c r="A400" s="4">
        <f t="shared" si="60"/>
        <v>20250201</v>
      </c>
      <c r="B400" s="1">
        <v>45689</v>
      </c>
      <c r="C400">
        <f t="shared" si="61"/>
        <v>2025</v>
      </c>
      <c r="D400">
        <f t="shared" si="54"/>
        <v>2</v>
      </c>
      <c r="E400">
        <f t="shared" si="55"/>
        <v>5</v>
      </c>
      <c r="F400">
        <f t="shared" si="56"/>
        <v>7</v>
      </c>
      <c r="G400">
        <f t="shared" si="57"/>
        <v>1</v>
      </c>
      <c r="H400" t="str">
        <f t="shared" si="58"/>
        <v>sabato</v>
      </c>
      <c r="I400" t="str">
        <f t="shared" si="62"/>
        <v>febbraio</v>
      </c>
      <c r="J400">
        <f>IF(OR(AND($B400&gt;='Festività&amp;Chiusure'!$A$2,Calendar!$B400&lt;='Festività&amp;Chiusure'!$B$2),  AND($B400&gt;='Festività&amp;Chiusure'!$A$3,Calendar!$B400&lt;='Festività&amp;Chiusure'!$B$3),  AND($B400&gt;='Festività&amp;Chiusure'!$A$4,Calendar!$B400&lt;='Festività&amp;Chiusure'!$B$4),  AND($B400&gt;='Festività&amp;Chiusure'!$A$5,Calendar!$B400&lt;='Festività&amp;Chiusure'!$B$5),  AND($B400&gt;='Festività&amp;Chiusure'!$A$6,Calendar!$B400&lt;='Festività&amp;Chiusure'!$B$6),  AND($B400&gt;='Festività&amp;Chiusure'!$A$7,Calendar!$B400&lt;='Festività&amp;Chiusure'!$B$7),  AND($B400&gt;='Festività&amp;Chiusure'!$A$8,Calendar!$B400&lt;='Festività&amp;Chiusure'!$B$8),  AND($B400&gt;='Festività&amp;Chiusure'!$A$9,Calendar!$B400&lt;='Festività&amp;Chiusure'!$B$9),  AND($B400&gt;='Festività&amp;Chiusure'!$A$10,Calendar!$B400&lt;='Festività&amp;Chiusure'!$B$10),  AND($B400&gt;='Festività&amp;Chiusure'!$A$11,Calendar!$B400&lt;='Festività&amp;Chiusure'!$B$11),  AND($B400&gt;='Festività&amp;Chiusure'!$A$12,Calendar!$B400&lt;='Festività&amp;Chiusure'!$B$12),  AND($B400&gt;='Festività&amp;Chiusure'!$A$13,Calendar!$B400&lt;='Festività&amp;Chiusure'!$B$13),  AND($B400&gt;='Festività&amp;Chiusure'!$A$14,Calendar!$B400&lt;='Festività&amp;Chiusure'!$B$14),    AND($B400&gt;='Festività&amp;Chiusure'!$A$15,Calendar!$B400&lt;='Festività&amp;Chiusure'!$B$15),  AND($B400&gt;='Festività&amp;Chiusure'!$A$16,Calendar!$B400&lt;='Festività&amp;Chiusure'!$B$16),   $H400="domenica",$H400="sabato"),0,1)</f>
        <v>0</v>
      </c>
      <c r="K400">
        <f t="shared" si="59"/>
        <v>32</v>
      </c>
      <c r="L400">
        <f>SUM($J$3:J400)</f>
        <v>273</v>
      </c>
    </row>
    <row r="401" spans="1:12">
      <c r="A401" s="4">
        <f t="shared" si="60"/>
        <v>20250202</v>
      </c>
      <c r="B401" s="1">
        <v>45690</v>
      </c>
      <c r="C401">
        <f t="shared" si="61"/>
        <v>2025</v>
      </c>
      <c r="D401">
        <f t="shared" ref="D401:D420" si="63">MONTH(B401)</f>
        <v>2</v>
      </c>
      <c r="E401">
        <f t="shared" ref="E401:E420" si="64">WEEKNUM(B401)</f>
        <v>6</v>
      </c>
      <c r="F401">
        <f t="shared" ref="F401:F420" si="65">WEEKDAY(B401)</f>
        <v>1</v>
      </c>
      <c r="G401">
        <f t="shared" ref="G401:G420" si="66">DAY(B401)</f>
        <v>2</v>
      </c>
      <c r="H401" t="str">
        <f t="shared" ref="H401:H420" si="67">TEXT(B401,"gggg")</f>
        <v>domenica</v>
      </c>
      <c r="I401" t="str">
        <f t="shared" si="62"/>
        <v>febbraio</v>
      </c>
      <c r="J401">
        <f>IF(OR(AND($B401&gt;='Festività&amp;Chiusure'!$A$2,Calendar!$B401&lt;='Festività&amp;Chiusure'!$B$2),  AND($B401&gt;='Festività&amp;Chiusure'!$A$3,Calendar!$B401&lt;='Festività&amp;Chiusure'!$B$3),  AND($B401&gt;='Festività&amp;Chiusure'!$A$4,Calendar!$B401&lt;='Festività&amp;Chiusure'!$B$4),  AND($B401&gt;='Festività&amp;Chiusure'!$A$5,Calendar!$B401&lt;='Festività&amp;Chiusure'!$B$5),  AND($B401&gt;='Festività&amp;Chiusure'!$A$6,Calendar!$B401&lt;='Festività&amp;Chiusure'!$B$6),  AND($B401&gt;='Festività&amp;Chiusure'!$A$7,Calendar!$B401&lt;='Festività&amp;Chiusure'!$B$7),  AND($B401&gt;='Festività&amp;Chiusure'!$A$8,Calendar!$B401&lt;='Festività&amp;Chiusure'!$B$8),  AND($B401&gt;='Festività&amp;Chiusure'!$A$9,Calendar!$B401&lt;='Festività&amp;Chiusure'!$B$9),  AND($B401&gt;='Festività&amp;Chiusure'!$A$10,Calendar!$B401&lt;='Festività&amp;Chiusure'!$B$10),  AND($B401&gt;='Festività&amp;Chiusure'!$A$11,Calendar!$B401&lt;='Festività&amp;Chiusure'!$B$11),  AND($B401&gt;='Festività&amp;Chiusure'!$A$12,Calendar!$B401&lt;='Festività&amp;Chiusure'!$B$12),  AND($B401&gt;='Festività&amp;Chiusure'!$A$13,Calendar!$B401&lt;='Festività&amp;Chiusure'!$B$13),  AND($B401&gt;='Festività&amp;Chiusure'!$A$14,Calendar!$B401&lt;='Festività&amp;Chiusure'!$B$14),    AND($B401&gt;='Festività&amp;Chiusure'!$A$15,Calendar!$B401&lt;='Festività&amp;Chiusure'!$B$15),  AND($B401&gt;='Festività&amp;Chiusure'!$A$16,Calendar!$B401&lt;='Festività&amp;Chiusure'!$B$16),   $H401="domenica",$H401="sabato"),0,1)</f>
        <v>0</v>
      </c>
      <c r="K401">
        <f t="shared" ref="K401:K420" si="68">B401-DATE(YEAR(B401),1,0)</f>
        <v>33</v>
      </c>
      <c r="L401">
        <f>SUM($J$3:J401)</f>
        <v>273</v>
      </c>
    </row>
    <row r="402" spans="1:12">
      <c r="A402" s="4">
        <f t="shared" si="60"/>
        <v>20250203</v>
      </c>
      <c r="B402" s="1">
        <v>45691</v>
      </c>
      <c r="C402">
        <f t="shared" si="61"/>
        <v>2025</v>
      </c>
      <c r="D402">
        <f t="shared" si="63"/>
        <v>2</v>
      </c>
      <c r="E402">
        <f t="shared" si="64"/>
        <v>6</v>
      </c>
      <c r="F402">
        <f t="shared" si="65"/>
        <v>2</v>
      </c>
      <c r="G402">
        <f t="shared" si="66"/>
        <v>3</v>
      </c>
      <c r="H402" t="str">
        <f t="shared" si="67"/>
        <v>lunedì</v>
      </c>
      <c r="I402" t="str">
        <f t="shared" si="62"/>
        <v>febbraio</v>
      </c>
      <c r="J402">
        <f>IF(OR(AND($B402&gt;='Festività&amp;Chiusure'!$A$2,Calendar!$B402&lt;='Festività&amp;Chiusure'!$B$2),  AND($B402&gt;='Festività&amp;Chiusure'!$A$3,Calendar!$B402&lt;='Festività&amp;Chiusure'!$B$3),  AND($B402&gt;='Festività&amp;Chiusure'!$A$4,Calendar!$B402&lt;='Festività&amp;Chiusure'!$B$4),  AND($B402&gt;='Festività&amp;Chiusure'!$A$5,Calendar!$B402&lt;='Festività&amp;Chiusure'!$B$5),  AND($B402&gt;='Festività&amp;Chiusure'!$A$6,Calendar!$B402&lt;='Festività&amp;Chiusure'!$B$6),  AND($B402&gt;='Festività&amp;Chiusure'!$A$7,Calendar!$B402&lt;='Festività&amp;Chiusure'!$B$7),  AND($B402&gt;='Festività&amp;Chiusure'!$A$8,Calendar!$B402&lt;='Festività&amp;Chiusure'!$B$8),  AND($B402&gt;='Festività&amp;Chiusure'!$A$9,Calendar!$B402&lt;='Festività&amp;Chiusure'!$B$9),  AND($B402&gt;='Festività&amp;Chiusure'!$A$10,Calendar!$B402&lt;='Festività&amp;Chiusure'!$B$10),  AND($B402&gt;='Festività&amp;Chiusure'!$A$11,Calendar!$B402&lt;='Festività&amp;Chiusure'!$B$11),  AND($B402&gt;='Festività&amp;Chiusure'!$A$12,Calendar!$B402&lt;='Festività&amp;Chiusure'!$B$12),  AND($B402&gt;='Festività&amp;Chiusure'!$A$13,Calendar!$B402&lt;='Festività&amp;Chiusure'!$B$13),  AND($B402&gt;='Festività&amp;Chiusure'!$A$14,Calendar!$B402&lt;='Festività&amp;Chiusure'!$B$14),    AND($B402&gt;='Festività&amp;Chiusure'!$A$15,Calendar!$B402&lt;='Festività&amp;Chiusure'!$B$15),  AND($B402&gt;='Festività&amp;Chiusure'!$A$16,Calendar!$B402&lt;='Festività&amp;Chiusure'!$B$16),   $H402="domenica",$H402="sabato"),0,1)</f>
        <v>1</v>
      </c>
      <c r="K402">
        <f t="shared" si="68"/>
        <v>34</v>
      </c>
      <c r="L402">
        <f>SUM($J$3:J402)</f>
        <v>274</v>
      </c>
    </row>
    <row r="403" spans="1:12">
      <c r="A403" s="4">
        <f t="shared" si="60"/>
        <v>20250204</v>
      </c>
      <c r="B403" s="1">
        <v>45692</v>
      </c>
      <c r="C403">
        <f t="shared" si="61"/>
        <v>2025</v>
      </c>
      <c r="D403">
        <f t="shared" si="63"/>
        <v>2</v>
      </c>
      <c r="E403">
        <f t="shared" si="64"/>
        <v>6</v>
      </c>
      <c r="F403">
        <f t="shared" si="65"/>
        <v>3</v>
      </c>
      <c r="G403">
        <f t="shared" si="66"/>
        <v>4</v>
      </c>
      <c r="H403" t="str">
        <f t="shared" si="67"/>
        <v>martedì</v>
      </c>
      <c r="I403" t="str">
        <f t="shared" si="62"/>
        <v>febbraio</v>
      </c>
      <c r="J403">
        <f>IF(OR(AND($B403&gt;='Festività&amp;Chiusure'!$A$2,Calendar!$B403&lt;='Festività&amp;Chiusure'!$B$2),  AND($B403&gt;='Festività&amp;Chiusure'!$A$3,Calendar!$B403&lt;='Festività&amp;Chiusure'!$B$3),  AND($B403&gt;='Festività&amp;Chiusure'!$A$4,Calendar!$B403&lt;='Festività&amp;Chiusure'!$B$4),  AND($B403&gt;='Festività&amp;Chiusure'!$A$5,Calendar!$B403&lt;='Festività&amp;Chiusure'!$B$5),  AND($B403&gt;='Festività&amp;Chiusure'!$A$6,Calendar!$B403&lt;='Festività&amp;Chiusure'!$B$6),  AND($B403&gt;='Festività&amp;Chiusure'!$A$7,Calendar!$B403&lt;='Festività&amp;Chiusure'!$B$7),  AND($B403&gt;='Festività&amp;Chiusure'!$A$8,Calendar!$B403&lt;='Festività&amp;Chiusure'!$B$8),  AND($B403&gt;='Festività&amp;Chiusure'!$A$9,Calendar!$B403&lt;='Festività&amp;Chiusure'!$B$9),  AND($B403&gt;='Festività&amp;Chiusure'!$A$10,Calendar!$B403&lt;='Festività&amp;Chiusure'!$B$10),  AND($B403&gt;='Festività&amp;Chiusure'!$A$11,Calendar!$B403&lt;='Festività&amp;Chiusure'!$B$11),  AND($B403&gt;='Festività&amp;Chiusure'!$A$12,Calendar!$B403&lt;='Festività&amp;Chiusure'!$B$12),  AND($B403&gt;='Festività&amp;Chiusure'!$A$13,Calendar!$B403&lt;='Festività&amp;Chiusure'!$B$13),  AND($B403&gt;='Festività&amp;Chiusure'!$A$14,Calendar!$B403&lt;='Festività&amp;Chiusure'!$B$14),    AND($B403&gt;='Festività&amp;Chiusure'!$A$15,Calendar!$B403&lt;='Festività&amp;Chiusure'!$B$15),  AND($B403&gt;='Festività&amp;Chiusure'!$A$16,Calendar!$B403&lt;='Festività&amp;Chiusure'!$B$16),   $H403="domenica",$H403="sabato"),0,1)</f>
        <v>1</v>
      </c>
      <c r="K403">
        <f t="shared" si="68"/>
        <v>35</v>
      </c>
      <c r="L403">
        <f>SUM($J$3:J403)</f>
        <v>275</v>
      </c>
    </row>
    <row r="404" spans="1:12">
      <c r="A404" s="4">
        <f t="shared" si="60"/>
        <v>20250205</v>
      </c>
      <c r="B404" s="1">
        <v>45693</v>
      </c>
      <c r="C404">
        <f t="shared" si="61"/>
        <v>2025</v>
      </c>
      <c r="D404">
        <f t="shared" si="63"/>
        <v>2</v>
      </c>
      <c r="E404">
        <f t="shared" si="64"/>
        <v>6</v>
      </c>
      <c r="F404">
        <f t="shared" si="65"/>
        <v>4</v>
      </c>
      <c r="G404">
        <f t="shared" si="66"/>
        <v>5</v>
      </c>
      <c r="H404" t="str">
        <f t="shared" si="67"/>
        <v>mercoledì</v>
      </c>
      <c r="I404" t="str">
        <f t="shared" si="62"/>
        <v>febbraio</v>
      </c>
      <c r="J404">
        <f>IF(OR(AND($B404&gt;='Festività&amp;Chiusure'!$A$2,Calendar!$B404&lt;='Festività&amp;Chiusure'!$B$2),  AND($B404&gt;='Festività&amp;Chiusure'!$A$3,Calendar!$B404&lt;='Festività&amp;Chiusure'!$B$3),  AND($B404&gt;='Festività&amp;Chiusure'!$A$4,Calendar!$B404&lt;='Festività&amp;Chiusure'!$B$4),  AND($B404&gt;='Festività&amp;Chiusure'!$A$5,Calendar!$B404&lt;='Festività&amp;Chiusure'!$B$5),  AND($B404&gt;='Festività&amp;Chiusure'!$A$6,Calendar!$B404&lt;='Festività&amp;Chiusure'!$B$6),  AND($B404&gt;='Festività&amp;Chiusure'!$A$7,Calendar!$B404&lt;='Festività&amp;Chiusure'!$B$7),  AND($B404&gt;='Festività&amp;Chiusure'!$A$8,Calendar!$B404&lt;='Festività&amp;Chiusure'!$B$8),  AND($B404&gt;='Festività&amp;Chiusure'!$A$9,Calendar!$B404&lt;='Festività&amp;Chiusure'!$B$9),  AND($B404&gt;='Festività&amp;Chiusure'!$A$10,Calendar!$B404&lt;='Festività&amp;Chiusure'!$B$10),  AND($B404&gt;='Festività&amp;Chiusure'!$A$11,Calendar!$B404&lt;='Festività&amp;Chiusure'!$B$11),  AND($B404&gt;='Festività&amp;Chiusure'!$A$12,Calendar!$B404&lt;='Festività&amp;Chiusure'!$B$12),  AND($B404&gt;='Festività&amp;Chiusure'!$A$13,Calendar!$B404&lt;='Festività&amp;Chiusure'!$B$13),  AND($B404&gt;='Festività&amp;Chiusure'!$A$14,Calendar!$B404&lt;='Festività&amp;Chiusure'!$B$14),    AND($B404&gt;='Festività&amp;Chiusure'!$A$15,Calendar!$B404&lt;='Festività&amp;Chiusure'!$B$15),  AND($B404&gt;='Festività&amp;Chiusure'!$A$16,Calendar!$B404&lt;='Festività&amp;Chiusure'!$B$16),   $H404="domenica",$H404="sabato"),0,1)</f>
        <v>1</v>
      </c>
      <c r="K404">
        <f t="shared" si="68"/>
        <v>36</v>
      </c>
      <c r="L404">
        <f>SUM($J$3:J404)</f>
        <v>276</v>
      </c>
    </row>
    <row r="405" spans="1:12">
      <c r="A405" s="4">
        <f t="shared" si="60"/>
        <v>20250206</v>
      </c>
      <c r="B405" s="1">
        <v>45694</v>
      </c>
      <c r="C405">
        <f t="shared" si="61"/>
        <v>2025</v>
      </c>
      <c r="D405">
        <f t="shared" si="63"/>
        <v>2</v>
      </c>
      <c r="E405">
        <f t="shared" si="64"/>
        <v>6</v>
      </c>
      <c r="F405">
        <f t="shared" si="65"/>
        <v>5</v>
      </c>
      <c r="G405">
        <f t="shared" si="66"/>
        <v>6</v>
      </c>
      <c r="H405" t="str">
        <f t="shared" si="67"/>
        <v>giovedì</v>
      </c>
      <c r="I405" t="str">
        <f t="shared" si="62"/>
        <v>febbraio</v>
      </c>
      <c r="J405">
        <f>IF(OR(AND($B405&gt;='Festività&amp;Chiusure'!$A$2,Calendar!$B405&lt;='Festività&amp;Chiusure'!$B$2),  AND($B405&gt;='Festività&amp;Chiusure'!$A$3,Calendar!$B405&lt;='Festività&amp;Chiusure'!$B$3),  AND($B405&gt;='Festività&amp;Chiusure'!$A$4,Calendar!$B405&lt;='Festività&amp;Chiusure'!$B$4),  AND($B405&gt;='Festività&amp;Chiusure'!$A$5,Calendar!$B405&lt;='Festività&amp;Chiusure'!$B$5),  AND($B405&gt;='Festività&amp;Chiusure'!$A$6,Calendar!$B405&lt;='Festività&amp;Chiusure'!$B$6),  AND($B405&gt;='Festività&amp;Chiusure'!$A$7,Calendar!$B405&lt;='Festività&amp;Chiusure'!$B$7),  AND($B405&gt;='Festività&amp;Chiusure'!$A$8,Calendar!$B405&lt;='Festività&amp;Chiusure'!$B$8),  AND($B405&gt;='Festività&amp;Chiusure'!$A$9,Calendar!$B405&lt;='Festività&amp;Chiusure'!$B$9),  AND($B405&gt;='Festività&amp;Chiusure'!$A$10,Calendar!$B405&lt;='Festività&amp;Chiusure'!$B$10),  AND($B405&gt;='Festività&amp;Chiusure'!$A$11,Calendar!$B405&lt;='Festività&amp;Chiusure'!$B$11),  AND($B405&gt;='Festività&amp;Chiusure'!$A$12,Calendar!$B405&lt;='Festività&amp;Chiusure'!$B$12),  AND($B405&gt;='Festività&amp;Chiusure'!$A$13,Calendar!$B405&lt;='Festività&amp;Chiusure'!$B$13),  AND($B405&gt;='Festività&amp;Chiusure'!$A$14,Calendar!$B405&lt;='Festività&amp;Chiusure'!$B$14),    AND($B405&gt;='Festività&amp;Chiusure'!$A$15,Calendar!$B405&lt;='Festività&amp;Chiusure'!$B$15),  AND($B405&gt;='Festività&amp;Chiusure'!$A$16,Calendar!$B405&lt;='Festività&amp;Chiusure'!$B$16),   $H405="domenica",$H405="sabato"),0,1)</f>
        <v>1</v>
      </c>
      <c r="K405">
        <f t="shared" si="68"/>
        <v>37</v>
      </c>
      <c r="L405">
        <f>SUM($J$3:J405)</f>
        <v>277</v>
      </c>
    </row>
    <row r="406" spans="1:12">
      <c r="A406" s="4">
        <f t="shared" si="60"/>
        <v>20250207</v>
      </c>
      <c r="B406" s="1">
        <v>45695</v>
      </c>
      <c r="C406">
        <f t="shared" si="61"/>
        <v>2025</v>
      </c>
      <c r="D406">
        <f t="shared" si="63"/>
        <v>2</v>
      </c>
      <c r="E406">
        <f t="shared" si="64"/>
        <v>6</v>
      </c>
      <c r="F406">
        <f t="shared" si="65"/>
        <v>6</v>
      </c>
      <c r="G406">
        <f t="shared" si="66"/>
        <v>7</v>
      </c>
      <c r="H406" t="str">
        <f t="shared" si="67"/>
        <v>venerdì</v>
      </c>
      <c r="I406" t="str">
        <f t="shared" si="62"/>
        <v>febbraio</v>
      </c>
      <c r="J406">
        <f>IF(OR(AND($B406&gt;='Festività&amp;Chiusure'!$A$2,Calendar!$B406&lt;='Festività&amp;Chiusure'!$B$2),  AND($B406&gt;='Festività&amp;Chiusure'!$A$3,Calendar!$B406&lt;='Festività&amp;Chiusure'!$B$3),  AND($B406&gt;='Festività&amp;Chiusure'!$A$4,Calendar!$B406&lt;='Festività&amp;Chiusure'!$B$4),  AND($B406&gt;='Festività&amp;Chiusure'!$A$5,Calendar!$B406&lt;='Festività&amp;Chiusure'!$B$5),  AND($B406&gt;='Festività&amp;Chiusure'!$A$6,Calendar!$B406&lt;='Festività&amp;Chiusure'!$B$6),  AND($B406&gt;='Festività&amp;Chiusure'!$A$7,Calendar!$B406&lt;='Festività&amp;Chiusure'!$B$7),  AND($B406&gt;='Festività&amp;Chiusure'!$A$8,Calendar!$B406&lt;='Festività&amp;Chiusure'!$B$8),  AND($B406&gt;='Festività&amp;Chiusure'!$A$9,Calendar!$B406&lt;='Festività&amp;Chiusure'!$B$9),  AND($B406&gt;='Festività&amp;Chiusure'!$A$10,Calendar!$B406&lt;='Festività&amp;Chiusure'!$B$10),  AND($B406&gt;='Festività&amp;Chiusure'!$A$11,Calendar!$B406&lt;='Festività&amp;Chiusure'!$B$11),  AND($B406&gt;='Festività&amp;Chiusure'!$A$12,Calendar!$B406&lt;='Festività&amp;Chiusure'!$B$12),  AND($B406&gt;='Festività&amp;Chiusure'!$A$13,Calendar!$B406&lt;='Festività&amp;Chiusure'!$B$13),  AND($B406&gt;='Festività&amp;Chiusure'!$A$14,Calendar!$B406&lt;='Festività&amp;Chiusure'!$B$14),    AND($B406&gt;='Festività&amp;Chiusure'!$A$15,Calendar!$B406&lt;='Festività&amp;Chiusure'!$B$15),  AND($B406&gt;='Festività&amp;Chiusure'!$A$16,Calendar!$B406&lt;='Festività&amp;Chiusure'!$B$16),   $H406="domenica",$H406="sabato"),0,1)</f>
        <v>1</v>
      </c>
      <c r="K406">
        <f t="shared" si="68"/>
        <v>38</v>
      </c>
      <c r="L406">
        <f>SUM($J$3:J406)</f>
        <v>278</v>
      </c>
    </row>
    <row r="407" spans="1:12">
      <c r="A407" s="4">
        <f t="shared" si="60"/>
        <v>20250208</v>
      </c>
      <c r="B407" s="1">
        <v>45696</v>
      </c>
      <c r="C407">
        <f t="shared" si="61"/>
        <v>2025</v>
      </c>
      <c r="D407">
        <f t="shared" si="63"/>
        <v>2</v>
      </c>
      <c r="E407">
        <f t="shared" si="64"/>
        <v>6</v>
      </c>
      <c r="F407">
        <f t="shared" si="65"/>
        <v>7</v>
      </c>
      <c r="G407">
        <f t="shared" si="66"/>
        <v>8</v>
      </c>
      <c r="H407" t="str">
        <f t="shared" si="67"/>
        <v>sabato</v>
      </c>
      <c r="I407" t="str">
        <f t="shared" si="62"/>
        <v>febbraio</v>
      </c>
      <c r="J407">
        <f>IF(OR(AND($B407&gt;='Festività&amp;Chiusure'!$A$2,Calendar!$B407&lt;='Festività&amp;Chiusure'!$B$2),  AND($B407&gt;='Festività&amp;Chiusure'!$A$3,Calendar!$B407&lt;='Festività&amp;Chiusure'!$B$3),  AND($B407&gt;='Festività&amp;Chiusure'!$A$4,Calendar!$B407&lt;='Festività&amp;Chiusure'!$B$4),  AND($B407&gt;='Festività&amp;Chiusure'!$A$5,Calendar!$B407&lt;='Festività&amp;Chiusure'!$B$5),  AND($B407&gt;='Festività&amp;Chiusure'!$A$6,Calendar!$B407&lt;='Festività&amp;Chiusure'!$B$6),  AND($B407&gt;='Festività&amp;Chiusure'!$A$7,Calendar!$B407&lt;='Festività&amp;Chiusure'!$B$7),  AND($B407&gt;='Festività&amp;Chiusure'!$A$8,Calendar!$B407&lt;='Festività&amp;Chiusure'!$B$8),  AND($B407&gt;='Festività&amp;Chiusure'!$A$9,Calendar!$B407&lt;='Festività&amp;Chiusure'!$B$9),  AND($B407&gt;='Festività&amp;Chiusure'!$A$10,Calendar!$B407&lt;='Festività&amp;Chiusure'!$B$10),  AND($B407&gt;='Festività&amp;Chiusure'!$A$11,Calendar!$B407&lt;='Festività&amp;Chiusure'!$B$11),  AND($B407&gt;='Festività&amp;Chiusure'!$A$12,Calendar!$B407&lt;='Festività&amp;Chiusure'!$B$12),  AND($B407&gt;='Festività&amp;Chiusure'!$A$13,Calendar!$B407&lt;='Festività&amp;Chiusure'!$B$13),  AND($B407&gt;='Festività&amp;Chiusure'!$A$14,Calendar!$B407&lt;='Festività&amp;Chiusure'!$B$14),    AND($B407&gt;='Festività&amp;Chiusure'!$A$15,Calendar!$B407&lt;='Festività&amp;Chiusure'!$B$15),  AND($B407&gt;='Festività&amp;Chiusure'!$A$16,Calendar!$B407&lt;='Festività&amp;Chiusure'!$B$16),   $H407="domenica",$H407="sabato"),0,1)</f>
        <v>0</v>
      </c>
      <c r="K407">
        <f t="shared" si="68"/>
        <v>39</v>
      </c>
      <c r="L407">
        <f>SUM($J$3:J407)</f>
        <v>278</v>
      </c>
    </row>
    <row r="408" spans="1:12">
      <c r="A408" s="4">
        <f t="shared" si="60"/>
        <v>20250209</v>
      </c>
      <c r="B408" s="1">
        <v>45697</v>
      </c>
      <c r="C408">
        <f t="shared" si="61"/>
        <v>2025</v>
      </c>
      <c r="D408">
        <f t="shared" si="63"/>
        <v>2</v>
      </c>
      <c r="E408">
        <f t="shared" si="64"/>
        <v>7</v>
      </c>
      <c r="F408">
        <f t="shared" si="65"/>
        <v>1</v>
      </c>
      <c r="G408">
        <f t="shared" si="66"/>
        <v>9</v>
      </c>
      <c r="H408" t="str">
        <f t="shared" si="67"/>
        <v>domenica</v>
      </c>
      <c r="I408" t="str">
        <f t="shared" si="62"/>
        <v>febbraio</v>
      </c>
      <c r="J408">
        <f>IF(OR(AND($B408&gt;='Festività&amp;Chiusure'!$A$2,Calendar!$B408&lt;='Festività&amp;Chiusure'!$B$2),  AND($B408&gt;='Festività&amp;Chiusure'!$A$3,Calendar!$B408&lt;='Festività&amp;Chiusure'!$B$3),  AND($B408&gt;='Festività&amp;Chiusure'!$A$4,Calendar!$B408&lt;='Festività&amp;Chiusure'!$B$4),  AND($B408&gt;='Festività&amp;Chiusure'!$A$5,Calendar!$B408&lt;='Festività&amp;Chiusure'!$B$5),  AND($B408&gt;='Festività&amp;Chiusure'!$A$6,Calendar!$B408&lt;='Festività&amp;Chiusure'!$B$6),  AND($B408&gt;='Festività&amp;Chiusure'!$A$7,Calendar!$B408&lt;='Festività&amp;Chiusure'!$B$7),  AND($B408&gt;='Festività&amp;Chiusure'!$A$8,Calendar!$B408&lt;='Festività&amp;Chiusure'!$B$8),  AND($B408&gt;='Festività&amp;Chiusure'!$A$9,Calendar!$B408&lt;='Festività&amp;Chiusure'!$B$9),  AND($B408&gt;='Festività&amp;Chiusure'!$A$10,Calendar!$B408&lt;='Festività&amp;Chiusure'!$B$10),  AND($B408&gt;='Festività&amp;Chiusure'!$A$11,Calendar!$B408&lt;='Festività&amp;Chiusure'!$B$11),  AND($B408&gt;='Festività&amp;Chiusure'!$A$12,Calendar!$B408&lt;='Festività&amp;Chiusure'!$B$12),  AND($B408&gt;='Festività&amp;Chiusure'!$A$13,Calendar!$B408&lt;='Festività&amp;Chiusure'!$B$13),  AND($B408&gt;='Festività&amp;Chiusure'!$A$14,Calendar!$B408&lt;='Festività&amp;Chiusure'!$B$14),    AND($B408&gt;='Festività&amp;Chiusure'!$A$15,Calendar!$B408&lt;='Festività&amp;Chiusure'!$B$15),  AND($B408&gt;='Festività&amp;Chiusure'!$A$16,Calendar!$B408&lt;='Festività&amp;Chiusure'!$B$16),   $H408="domenica",$H408="sabato"),0,1)</f>
        <v>0</v>
      </c>
      <c r="K408">
        <f t="shared" si="68"/>
        <v>40</v>
      </c>
      <c r="L408">
        <f>SUM($J$3:J408)</f>
        <v>278</v>
      </c>
    </row>
    <row r="409" spans="1:12">
      <c r="A409" s="4">
        <f t="shared" si="60"/>
        <v>20250210</v>
      </c>
      <c r="B409" s="1">
        <v>45698</v>
      </c>
      <c r="C409">
        <f t="shared" si="61"/>
        <v>2025</v>
      </c>
      <c r="D409">
        <f t="shared" si="63"/>
        <v>2</v>
      </c>
      <c r="E409">
        <f t="shared" si="64"/>
        <v>7</v>
      </c>
      <c r="F409">
        <f t="shared" si="65"/>
        <v>2</v>
      </c>
      <c r="G409">
        <f t="shared" si="66"/>
        <v>10</v>
      </c>
      <c r="H409" t="str">
        <f t="shared" si="67"/>
        <v>lunedì</v>
      </c>
      <c r="I409" t="str">
        <f t="shared" si="62"/>
        <v>febbraio</v>
      </c>
      <c r="J409">
        <f>IF(OR(AND($B409&gt;='Festività&amp;Chiusure'!$A$2,Calendar!$B409&lt;='Festività&amp;Chiusure'!$B$2),  AND($B409&gt;='Festività&amp;Chiusure'!$A$3,Calendar!$B409&lt;='Festività&amp;Chiusure'!$B$3),  AND($B409&gt;='Festività&amp;Chiusure'!$A$4,Calendar!$B409&lt;='Festività&amp;Chiusure'!$B$4),  AND($B409&gt;='Festività&amp;Chiusure'!$A$5,Calendar!$B409&lt;='Festività&amp;Chiusure'!$B$5),  AND($B409&gt;='Festività&amp;Chiusure'!$A$6,Calendar!$B409&lt;='Festività&amp;Chiusure'!$B$6),  AND($B409&gt;='Festività&amp;Chiusure'!$A$7,Calendar!$B409&lt;='Festività&amp;Chiusure'!$B$7),  AND($B409&gt;='Festività&amp;Chiusure'!$A$8,Calendar!$B409&lt;='Festività&amp;Chiusure'!$B$8),  AND($B409&gt;='Festività&amp;Chiusure'!$A$9,Calendar!$B409&lt;='Festività&amp;Chiusure'!$B$9),  AND($B409&gt;='Festività&amp;Chiusure'!$A$10,Calendar!$B409&lt;='Festività&amp;Chiusure'!$B$10),  AND($B409&gt;='Festività&amp;Chiusure'!$A$11,Calendar!$B409&lt;='Festività&amp;Chiusure'!$B$11),  AND($B409&gt;='Festività&amp;Chiusure'!$A$12,Calendar!$B409&lt;='Festività&amp;Chiusure'!$B$12),  AND($B409&gt;='Festività&amp;Chiusure'!$A$13,Calendar!$B409&lt;='Festività&amp;Chiusure'!$B$13),  AND($B409&gt;='Festività&amp;Chiusure'!$A$14,Calendar!$B409&lt;='Festività&amp;Chiusure'!$B$14),    AND($B409&gt;='Festività&amp;Chiusure'!$A$15,Calendar!$B409&lt;='Festività&amp;Chiusure'!$B$15),  AND($B409&gt;='Festività&amp;Chiusure'!$A$16,Calendar!$B409&lt;='Festività&amp;Chiusure'!$B$16),   $H409="domenica",$H409="sabato"),0,1)</f>
        <v>1</v>
      </c>
      <c r="K409">
        <f t="shared" si="68"/>
        <v>41</v>
      </c>
      <c r="L409">
        <f>SUM($J$3:J409)</f>
        <v>279</v>
      </c>
    </row>
    <row r="410" spans="1:12">
      <c r="A410" s="4">
        <f t="shared" si="60"/>
        <v>20250211</v>
      </c>
      <c r="B410" s="1">
        <v>45699</v>
      </c>
      <c r="C410">
        <f t="shared" si="61"/>
        <v>2025</v>
      </c>
      <c r="D410">
        <f t="shared" si="63"/>
        <v>2</v>
      </c>
      <c r="E410">
        <f t="shared" si="64"/>
        <v>7</v>
      </c>
      <c r="F410">
        <f t="shared" si="65"/>
        <v>3</v>
      </c>
      <c r="G410">
        <f t="shared" si="66"/>
        <v>11</v>
      </c>
      <c r="H410" t="str">
        <f t="shared" si="67"/>
        <v>martedì</v>
      </c>
      <c r="I410" t="str">
        <f t="shared" si="62"/>
        <v>febbraio</v>
      </c>
      <c r="J410">
        <f>IF(OR(AND($B410&gt;='Festività&amp;Chiusure'!$A$2,Calendar!$B410&lt;='Festività&amp;Chiusure'!$B$2),  AND($B410&gt;='Festività&amp;Chiusure'!$A$3,Calendar!$B410&lt;='Festività&amp;Chiusure'!$B$3),  AND($B410&gt;='Festività&amp;Chiusure'!$A$4,Calendar!$B410&lt;='Festività&amp;Chiusure'!$B$4),  AND($B410&gt;='Festività&amp;Chiusure'!$A$5,Calendar!$B410&lt;='Festività&amp;Chiusure'!$B$5),  AND($B410&gt;='Festività&amp;Chiusure'!$A$6,Calendar!$B410&lt;='Festività&amp;Chiusure'!$B$6),  AND($B410&gt;='Festività&amp;Chiusure'!$A$7,Calendar!$B410&lt;='Festività&amp;Chiusure'!$B$7),  AND($B410&gt;='Festività&amp;Chiusure'!$A$8,Calendar!$B410&lt;='Festività&amp;Chiusure'!$B$8),  AND($B410&gt;='Festività&amp;Chiusure'!$A$9,Calendar!$B410&lt;='Festività&amp;Chiusure'!$B$9),  AND($B410&gt;='Festività&amp;Chiusure'!$A$10,Calendar!$B410&lt;='Festività&amp;Chiusure'!$B$10),  AND($B410&gt;='Festività&amp;Chiusure'!$A$11,Calendar!$B410&lt;='Festività&amp;Chiusure'!$B$11),  AND($B410&gt;='Festività&amp;Chiusure'!$A$12,Calendar!$B410&lt;='Festività&amp;Chiusure'!$B$12),  AND($B410&gt;='Festività&amp;Chiusure'!$A$13,Calendar!$B410&lt;='Festività&amp;Chiusure'!$B$13),  AND($B410&gt;='Festività&amp;Chiusure'!$A$14,Calendar!$B410&lt;='Festività&amp;Chiusure'!$B$14),    AND($B410&gt;='Festività&amp;Chiusure'!$A$15,Calendar!$B410&lt;='Festività&amp;Chiusure'!$B$15),  AND($B410&gt;='Festività&amp;Chiusure'!$A$16,Calendar!$B410&lt;='Festività&amp;Chiusure'!$B$16),   $H410="domenica",$H410="sabato"),0,1)</f>
        <v>1</v>
      </c>
      <c r="K410">
        <f t="shared" si="68"/>
        <v>42</v>
      </c>
      <c r="L410">
        <f>SUM($J$3:J410)</f>
        <v>280</v>
      </c>
    </row>
    <row r="411" spans="1:12">
      <c r="A411" s="4">
        <f t="shared" si="60"/>
        <v>20250212</v>
      </c>
      <c r="B411" s="1">
        <v>45700</v>
      </c>
      <c r="C411">
        <f t="shared" si="61"/>
        <v>2025</v>
      </c>
      <c r="D411">
        <f t="shared" si="63"/>
        <v>2</v>
      </c>
      <c r="E411">
        <f t="shared" si="64"/>
        <v>7</v>
      </c>
      <c r="F411">
        <f t="shared" si="65"/>
        <v>4</v>
      </c>
      <c r="G411">
        <f t="shared" si="66"/>
        <v>12</v>
      </c>
      <c r="H411" t="str">
        <f t="shared" si="67"/>
        <v>mercoledì</v>
      </c>
      <c r="I411" t="str">
        <f t="shared" si="62"/>
        <v>febbraio</v>
      </c>
      <c r="J411">
        <f>IF(OR(AND($B411&gt;='Festività&amp;Chiusure'!$A$2,Calendar!$B411&lt;='Festività&amp;Chiusure'!$B$2),  AND($B411&gt;='Festività&amp;Chiusure'!$A$3,Calendar!$B411&lt;='Festività&amp;Chiusure'!$B$3),  AND($B411&gt;='Festività&amp;Chiusure'!$A$4,Calendar!$B411&lt;='Festività&amp;Chiusure'!$B$4),  AND($B411&gt;='Festività&amp;Chiusure'!$A$5,Calendar!$B411&lt;='Festività&amp;Chiusure'!$B$5),  AND($B411&gt;='Festività&amp;Chiusure'!$A$6,Calendar!$B411&lt;='Festività&amp;Chiusure'!$B$6),  AND($B411&gt;='Festività&amp;Chiusure'!$A$7,Calendar!$B411&lt;='Festività&amp;Chiusure'!$B$7),  AND($B411&gt;='Festività&amp;Chiusure'!$A$8,Calendar!$B411&lt;='Festività&amp;Chiusure'!$B$8),  AND($B411&gt;='Festività&amp;Chiusure'!$A$9,Calendar!$B411&lt;='Festività&amp;Chiusure'!$B$9),  AND($B411&gt;='Festività&amp;Chiusure'!$A$10,Calendar!$B411&lt;='Festività&amp;Chiusure'!$B$10),  AND($B411&gt;='Festività&amp;Chiusure'!$A$11,Calendar!$B411&lt;='Festività&amp;Chiusure'!$B$11),  AND($B411&gt;='Festività&amp;Chiusure'!$A$12,Calendar!$B411&lt;='Festività&amp;Chiusure'!$B$12),  AND($B411&gt;='Festività&amp;Chiusure'!$A$13,Calendar!$B411&lt;='Festività&amp;Chiusure'!$B$13),  AND($B411&gt;='Festività&amp;Chiusure'!$A$14,Calendar!$B411&lt;='Festività&amp;Chiusure'!$B$14),    AND($B411&gt;='Festività&amp;Chiusure'!$A$15,Calendar!$B411&lt;='Festività&amp;Chiusure'!$B$15),  AND($B411&gt;='Festività&amp;Chiusure'!$A$16,Calendar!$B411&lt;='Festività&amp;Chiusure'!$B$16),   $H411="domenica",$H411="sabato"),0,1)</f>
        <v>1</v>
      </c>
      <c r="K411">
        <f t="shared" si="68"/>
        <v>43</v>
      </c>
      <c r="L411">
        <f>SUM($J$3:J411)</f>
        <v>281</v>
      </c>
    </row>
    <row r="412" spans="1:12">
      <c r="A412" s="4">
        <f t="shared" si="60"/>
        <v>20250213</v>
      </c>
      <c r="B412" s="1">
        <v>45701</v>
      </c>
      <c r="C412">
        <f t="shared" si="61"/>
        <v>2025</v>
      </c>
      <c r="D412">
        <f t="shared" si="63"/>
        <v>2</v>
      </c>
      <c r="E412">
        <f t="shared" si="64"/>
        <v>7</v>
      </c>
      <c r="F412">
        <f t="shared" si="65"/>
        <v>5</v>
      </c>
      <c r="G412">
        <f t="shared" si="66"/>
        <v>13</v>
      </c>
      <c r="H412" t="str">
        <f t="shared" si="67"/>
        <v>giovedì</v>
      </c>
      <c r="I412" t="str">
        <f t="shared" si="62"/>
        <v>febbraio</v>
      </c>
      <c r="J412">
        <f>IF(OR(AND($B412&gt;='Festività&amp;Chiusure'!$A$2,Calendar!$B412&lt;='Festività&amp;Chiusure'!$B$2),  AND($B412&gt;='Festività&amp;Chiusure'!$A$3,Calendar!$B412&lt;='Festività&amp;Chiusure'!$B$3),  AND($B412&gt;='Festività&amp;Chiusure'!$A$4,Calendar!$B412&lt;='Festività&amp;Chiusure'!$B$4),  AND($B412&gt;='Festività&amp;Chiusure'!$A$5,Calendar!$B412&lt;='Festività&amp;Chiusure'!$B$5),  AND($B412&gt;='Festività&amp;Chiusure'!$A$6,Calendar!$B412&lt;='Festività&amp;Chiusure'!$B$6),  AND($B412&gt;='Festività&amp;Chiusure'!$A$7,Calendar!$B412&lt;='Festività&amp;Chiusure'!$B$7),  AND($B412&gt;='Festività&amp;Chiusure'!$A$8,Calendar!$B412&lt;='Festività&amp;Chiusure'!$B$8),  AND($B412&gt;='Festività&amp;Chiusure'!$A$9,Calendar!$B412&lt;='Festività&amp;Chiusure'!$B$9),  AND($B412&gt;='Festività&amp;Chiusure'!$A$10,Calendar!$B412&lt;='Festività&amp;Chiusure'!$B$10),  AND($B412&gt;='Festività&amp;Chiusure'!$A$11,Calendar!$B412&lt;='Festività&amp;Chiusure'!$B$11),  AND($B412&gt;='Festività&amp;Chiusure'!$A$12,Calendar!$B412&lt;='Festività&amp;Chiusure'!$B$12),  AND($B412&gt;='Festività&amp;Chiusure'!$A$13,Calendar!$B412&lt;='Festività&amp;Chiusure'!$B$13),  AND($B412&gt;='Festività&amp;Chiusure'!$A$14,Calendar!$B412&lt;='Festività&amp;Chiusure'!$B$14),    AND($B412&gt;='Festività&amp;Chiusure'!$A$15,Calendar!$B412&lt;='Festività&amp;Chiusure'!$B$15),  AND($B412&gt;='Festività&amp;Chiusure'!$A$16,Calendar!$B412&lt;='Festività&amp;Chiusure'!$B$16),   $H412="domenica",$H412="sabato"),0,1)</f>
        <v>1</v>
      </c>
      <c r="K412">
        <f t="shared" si="68"/>
        <v>44</v>
      </c>
      <c r="L412">
        <f>SUM($J$3:J412)</f>
        <v>282</v>
      </c>
    </row>
    <row r="413" spans="1:12">
      <c r="A413" s="4">
        <f t="shared" si="60"/>
        <v>20250214</v>
      </c>
      <c r="B413" s="1">
        <v>45702</v>
      </c>
      <c r="C413">
        <f t="shared" si="61"/>
        <v>2025</v>
      </c>
      <c r="D413">
        <f t="shared" si="63"/>
        <v>2</v>
      </c>
      <c r="E413">
        <f t="shared" si="64"/>
        <v>7</v>
      </c>
      <c r="F413">
        <f t="shared" si="65"/>
        <v>6</v>
      </c>
      <c r="G413">
        <f t="shared" si="66"/>
        <v>14</v>
      </c>
      <c r="H413" t="str">
        <f t="shared" si="67"/>
        <v>venerdì</v>
      </c>
      <c r="I413" t="str">
        <f t="shared" si="62"/>
        <v>febbraio</v>
      </c>
      <c r="J413">
        <f>IF(OR(AND($B413&gt;='Festività&amp;Chiusure'!$A$2,Calendar!$B413&lt;='Festività&amp;Chiusure'!$B$2),  AND($B413&gt;='Festività&amp;Chiusure'!$A$3,Calendar!$B413&lt;='Festività&amp;Chiusure'!$B$3),  AND($B413&gt;='Festività&amp;Chiusure'!$A$4,Calendar!$B413&lt;='Festività&amp;Chiusure'!$B$4),  AND($B413&gt;='Festività&amp;Chiusure'!$A$5,Calendar!$B413&lt;='Festività&amp;Chiusure'!$B$5),  AND($B413&gt;='Festività&amp;Chiusure'!$A$6,Calendar!$B413&lt;='Festività&amp;Chiusure'!$B$6),  AND($B413&gt;='Festività&amp;Chiusure'!$A$7,Calendar!$B413&lt;='Festività&amp;Chiusure'!$B$7),  AND($B413&gt;='Festività&amp;Chiusure'!$A$8,Calendar!$B413&lt;='Festività&amp;Chiusure'!$B$8),  AND($B413&gt;='Festività&amp;Chiusure'!$A$9,Calendar!$B413&lt;='Festività&amp;Chiusure'!$B$9),  AND($B413&gt;='Festività&amp;Chiusure'!$A$10,Calendar!$B413&lt;='Festività&amp;Chiusure'!$B$10),  AND($B413&gt;='Festività&amp;Chiusure'!$A$11,Calendar!$B413&lt;='Festività&amp;Chiusure'!$B$11),  AND($B413&gt;='Festività&amp;Chiusure'!$A$12,Calendar!$B413&lt;='Festività&amp;Chiusure'!$B$12),  AND($B413&gt;='Festività&amp;Chiusure'!$A$13,Calendar!$B413&lt;='Festività&amp;Chiusure'!$B$13),  AND($B413&gt;='Festività&amp;Chiusure'!$A$14,Calendar!$B413&lt;='Festività&amp;Chiusure'!$B$14),    AND($B413&gt;='Festività&amp;Chiusure'!$A$15,Calendar!$B413&lt;='Festività&amp;Chiusure'!$B$15),  AND($B413&gt;='Festività&amp;Chiusure'!$A$16,Calendar!$B413&lt;='Festività&amp;Chiusure'!$B$16),   $H413="domenica",$H413="sabato"),0,1)</f>
        <v>1</v>
      </c>
      <c r="K413">
        <f t="shared" si="68"/>
        <v>45</v>
      </c>
      <c r="L413">
        <f>SUM($J$3:J413)</f>
        <v>283</v>
      </c>
    </row>
    <row r="414" spans="1:12">
      <c r="A414" s="4">
        <f t="shared" si="60"/>
        <v>20250215</v>
      </c>
      <c r="B414" s="1">
        <v>45703</v>
      </c>
      <c r="C414">
        <f t="shared" si="61"/>
        <v>2025</v>
      </c>
      <c r="D414">
        <f t="shared" si="63"/>
        <v>2</v>
      </c>
      <c r="E414">
        <f t="shared" si="64"/>
        <v>7</v>
      </c>
      <c r="F414">
        <f t="shared" si="65"/>
        <v>7</v>
      </c>
      <c r="G414">
        <f t="shared" si="66"/>
        <v>15</v>
      </c>
      <c r="H414" t="str">
        <f t="shared" si="67"/>
        <v>sabato</v>
      </c>
      <c r="I414" t="str">
        <f t="shared" si="62"/>
        <v>febbraio</v>
      </c>
      <c r="J414">
        <f>IF(OR(AND($B414&gt;='Festività&amp;Chiusure'!$A$2,Calendar!$B414&lt;='Festività&amp;Chiusure'!$B$2),  AND($B414&gt;='Festività&amp;Chiusure'!$A$3,Calendar!$B414&lt;='Festività&amp;Chiusure'!$B$3),  AND($B414&gt;='Festività&amp;Chiusure'!$A$4,Calendar!$B414&lt;='Festività&amp;Chiusure'!$B$4),  AND($B414&gt;='Festività&amp;Chiusure'!$A$5,Calendar!$B414&lt;='Festività&amp;Chiusure'!$B$5),  AND($B414&gt;='Festività&amp;Chiusure'!$A$6,Calendar!$B414&lt;='Festività&amp;Chiusure'!$B$6),  AND($B414&gt;='Festività&amp;Chiusure'!$A$7,Calendar!$B414&lt;='Festività&amp;Chiusure'!$B$7),  AND($B414&gt;='Festività&amp;Chiusure'!$A$8,Calendar!$B414&lt;='Festività&amp;Chiusure'!$B$8),  AND($B414&gt;='Festività&amp;Chiusure'!$A$9,Calendar!$B414&lt;='Festività&amp;Chiusure'!$B$9),  AND($B414&gt;='Festività&amp;Chiusure'!$A$10,Calendar!$B414&lt;='Festività&amp;Chiusure'!$B$10),  AND($B414&gt;='Festività&amp;Chiusure'!$A$11,Calendar!$B414&lt;='Festività&amp;Chiusure'!$B$11),  AND($B414&gt;='Festività&amp;Chiusure'!$A$12,Calendar!$B414&lt;='Festività&amp;Chiusure'!$B$12),  AND($B414&gt;='Festività&amp;Chiusure'!$A$13,Calendar!$B414&lt;='Festività&amp;Chiusure'!$B$13),  AND($B414&gt;='Festività&amp;Chiusure'!$A$14,Calendar!$B414&lt;='Festività&amp;Chiusure'!$B$14),    AND($B414&gt;='Festività&amp;Chiusure'!$A$15,Calendar!$B414&lt;='Festività&amp;Chiusure'!$B$15),  AND($B414&gt;='Festività&amp;Chiusure'!$A$16,Calendar!$B414&lt;='Festività&amp;Chiusure'!$B$16),   $H414="domenica",$H414="sabato"),0,1)</f>
        <v>0</v>
      </c>
      <c r="K414">
        <f t="shared" si="68"/>
        <v>46</v>
      </c>
      <c r="L414">
        <f>SUM($J$3:J414)</f>
        <v>283</v>
      </c>
    </row>
    <row r="415" spans="1:12">
      <c r="A415" s="4">
        <f t="shared" si="60"/>
        <v>20250216</v>
      </c>
      <c r="B415" s="1">
        <v>45704</v>
      </c>
      <c r="C415">
        <f t="shared" si="61"/>
        <v>2025</v>
      </c>
      <c r="D415">
        <f t="shared" si="63"/>
        <v>2</v>
      </c>
      <c r="E415">
        <f t="shared" si="64"/>
        <v>8</v>
      </c>
      <c r="F415">
        <f t="shared" si="65"/>
        <v>1</v>
      </c>
      <c r="G415">
        <f t="shared" si="66"/>
        <v>16</v>
      </c>
      <c r="H415" t="str">
        <f t="shared" si="67"/>
        <v>domenica</v>
      </c>
      <c r="I415" t="str">
        <f t="shared" si="62"/>
        <v>febbraio</v>
      </c>
      <c r="J415">
        <f>IF(OR(AND($B415&gt;='Festività&amp;Chiusure'!$A$2,Calendar!$B415&lt;='Festività&amp;Chiusure'!$B$2),  AND($B415&gt;='Festività&amp;Chiusure'!$A$3,Calendar!$B415&lt;='Festività&amp;Chiusure'!$B$3),  AND($B415&gt;='Festività&amp;Chiusure'!$A$4,Calendar!$B415&lt;='Festività&amp;Chiusure'!$B$4),  AND($B415&gt;='Festività&amp;Chiusure'!$A$5,Calendar!$B415&lt;='Festività&amp;Chiusure'!$B$5),  AND($B415&gt;='Festività&amp;Chiusure'!$A$6,Calendar!$B415&lt;='Festività&amp;Chiusure'!$B$6),  AND($B415&gt;='Festività&amp;Chiusure'!$A$7,Calendar!$B415&lt;='Festività&amp;Chiusure'!$B$7),  AND($B415&gt;='Festività&amp;Chiusure'!$A$8,Calendar!$B415&lt;='Festività&amp;Chiusure'!$B$8),  AND($B415&gt;='Festività&amp;Chiusure'!$A$9,Calendar!$B415&lt;='Festività&amp;Chiusure'!$B$9),  AND($B415&gt;='Festività&amp;Chiusure'!$A$10,Calendar!$B415&lt;='Festività&amp;Chiusure'!$B$10),  AND($B415&gt;='Festività&amp;Chiusure'!$A$11,Calendar!$B415&lt;='Festività&amp;Chiusure'!$B$11),  AND($B415&gt;='Festività&amp;Chiusure'!$A$12,Calendar!$B415&lt;='Festività&amp;Chiusure'!$B$12),  AND($B415&gt;='Festività&amp;Chiusure'!$A$13,Calendar!$B415&lt;='Festività&amp;Chiusure'!$B$13),  AND($B415&gt;='Festività&amp;Chiusure'!$A$14,Calendar!$B415&lt;='Festività&amp;Chiusure'!$B$14),    AND($B415&gt;='Festività&amp;Chiusure'!$A$15,Calendar!$B415&lt;='Festività&amp;Chiusure'!$B$15),  AND($B415&gt;='Festività&amp;Chiusure'!$A$16,Calendar!$B415&lt;='Festività&amp;Chiusure'!$B$16),   $H415="domenica",$H415="sabato"),0,1)</f>
        <v>0</v>
      </c>
      <c r="K415">
        <f t="shared" si="68"/>
        <v>47</v>
      </c>
      <c r="L415">
        <f>SUM($J$3:J415)</f>
        <v>283</v>
      </c>
    </row>
    <row r="416" spans="1:12">
      <c r="A416" s="4">
        <f t="shared" si="60"/>
        <v>20250217</v>
      </c>
      <c r="B416" s="1">
        <v>45705</v>
      </c>
      <c r="C416">
        <f t="shared" si="61"/>
        <v>2025</v>
      </c>
      <c r="D416">
        <f t="shared" si="63"/>
        <v>2</v>
      </c>
      <c r="E416">
        <f t="shared" si="64"/>
        <v>8</v>
      </c>
      <c r="F416">
        <f t="shared" si="65"/>
        <v>2</v>
      </c>
      <c r="G416">
        <f t="shared" si="66"/>
        <v>17</v>
      </c>
      <c r="H416" t="str">
        <f t="shared" si="67"/>
        <v>lunedì</v>
      </c>
      <c r="I416" t="str">
        <f t="shared" si="62"/>
        <v>febbraio</v>
      </c>
      <c r="J416">
        <f>IF(OR(AND($B416&gt;='Festività&amp;Chiusure'!$A$2,Calendar!$B416&lt;='Festività&amp;Chiusure'!$B$2),  AND($B416&gt;='Festività&amp;Chiusure'!$A$3,Calendar!$B416&lt;='Festività&amp;Chiusure'!$B$3),  AND($B416&gt;='Festività&amp;Chiusure'!$A$4,Calendar!$B416&lt;='Festività&amp;Chiusure'!$B$4),  AND($B416&gt;='Festività&amp;Chiusure'!$A$5,Calendar!$B416&lt;='Festività&amp;Chiusure'!$B$5),  AND($B416&gt;='Festività&amp;Chiusure'!$A$6,Calendar!$B416&lt;='Festività&amp;Chiusure'!$B$6),  AND($B416&gt;='Festività&amp;Chiusure'!$A$7,Calendar!$B416&lt;='Festività&amp;Chiusure'!$B$7),  AND($B416&gt;='Festività&amp;Chiusure'!$A$8,Calendar!$B416&lt;='Festività&amp;Chiusure'!$B$8),  AND($B416&gt;='Festività&amp;Chiusure'!$A$9,Calendar!$B416&lt;='Festività&amp;Chiusure'!$B$9),  AND($B416&gt;='Festività&amp;Chiusure'!$A$10,Calendar!$B416&lt;='Festività&amp;Chiusure'!$B$10),  AND($B416&gt;='Festività&amp;Chiusure'!$A$11,Calendar!$B416&lt;='Festività&amp;Chiusure'!$B$11),  AND($B416&gt;='Festività&amp;Chiusure'!$A$12,Calendar!$B416&lt;='Festività&amp;Chiusure'!$B$12),  AND($B416&gt;='Festività&amp;Chiusure'!$A$13,Calendar!$B416&lt;='Festività&amp;Chiusure'!$B$13),  AND($B416&gt;='Festività&amp;Chiusure'!$A$14,Calendar!$B416&lt;='Festività&amp;Chiusure'!$B$14),    AND($B416&gt;='Festività&amp;Chiusure'!$A$15,Calendar!$B416&lt;='Festività&amp;Chiusure'!$B$15),  AND($B416&gt;='Festività&amp;Chiusure'!$A$16,Calendar!$B416&lt;='Festività&amp;Chiusure'!$B$16),   $H416="domenica",$H416="sabato"),0,1)</f>
        <v>1</v>
      </c>
      <c r="K416">
        <f t="shared" si="68"/>
        <v>48</v>
      </c>
      <c r="L416">
        <f>SUM($J$3:J416)</f>
        <v>284</v>
      </c>
    </row>
    <row r="417" spans="1:12">
      <c r="A417" s="4">
        <f t="shared" si="60"/>
        <v>20250218</v>
      </c>
      <c r="B417" s="1">
        <v>45706</v>
      </c>
      <c r="C417">
        <f t="shared" si="61"/>
        <v>2025</v>
      </c>
      <c r="D417">
        <f t="shared" si="63"/>
        <v>2</v>
      </c>
      <c r="E417">
        <f t="shared" si="64"/>
        <v>8</v>
      </c>
      <c r="F417">
        <f t="shared" si="65"/>
        <v>3</v>
      </c>
      <c r="G417">
        <f t="shared" si="66"/>
        <v>18</v>
      </c>
      <c r="H417" t="str">
        <f t="shared" si="67"/>
        <v>martedì</v>
      </c>
      <c r="I417" t="str">
        <f t="shared" si="62"/>
        <v>febbraio</v>
      </c>
      <c r="J417">
        <f>IF(OR(AND($B417&gt;='Festività&amp;Chiusure'!$A$2,Calendar!$B417&lt;='Festività&amp;Chiusure'!$B$2),  AND($B417&gt;='Festività&amp;Chiusure'!$A$3,Calendar!$B417&lt;='Festività&amp;Chiusure'!$B$3),  AND($B417&gt;='Festività&amp;Chiusure'!$A$4,Calendar!$B417&lt;='Festività&amp;Chiusure'!$B$4),  AND($B417&gt;='Festività&amp;Chiusure'!$A$5,Calendar!$B417&lt;='Festività&amp;Chiusure'!$B$5),  AND($B417&gt;='Festività&amp;Chiusure'!$A$6,Calendar!$B417&lt;='Festività&amp;Chiusure'!$B$6),  AND($B417&gt;='Festività&amp;Chiusure'!$A$7,Calendar!$B417&lt;='Festività&amp;Chiusure'!$B$7),  AND($B417&gt;='Festività&amp;Chiusure'!$A$8,Calendar!$B417&lt;='Festività&amp;Chiusure'!$B$8),  AND($B417&gt;='Festività&amp;Chiusure'!$A$9,Calendar!$B417&lt;='Festività&amp;Chiusure'!$B$9),  AND($B417&gt;='Festività&amp;Chiusure'!$A$10,Calendar!$B417&lt;='Festività&amp;Chiusure'!$B$10),  AND($B417&gt;='Festività&amp;Chiusure'!$A$11,Calendar!$B417&lt;='Festività&amp;Chiusure'!$B$11),  AND($B417&gt;='Festività&amp;Chiusure'!$A$12,Calendar!$B417&lt;='Festività&amp;Chiusure'!$B$12),  AND($B417&gt;='Festività&amp;Chiusure'!$A$13,Calendar!$B417&lt;='Festività&amp;Chiusure'!$B$13),  AND($B417&gt;='Festività&amp;Chiusure'!$A$14,Calendar!$B417&lt;='Festività&amp;Chiusure'!$B$14),    AND($B417&gt;='Festività&amp;Chiusure'!$A$15,Calendar!$B417&lt;='Festività&amp;Chiusure'!$B$15),  AND($B417&gt;='Festività&amp;Chiusure'!$A$16,Calendar!$B417&lt;='Festività&amp;Chiusure'!$B$16),   $H417="domenica",$H417="sabato"),0,1)</f>
        <v>1</v>
      </c>
      <c r="K417">
        <f t="shared" si="68"/>
        <v>49</v>
      </c>
      <c r="L417">
        <f>SUM($J$3:J417)</f>
        <v>285</v>
      </c>
    </row>
    <row r="418" spans="1:12">
      <c r="A418" s="4">
        <f t="shared" si="60"/>
        <v>20250219</v>
      </c>
      <c r="B418" s="1">
        <v>45707</v>
      </c>
      <c r="C418">
        <f t="shared" si="61"/>
        <v>2025</v>
      </c>
      <c r="D418">
        <f t="shared" si="63"/>
        <v>2</v>
      </c>
      <c r="E418">
        <f t="shared" si="64"/>
        <v>8</v>
      </c>
      <c r="F418">
        <f t="shared" si="65"/>
        <v>4</v>
      </c>
      <c r="G418">
        <f t="shared" si="66"/>
        <v>19</v>
      </c>
      <c r="H418" t="str">
        <f t="shared" si="67"/>
        <v>mercoledì</v>
      </c>
      <c r="I418" t="str">
        <f t="shared" si="62"/>
        <v>febbraio</v>
      </c>
      <c r="J418">
        <f>IF(OR(AND($B418&gt;='Festività&amp;Chiusure'!$A$2,Calendar!$B418&lt;='Festività&amp;Chiusure'!$B$2),  AND($B418&gt;='Festività&amp;Chiusure'!$A$3,Calendar!$B418&lt;='Festività&amp;Chiusure'!$B$3),  AND($B418&gt;='Festività&amp;Chiusure'!$A$4,Calendar!$B418&lt;='Festività&amp;Chiusure'!$B$4),  AND($B418&gt;='Festività&amp;Chiusure'!$A$5,Calendar!$B418&lt;='Festività&amp;Chiusure'!$B$5),  AND($B418&gt;='Festività&amp;Chiusure'!$A$6,Calendar!$B418&lt;='Festività&amp;Chiusure'!$B$6),  AND($B418&gt;='Festività&amp;Chiusure'!$A$7,Calendar!$B418&lt;='Festività&amp;Chiusure'!$B$7),  AND($B418&gt;='Festività&amp;Chiusure'!$A$8,Calendar!$B418&lt;='Festività&amp;Chiusure'!$B$8),  AND($B418&gt;='Festività&amp;Chiusure'!$A$9,Calendar!$B418&lt;='Festività&amp;Chiusure'!$B$9),  AND($B418&gt;='Festività&amp;Chiusure'!$A$10,Calendar!$B418&lt;='Festività&amp;Chiusure'!$B$10),  AND($B418&gt;='Festività&amp;Chiusure'!$A$11,Calendar!$B418&lt;='Festività&amp;Chiusure'!$B$11),  AND($B418&gt;='Festività&amp;Chiusure'!$A$12,Calendar!$B418&lt;='Festività&amp;Chiusure'!$B$12),  AND($B418&gt;='Festività&amp;Chiusure'!$A$13,Calendar!$B418&lt;='Festività&amp;Chiusure'!$B$13),  AND($B418&gt;='Festività&amp;Chiusure'!$A$14,Calendar!$B418&lt;='Festività&amp;Chiusure'!$B$14),    AND($B418&gt;='Festività&amp;Chiusure'!$A$15,Calendar!$B418&lt;='Festività&amp;Chiusure'!$B$15),  AND($B418&gt;='Festività&amp;Chiusure'!$A$16,Calendar!$B418&lt;='Festività&amp;Chiusure'!$B$16),   $H418="domenica",$H418="sabato"),0,1)</f>
        <v>1</v>
      </c>
      <c r="K418">
        <f t="shared" si="68"/>
        <v>50</v>
      </c>
      <c r="L418">
        <f>SUM($J$3:J418)</f>
        <v>286</v>
      </c>
    </row>
    <row r="419" spans="1:12">
      <c r="A419" s="4">
        <f t="shared" si="60"/>
        <v>20250220</v>
      </c>
      <c r="B419" s="1">
        <v>45708</v>
      </c>
      <c r="C419">
        <f t="shared" si="61"/>
        <v>2025</v>
      </c>
      <c r="D419">
        <f t="shared" si="63"/>
        <v>2</v>
      </c>
      <c r="E419">
        <f t="shared" si="64"/>
        <v>8</v>
      </c>
      <c r="F419">
        <f t="shared" si="65"/>
        <v>5</v>
      </c>
      <c r="G419">
        <f t="shared" si="66"/>
        <v>20</v>
      </c>
      <c r="H419" t="str">
        <f t="shared" si="67"/>
        <v>giovedì</v>
      </c>
      <c r="I419" t="str">
        <f t="shared" si="62"/>
        <v>febbraio</v>
      </c>
      <c r="J419">
        <f>IF(OR(AND($B419&gt;='Festività&amp;Chiusure'!$A$2,Calendar!$B419&lt;='Festività&amp;Chiusure'!$B$2),  AND($B419&gt;='Festività&amp;Chiusure'!$A$3,Calendar!$B419&lt;='Festività&amp;Chiusure'!$B$3),  AND($B419&gt;='Festività&amp;Chiusure'!$A$4,Calendar!$B419&lt;='Festività&amp;Chiusure'!$B$4),  AND($B419&gt;='Festività&amp;Chiusure'!$A$5,Calendar!$B419&lt;='Festività&amp;Chiusure'!$B$5),  AND($B419&gt;='Festività&amp;Chiusure'!$A$6,Calendar!$B419&lt;='Festività&amp;Chiusure'!$B$6),  AND($B419&gt;='Festività&amp;Chiusure'!$A$7,Calendar!$B419&lt;='Festività&amp;Chiusure'!$B$7),  AND($B419&gt;='Festività&amp;Chiusure'!$A$8,Calendar!$B419&lt;='Festività&amp;Chiusure'!$B$8),  AND($B419&gt;='Festività&amp;Chiusure'!$A$9,Calendar!$B419&lt;='Festività&amp;Chiusure'!$B$9),  AND($B419&gt;='Festività&amp;Chiusure'!$A$10,Calendar!$B419&lt;='Festività&amp;Chiusure'!$B$10),  AND($B419&gt;='Festività&amp;Chiusure'!$A$11,Calendar!$B419&lt;='Festività&amp;Chiusure'!$B$11),  AND($B419&gt;='Festività&amp;Chiusure'!$A$12,Calendar!$B419&lt;='Festività&amp;Chiusure'!$B$12),  AND($B419&gt;='Festività&amp;Chiusure'!$A$13,Calendar!$B419&lt;='Festività&amp;Chiusure'!$B$13),  AND($B419&gt;='Festività&amp;Chiusure'!$A$14,Calendar!$B419&lt;='Festività&amp;Chiusure'!$B$14),    AND($B419&gt;='Festività&amp;Chiusure'!$A$15,Calendar!$B419&lt;='Festività&amp;Chiusure'!$B$15),  AND($B419&gt;='Festività&amp;Chiusure'!$A$16,Calendar!$B419&lt;='Festività&amp;Chiusure'!$B$16),   $H419="domenica",$H419="sabato"),0,1)</f>
        <v>1</v>
      </c>
      <c r="K419">
        <f t="shared" si="68"/>
        <v>51</v>
      </c>
      <c r="L419">
        <f>SUM($J$3:J419)</f>
        <v>287</v>
      </c>
    </row>
    <row r="420" spans="1:12">
      <c r="A420" s="4">
        <f t="shared" si="60"/>
        <v>20250221</v>
      </c>
      <c r="B420" s="1">
        <v>45709</v>
      </c>
      <c r="C420">
        <f t="shared" si="61"/>
        <v>2025</v>
      </c>
      <c r="D420">
        <f t="shared" si="63"/>
        <v>2</v>
      </c>
      <c r="E420">
        <f t="shared" si="64"/>
        <v>8</v>
      </c>
      <c r="F420">
        <f t="shared" si="65"/>
        <v>6</v>
      </c>
      <c r="G420">
        <f t="shared" si="66"/>
        <v>21</v>
      </c>
      <c r="H420" t="str">
        <f t="shared" si="67"/>
        <v>venerdì</v>
      </c>
      <c r="I420" t="str">
        <f t="shared" si="62"/>
        <v>febbraio</v>
      </c>
      <c r="J420">
        <f>IF(OR(AND($B420&gt;='Festività&amp;Chiusure'!$A$2,Calendar!$B420&lt;='Festività&amp;Chiusure'!$B$2),  AND($B420&gt;='Festività&amp;Chiusure'!$A$3,Calendar!$B420&lt;='Festività&amp;Chiusure'!$B$3),  AND($B420&gt;='Festività&amp;Chiusure'!$A$4,Calendar!$B420&lt;='Festività&amp;Chiusure'!$B$4),  AND($B420&gt;='Festività&amp;Chiusure'!$A$5,Calendar!$B420&lt;='Festività&amp;Chiusure'!$B$5),  AND($B420&gt;='Festività&amp;Chiusure'!$A$6,Calendar!$B420&lt;='Festività&amp;Chiusure'!$B$6),  AND($B420&gt;='Festività&amp;Chiusure'!$A$7,Calendar!$B420&lt;='Festività&amp;Chiusure'!$B$7),  AND($B420&gt;='Festività&amp;Chiusure'!$A$8,Calendar!$B420&lt;='Festività&amp;Chiusure'!$B$8),  AND($B420&gt;='Festività&amp;Chiusure'!$A$9,Calendar!$B420&lt;='Festività&amp;Chiusure'!$B$9),  AND($B420&gt;='Festività&amp;Chiusure'!$A$10,Calendar!$B420&lt;='Festività&amp;Chiusure'!$B$10),  AND($B420&gt;='Festività&amp;Chiusure'!$A$11,Calendar!$B420&lt;='Festività&amp;Chiusure'!$B$11),  AND($B420&gt;='Festività&amp;Chiusure'!$A$12,Calendar!$B420&lt;='Festività&amp;Chiusure'!$B$12),  AND($B420&gt;='Festività&amp;Chiusure'!$A$13,Calendar!$B420&lt;='Festività&amp;Chiusure'!$B$13),  AND($B420&gt;='Festività&amp;Chiusure'!$A$14,Calendar!$B420&lt;='Festività&amp;Chiusure'!$B$14),    AND($B420&gt;='Festività&amp;Chiusure'!$A$15,Calendar!$B420&lt;='Festività&amp;Chiusure'!$B$15),  AND($B420&gt;='Festività&amp;Chiusure'!$A$16,Calendar!$B420&lt;='Festività&amp;Chiusure'!$B$16),   $H420="domenica",$H420="sabato"),0,1)</f>
        <v>1</v>
      </c>
      <c r="K420">
        <f t="shared" si="68"/>
        <v>52</v>
      </c>
      <c r="L420">
        <f>SUM($J$3:J420)</f>
        <v>288</v>
      </c>
    </row>
  </sheetData>
  <autoFilter ref="A2:L420" xr:uid="{AF7C5604-8EA7-4ACC-81F9-C630C2A95E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1066-2162-4490-8544-70AEDBB78B72}">
  <dimension ref="A1:J17"/>
  <sheetViews>
    <sheetView workbookViewId="0">
      <selection activeCell="D8" sqref="D8"/>
    </sheetView>
  </sheetViews>
  <sheetFormatPr defaultColWidth="8.42578125" defaultRowHeight="14.45"/>
  <cols>
    <col min="1" max="1" width="8" bestFit="1" customWidth="1"/>
    <col min="2" max="2" width="14.42578125" bestFit="1" customWidth="1"/>
    <col min="3" max="3" width="18.42578125" bestFit="1" customWidth="1"/>
    <col min="4" max="4" width="23.42578125" bestFit="1" customWidth="1"/>
    <col min="7" max="7" width="7.42578125" bestFit="1" customWidth="1"/>
    <col min="8" max="8" width="16.42578125" bestFit="1" customWidth="1"/>
    <col min="9" max="9" width="19.42578125" bestFit="1" customWidth="1"/>
    <col min="10" max="10" width="14.42578125" customWidth="1"/>
  </cols>
  <sheetData>
    <row r="1" spans="1:10">
      <c r="A1" s="22" t="s">
        <v>971</v>
      </c>
      <c r="B1" s="22" t="s">
        <v>972</v>
      </c>
      <c r="C1" s="22" t="s">
        <v>973</v>
      </c>
      <c r="D1" s="22" t="s">
        <v>974</v>
      </c>
      <c r="G1" s="22" t="s">
        <v>971</v>
      </c>
      <c r="H1" s="22" t="s">
        <v>973</v>
      </c>
      <c r="I1" s="22" t="s">
        <v>974</v>
      </c>
      <c r="J1" s="22" t="s">
        <v>972</v>
      </c>
    </row>
    <row r="2" spans="1:10">
      <c r="A2" s="22" t="s">
        <v>975</v>
      </c>
      <c r="B2" s="22" t="s">
        <v>481</v>
      </c>
      <c r="C2" s="22" t="s">
        <v>976</v>
      </c>
      <c r="D2" s="22" t="s">
        <v>977</v>
      </c>
      <c r="G2" s="22" t="s">
        <v>975</v>
      </c>
      <c r="H2" s="22" t="s">
        <v>978</v>
      </c>
      <c r="I2" s="22" t="s">
        <v>979</v>
      </c>
      <c r="J2" s="22" t="s">
        <v>223</v>
      </c>
    </row>
    <row r="3" spans="1:10">
      <c r="A3" s="22" t="s">
        <v>980</v>
      </c>
      <c r="B3" s="22" t="s">
        <v>402</v>
      </c>
      <c r="C3" s="22" t="s">
        <v>981</v>
      </c>
      <c r="D3" s="22" t="s">
        <v>982</v>
      </c>
      <c r="G3" s="22" t="s">
        <v>980</v>
      </c>
      <c r="H3" s="22" t="s">
        <v>981</v>
      </c>
      <c r="I3" s="22" t="s">
        <v>142</v>
      </c>
      <c r="J3" s="22" t="s">
        <v>174</v>
      </c>
    </row>
    <row r="4" spans="1:10">
      <c r="A4" s="22" t="s">
        <v>983</v>
      </c>
      <c r="B4" s="22" t="s">
        <v>984</v>
      </c>
      <c r="C4" s="22" t="s">
        <v>50</v>
      </c>
      <c r="D4" s="22" t="s">
        <v>50</v>
      </c>
      <c r="G4" s="22" t="s">
        <v>983</v>
      </c>
      <c r="H4" s="22" t="s">
        <v>50</v>
      </c>
      <c r="I4" s="22" t="s">
        <v>50</v>
      </c>
      <c r="J4" s="22" t="s">
        <v>985</v>
      </c>
    </row>
    <row r="5" spans="1:10">
      <c r="A5" s="22" t="s">
        <v>986</v>
      </c>
      <c r="B5" s="22" t="s">
        <v>395</v>
      </c>
      <c r="C5" s="22" t="s">
        <v>987</v>
      </c>
      <c r="D5" s="22" t="s">
        <v>988</v>
      </c>
      <c r="G5" s="22" t="s">
        <v>986</v>
      </c>
      <c r="H5" s="22" t="s">
        <v>987</v>
      </c>
      <c r="I5" s="22" t="s">
        <v>989</v>
      </c>
      <c r="J5" s="22" t="s">
        <v>189</v>
      </c>
    </row>
    <row r="6" spans="1:10">
      <c r="A6" s="22" t="s">
        <v>990</v>
      </c>
      <c r="B6" s="22" t="s">
        <v>416</v>
      </c>
      <c r="C6" s="22" t="s">
        <v>991</v>
      </c>
      <c r="D6" s="22" t="s">
        <v>992</v>
      </c>
      <c r="G6" s="22" t="s">
        <v>993</v>
      </c>
      <c r="H6" s="22" t="s">
        <v>994</v>
      </c>
      <c r="I6" s="22" t="s">
        <v>995</v>
      </c>
      <c r="J6" s="22" t="s">
        <v>996</v>
      </c>
    </row>
    <row r="7" spans="1:10">
      <c r="A7" s="22" t="s">
        <v>997</v>
      </c>
      <c r="B7" s="22" t="s">
        <v>998</v>
      </c>
      <c r="C7" s="22" t="s">
        <v>999</v>
      </c>
      <c r="D7" s="22" t="s">
        <v>1000</v>
      </c>
      <c r="G7" s="22" t="s">
        <v>990</v>
      </c>
      <c r="H7" s="22" t="s">
        <v>1001</v>
      </c>
      <c r="I7" s="22" t="s">
        <v>55</v>
      </c>
      <c r="J7" s="22" t="s">
        <v>604</v>
      </c>
    </row>
    <row r="8" spans="1:10">
      <c r="A8" s="22" t="s">
        <v>1002</v>
      </c>
      <c r="B8" s="22" t="s">
        <v>1003</v>
      </c>
      <c r="C8" s="22" t="s">
        <v>1004</v>
      </c>
      <c r="D8" s="22" t="s">
        <v>1005</v>
      </c>
      <c r="G8" s="22" t="s">
        <v>997</v>
      </c>
      <c r="H8" s="22" t="s">
        <v>1006</v>
      </c>
      <c r="I8" s="22" t="s">
        <v>59</v>
      </c>
      <c r="J8" s="22" t="s">
        <v>130</v>
      </c>
    </row>
    <row r="9" spans="1:10">
      <c r="A9" s="22" t="s">
        <v>1007</v>
      </c>
      <c r="B9" s="22" t="s">
        <v>549</v>
      </c>
      <c r="C9" s="22" t="s">
        <v>1008</v>
      </c>
      <c r="D9" s="22" t="s">
        <v>1008</v>
      </c>
      <c r="G9" s="22" t="s">
        <v>1002</v>
      </c>
      <c r="H9" s="22" t="s">
        <v>1009</v>
      </c>
      <c r="I9" s="22" t="s">
        <v>267</v>
      </c>
      <c r="J9" s="22" t="s">
        <v>259</v>
      </c>
    </row>
    <row r="10" spans="1:10">
      <c r="A10" s="22" t="s">
        <v>1010</v>
      </c>
      <c r="B10" s="23" t="s">
        <v>1011</v>
      </c>
      <c r="C10" s="22" t="s">
        <v>1012</v>
      </c>
      <c r="D10" s="22" t="s">
        <v>1012</v>
      </c>
      <c r="G10" s="22" t="s">
        <v>1007</v>
      </c>
      <c r="H10" s="22" t="s">
        <v>342</v>
      </c>
      <c r="I10" s="22" t="s">
        <v>342</v>
      </c>
      <c r="J10" s="22" t="s">
        <v>550</v>
      </c>
    </row>
    <row r="11" spans="1:10">
      <c r="A11" s="22" t="s">
        <v>1013</v>
      </c>
      <c r="B11" s="22" t="s">
        <v>457</v>
      </c>
      <c r="C11" s="22" t="s">
        <v>1014</v>
      </c>
      <c r="D11" s="22" t="s">
        <v>1015</v>
      </c>
      <c r="G11" s="22" t="s">
        <v>1010</v>
      </c>
      <c r="H11" s="22" t="s">
        <v>1016</v>
      </c>
      <c r="I11" s="22" t="s">
        <v>1016</v>
      </c>
      <c r="J11" s="22" t="s">
        <v>841</v>
      </c>
    </row>
    <row r="12" spans="1:10">
      <c r="A12" t="s">
        <v>1017</v>
      </c>
      <c r="B12" t="s">
        <v>636</v>
      </c>
      <c r="C12" t="s">
        <v>510</v>
      </c>
      <c r="D12" t="s">
        <v>1018</v>
      </c>
      <c r="G12" s="22" t="s">
        <v>1013</v>
      </c>
      <c r="H12" s="22" t="s">
        <v>1019</v>
      </c>
      <c r="I12" s="22" t="s">
        <v>1020</v>
      </c>
      <c r="J12" s="22" t="s">
        <v>451</v>
      </c>
    </row>
    <row r="13" spans="1:10">
      <c r="A13" t="s">
        <v>1021</v>
      </c>
      <c r="B13" t="s">
        <v>1022</v>
      </c>
      <c r="C13" t="s">
        <v>1023</v>
      </c>
      <c r="D13" t="s">
        <v>1024</v>
      </c>
      <c r="G13" s="22" t="s">
        <v>1025</v>
      </c>
      <c r="H13" s="22" t="s">
        <v>608</v>
      </c>
      <c r="I13" s="22" t="s">
        <v>608</v>
      </c>
      <c r="J13" s="22" t="s">
        <v>608</v>
      </c>
    </row>
    <row r="14" spans="1:10">
      <c r="A14" t="s">
        <v>1026</v>
      </c>
      <c r="B14" s="12" t="s">
        <v>1027</v>
      </c>
      <c r="C14" t="s">
        <v>1028</v>
      </c>
      <c r="D14" t="s">
        <v>1028</v>
      </c>
    </row>
    <row r="15" spans="1:10">
      <c r="A15" t="s">
        <v>1029</v>
      </c>
      <c r="B15" t="s">
        <v>1030</v>
      </c>
      <c r="C15" t="s">
        <v>1031</v>
      </c>
      <c r="D15" t="s">
        <v>1031</v>
      </c>
    </row>
    <row r="16" spans="1:10">
      <c r="A16" t="s">
        <v>1032</v>
      </c>
      <c r="B16" s="12" t="s">
        <v>1033</v>
      </c>
      <c r="C16" t="s">
        <v>1031</v>
      </c>
      <c r="D16" t="s">
        <v>1031</v>
      </c>
    </row>
    <row r="17" spans="1:4">
      <c r="A17" t="s">
        <v>1034</v>
      </c>
      <c r="B17" s="8" t="s">
        <v>608</v>
      </c>
      <c r="C17" s="8" t="s">
        <v>608</v>
      </c>
      <c r="D17" s="8" t="s">
        <v>608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7F0E31-3408-403E-91D3-901A76672734}">
          <x14:formula1>
            <xm:f>LoVs!$G$2:$G$121</xm:f>
          </x14:formula1>
          <xm:sqref>B17:D17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0D7C-50A7-49BD-8906-71AA66E92A60}">
  <sheetPr filterMode="1"/>
  <dimension ref="A1:OL129"/>
  <sheetViews>
    <sheetView zoomScale="112" zoomScaleNormal="115" workbookViewId="0">
      <pane xSplit="5" ySplit="2" topLeftCell="F3" activePane="bottomRight" state="frozen"/>
      <selection pane="bottomRight" activeCell="H1" sqref="H1"/>
      <selection pane="bottomLeft" activeCell="A3" sqref="A3"/>
      <selection pane="topRight" activeCell="F1" sqref="F1"/>
    </sheetView>
  </sheetViews>
  <sheetFormatPr defaultColWidth="5.42578125" defaultRowHeight="12"/>
  <cols>
    <col min="1" max="1" width="16.28515625" style="9" bestFit="1" customWidth="1"/>
    <col min="2" max="2" width="15.28515625" style="9" bestFit="1" customWidth="1"/>
    <col min="3" max="3" width="15.140625" style="9" bestFit="1" customWidth="1"/>
    <col min="4" max="4" width="19.42578125" style="9" bestFit="1" customWidth="1"/>
    <col min="5" max="5" width="20.42578125" style="9" bestFit="1" customWidth="1"/>
    <col min="6" max="6" width="7.42578125" style="39" bestFit="1" customWidth="1"/>
    <col min="7" max="7" width="7.7109375" style="39" bestFit="1" customWidth="1"/>
    <col min="8" max="8" width="8" style="39" bestFit="1" customWidth="1"/>
    <col min="9" max="9" width="7.28515625" style="39" bestFit="1" customWidth="1"/>
    <col min="10" max="10" width="7.7109375" style="39" bestFit="1" customWidth="1"/>
    <col min="11" max="11" width="7.42578125" style="9" bestFit="1" customWidth="1"/>
    <col min="12" max="12" width="8.28515625" style="9" bestFit="1" customWidth="1"/>
    <col min="13" max="13" width="7.42578125" style="9" bestFit="1" customWidth="1"/>
    <col min="14" max="14" width="7.7109375" style="9" bestFit="1" customWidth="1"/>
    <col min="15" max="15" width="8" style="9" bestFit="1" customWidth="1"/>
    <col min="16" max="16" width="7.28515625" style="9" bestFit="1" customWidth="1"/>
    <col min="17" max="17" width="7.7109375" style="9" bestFit="1" customWidth="1"/>
    <col min="18" max="18" width="7.42578125" style="9" bestFit="1" customWidth="1"/>
    <col min="19" max="19" width="8.28515625" style="9" bestFit="1" customWidth="1"/>
    <col min="20" max="20" width="7.42578125" style="9" bestFit="1" customWidth="1"/>
    <col min="21" max="21" width="7.7109375" style="9" bestFit="1" customWidth="1"/>
    <col min="22" max="22" width="8" style="9" bestFit="1" customWidth="1"/>
    <col min="23" max="23" width="7.28515625" style="9" bestFit="1" customWidth="1"/>
    <col min="24" max="24" width="7.7109375" style="9" bestFit="1" customWidth="1"/>
    <col min="25" max="25" width="7.42578125" style="9" bestFit="1" customWidth="1"/>
    <col min="26" max="26" width="8.28515625" style="9" bestFit="1" customWidth="1"/>
    <col min="27" max="27" width="7.42578125" style="9" bestFit="1" customWidth="1"/>
    <col min="28" max="28" width="7.7109375" style="9" bestFit="1" customWidth="1"/>
    <col min="29" max="29" width="8" style="9" bestFit="1" customWidth="1"/>
    <col min="30" max="30" width="7.28515625" style="9" bestFit="1" customWidth="1"/>
    <col min="31" max="31" width="7.7109375" style="9" bestFit="1" customWidth="1"/>
    <col min="32" max="32" width="7.42578125" style="9" bestFit="1" customWidth="1"/>
    <col min="33" max="33" width="8.28515625" style="9" bestFit="1" customWidth="1"/>
    <col min="34" max="34" width="7.42578125" style="9" bestFit="1" customWidth="1"/>
    <col min="35" max="35" width="7.7109375" style="9" bestFit="1" customWidth="1"/>
    <col min="36" max="36" width="8" style="9" bestFit="1" customWidth="1"/>
    <col min="37" max="37" width="7.28515625" style="9" bestFit="1" customWidth="1"/>
    <col min="38" max="38" width="7.7109375" style="9" bestFit="1" customWidth="1"/>
    <col min="39" max="39" width="7.42578125" style="9" bestFit="1" customWidth="1"/>
    <col min="40" max="40" width="8.28515625" style="9" bestFit="1" customWidth="1"/>
    <col min="41" max="41" width="7.42578125" style="9" bestFit="1" customWidth="1"/>
    <col min="42" max="42" width="7.7109375" style="9" bestFit="1" customWidth="1"/>
    <col min="43" max="43" width="8" style="9" bestFit="1" customWidth="1"/>
    <col min="44" max="44" width="7.28515625" style="9" bestFit="1" customWidth="1"/>
    <col min="45" max="45" width="7.7109375" style="9" bestFit="1" customWidth="1"/>
    <col min="46" max="46" width="7.42578125" style="9" bestFit="1" customWidth="1"/>
    <col min="47" max="47" width="8.28515625" style="9" bestFit="1" customWidth="1"/>
    <col min="48" max="48" width="7.42578125" style="9" bestFit="1" customWidth="1"/>
    <col min="49" max="49" width="7.7109375" style="9" bestFit="1" customWidth="1"/>
    <col min="50" max="50" width="8" style="9" bestFit="1" customWidth="1"/>
    <col min="51" max="51" width="7.28515625" style="9" bestFit="1" customWidth="1"/>
    <col min="52" max="52" width="7.7109375" style="9" bestFit="1" customWidth="1"/>
    <col min="53" max="53" width="7.42578125" style="9" bestFit="1" customWidth="1"/>
    <col min="54" max="54" width="8.28515625" style="9" bestFit="1" customWidth="1"/>
    <col min="55" max="55" width="7.42578125" style="9" bestFit="1" customWidth="1"/>
    <col min="56" max="56" width="7.7109375" style="9" bestFit="1" customWidth="1"/>
    <col min="57" max="57" width="8" style="9" bestFit="1" customWidth="1"/>
    <col min="58" max="58" width="7.28515625" style="9" bestFit="1" customWidth="1"/>
    <col min="59" max="59" width="7.7109375" style="9" bestFit="1" customWidth="1"/>
    <col min="60" max="60" width="7.42578125" style="9" bestFit="1" customWidth="1"/>
    <col min="61" max="61" width="8.28515625" style="9" bestFit="1" customWidth="1"/>
    <col min="62" max="62" width="7.42578125" style="9" bestFit="1" customWidth="1"/>
    <col min="63" max="63" width="7.7109375" style="9" bestFit="1" customWidth="1"/>
    <col min="64" max="64" width="8" style="9" bestFit="1" customWidth="1"/>
    <col min="65" max="65" width="7.28515625" style="9" bestFit="1" customWidth="1"/>
    <col min="66" max="66" width="7.7109375" style="9" bestFit="1" customWidth="1"/>
    <col min="67" max="67" width="7.42578125" style="9" bestFit="1" customWidth="1"/>
    <col min="68" max="68" width="8.28515625" style="9" bestFit="1" customWidth="1"/>
    <col min="69" max="69" width="7.42578125" style="9" bestFit="1" customWidth="1"/>
    <col min="70" max="70" width="7.7109375" style="9" bestFit="1" customWidth="1"/>
    <col min="71" max="71" width="8" style="9" bestFit="1" customWidth="1"/>
    <col min="72" max="72" width="7.28515625" style="9" bestFit="1" customWidth="1"/>
    <col min="73" max="73" width="7.7109375" style="9" bestFit="1" customWidth="1"/>
    <col min="74" max="74" width="7.42578125" style="9" bestFit="1" customWidth="1"/>
    <col min="75" max="75" width="8.28515625" style="9" bestFit="1" customWidth="1"/>
    <col min="76" max="76" width="7.42578125" style="9" bestFit="1" customWidth="1"/>
    <col min="77" max="77" width="7.7109375" style="9" bestFit="1" customWidth="1"/>
    <col min="78" max="78" width="8" style="9" bestFit="1" customWidth="1"/>
    <col min="79" max="79" width="7.28515625" style="9" bestFit="1" customWidth="1"/>
    <col min="80" max="80" width="7.7109375" style="9" bestFit="1" customWidth="1"/>
    <col min="81" max="81" width="7.42578125" style="9" bestFit="1" customWidth="1"/>
    <col min="82" max="82" width="8.28515625" style="9" bestFit="1" customWidth="1"/>
    <col min="83" max="83" width="7.42578125" style="9" bestFit="1" customWidth="1"/>
    <col min="84" max="84" width="7.7109375" style="9" bestFit="1" customWidth="1"/>
    <col min="85" max="85" width="8" style="9" bestFit="1" customWidth="1"/>
    <col min="86" max="86" width="7.28515625" style="9" bestFit="1" customWidth="1"/>
    <col min="87" max="87" width="7.7109375" style="9" bestFit="1" customWidth="1"/>
    <col min="88" max="88" width="7.42578125" style="9" bestFit="1" customWidth="1"/>
    <col min="89" max="89" width="8.28515625" style="9" bestFit="1" customWidth="1"/>
    <col min="90" max="90" width="7.42578125" style="9" bestFit="1" customWidth="1"/>
    <col min="91" max="91" width="7.7109375" style="9" bestFit="1" customWidth="1"/>
    <col min="92" max="92" width="8" style="9" bestFit="1" customWidth="1"/>
    <col min="93" max="93" width="7.28515625" style="9" bestFit="1" customWidth="1"/>
    <col min="94" max="94" width="7.7109375" style="9" bestFit="1" customWidth="1"/>
    <col min="95" max="95" width="7.42578125" style="9" bestFit="1" customWidth="1"/>
    <col min="96" max="96" width="8.28515625" style="9" bestFit="1" customWidth="1"/>
    <col min="97" max="97" width="7.42578125" style="27" bestFit="1" customWidth="1"/>
    <col min="98" max="98" width="7.7109375" style="27" bestFit="1" customWidth="1"/>
    <col min="99" max="99" width="8" style="27" bestFit="1" customWidth="1"/>
    <col min="100" max="100" width="7.28515625" style="27" bestFit="1" customWidth="1"/>
    <col min="101" max="101" width="7.7109375" style="27" bestFit="1" customWidth="1"/>
    <col min="102" max="102" width="7.42578125" style="27" bestFit="1" customWidth="1"/>
    <col min="103" max="103" width="8.28515625" style="27" bestFit="1" customWidth="1"/>
    <col min="104" max="104" width="7.42578125" style="27" bestFit="1" customWidth="1"/>
    <col min="105" max="105" width="7.7109375" style="27" bestFit="1" customWidth="1"/>
    <col min="106" max="106" width="8" style="27" bestFit="1" customWidth="1"/>
    <col min="107" max="107" width="7.28515625" style="27" bestFit="1" customWidth="1"/>
    <col min="108" max="108" width="7.7109375" style="27" bestFit="1" customWidth="1"/>
    <col min="109" max="109" width="7.42578125" style="27" bestFit="1" customWidth="1"/>
    <col min="110" max="110" width="8.28515625" style="27" bestFit="1" customWidth="1"/>
    <col min="111" max="111" width="7.42578125" style="27" bestFit="1" customWidth="1"/>
    <col min="112" max="112" width="7.7109375" style="27" bestFit="1" customWidth="1"/>
    <col min="113" max="113" width="8" style="27" bestFit="1" customWidth="1"/>
    <col min="114" max="114" width="7.28515625" style="27" bestFit="1" customWidth="1"/>
    <col min="115" max="115" width="7.7109375" style="27" bestFit="1" customWidth="1"/>
    <col min="116" max="116" width="7.42578125" style="27" bestFit="1" customWidth="1"/>
    <col min="117" max="117" width="8.28515625" style="27" bestFit="1" customWidth="1"/>
    <col min="118" max="118" width="7.42578125" style="27" bestFit="1" customWidth="1"/>
    <col min="119" max="119" width="7.7109375" style="27" bestFit="1" customWidth="1"/>
    <col min="120" max="120" width="8" style="27" bestFit="1" customWidth="1"/>
    <col min="121" max="121" width="7.28515625" style="27" bestFit="1" customWidth="1"/>
    <col min="122" max="122" width="7.7109375" style="27" bestFit="1" customWidth="1"/>
    <col min="123" max="123" width="7.42578125" style="27" bestFit="1" customWidth="1"/>
    <col min="124" max="124" width="8.28515625" style="27" bestFit="1" customWidth="1"/>
    <col min="125" max="125" width="7.42578125" style="27" bestFit="1" customWidth="1"/>
    <col min="126" max="126" width="7.7109375" style="27" bestFit="1" customWidth="1"/>
    <col min="127" max="127" width="8" style="27" bestFit="1" customWidth="1"/>
    <col min="128" max="128" width="7.28515625" style="27" bestFit="1" customWidth="1"/>
    <col min="129" max="129" width="7.7109375" style="27" bestFit="1" customWidth="1"/>
    <col min="130" max="130" width="7.42578125" style="27" bestFit="1" customWidth="1"/>
    <col min="131" max="131" width="8.28515625" style="27" bestFit="1" customWidth="1"/>
    <col min="132" max="132" width="7.42578125" style="27" bestFit="1" customWidth="1"/>
    <col min="133" max="133" width="7.7109375" style="27" bestFit="1" customWidth="1"/>
    <col min="134" max="134" width="8" style="27" bestFit="1" customWidth="1"/>
    <col min="135" max="135" width="7.28515625" style="27" bestFit="1" customWidth="1"/>
    <col min="136" max="136" width="7.7109375" style="27" bestFit="1" customWidth="1"/>
    <col min="137" max="137" width="7.42578125" style="27" bestFit="1" customWidth="1"/>
    <col min="138" max="138" width="8.28515625" style="27" bestFit="1" customWidth="1"/>
    <col min="139" max="139" width="7.42578125" style="27" bestFit="1" customWidth="1"/>
    <col min="140" max="140" width="7.7109375" style="27" bestFit="1" customWidth="1"/>
    <col min="141" max="141" width="8" style="27" bestFit="1" customWidth="1"/>
    <col min="142" max="142" width="7.28515625" style="27" bestFit="1" customWidth="1"/>
    <col min="143" max="143" width="7.7109375" style="27" bestFit="1" customWidth="1"/>
    <col min="144" max="144" width="7.42578125" style="27" bestFit="1" customWidth="1"/>
    <col min="145" max="145" width="8.28515625" style="27" bestFit="1" customWidth="1"/>
    <col min="146" max="146" width="7.42578125" style="27" bestFit="1" customWidth="1"/>
    <col min="147" max="147" width="7.7109375" style="27" bestFit="1" customWidth="1"/>
    <col min="148" max="148" width="8" style="27" bestFit="1" customWidth="1"/>
    <col min="149" max="149" width="7.28515625" style="27" bestFit="1" customWidth="1"/>
    <col min="150" max="150" width="7.7109375" style="27" bestFit="1" customWidth="1"/>
    <col min="151" max="151" width="7.42578125" style="27" bestFit="1" customWidth="1"/>
    <col min="152" max="152" width="8.28515625" style="27" bestFit="1" customWidth="1"/>
    <col min="153" max="153" width="7.42578125" style="27" bestFit="1" customWidth="1"/>
    <col min="154" max="154" width="7.7109375" style="27" bestFit="1" customWidth="1"/>
    <col min="155" max="155" width="8" style="27" bestFit="1" customWidth="1"/>
    <col min="156" max="156" width="7.28515625" style="27" bestFit="1" customWidth="1"/>
    <col min="157" max="157" width="7.7109375" style="27" bestFit="1" customWidth="1"/>
    <col min="158" max="158" width="7.42578125" style="27" bestFit="1" customWidth="1"/>
    <col min="159" max="159" width="8.28515625" style="27" bestFit="1" customWidth="1"/>
    <col min="160" max="160" width="7.42578125" style="27" bestFit="1" customWidth="1"/>
    <col min="161" max="161" width="7.7109375" style="27" bestFit="1" customWidth="1"/>
    <col min="162" max="162" width="8" style="27" bestFit="1" customWidth="1"/>
    <col min="163" max="163" width="7.28515625" style="27" bestFit="1" customWidth="1"/>
    <col min="164" max="164" width="7.7109375" style="27" bestFit="1" customWidth="1"/>
    <col min="165" max="165" width="7.42578125" style="27" bestFit="1" customWidth="1"/>
    <col min="166" max="166" width="8.28515625" style="27" bestFit="1" customWidth="1"/>
    <col min="167" max="167" width="7.42578125" style="27" bestFit="1" customWidth="1"/>
    <col min="168" max="168" width="7.7109375" style="27" bestFit="1" customWidth="1"/>
    <col min="169" max="169" width="8" style="27" bestFit="1" customWidth="1"/>
    <col min="170" max="170" width="7.28515625" style="27" bestFit="1" customWidth="1"/>
    <col min="171" max="171" width="7.7109375" style="27" bestFit="1" customWidth="1"/>
    <col min="172" max="172" width="7.42578125" style="27" bestFit="1" customWidth="1"/>
    <col min="173" max="173" width="8.28515625" style="27" bestFit="1" customWidth="1"/>
    <col min="174" max="174" width="7.42578125" style="27" bestFit="1" customWidth="1"/>
    <col min="175" max="175" width="7.7109375" style="27" bestFit="1" customWidth="1"/>
    <col min="176" max="176" width="8" style="27" bestFit="1" customWidth="1"/>
    <col min="177" max="177" width="7.28515625" style="27" bestFit="1" customWidth="1"/>
    <col min="178" max="178" width="7.7109375" style="27" bestFit="1" customWidth="1"/>
    <col min="179" max="179" width="7.42578125" style="27" bestFit="1" customWidth="1"/>
    <col min="180" max="180" width="8.28515625" style="27" bestFit="1" customWidth="1"/>
    <col min="181" max="181" width="7.42578125" style="27" bestFit="1" customWidth="1"/>
    <col min="182" max="182" width="7.7109375" style="27" bestFit="1" customWidth="1"/>
    <col min="183" max="183" width="8" style="27" bestFit="1" customWidth="1"/>
    <col min="184" max="184" width="7.28515625" style="27" bestFit="1" customWidth="1"/>
    <col min="185" max="185" width="7.7109375" style="27" bestFit="1" customWidth="1"/>
    <col min="186" max="186" width="7.42578125" style="27" bestFit="1" customWidth="1"/>
    <col min="187" max="187" width="8.28515625" style="27" bestFit="1" customWidth="1"/>
    <col min="188" max="188" width="7.42578125" style="27" bestFit="1" customWidth="1"/>
    <col min="189" max="189" width="7.7109375" style="27" bestFit="1" customWidth="1"/>
    <col min="190" max="190" width="8" style="27" bestFit="1" customWidth="1"/>
    <col min="191" max="191" width="7.28515625" style="27" bestFit="1" customWidth="1"/>
    <col min="192" max="192" width="7.7109375" style="27" bestFit="1" customWidth="1"/>
    <col min="193" max="193" width="7.42578125" style="27" bestFit="1" customWidth="1"/>
    <col min="194" max="194" width="8.28515625" style="27" bestFit="1" customWidth="1"/>
    <col min="195" max="195" width="7.42578125" style="27" bestFit="1" customWidth="1"/>
    <col min="196" max="196" width="7.7109375" style="27" bestFit="1" customWidth="1"/>
    <col min="197" max="197" width="8" style="27" bestFit="1" customWidth="1"/>
    <col min="198" max="198" width="7.28515625" style="27" bestFit="1" customWidth="1"/>
    <col min="199" max="199" width="7.7109375" style="27" bestFit="1" customWidth="1"/>
    <col min="200" max="200" width="7.42578125" style="27" bestFit="1" customWidth="1"/>
    <col min="201" max="201" width="8.28515625" style="27" bestFit="1" customWidth="1"/>
    <col min="202" max="202" width="7.42578125" style="27" bestFit="1" customWidth="1"/>
    <col min="203" max="203" width="7.7109375" style="27" bestFit="1" customWidth="1"/>
    <col min="204" max="204" width="8" style="27" bestFit="1" customWidth="1"/>
    <col min="205" max="205" width="7.28515625" style="27" bestFit="1" customWidth="1"/>
    <col min="206" max="206" width="7.7109375" style="27" bestFit="1" customWidth="1"/>
    <col min="207" max="207" width="7.42578125" style="42" bestFit="1" customWidth="1"/>
    <col min="208" max="208" width="8.28515625" style="42" bestFit="1" customWidth="1"/>
    <col min="209" max="209" width="7.42578125" style="27" bestFit="1" customWidth="1"/>
    <col min="210" max="210" width="7.7109375" style="27" bestFit="1" customWidth="1"/>
    <col min="211" max="211" width="8" style="27" bestFit="1" customWidth="1"/>
    <col min="212" max="212" width="7.28515625" style="27" bestFit="1" customWidth="1"/>
    <col min="213" max="213" width="7.7109375" style="27" bestFit="1" customWidth="1"/>
    <col min="214" max="214" width="7.42578125" style="27" bestFit="1" customWidth="1"/>
    <col min="215" max="215" width="8.28515625" style="27" bestFit="1" customWidth="1"/>
    <col min="216" max="216" width="7.42578125" style="27" bestFit="1" customWidth="1"/>
    <col min="217" max="217" width="7.7109375" style="27" bestFit="1" customWidth="1"/>
    <col min="218" max="218" width="8" style="27" bestFit="1" customWidth="1"/>
    <col min="219" max="219" width="7.28515625" style="27" bestFit="1" customWidth="1"/>
    <col min="220" max="220" width="7.7109375" style="27" bestFit="1" customWidth="1"/>
    <col min="221" max="221" width="7.42578125" style="27" bestFit="1" customWidth="1"/>
    <col min="222" max="222" width="8.28515625" style="27" bestFit="1" customWidth="1"/>
    <col min="223" max="223" width="7.42578125" style="27" bestFit="1" customWidth="1"/>
    <col min="224" max="224" width="7.7109375" style="27" bestFit="1" customWidth="1"/>
    <col min="225" max="225" width="8" style="27" bestFit="1" customWidth="1"/>
    <col min="226" max="226" width="7.28515625" style="27" bestFit="1" customWidth="1"/>
    <col min="227" max="227" width="7.7109375" style="27" bestFit="1" customWidth="1"/>
    <col min="228" max="228" width="7.42578125" style="27" bestFit="1" customWidth="1"/>
    <col min="229" max="229" width="8.28515625" style="27" bestFit="1" customWidth="1"/>
    <col min="230" max="230" width="7.42578125" style="28" bestFit="1" customWidth="1"/>
    <col min="231" max="231" width="7.7109375" style="28" bestFit="1" customWidth="1"/>
    <col min="232" max="232" width="8" style="28" bestFit="1" customWidth="1"/>
    <col min="233" max="233" width="7.28515625" style="28" bestFit="1" customWidth="1"/>
    <col min="234" max="234" width="7.7109375" style="28" bestFit="1" customWidth="1"/>
    <col min="235" max="235" width="7.42578125" style="27" bestFit="1" customWidth="1"/>
    <col min="236" max="236" width="8.28515625" style="27" bestFit="1" customWidth="1"/>
    <col min="237" max="237" width="7.42578125" style="28" bestFit="1" customWidth="1"/>
    <col min="238" max="238" width="7.7109375" style="28" bestFit="1" customWidth="1"/>
    <col min="239" max="239" width="8" style="28" bestFit="1" customWidth="1"/>
    <col min="240" max="240" width="7.28515625" style="28" bestFit="1" customWidth="1"/>
    <col min="241" max="241" width="7.7109375" style="28" bestFit="1" customWidth="1"/>
    <col min="242" max="242" width="7.42578125" style="27" bestFit="1" customWidth="1"/>
    <col min="243" max="243" width="8.28515625" style="27" bestFit="1" customWidth="1"/>
    <col min="244" max="244" width="7.42578125" style="27" bestFit="1" customWidth="1"/>
    <col min="245" max="245" width="7.7109375" style="27" bestFit="1" customWidth="1"/>
    <col min="246" max="246" width="8" style="27" bestFit="1" customWidth="1"/>
    <col min="247" max="247" width="7.28515625" style="27" bestFit="1" customWidth="1"/>
    <col min="248" max="248" width="7.7109375" style="27" bestFit="1" customWidth="1"/>
    <col min="249" max="249" width="7.42578125" style="27" bestFit="1" customWidth="1"/>
    <col min="250" max="250" width="8.28515625" style="27" bestFit="1" customWidth="1"/>
    <col min="251" max="251" width="7.42578125" style="27" bestFit="1" customWidth="1"/>
    <col min="252" max="252" width="7.7109375" style="27" bestFit="1" customWidth="1"/>
    <col min="253" max="253" width="8" style="27" bestFit="1" customWidth="1"/>
    <col min="254" max="254" width="7.28515625" style="27" bestFit="1" customWidth="1"/>
    <col min="255" max="255" width="7.7109375" style="27" bestFit="1" customWidth="1"/>
    <col min="256" max="256" width="7.42578125" style="27" bestFit="1" customWidth="1"/>
    <col min="257" max="257" width="8.28515625" style="27" bestFit="1" customWidth="1"/>
    <col min="258" max="258" width="7.42578125" style="27" bestFit="1" customWidth="1"/>
    <col min="259" max="259" width="7.7109375" style="27" bestFit="1" customWidth="1"/>
    <col min="260" max="260" width="8" style="27" bestFit="1" customWidth="1"/>
    <col min="261" max="261" width="7.28515625" style="27" bestFit="1" customWidth="1"/>
    <col min="262" max="262" width="7.7109375" style="27" bestFit="1" customWidth="1"/>
    <col min="263" max="263" width="7.42578125" style="27" bestFit="1" customWidth="1"/>
    <col min="264" max="264" width="8.28515625" style="27" bestFit="1" customWidth="1"/>
    <col min="265" max="265" width="7.42578125" style="27" bestFit="1" customWidth="1"/>
    <col min="266" max="266" width="7.7109375" style="27" bestFit="1" customWidth="1"/>
    <col min="267" max="267" width="8" style="27" bestFit="1" customWidth="1"/>
    <col min="268" max="268" width="7.28515625" style="27" bestFit="1" customWidth="1"/>
    <col min="269" max="269" width="7.7109375" style="27" bestFit="1" customWidth="1"/>
    <col min="270" max="270" width="7.42578125" style="27" bestFit="1" customWidth="1"/>
    <col min="271" max="271" width="8.28515625" style="27" bestFit="1" customWidth="1"/>
    <col min="272" max="272" width="7.42578125" style="27" bestFit="1" customWidth="1"/>
    <col min="273" max="273" width="7.7109375" style="27" bestFit="1" customWidth="1"/>
    <col min="274" max="274" width="8" style="27" bestFit="1" customWidth="1"/>
    <col min="275" max="275" width="7.28515625" style="27" bestFit="1" customWidth="1"/>
    <col min="276" max="276" width="7.7109375" style="27" bestFit="1" customWidth="1"/>
    <col min="277" max="277" width="7.42578125" style="27" bestFit="1" customWidth="1"/>
    <col min="278" max="278" width="8.28515625" style="27" bestFit="1" customWidth="1"/>
    <col min="279" max="279" width="7.42578125" style="27" bestFit="1" customWidth="1"/>
    <col min="280" max="280" width="7.7109375" style="27" bestFit="1" customWidth="1"/>
    <col min="281" max="281" width="8" style="27" bestFit="1" customWidth="1"/>
    <col min="282" max="282" width="7.28515625" style="27" bestFit="1" customWidth="1"/>
    <col min="283" max="283" width="7.7109375" style="27" bestFit="1" customWidth="1"/>
    <col min="284" max="284" width="7.42578125" style="27" bestFit="1" customWidth="1"/>
    <col min="285" max="285" width="8.28515625" style="27" bestFit="1" customWidth="1"/>
    <col min="286" max="286" width="7.42578125" style="32" bestFit="1" customWidth="1"/>
    <col min="287" max="287" width="7.7109375" style="32" bestFit="1" customWidth="1"/>
    <col min="288" max="288" width="8" style="32" bestFit="1" customWidth="1"/>
    <col min="289" max="289" width="7.28515625" style="32" bestFit="1" customWidth="1"/>
    <col min="290" max="290" width="7.7109375" style="32" bestFit="1" customWidth="1"/>
    <col min="291" max="291" width="7.42578125" style="32" bestFit="1" customWidth="1"/>
    <col min="292" max="292" width="8.28515625" style="32" bestFit="1" customWidth="1"/>
    <col min="293" max="293" width="7.42578125" style="32" bestFit="1" customWidth="1"/>
    <col min="294" max="294" width="7.7109375" style="32" bestFit="1" customWidth="1"/>
    <col min="295" max="295" width="8" style="32" bestFit="1" customWidth="1"/>
    <col min="296" max="296" width="7.28515625" style="32" bestFit="1" customWidth="1"/>
    <col min="297" max="297" width="7.7109375" style="32" bestFit="1" customWidth="1"/>
    <col min="298" max="298" width="7.42578125" style="32" bestFit="1" customWidth="1"/>
    <col min="299" max="299" width="8.28515625" style="32" bestFit="1" customWidth="1"/>
    <col min="300" max="300" width="7.42578125" style="32" bestFit="1" customWidth="1"/>
    <col min="301" max="301" width="7.7109375" style="32" bestFit="1" customWidth="1"/>
    <col min="302" max="302" width="8" style="32" bestFit="1" customWidth="1"/>
    <col min="303" max="303" width="7.28515625" style="32" bestFit="1" customWidth="1"/>
    <col min="304" max="304" width="7.7109375" style="32" bestFit="1" customWidth="1"/>
    <col min="305" max="305" width="7.42578125" style="32" bestFit="1" customWidth="1"/>
    <col min="306" max="306" width="8.28515625" style="32" bestFit="1" customWidth="1"/>
    <col min="307" max="307" width="7.42578125" style="32" bestFit="1" customWidth="1"/>
    <col min="308" max="308" width="7.7109375" style="32" bestFit="1" customWidth="1"/>
    <col min="309" max="309" width="8" style="32" bestFit="1" customWidth="1"/>
    <col min="310" max="310" width="7.28515625" style="32" bestFit="1" customWidth="1"/>
    <col min="311" max="311" width="7.7109375" style="32" bestFit="1" customWidth="1"/>
    <col min="312" max="312" width="7.42578125" style="32" bestFit="1" customWidth="1"/>
    <col min="313" max="313" width="8.28515625" style="32" bestFit="1" customWidth="1"/>
    <col min="314" max="314" width="7.42578125" style="32" bestFit="1" customWidth="1"/>
    <col min="315" max="315" width="7.7109375" style="32" bestFit="1" customWidth="1"/>
    <col min="316" max="316" width="8" style="32" bestFit="1" customWidth="1"/>
    <col min="317" max="317" width="7.28515625" style="32" bestFit="1" customWidth="1"/>
    <col min="318" max="318" width="7.7109375" style="32" bestFit="1" customWidth="1"/>
    <col min="319" max="319" width="7.42578125" style="32" bestFit="1" customWidth="1"/>
    <col min="320" max="320" width="8.28515625" style="32" bestFit="1" customWidth="1"/>
    <col min="321" max="321" width="7.42578125" style="32" bestFit="1" customWidth="1"/>
    <col min="322" max="322" width="7.7109375" style="32" bestFit="1" customWidth="1"/>
    <col min="323" max="323" width="8" style="32" bestFit="1" customWidth="1"/>
    <col min="324" max="324" width="7.28515625" style="32" bestFit="1" customWidth="1"/>
    <col min="325" max="325" width="7.7109375" style="32" bestFit="1" customWidth="1"/>
    <col min="326" max="326" width="7.42578125" style="32" bestFit="1" customWidth="1"/>
    <col min="327" max="327" width="8.28515625" style="32" bestFit="1" customWidth="1"/>
    <col min="328" max="328" width="7.42578125" style="32" bestFit="1" customWidth="1"/>
    <col min="329" max="329" width="7.7109375" style="32" bestFit="1" customWidth="1"/>
    <col min="330" max="330" width="8" style="32" bestFit="1" customWidth="1"/>
    <col min="331" max="331" width="7.28515625" style="32" bestFit="1" customWidth="1"/>
    <col min="332" max="332" width="7.7109375" style="32" bestFit="1" customWidth="1"/>
    <col min="333" max="333" width="7.42578125" style="32" bestFit="1" customWidth="1"/>
    <col min="334" max="334" width="8.28515625" style="32" bestFit="1" customWidth="1"/>
    <col min="335" max="335" width="7.42578125" style="32" bestFit="1" customWidth="1"/>
    <col min="336" max="336" width="7.7109375" style="32" bestFit="1" customWidth="1"/>
    <col min="337" max="337" width="8" style="32" bestFit="1" customWidth="1"/>
    <col min="338" max="338" width="7.28515625" style="32" bestFit="1" customWidth="1"/>
    <col min="339" max="339" width="7.7109375" style="32" bestFit="1" customWidth="1"/>
    <col min="340" max="340" width="7.42578125" style="32" bestFit="1" customWidth="1"/>
    <col min="341" max="341" width="8.28515625" style="32" bestFit="1" customWidth="1"/>
    <col min="342" max="342" width="7.42578125" style="32" bestFit="1" customWidth="1"/>
    <col min="343" max="343" width="7.7109375" style="32" bestFit="1" customWidth="1"/>
    <col min="344" max="344" width="8" style="32" bestFit="1" customWidth="1"/>
    <col min="345" max="345" width="7.28515625" style="32" bestFit="1" customWidth="1"/>
    <col min="346" max="346" width="7.7109375" style="32" bestFit="1" customWidth="1"/>
    <col min="347" max="347" width="7.42578125" style="32" bestFit="1" customWidth="1"/>
    <col min="348" max="348" width="8.28515625" style="32" bestFit="1" customWidth="1"/>
    <col min="349" max="349" width="7.42578125" style="32" bestFit="1" customWidth="1"/>
    <col min="350" max="350" width="7.7109375" style="32" bestFit="1" customWidth="1"/>
    <col min="351" max="351" width="8" style="32" bestFit="1" customWidth="1"/>
    <col min="352" max="352" width="7.28515625" style="32" bestFit="1" customWidth="1"/>
    <col min="353" max="353" width="7.7109375" style="32" bestFit="1" customWidth="1"/>
    <col min="354" max="354" width="7.42578125" style="32" bestFit="1" customWidth="1"/>
    <col min="355" max="355" width="8.28515625" style="32" bestFit="1" customWidth="1"/>
    <col min="356" max="356" width="7.42578125" style="32" bestFit="1" customWidth="1"/>
    <col min="357" max="357" width="7.7109375" style="32" bestFit="1" customWidth="1"/>
    <col min="358" max="358" width="8" style="32" bestFit="1" customWidth="1"/>
    <col min="359" max="359" width="7.28515625" style="32" bestFit="1" customWidth="1"/>
    <col min="360" max="360" width="7.7109375" style="32" bestFit="1" customWidth="1"/>
    <col min="361" max="361" width="7.42578125" style="32" bestFit="1" customWidth="1"/>
    <col min="362" max="362" width="8.28515625" style="32" bestFit="1" customWidth="1"/>
    <col min="363" max="363" width="7.42578125" style="32" bestFit="1" customWidth="1"/>
    <col min="364" max="364" width="7.7109375" style="32" bestFit="1" customWidth="1"/>
    <col min="365" max="365" width="8" style="32" bestFit="1" customWidth="1"/>
    <col min="366" max="366" width="7.28515625" style="32" bestFit="1" customWidth="1"/>
    <col min="367" max="367" width="7.7109375" style="32" bestFit="1" customWidth="1"/>
    <col min="368" max="368" width="7.42578125" style="32" bestFit="1" customWidth="1"/>
    <col min="369" max="369" width="8.28515625" style="32" bestFit="1" customWidth="1"/>
    <col min="370" max="370" width="7.42578125" style="32" bestFit="1" customWidth="1"/>
    <col min="371" max="371" width="7.7109375" style="32" bestFit="1" customWidth="1"/>
    <col min="372" max="372" width="8" style="32" bestFit="1" customWidth="1"/>
    <col min="373" max="373" width="7.28515625" style="32" bestFit="1" customWidth="1"/>
    <col min="374" max="374" width="7.7109375" style="32" bestFit="1" customWidth="1"/>
    <col min="375" max="375" width="7.42578125" style="32" bestFit="1" customWidth="1"/>
    <col min="376" max="376" width="8.28515625" style="32" bestFit="1" customWidth="1"/>
    <col min="377" max="377" width="7.42578125" style="32" bestFit="1" customWidth="1"/>
    <col min="378" max="378" width="7.7109375" style="32" bestFit="1" customWidth="1"/>
    <col min="379" max="379" width="8" style="32" bestFit="1" customWidth="1"/>
    <col min="380" max="380" width="7.28515625" style="32" bestFit="1" customWidth="1"/>
    <col min="381" max="381" width="7.7109375" style="32" bestFit="1" customWidth="1"/>
    <col min="382" max="382" width="7.42578125" style="32" bestFit="1" customWidth="1"/>
    <col min="383" max="383" width="8.28515625" style="32" bestFit="1" customWidth="1"/>
    <col min="384" max="384" width="7.42578125" style="32" bestFit="1" customWidth="1"/>
    <col min="385" max="385" width="7.7109375" style="32" bestFit="1" customWidth="1"/>
    <col min="386" max="386" width="8" style="32" bestFit="1" customWidth="1"/>
    <col min="387" max="387" width="7.28515625" style="32" bestFit="1" customWidth="1"/>
    <col min="388" max="388" width="7.7109375" style="32" bestFit="1" customWidth="1"/>
    <col min="389" max="389" width="7.42578125" style="32" bestFit="1" customWidth="1"/>
    <col min="390" max="390" width="8.28515625" style="32" bestFit="1" customWidth="1"/>
    <col min="391" max="391" width="7.42578125" style="32" bestFit="1" customWidth="1"/>
    <col min="392" max="392" width="7.7109375" style="32" bestFit="1" customWidth="1"/>
    <col min="393" max="393" width="8" style="32" bestFit="1" customWidth="1"/>
    <col min="394" max="394" width="7.28515625" style="32" bestFit="1" customWidth="1"/>
    <col min="395" max="395" width="7.7109375" style="32" bestFit="1" customWidth="1"/>
    <col min="396" max="396" width="7.42578125" style="32" bestFit="1" customWidth="1"/>
    <col min="397" max="397" width="8.28515625" style="32" bestFit="1" customWidth="1"/>
    <col min="398" max="398" width="7.42578125" style="32" bestFit="1" customWidth="1"/>
    <col min="399" max="399" width="7.7109375" style="32" bestFit="1" customWidth="1"/>
    <col min="400" max="400" width="8" style="32" bestFit="1" customWidth="1"/>
    <col min="401" max="401" width="7.28515625" style="32" bestFit="1" customWidth="1"/>
    <col min="402" max="402" width="7.7109375" style="32" bestFit="1" customWidth="1"/>
    <col min="403" max="16384" width="5.42578125" style="9"/>
  </cols>
  <sheetData>
    <row r="1" spans="1:402">
      <c r="A1" s="10" t="s">
        <v>1035</v>
      </c>
      <c r="B1" s="10"/>
      <c r="C1" s="10"/>
      <c r="D1" s="10"/>
      <c r="E1" s="10"/>
      <c r="F1" s="26">
        <v>45292</v>
      </c>
      <c r="G1" s="26">
        <v>45293</v>
      </c>
      <c r="H1" s="26">
        <v>45294</v>
      </c>
      <c r="I1" s="26">
        <v>45295</v>
      </c>
      <c r="J1" s="26">
        <v>45296</v>
      </c>
      <c r="K1" s="25">
        <v>45297</v>
      </c>
      <c r="L1" s="25">
        <v>45298</v>
      </c>
      <c r="M1" s="25">
        <v>45299</v>
      </c>
      <c r="N1" s="25">
        <v>45300</v>
      </c>
      <c r="O1" s="25">
        <v>45301</v>
      </c>
      <c r="P1" s="25">
        <v>45302</v>
      </c>
      <c r="Q1" s="25">
        <v>45303</v>
      </c>
      <c r="R1" s="25">
        <v>45304</v>
      </c>
      <c r="S1" s="25">
        <v>45305</v>
      </c>
      <c r="T1" s="25">
        <v>45306</v>
      </c>
      <c r="U1" s="25">
        <v>45307</v>
      </c>
      <c r="V1" s="25">
        <v>45308</v>
      </c>
      <c r="W1" s="25">
        <v>45309</v>
      </c>
      <c r="X1" s="25">
        <v>45310</v>
      </c>
      <c r="Y1" s="25">
        <v>45311</v>
      </c>
      <c r="Z1" s="25">
        <v>45312</v>
      </c>
      <c r="AA1" s="25">
        <v>45313</v>
      </c>
      <c r="AB1" s="25">
        <v>45314</v>
      </c>
      <c r="AC1" s="25">
        <v>45315</v>
      </c>
      <c r="AD1" s="25">
        <v>45316</v>
      </c>
      <c r="AE1" s="25">
        <v>45317</v>
      </c>
      <c r="AF1" s="25">
        <v>45318</v>
      </c>
      <c r="AG1" s="25">
        <v>45319</v>
      </c>
      <c r="AH1" s="25">
        <v>45320</v>
      </c>
      <c r="AI1" s="25">
        <v>45321</v>
      </c>
      <c r="AJ1" s="25">
        <v>45322</v>
      </c>
      <c r="AK1" s="25">
        <v>45323</v>
      </c>
      <c r="AL1" s="25">
        <v>45324</v>
      </c>
      <c r="AM1" s="25">
        <v>45325</v>
      </c>
      <c r="AN1" s="25">
        <v>45326</v>
      </c>
      <c r="AO1" s="25">
        <v>45327</v>
      </c>
      <c r="AP1" s="25">
        <v>45328</v>
      </c>
      <c r="AQ1" s="25">
        <v>45329</v>
      </c>
      <c r="AR1" s="25">
        <v>45330</v>
      </c>
      <c r="AS1" s="25">
        <v>45331</v>
      </c>
      <c r="AT1" s="25">
        <v>45332</v>
      </c>
      <c r="AU1" s="25">
        <v>45333</v>
      </c>
      <c r="AV1" s="25">
        <v>45334</v>
      </c>
      <c r="AW1" s="25">
        <v>45335</v>
      </c>
      <c r="AX1" s="25">
        <v>45336</v>
      </c>
      <c r="AY1" s="25">
        <v>45337</v>
      </c>
      <c r="AZ1" s="25">
        <v>45338</v>
      </c>
      <c r="BA1" s="25">
        <v>45339</v>
      </c>
      <c r="BB1" s="25">
        <v>45340</v>
      </c>
      <c r="BC1" s="25">
        <v>45341</v>
      </c>
      <c r="BD1" s="25">
        <v>45342</v>
      </c>
      <c r="BE1" s="25">
        <v>45343</v>
      </c>
      <c r="BF1" s="25">
        <v>45344</v>
      </c>
      <c r="BG1" s="25">
        <v>45345</v>
      </c>
      <c r="BH1" s="25">
        <v>45346</v>
      </c>
      <c r="BI1" s="25">
        <v>45347</v>
      </c>
      <c r="BJ1" s="25">
        <v>45348</v>
      </c>
      <c r="BK1" s="25">
        <v>45349</v>
      </c>
      <c r="BL1" s="25">
        <v>45350</v>
      </c>
      <c r="BM1" s="25">
        <v>45351</v>
      </c>
      <c r="BN1" s="25">
        <v>45352</v>
      </c>
      <c r="BO1" s="25">
        <v>45353</v>
      </c>
      <c r="BP1" s="25">
        <v>45354</v>
      </c>
      <c r="BQ1" s="25">
        <v>45355</v>
      </c>
      <c r="BR1" s="25">
        <v>45356</v>
      </c>
      <c r="BS1" s="25">
        <v>45357</v>
      </c>
      <c r="BT1" s="25">
        <v>45358</v>
      </c>
      <c r="BU1" s="25">
        <v>45359</v>
      </c>
      <c r="BV1" s="25">
        <v>45360</v>
      </c>
      <c r="BW1" s="25">
        <v>45361</v>
      </c>
      <c r="BX1" s="25">
        <v>45362</v>
      </c>
      <c r="BY1" s="25">
        <v>45363</v>
      </c>
      <c r="BZ1" s="25">
        <v>45364</v>
      </c>
      <c r="CA1" s="25">
        <v>45365</v>
      </c>
      <c r="CB1" s="25">
        <v>45366</v>
      </c>
      <c r="CC1" s="25">
        <v>45367</v>
      </c>
      <c r="CD1" s="25">
        <v>45368</v>
      </c>
      <c r="CE1" s="25">
        <v>45369</v>
      </c>
      <c r="CF1" s="25">
        <v>45370</v>
      </c>
      <c r="CG1" s="25">
        <v>45371</v>
      </c>
      <c r="CH1" s="25">
        <v>45372</v>
      </c>
      <c r="CI1" s="25">
        <v>45373</v>
      </c>
      <c r="CJ1" s="25">
        <v>45374</v>
      </c>
      <c r="CK1" s="25">
        <v>45375</v>
      </c>
      <c r="CL1" s="25">
        <v>45376</v>
      </c>
      <c r="CM1" s="25">
        <v>45377</v>
      </c>
      <c r="CN1" s="25">
        <v>45378</v>
      </c>
      <c r="CO1" s="25">
        <v>45379</v>
      </c>
      <c r="CP1" s="25">
        <v>45380</v>
      </c>
      <c r="CQ1" s="25">
        <v>45381</v>
      </c>
      <c r="CR1" s="25">
        <v>45382</v>
      </c>
      <c r="CS1" s="25">
        <v>45383</v>
      </c>
      <c r="CT1" s="25">
        <v>45384</v>
      </c>
      <c r="CU1" s="25">
        <v>45385</v>
      </c>
      <c r="CV1" s="25">
        <v>45386</v>
      </c>
      <c r="CW1" s="25">
        <v>45387</v>
      </c>
      <c r="CX1" s="25">
        <v>45388</v>
      </c>
      <c r="CY1" s="25">
        <v>45389</v>
      </c>
      <c r="CZ1" s="25">
        <v>45390</v>
      </c>
      <c r="DA1" s="25">
        <v>45391</v>
      </c>
      <c r="DB1" s="25">
        <v>45392</v>
      </c>
      <c r="DC1" s="25">
        <v>45393</v>
      </c>
      <c r="DD1" s="25">
        <v>45394</v>
      </c>
      <c r="DE1" s="25">
        <v>45395</v>
      </c>
      <c r="DF1" s="25">
        <v>45396</v>
      </c>
      <c r="DG1" s="25">
        <v>45397</v>
      </c>
      <c r="DH1" s="25">
        <v>45398</v>
      </c>
      <c r="DI1" s="25">
        <v>45399</v>
      </c>
      <c r="DJ1" s="25">
        <v>45400</v>
      </c>
      <c r="DK1" s="25">
        <v>45401</v>
      </c>
      <c r="DL1" s="25">
        <v>45402</v>
      </c>
      <c r="DM1" s="25">
        <v>45403</v>
      </c>
      <c r="DN1" s="25">
        <v>45404</v>
      </c>
      <c r="DO1" s="25">
        <v>45405</v>
      </c>
      <c r="DP1" s="25">
        <v>45406</v>
      </c>
      <c r="DQ1" s="25">
        <v>45407</v>
      </c>
      <c r="DR1" s="26">
        <v>45408</v>
      </c>
      <c r="DS1" s="25">
        <v>45409</v>
      </c>
      <c r="DT1" s="25">
        <v>45410</v>
      </c>
      <c r="DU1" s="25">
        <v>45411</v>
      </c>
      <c r="DV1" s="25">
        <v>45412</v>
      </c>
      <c r="DW1" s="26">
        <v>45413</v>
      </c>
      <c r="DX1" s="26">
        <v>45414</v>
      </c>
      <c r="DY1" s="26">
        <v>45415</v>
      </c>
      <c r="DZ1" s="25">
        <v>45416</v>
      </c>
      <c r="EA1" s="25">
        <v>45417</v>
      </c>
      <c r="EB1" s="25">
        <v>45418</v>
      </c>
      <c r="EC1" s="25">
        <v>45419</v>
      </c>
      <c r="ED1" s="25">
        <v>45420</v>
      </c>
      <c r="EE1" s="25">
        <v>45421</v>
      </c>
      <c r="EF1" s="25">
        <v>45422</v>
      </c>
      <c r="EG1" s="25">
        <v>45423</v>
      </c>
      <c r="EH1" s="25">
        <v>45424</v>
      </c>
      <c r="EI1" s="25">
        <v>45425</v>
      </c>
      <c r="EJ1" s="25">
        <v>45426</v>
      </c>
      <c r="EK1" s="25">
        <v>45427</v>
      </c>
      <c r="EL1" s="25">
        <v>45428</v>
      </c>
      <c r="EM1" s="25">
        <v>45429</v>
      </c>
      <c r="EN1" s="25">
        <v>45430</v>
      </c>
      <c r="EO1" s="25">
        <v>45431</v>
      </c>
      <c r="EP1" s="25">
        <v>45432</v>
      </c>
      <c r="EQ1" s="25">
        <v>45433</v>
      </c>
      <c r="ER1" s="25">
        <v>45434</v>
      </c>
      <c r="ES1" s="25">
        <v>45435</v>
      </c>
      <c r="ET1" s="25">
        <v>45436</v>
      </c>
      <c r="EU1" s="25">
        <v>45437</v>
      </c>
      <c r="EV1" s="25">
        <v>45438</v>
      </c>
      <c r="EW1" s="25">
        <v>45439</v>
      </c>
      <c r="EX1" s="25">
        <v>45440</v>
      </c>
      <c r="EY1" s="25">
        <v>45441</v>
      </c>
      <c r="EZ1" s="25">
        <v>45442</v>
      </c>
      <c r="FA1" s="25">
        <v>45443</v>
      </c>
      <c r="FB1" s="25">
        <v>45444</v>
      </c>
      <c r="FC1" s="25">
        <v>45445</v>
      </c>
      <c r="FD1" s="25">
        <v>45446</v>
      </c>
      <c r="FE1" s="25">
        <v>45447</v>
      </c>
      <c r="FF1" s="25">
        <v>45448</v>
      </c>
      <c r="FG1" s="25">
        <v>45449</v>
      </c>
      <c r="FH1" s="25">
        <v>45450</v>
      </c>
      <c r="FI1" s="25">
        <v>45451</v>
      </c>
      <c r="FJ1" s="25">
        <v>45452</v>
      </c>
      <c r="FK1" s="25">
        <v>45453</v>
      </c>
      <c r="FL1" s="25">
        <v>45454</v>
      </c>
      <c r="FM1" s="25">
        <v>45455</v>
      </c>
      <c r="FN1" s="25">
        <v>45456</v>
      </c>
      <c r="FO1" s="25">
        <v>45457</v>
      </c>
      <c r="FP1" s="25">
        <v>45458</v>
      </c>
      <c r="FQ1" s="25">
        <v>45459</v>
      </c>
      <c r="FR1" s="25">
        <v>45460</v>
      </c>
      <c r="FS1" s="25">
        <v>45461</v>
      </c>
      <c r="FT1" s="25">
        <v>45462</v>
      </c>
      <c r="FU1" s="25">
        <v>45463</v>
      </c>
      <c r="FV1" s="25">
        <v>45464</v>
      </c>
      <c r="FW1" s="25">
        <v>45465</v>
      </c>
      <c r="FX1" s="25">
        <v>45466</v>
      </c>
      <c r="FY1" s="25">
        <v>45467</v>
      </c>
      <c r="FZ1" s="25">
        <v>45468</v>
      </c>
      <c r="GA1" s="25">
        <v>45469</v>
      </c>
      <c r="GB1" s="25">
        <v>45470</v>
      </c>
      <c r="GC1" s="25">
        <v>45471</v>
      </c>
      <c r="GD1" s="25">
        <v>45472</v>
      </c>
      <c r="GE1" s="25">
        <v>45473</v>
      </c>
      <c r="GF1" s="25">
        <v>45474</v>
      </c>
      <c r="GG1" s="25">
        <v>45475</v>
      </c>
      <c r="GH1" s="25">
        <v>45476</v>
      </c>
      <c r="GI1" s="25">
        <v>45477</v>
      </c>
      <c r="GJ1" s="25">
        <v>45478</v>
      </c>
      <c r="GK1" s="25">
        <v>45479</v>
      </c>
      <c r="GL1" s="25">
        <v>45480</v>
      </c>
      <c r="GM1" s="25">
        <v>45481</v>
      </c>
      <c r="GN1" s="25">
        <v>45482</v>
      </c>
      <c r="GO1" s="25">
        <v>45483</v>
      </c>
      <c r="GP1" s="25">
        <v>45484</v>
      </c>
      <c r="GQ1" s="25">
        <v>45485</v>
      </c>
      <c r="GR1" s="25">
        <v>45486</v>
      </c>
      <c r="GS1" s="25">
        <v>45487</v>
      </c>
      <c r="GT1" s="25">
        <v>45488</v>
      </c>
      <c r="GU1" s="25">
        <v>45489</v>
      </c>
      <c r="GV1" s="25">
        <v>45490</v>
      </c>
      <c r="GW1" s="25">
        <v>45491</v>
      </c>
      <c r="GX1" s="25">
        <v>45492</v>
      </c>
      <c r="GY1" s="41">
        <v>45493</v>
      </c>
      <c r="GZ1" s="41">
        <v>45494</v>
      </c>
      <c r="HA1" s="25">
        <v>45495</v>
      </c>
      <c r="HB1" s="25">
        <v>45496</v>
      </c>
      <c r="HC1" s="25">
        <v>45497</v>
      </c>
      <c r="HD1" s="25">
        <v>45498</v>
      </c>
      <c r="HE1" s="25">
        <v>45499</v>
      </c>
      <c r="HF1" s="25">
        <v>45500</v>
      </c>
      <c r="HG1" s="25">
        <v>45501</v>
      </c>
      <c r="HH1" s="25">
        <v>45502</v>
      </c>
      <c r="HI1" s="25">
        <v>45503</v>
      </c>
      <c r="HJ1" s="25">
        <v>45504</v>
      </c>
      <c r="HK1" s="25">
        <v>45505</v>
      </c>
      <c r="HL1" s="25">
        <v>45506</v>
      </c>
      <c r="HM1" s="25">
        <v>45507</v>
      </c>
      <c r="HN1" s="25">
        <v>45508</v>
      </c>
      <c r="HO1" s="25">
        <v>45509</v>
      </c>
      <c r="HP1" s="25">
        <v>45510</v>
      </c>
      <c r="HQ1" s="25">
        <v>45511</v>
      </c>
      <c r="HR1" s="25">
        <v>45512</v>
      </c>
      <c r="HS1" s="25">
        <v>45513</v>
      </c>
      <c r="HT1" s="25">
        <v>45514</v>
      </c>
      <c r="HU1" s="25">
        <v>45515</v>
      </c>
      <c r="HV1" s="26">
        <v>45516</v>
      </c>
      <c r="HW1" s="26">
        <v>45517</v>
      </c>
      <c r="HX1" s="26">
        <v>45518</v>
      </c>
      <c r="HY1" s="26">
        <v>45519</v>
      </c>
      <c r="HZ1" s="26">
        <v>45520</v>
      </c>
      <c r="IA1" s="25">
        <v>45521</v>
      </c>
      <c r="IB1" s="25">
        <v>45522</v>
      </c>
      <c r="IC1" s="26">
        <v>45523</v>
      </c>
      <c r="ID1" s="26">
        <v>45524</v>
      </c>
      <c r="IE1" s="26">
        <v>45525</v>
      </c>
      <c r="IF1" s="26">
        <v>45526</v>
      </c>
      <c r="IG1" s="26">
        <v>45527</v>
      </c>
      <c r="IH1" s="25">
        <v>45528</v>
      </c>
      <c r="II1" s="25">
        <v>45529</v>
      </c>
      <c r="IJ1" s="25">
        <v>45530</v>
      </c>
      <c r="IK1" s="25">
        <v>45531</v>
      </c>
      <c r="IL1" s="25">
        <v>45532</v>
      </c>
      <c r="IM1" s="25">
        <v>45533</v>
      </c>
      <c r="IN1" s="25">
        <v>45534</v>
      </c>
      <c r="IO1" s="25">
        <v>45535</v>
      </c>
      <c r="IP1" s="25">
        <v>45536</v>
      </c>
      <c r="IQ1" s="25">
        <v>45537</v>
      </c>
      <c r="IR1" s="25">
        <v>45538</v>
      </c>
      <c r="IS1" s="25">
        <v>45539</v>
      </c>
      <c r="IT1" s="25">
        <v>45540</v>
      </c>
      <c r="IU1" s="25">
        <v>45541</v>
      </c>
      <c r="IV1" s="25">
        <v>45542</v>
      </c>
      <c r="IW1" s="25">
        <v>45543</v>
      </c>
      <c r="IX1" s="25">
        <v>45544</v>
      </c>
      <c r="IY1" s="25">
        <v>45545</v>
      </c>
      <c r="IZ1" s="25">
        <v>45546</v>
      </c>
      <c r="JA1" s="25">
        <v>45547</v>
      </c>
      <c r="JB1" s="25">
        <v>45548</v>
      </c>
      <c r="JC1" s="25">
        <v>45549</v>
      </c>
      <c r="JD1" s="25">
        <v>45550</v>
      </c>
      <c r="JE1" s="25">
        <v>45551</v>
      </c>
      <c r="JF1" s="25">
        <v>45552</v>
      </c>
      <c r="JG1" s="25">
        <v>45553</v>
      </c>
      <c r="JH1" s="25">
        <v>45554</v>
      </c>
      <c r="JI1" s="25">
        <v>45555</v>
      </c>
      <c r="JJ1" s="25">
        <v>45556</v>
      </c>
      <c r="JK1" s="25">
        <v>45557</v>
      </c>
      <c r="JL1" s="25">
        <v>45558</v>
      </c>
      <c r="JM1" s="25">
        <v>45559</v>
      </c>
      <c r="JN1" s="25">
        <v>45560</v>
      </c>
      <c r="JO1" s="25">
        <v>45561</v>
      </c>
      <c r="JP1" s="25">
        <v>45562</v>
      </c>
      <c r="JQ1" s="25">
        <v>45563</v>
      </c>
      <c r="JR1" s="25">
        <v>45564</v>
      </c>
      <c r="JS1" s="25">
        <v>45565</v>
      </c>
      <c r="JT1" s="25">
        <v>45566</v>
      </c>
      <c r="JU1" s="25">
        <v>45567</v>
      </c>
      <c r="JV1" s="25">
        <v>45568</v>
      </c>
      <c r="JW1" s="25">
        <v>45569</v>
      </c>
      <c r="JX1" s="25">
        <v>45570</v>
      </c>
      <c r="JY1" s="25">
        <v>45571</v>
      </c>
      <c r="JZ1" s="30">
        <v>45572</v>
      </c>
      <c r="KA1" s="30">
        <v>45573</v>
      </c>
      <c r="KB1" s="30">
        <v>45574</v>
      </c>
      <c r="KC1" s="30">
        <v>45575</v>
      </c>
      <c r="KD1" s="30">
        <v>45576</v>
      </c>
      <c r="KE1" s="30">
        <v>45577</v>
      </c>
      <c r="KF1" s="30">
        <v>45578</v>
      </c>
      <c r="KG1" s="30">
        <v>45579</v>
      </c>
      <c r="KH1" s="30">
        <v>45580</v>
      </c>
      <c r="KI1" s="30">
        <v>45581</v>
      </c>
      <c r="KJ1" s="30">
        <v>45582</v>
      </c>
      <c r="KK1" s="30">
        <v>45583</v>
      </c>
      <c r="KL1" s="30">
        <v>45584</v>
      </c>
      <c r="KM1" s="30">
        <v>45585</v>
      </c>
      <c r="KN1" s="30">
        <v>45586</v>
      </c>
      <c r="KO1" s="30">
        <v>45587</v>
      </c>
      <c r="KP1" s="30">
        <v>45588</v>
      </c>
      <c r="KQ1" s="30">
        <v>45589</v>
      </c>
      <c r="KR1" s="30">
        <v>45590</v>
      </c>
      <c r="KS1" s="30">
        <v>45591</v>
      </c>
      <c r="KT1" s="30">
        <v>45592</v>
      </c>
      <c r="KU1" s="30">
        <v>45593</v>
      </c>
      <c r="KV1" s="30">
        <v>45594</v>
      </c>
      <c r="KW1" s="30">
        <v>45595</v>
      </c>
      <c r="KX1" s="30">
        <v>45596</v>
      </c>
      <c r="KY1" s="30">
        <v>45597</v>
      </c>
      <c r="KZ1" s="30">
        <v>45598</v>
      </c>
      <c r="LA1" s="30">
        <v>45599</v>
      </c>
      <c r="LB1" s="30">
        <v>45600</v>
      </c>
      <c r="LC1" s="30">
        <v>45601</v>
      </c>
      <c r="LD1" s="30">
        <v>45602</v>
      </c>
      <c r="LE1" s="30">
        <v>45603</v>
      </c>
      <c r="LF1" s="30">
        <v>45604</v>
      </c>
      <c r="LG1" s="30">
        <v>45605</v>
      </c>
      <c r="LH1" s="30">
        <v>45606</v>
      </c>
      <c r="LI1" s="30">
        <v>45607</v>
      </c>
      <c r="LJ1" s="30">
        <v>45608</v>
      </c>
      <c r="LK1" s="30">
        <v>45609</v>
      </c>
      <c r="LL1" s="30">
        <v>45610</v>
      </c>
      <c r="LM1" s="30">
        <v>45611</v>
      </c>
      <c r="LN1" s="30">
        <v>45612</v>
      </c>
      <c r="LO1" s="30">
        <v>45613</v>
      </c>
      <c r="LP1" s="30">
        <v>45614</v>
      </c>
      <c r="LQ1" s="30">
        <v>45615</v>
      </c>
      <c r="LR1" s="30">
        <v>45616</v>
      </c>
      <c r="LS1" s="30">
        <v>45617</v>
      </c>
      <c r="LT1" s="30">
        <v>45618</v>
      </c>
      <c r="LU1" s="30">
        <v>45619</v>
      </c>
      <c r="LV1" s="30">
        <v>45620</v>
      </c>
      <c r="LW1" s="30">
        <v>45621</v>
      </c>
      <c r="LX1" s="30">
        <v>45622</v>
      </c>
      <c r="LY1" s="30">
        <v>45623</v>
      </c>
      <c r="LZ1" s="30">
        <v>45624</v>
      </c>
      <c r="MA1" s="30">
        <v>45625</v>
      </c>
      <c r="MB1" s="30">
        <v>45626</v>
      </c>
      <c r="MC1" s="30">
        <v>45627</v>
      </c>
      <c r="MD1" s="30">
        <v>45628</v>
      </c>
      <c r="ME1" s="30">
        <v>45629</v>
      </c>
      <c r="MF1" s="30">
        <v>45630</v>
      </c>
      <c r="MG1" s="30">
        <v>45631</v>
      </c>
      <c r="MH1" s="30">
        <v>45632</v>
      </c>
      <c r="MI1" s="30">
        <v>45633</v>
      </c>
      <c r="MJ1" s="30">
        <v>45634</v>
      </c>
      <c r="MK1" s="30">
        <v>45635</v>
      </c>
      <c r="ML1" s="30">
        <v>45636</v>
      </c>
      <c r="MM1" s="30">
        <v>45637</v>
      </c>
      <c r="MN1" s="30">
        <v>45638</v>
      </c>
      <c r="MO1" s="30">
        <v>45639</v>
      </c>
      <c r="MP1" s="30">
        <v>45640</v>
      </c>
      <c r="MQ1" s="30">
        <v>45641</v>
      </c>
      <c r="MR1" s="30">
        <v>45642</v>
      </c>
      <c r="MS1" s="30">
        <v>45643</v>
      </c>
      <c r="MT1" s="30">
        <v>45644</v>
      </c>
      <c r="MU1" s="30">
        <v>45645</v>
      </c>
      <c r="MV1" s="30">
        <v>45646</v>
      </c>
      <c r="MW1" s="30">
        <v>45647</v>
      </c>
      <c r="MX1" s="30">
        <v>45648</v>
      </c>
      <c r="MY1" s="30">
        <v>45649</v>
      </c>
      <c r="MZ1" s="30">
        <v>45650</v>
      </c>
      <c r="NA1" s="31">
        <v>45651</v>
      </c>
      <c r="NB1" s="31">
        <v>45652</v>
      </c>
      <c r="NC1" s="31">
        <v>45653</v>
      </c>
      <c r="ND1" s="30">
        <v>45654</v>
      </c>
      <c r="NE1" s="30">
        <v>45655</v>
      </c>
      <c r="NF1" s="30">
        <v>45656</v>
      </c>
      <c r="NG1" s="30">
        <v>45657</v>
      </c>
      <c r="NH1" s="30">
        <v>45658</v>
      </c>
      <c r="NI1" s="30">
        <v>45659</v>
      </c>
      <c r="NJ1" s="30">
        <v>45660</v>
      </c>
      <c r="NK1" s="30">
        <v>45661</v>
      </c>
      <c r="NL1" s="30">
        <v>45662</v>
      </c>
      <c r="NM1" s="30">
        <v>45663</v>
      </c>
      <c r="NN1" s="30">
        <v>45664</v>
      </c>
      <c r="NO1" s="30">
        <v>45665</v>
      </c>
      <c r="NP1" s="30">
        <v>45666</v>
      </c>
      <c r="NQ1" s="30">
        <v>45667</v>
      </c>
      <c r="NR1" s="30">
        <v>45668</v>
      </c>
      <c r="NS1" s="30">
        <v>45669</v>
      </c>
      <c r="NT1" s="30">
        <v>45670</v>
      </c>
      <c r="NU1" s="30">
        <v>45671</v>
      </c>
      <c r="NV1" s="30">
        <v>45672</v>
      </c>
      <c r="NW1" s="30">
        <v>45673</v>
      </c>
      <c r="NX1" s="30">
        <v>45674</v>
      </c>
      <c r="NY1" s="30">
        <v>45675</v>
      </c>
      <c r="NZ1" s="30">
        <v>45676</v>
      </c>
      <c r="OA1" s="30">
        <v>45677</v>
      </c>
      <c r="OB1" s="30">
        <v>45678</v>
      </c>
      <c r="OC1" s="30">
        <v>45679</v>
      </c>
      <c r="OD1" s="30">
        <v>45680</v>
      </c>
      <c r="OE1" s="30">
        <v>45681</v>
      </c>
      <c r="OF1" s="30">
        <v>45682</v>
      </c>
      <c r="OG1" s="30">
        <v>45683</v>
      </c>
      <c r="OH1" s="30">
        <v>45684</v>
      </c>
      <c r="OI1" s="30">
        <v>45685</v>
      </c>
      <c r="OJ1" s="30">
        <v>45686</v>
      </c>
      <c r="OK1" s="30">
        <v>45687</v>
      </c>
      <c r="OL1" s="30">
        <v>45688</v>
      </c>
    </row>
    <row r="2" spans="1:402">
      <c r="A2" s="9" t="s">
        <v>1036</v>
      </c>
      <c r="B2" s="9" t="s">
        <v>1037</v>
      </c>
      <c r="C2" s="9" t="s">
        <v>1038</v>
      </c>
      <c r="D2" s="9" t="s">
        <v>1039</v>
      </c>
      <c r="E2" s="9" t="s">
        <v>1040</v>
      </c>
      <c r="F2" s="26" t="str">
        <f t="shared" ref="F2:M2" si="0">TEXT(F1,"ggg")</f>
        <v>lun</v>
      </c>
      <c r="G2" s="26" t="str">
        <f t="shared" si="0"/>
        <v>mar</v>
      </c>
      <c r="H2" s="26" t="str">
        <f t="shared" si="0"/>
        <v>mer</v>
      </c>
      <c r="I2" s="26" t="str">
        <f t="shared" si="0"/>
        <v>gio</v>
      </c>
      <c r="J2" s="26" t="str">
        <f t="shared" si="0"/>
        <v>ven</v>
      </c>
      <c r="K2" s="25" t="str">
        <f t="shared" si="0"/>
        <v>sab</v>
      </c>
      <c r="L2" s="25" t="str">
        <f t="shared" si="0"/>
        <v>dom</v>
      </c>
      <c r="M2" s="25" t="str">
        <f t="shared" si="0"/>
        <v>lun</v>
      </c>
      <c r="N2" s="25" t="str">
        <f t="shared" ref="N2:V2" si="1">TEXT(N1,"ggg")</f>
        <v>mar</v>
      </c>
      <c r="O2" s="25" t="str">
        <f t="shared" si="1"/>
        <v>mer</v>
      </c>
      <c r="P2" s="25" t="str">
        <f t="shared" si="1"/>
        <v>gio</v>
      </c>
      <c r="Q2" s="25" t="str">
        <f t="shared" si="1"/>
        <v>ven</v>
      </c>
      <c r="R2" s="25" t="str">
        <f t="shared" si="1"/>
        <v>sab</v>
      </c>
      <c r="S2" s="25" t="str">
        <f t="shared" si="1"/>
        <v>dom</v>
      </c>
      <c r="T2" s="25" t="str">
        <f t="shared" si="1"/>
        <v>lun</v>
      </c>
      <c r="U2" s="25" t="str">
        <f t="shared" si="1"/>
        <v>mar</v>
      </c>
      <c r="V2" s="25" t="str">
        <f t="shared" si="1"/>
        <v>mer</v>
      </c>
      <c r="W2" s="25" t="str">
        <f t="shared" ref="W2" si="2">TEXT(W1,"ggg")</f>
        <v>gio</v>
      </c>
      <c r="X2" s="25" t="str">
        <f t="shared" ref="X2" si="3">TEXT(X1,"ggg")</f>
        <v>ven</v>
      </c>
      <c r="Y2" s="25" t="str">
        <f t="shared" ref="Y2" si="4">TEXT(Y1,"ggg")</f>
        <v>sab</v>
      </c>
      <c r="Z2" s="25" t="str">
        <f t="shared" ref="Z2" si="5">TEXT(Z1,"ggg")</f>
        <v>dom</v>
      </c>
      <c r="AA2" s="25" t="str">
        <f t="shared" ref="AA2" si="6">TEXT(AA1,"ggg")</f>
        <v>lun</v>
      </c>
      <c r="AB2" s="25" t="str">
        <f t="shared" ref="AB2" si="7">TEXT(AB1,"ggg")</f>
        <v>mar</v>
      </c>
      <c r="AC2" s="25" t="str">
        <f t="shared" ref="AC2" si="8">TEXT(AC1,"ggg")</f>
        <v>mer</v>
      </c>
      <c r="AD2" s="25" t="str">
        <f t="shared" ref="AD2:AE2" si="9">TEXT(AD1,"ggg")</f>
        <v>gio</v>
      </c>
      <c r="AE2" s="25" t="str">
        <f t="shared" si="9"/>
        <v>ven</v>
      </c>
      <c r="AF2" s="25" t="str">
        <f t="shared" ref="AF2" si="10">TEXT(AF1,"ggg")</f>
        <v>sab</v>
      </c>
      <c r="AG2" s="25" t="str">
        <f t="shared" ref="AG2" si="11">TEXT(AG1,"ggg")</f>
        <v>dom</v>
      </c>
      <c r="AH2" s="25" t="str">
        <f t="shared" ref="AH2" si="12">TEXT(AH1,"ggg")</f>
        <v>lun</v>
      </c>
      <c r="AI2" s="25" t="str">
        <f t="shared" ref="AI2" si="13">TEXT(AI1,"ggg")</f>
        <v>mar</v>
      </c>
      <c r="AJ2" s="25" t="str">
        <f t="shared" ref="AJ2" si="14">TEXT(AJ1,"ggg")</f>
        <v>mer</v>
      </c>
      <c r="AK2" s="25" t="str">
        <f t="shared" ref="AK2" si="15">TEXT(AK1,"ggg")</f>
        <v>gio</v>
      </c>
      <c r="AL2" s="25" t="str">
        <f t="shared" ref="AL2" si="16">TEXT(AL1,"ggg")</f>
        <v>ven</v>
      </c>
      <c r="AM2" s="25" t="str">
        <f t="shared" ref="AM2:AN2" si="17">TEXT(AM1,"ggg")</f>
        <v>sab</v>
      </c>
      <c r="AN2" s="25" t="str">
        <f t="shared" si="17"/>
        <v>dom</v>
      </c>
      <c r="AO2" s="25" t="str">
        <f t="shared" ref="AO2" si="18">TEXT(AO1,"ggg")</f>
        <v>lun</v>
      </c>
      <c r="AP2" s="25" t="str">
        <f t="shared" ref="AP2" si="19">TEXT(AP1,"ggg")</f>
        <v>mar</v>
      </c>
      <c r="AQ2" s="25" t="str">
        <f t="shared" ref="AQ2" si="20">TEXT(AQ1,"ggg")</f>
        <v>mer</v>
      </c>
      <c r="AR2" s="25" t="str">
        <f t="shared" ref="AR2" si="21">TEXT(AR1,"ggg")</f>
        <v>gio</v>
      </c>
      <c r="AS2" s="25" t="str">
        <f t="shared" ref="AS2" si="22">TEXT(AS1,"ggg")</f>
        <v>ven</v>
      </c>
      <c r="AT2" s="25" t="str">
        <f t="shared" ref="AT2" si="23">TEXT(AT1,"ggg")</f>
        <v>sab</v>
      </c>
      <c r="AU2" s="25" t="str">
        <f t="shared" ref="AU2" si="24">TEXT(AU1,"ggg")</f>
        <v>dom</v>
      </c>
      <c r="AV2" s="25" t="str">
        <f t="shared" ref="AV2:AW2" si="25">TEXT(AV1,"ggg")</f>
        <v>lun</v>
      </c>
      <c r="AW2" s="25" t="str">
        <f t="shared" si="25"/>
        <v>mar</v>
      </c>
      <c r="AX2" s="25" t="str">
        <f t="shared" ref="AX2" si="26">TEXT(AX1,"ggg")</f>
        <v>mer</v>
      </c>
      <c r="AY2" s="25" t="str">
        <f t="shared" ref="AY2" si="27">TEXT(AY1,"ggg")</f>
        <v>gio</v>
      </c>
      <c r="AZ2" s="25" t="str">
        <f t="shared" ref="AZ2" si="28">TEXT(AZ1,"ggg")</f>
        <v>ven</v>
      </c>
      <c r="BA2" s="25" t="str">
        <f t="shared" ref="BA2" si="29">TEXT(BA1,"ggg")</f>
        <v>sab</v>
      </c>
      <c r="BB2" s="25" t="str">
        <f t="shared" ref="BB2" si="30">TEXT(BB1,"ggg")</f>
        <v>dom</v>
      </c>
      <c r="BC2" s="25" t="str">
        <f t="shared" ref="BC2" si="31">TEXT(BC1,"ggg")</f>
        <v>lun</v>
      </c>
      <c r="BD2" s="25" t="str">
        <f t="shared" ref="BD2" si="32">TEXT(BD1,"ggg")</f>
        <v>mar</v>
      </c>
      <c r="BE2" s="25" t="str">
        <f t="shared" ref="BE2:BF2" si="33">TEXT(BE1,"ggg")</f>
        <v>mer</v>
      </c>
      <c r="BF2" s="25" t="str">
        <f t="shared" si="33"/>
        <v>gio</v>
      </c>
      <c r="BG2" s="25" t="str">
        <f t="shared" ref="BG2" si="34">TEXT(BG1,"ggg")</f>
        <v>ven</v>
      </c>
      <c r="BH2" s="25" t="str">
        <f t="shared" ref="BH2" si="35">TEXT(BH1,"ggg")</f>
        <v>sab</v>
      </c>
      <c r="BI2" s="25" t="str">
        <f t="shared" ref="BI2" si="36">TEXT(BI1,"ggg")</f>
        <v>dom</v>
      </c>
      <c r="BJ2" s="25" t="str">
        <f t="shared" ref="BJ2" si="37">TEXT(BJ1,"ggg")</f>
        <v>lun</v>
      </c>
      <c r="BK2" s="25" t="str">
        <f t="shared" ref="BK2" si="38">TEXT(BK1,"ggg")</f>
        <v>mar</v>
      </c>
      <c r="BL2" s="25" t="str">
        <f t="shared" ref="BL2" si="39">TEXT(BL1,"ggg")</f>
        <v>mer</v>
      </c>
      <c r="BM2" s="25" t="str">
        <f t="shared" ref="BM2" si="40">TEXT(BM1,"ggg")</f>
        <v>gio</v>
      </c>
      <c r="BN2" s="25" t="str">
        <f t="shared" ref="BN2:BO2" si="41">TEXT(BN1,"ggg")</f>
        <v>ven</v>
      </c>
      <c r="BO2" s="25" t="str">
        <f t="shared" si="41"/>
        <v>sab</v>
      </c>
      <c r="BP2" s="25" t="str">
        <f t="shared" ref="BP2" si="42">TEXT(BP1,"ggg")</f>
        <v>dom</v>
      </c>
      <c r="BQ2" s="25" t="str">
        <f t="shared" ref="BQ2" si="43">TEXT(BQ1,"ggg")</f>
        <v>lun</v>
      </c>
      <c r="BR2" s="25" t="str">
        <f t="shared" ref="BR2" si="44">TEXT(BR1,"ggg")</f>
        <v>mar</v>
      </c>
      <c r="BS2" s="25" t="str">
        <f t="shared" ref="BS2" si="45">TEXT(BS1,"ggg")</f>
        <v>mer</v>
      </c>
      <c r="BT2" s="25" t="str">
        <f t="shared" ref="BT2" si="46">TEXT(BT1,"ggg")</f>
        <v>gio</v>
      </c>
      <c r="BU2" s="25" t="str">
        <f t="shared" ref="BU2" si="47">TEXT(BU1,"ggg")</f>
        <v>ven</v>
      </c>
      <c r="BV2" s="25" t="str">
        <f t="shared" ref="BV2" si="48">TEXT(BV1,"ggg")</f>
        <v>sab</v>
      </c>
      <c r="BW2" s="25" t="str">
        <f t="shared" ref="BW2:BX2" si="49">TEXT(BW1,"ggg")</f>
        <v>dom</v>
      </c>
      <c r="BX2" s="25" t="str">
        <f t="shared" si="49"/>
        <v>lun</v>
      </c>
      <c r="BY2" s="25" t="str">
        <f t="shared" ref="BY2" si="50">TEXT(BY1,"ggg")</f>
        <v>mar</v>
      </c>
      <c r="BZ2" s="25" t="str">
        <f t="shared" ref="BZ2" si="51">TEXT(BZ1,"ggg")</f>
        <v>mer</v>
      </c>
      <c r="CA2" s="25" t="str">
        <f t="shared" ref="CA2" si="52">TEXT(CA1,"ggg")</f>
        <v>gio</v>
      </c>
      <c r="CB2" s="25" t="str">
        <f t="shared" ref="CB2" si="53">TEXT(CB1,"ggg")</f>
        <v>ven</v>
      </c>
      <c r="CC2" s="25" t="str">
        <f t="shared" ref="CC2" si="54">TEXT(CC1,"ggg")</f>
        <v>sab</v>
      </c>
      <c r="CD2" s="25" t="str">
        <f t="shared" ref="CD2" si="55">TEXT(CD1,"ggg")</f>
        <v>dom</v>
      </c>
      <c r="CE2" s="25" t="str">
        <f t="shared" ref="CE2" si="56">TEXT(CE1,"ggg")</f>
        <v>lun</v>
      </c>
      <c r="CF2" s="25" t="str">
        <f t="shared" ref="CF2:CG2" si="57">TEXT(CF1,"ggg")</f>
        <v>mar</v>
      </c>
      <c r="CG2" s="25" t="str">
        <f t="shared" si="57"/>
        <v>mer</v>
      </c>
      <c r="CH2" s="25" t="str">
        <f t="shared" ref="CH2" si="58">TEXT(CH1,"ggg")</f>
        <v>gio</v>
      </c>
      <c r="CI2" s="25" t="str">
        <f t="shared" ref="CI2" si="59">TEXT(CI1,"ggg")</f>
        <v>ven</v>
      </c>
      <c r="CJ2" s="25" t="str">
        <f t="shared" ref="CJ2" si="60">TEXT(CJ1,"ggg")</f>
        <v>sab</v>
      </c>
      <c r="CK2" s="25" t="str">
        <f t="shared" ref="CK2" si="61">TEXT(CK1,"ggg")</f>
        <v>dom</v>
      </c>
      <c r="CL2" s="25" t="str">
        <f t="shared" ref="CL2" si="62">TEXT(CL1,"ggg")</f>
        <v>lun</v>
      </c>
      <c r="CM2" s="25" t="str">
        <f t="shared" ref="CM2" si="63">TEXT(CM1,"ggg")</f>
        <v>mar</v>
      </c>
      <c r="CN2" s="25" t="str">
        <f t="shared" ref="CN2" si="64">TEXT(CN1,"ggg")</f>
        <v>mer</v>
      </c>
      <c r="CO2" s="25" t="str">
        <f t="shared" ref="CO2:CP2" si="65">TEXT(CO1,"ggg")</f>
        <v>gio</v>
      </c>
      <c r="CP2" s="25" t="str">
        <f t="shared" si="65"/>
        <v>ven</v>
      </c>
      <c r="CQ2" s="25" t="str">
        <f t="shared" ref="CQ2" si="66">TEXT(CQ1,"ggg")</f>
        <v>sab</v>
      </c>
      <c r="CR2" s="25" t="str">
        <f t="shared" ref="CR2" si="67">TEXT(CR1,"ggg")</f>
        <v>dom</v>
      </c>
      <c r="CS2" s="25" t="str">
        <f t="shared" ref="CS2" si="68">TEXT(CS1,"ggg")</f>
        <v>lun</v>
      </c>
      <c r="CT2" s="25" t="str">
        <f t="shared" ref="CT2" si="69">TEXT(CT1,"ggg")</f>
        <v>mar</v>
      </c>
      <c r="CU2" s="25" t="str">
        <f t="shared" ref="CU2" si="70">TEXT(CU1,"ggg")</f>
        <v>mer</v>
      </c>
      <c r="CV2" s="25" t="str">
        <f t="shared" ref="CV2" si="71">TEXT(CV1,"ggg")</f>
        <v>gio</v>
      </c>
      <c r="CW2" s="25" t="str">
        <f t="shared" ref="CW2" si="72">TEXT(CW1,"ggg")</f>
        <v>ven</v>
      </c>
      <c r="CX2" s="25" t="str">
        <f t="shared" ref="CX2:CY2" si="73">TEXT(CX1,"ggg")</f>
        <v>sab</v>
      </c>
      <c r="CY2" s="25" t="str">
        <f t="shared" si="73"/>
        <v>dom</v>
      </c>
      <c r="CZ2" s="25" t="str">
        <f t="shared" ref="CZ2" si="74">TEXT(CZ1,"ggg")</f>
        <v>lun</v>
      </c>
      <c r="DA2" s="25" t="str">
        <f t="shared" ref="DA2" si="75">TEXT(DA1,"ggg")</f>
        <v>mar</v>
      </c>
      <c r="DB2" s="25" t="str">
        <f t="shared" ref="DB2" si="76">TEXT(DB1,"ggg")</f>
        <v>mer</v>
      </c>
      <c r="DC2" s="25" t="str">
        <f t="shared" ref="DC2" si="77">TEXT(DC1,"ggg")</f>
        <v>gio</v>
      </c>
      <c r="DD2" s="25" t="str">
        <f t="shared" ref="DD2" si="78">TEXT(DD1,"ggg")</f>
        <v>ven</v>
      </c>
      <c r="DE2" s="25" t="str">
        <f t="shared" ref="DE2" si="79">TEXT(DE1,"ggg")</f>
        <v>sab</v>
      </c>
      <c r="DF2" s="25" t="str">
        <f t="shared" ref="DF2" si="80">TEXT(DF1,"ggg")</f>
        <v>dom</v>
      </c>
      <c r="DG2" s="25" t="str">
        <f t="shared" ref="DG2:DH2" si="81">TEXT(DG1,"ggg")</f>
        <v>lun</v>
      </c>
      <c r="DH2" s="25" t="str">
        <f t="shared" si="81"/>
        <v>mar</v>
      </c>
      <c r="DI2" s="25" t="str">
        <f t="shared" ref="DI2" si="82">TEXT(DI1,"ggg")</f>
        <v>mer</v>
      </c>
      <c r="DJ2" s="25" t="str">
        <f t="shared" ref="DJ2" si="83">TEXT(DJ1,"ggg")</f>
        <v>gio</v>
      </c>
      <c r="DK2" s="25" t="str">
        <f t="shared" ref="DK2" si="84">TEXT(DK1,"ggg")</f>
        <v>ven</v>
      </c>
      <c r="DL2" s="25" t="str">
        <f t="shared" ref="DL2" si="85">TEXT(DL1,"ggg")</f>
        <v>sab</v>
      </c>
      <c r="DM2" s="25" t="str">
        <f t="shared" ref="DM2" si="86">TEXT(DM1,"ggg")</f>
        <v>dom</v>
      </c>
      <c r="DN2" s="25" t="str">
        <f t="shared" ref="DN2" si="87">TEXT(DN1,"ggg")</f>
        <v>lun</v>
      </c>
      <c r="DO2" s="25" t="str">
        <f t="shared" ref="DO2" si="88">TEXT(DO1,"ggg")</f>
        <v>mar</v>
      </c>
      <c r="DP2" s="25" t="str">
        <f t="shared" ref="DP2:DQ2" si="89">TEXT(DP1,"ggg")</f>
        <v>mer</v>
      </c>
      <c r="DQ2" s="25" t="str">
        <f t="shared" si="89"/>
        <v>gio</v>
      </c>
      <c r="DR2" s="25" t="str">
        <f t="shared" ref="DR2" si="90">TEXT(DR1,"ggg")</f>
        <v>ven</v>
      </c>
      <c r="DS2" s="25" t="str">
        <f t="shared" ref="DS2" si="91">TEXT(DS1,"ggg")</f>
        <v>sab</v>
      </c>
      <c r="DT2" s="25" t="str">
        <f t="shared" ref="DT2" si="92">TEXT(DT1,"ggg")</f>
        <v>dom</v>
      </c>
      <c r="DU2" s="25" t="str">
        <f t="shared" ref="DU2" si="93">TEXT(DU1,"ggg")</f>
        <v>lun</v>
      </c>
      <c r="DV2" s="25" t="str">
        <f t="shared" ref="DV2" si="94">TEXT(DV1,"ggg")</f>
        <v>mar</v>
      </c>
      <c r="DW2" s="25" t="str">
        <f t="shared" ref="DW2" si="95">TEXT(DW1,"ggg")</f>
        <v>mer</v>
      </c>
      <c r="DX2" s="25" t="str">
        <f t="shared" ref="DX2" si="96">TEXT(DX1,"ggg")</f>
        <v>gio</v>
      </c>
      <c r="DY2" s="25" t="str">
        <f t="shared" ref="DY2:DZ2" si="97">TEXT(DY1,"ggg")</f>
        <v>ven</v>
      </c>
      <c r="DZ2" s="25" t="str">
        <f t="shared" si="97"/>
        <v>sab</v>
      </c>
      <c r="EA2" s="25" t="str">
        <f t="shared" ref="EA2" si="98">TEXT(EA1,"ggg")</f>
        <v>dom</v>
      </c>
      <c r="EB2" s="25" t="str">
        <f t="shared" ref="EB2" si="99">TEXT(EB1,"ggg")</f>
        <v>lun</v>
      </c>
      <c r="EC2" s="25" t="str">
        <f t="shared" ref="EC2" si="100">TEXT(EC1,"ggg")</f>
        <v>mar</v>
      </c>
      <c r="ED2" s="25" t="str">
        <f t="shared" ref="ED2" si="101">TEXT(ED1,"ggg")</f>
        <v>mer</v>
      </c>
      <c r="EE2" s="25" t="str">
        <f t="shared" ref="EE2" si="102">TEXT(EE1,"ggg")</f>
        <v>gio</v>
      </c>
      <c r="EF2" s="25" t="str">
        <f t="shared" ref="EF2" si="103">TEXT(EF1,"ggg")</f>
        <v>ven</v>
      </c>
      <c r="EG2" s="25" t="str">
        <f t="shared" ref="EG2" si="104">TEXT(EG1,"ggg")</f>
        <v>sab</v>
      </c>
      <c r="EH2" s="25" t="str">
        <f t="shared" ref="EH2:EI2" si="105">TEXT(EH1,"ggg")</f>
        <v>dom</v>
      </c>
      <c r="EI2" s="25" t="str">
        <f t="shared" si="105"/>
        <v>lun</v>
      </c>
      <c r="EJ2" s="25" t="str">
        <f t="shared" ref="EJ2" si="106">TEXT(EJ1,"ggg")</f>
        <v>mar</v>
      </c>
      <c r="EK2" s="25" t="str">
        <f t="shared" ref="EK2" si="107">TEXT(EK1,"ggg")</f>
        <v>mer</v>
      </c>
      <c r="EL2" s="25" t="str">
        <f t="shared" ref="EL2" si="108">TEXT(EL1,"ggg")</f>
        <v>gio</v>
      </c>
      <c r="EM2" s="25" t="str">
        <f t="shared" ref="EM2" si="109">TEXT(EM1,"ggg")</f>
        <v>ven</v>
      </c>
      <c r="EN2" s="25" t="str">
        <f t="shared" ref="EN2" si="110">TEXT(EN1,"ggg")</f>
        <v>sab</v>
      </c>
      <c r="EO2" s="25" t="str">
        <f t="shared" ref="EO2" si="111">TEXT(EO1,"ggg")</f>
        <v>dom</v>
      </c>
      <c r="EP2" s="25" t="str">
        <f t="shared" ref="EP2" si="112">TEXT(EP1,"ggg")</f>
        <v>lun</v>
      </c>
      <c r="EQ2" s="25" t="str">
        <f t="shared" ref="EQ2:ER2" si="113">TEXT(EQ1,"ggg")</f>
        <v>mar</v>
      </c>
      <c r="ER2" s="25" t="str">
        <f t="shared" si="113"/>
        <v>mer</v>
      </c>
      <c r="ES2" s="25" t="str">
        <f t="shared" ref="ES2" si="114">TEXT(ES1,"ggg")</f>
        <v>gio</v>
      </c>
      <c r="ET2" s="25" t="str">
        <f t="shared" ref="ET2" si="115">TEXT(ET1,"ggg")</f>
        <v>ven</v>
      </c>
      <c r="EU2" s="25" t="str">
        <f t="shared" ref="EU2" si="116">TEXT(EU1,"ggg")</f>
        <v>sab</v>
      </c>
      <c r="EV2" s="25" t="str">
        <f t="shared" ref="EV2" si="117">TEXT(EV1,"ggg")</f>
        <v>dom</v>
      </c>
      <c r="EW2" s="25" t="str">
        <f t="shared" ref="EW2" si="118">TEXT(EW1,"ggg")</f>
        <v>lun</v>
      </c>
      <c r="EX2" s="25" t="str">
        <f t="shared" ref="EX2" si="119">TEXT(EX1,"ggg")</f>
        <v>mar</v>
      </c>
      <c r="EY2" s="25" t="str">
        <f t="shared" ref="EY2" si="120">TEXT(EY1,"ggg")</f>
        <v>mer</v>
      </c>
      <c r="EZ2" s="25" t="str">
        <f t="shared" ref="EZ2:FA2" si="121">TEXT(EZ1,"ggg")</f>
        <v>gio</v>
      </c>
      <c r="FA2" s="25" t="str">
        <f t="shared" si="121"/>
        <v>ven</v>
      </c>
      <c r="FB2" s="25" t="str">
        <f t="shared" ref="FB2" si="122">TEXT(FB1,"ggg")</f>
        <v>sab</v>
      </c>
      <c r="FC2" s="25" t="str">
        <f t="shared" ref="FC2" si="123">TEXT(FC1,"ggg")</f>
        <v>dom</v>
      </c>
      <c r="FD2" s="25" t="str">
        <f t="shared" ref="FD2" si="124">TEXT(FD1,"ggg")</f>
        <v>lun</v>
      </c>
      <c r="FE2" s="25" t="str">
        <f t="shared" ref="FE2" si="125">TEXT(FE1,"ggg")</f>
        <v>mar</v>
      </c>
      <c r="FF2" s="25" t="str">
        <f t="shared" ref="FF2" si="126">TEXT(FF1,"ggg")</f>
        <v>mer</v>
      </c>
      <c r="FG2" s="25" t="str">
        <f t="shared" ref="FG2" si="127">TEXT(FG1,"ggg")</f>
        <v>gio</v>
      </c>
      <c r="FH2" s="25" t="str">
        <f t="shared" ref="FH2" si="128">TEXT(FH1,"ggg")</f>
        <v>ven</v>
      </c>
      <c r="FI2" s="25" t="str">
        <f t="shared" ref="FI2:FJ2" si="129">TEXT(FI1,"ggg")</f>
        <v>sab</v>
      </c>
      <c r="FJ2" s="25" t="str">
        <f t="shared" si="129"/>
        <v>dom</v>
      </c>
      <c r="FK2" s="25" t="str">
        <f t="shared" ref="FK2" si="130">TEXT(FK1,"ggg")</f>
        <v>lun</v>
      </c>
      <c r="FL2" s="25" t="str">
        <f t="shared" ref="FL2" si="131">TEXT(FL1,"ggg")</f>
        <v>mar</v>
      </c>
      <c r="FM2" s="25" t="str">
        <f t="shared" ref="FM2" si="132">TEXT(FM1,"ggg")</f>
        <v>mer</v>
      </c>
      <c r="FN2" s="25" t="str">
        <f t="shared" ref="FN2" si="133">TEXT(FN1,"ggg")</f>
        <v>gio</v>
      </c>
      <c r="FO2" s="25" t="str">
        <f t="shared" ref="FO2" si="134">TEXT(FO1,"ggg")</f>
        <v>ven</v>
      </c>
      <c r="FP2" s="25" t="str">
        <f t="shared" ref="FP2" si="135">TEXT(FP1,"ggg")</f>
        <v>sab</v>
      </c>
      <c r="FQ2" s="25" t="str">
        <f t="shared" ref="FQ2" si="136">TEXT(FQ1,"ggg")</f>
        <v>dom</v>
      </c>
      <c r="FR2" s="25" t="str">
        <f t="shared" ref="FR2:FS2" si="137">TEXT(FR1,"ggg")</f>
        <v>lun</v>
      </c>
      <c r="FS2" s="25" t="str">
        <f t="shared" si="137"/>
        <v>mar</v>
      </c>
      <c r="FT2" s="25" t="str">
        <f t="shared" ref="FT2" si="138">TEXT(FT1,"ggg")</f>
        <v>mer</v>
      </c>
      <c r="FU2" s="25" t="str">
        <f t="shared" ref="FU2" si="139">TEXT(FU1,"ggg")</f>
        <v>gio</v>
      </c>
      <c r="FV2" s="25" t="str">
        <f t="shared" ref="FV2" si="140">TEXT(FV1,"ggg")</f>
        <v>ven</v>
      </c>
      <c r="FW2" s="25" t="str">
        <f t="shared" ref="FW2" si="141">TEXT(FW1,"ggg")</f>
        <v>sab</v>
      </c>
      <c r="FX2" s="25" t="str">
        <f t="shared" ref="FX2" si="142">TEXT(FX1,"ggg")</f>
        <v>dom</v>
      </c>
      <c r="FY2" s="25" t="str">
        <f t="shared" ref="FY2" si="143">TEXT(FY1,"ggg")</f>
        <v>lun</v>
      </c>
      <c r="FZ2" s="25" t="str">
        <f t="shared" ref="FZ2" si="144">TEXT(FZ1,"ggg")</f>
        <v>mar</v>
      </c>
      <c r="GA2" s="25" t="str">
        <f t="shared" ref="GA2:GB2" si="145">TEXT(GA1,"ggg")</f>
        <v>mer</v>
      </c>
      <c r="GB2" s="25" t="str">
        <f t="shared" si="145"/>
        <v>gio</v>
      </c>
      <c r="GC2" s="25" t="str">
        <f t="shared" ref="GC2" si="146">TEXT(GC1,"ggg")</f>
        <v>ven</v>
      </c>
      <c r="GD2" s="25" t="str">
        <f t="shared" ref="GD2" si="147">TEXT(GD1,"ggg")</f>
        <v>sab</v>
      </c>
      <c r="GE2" s="25" t="str">
        <f t="shared" ref="GE2" si="148">TEXT(GE1,"ggg")</f>
        <v>dom</v>
      </c>
      <c r="GF2" s="25" t="str">
        <f t="shared" ref="GF2" si="149">TEXT(GF1,"ggg")</f>
        <v>lun</v>
      </c>
      <c r="GG2" s="25" t="str">
        <f t="shared" ref="GG2" si="150">TEXT(GG1,"ggg")</f>
        <v>mar</v>
      </c>
      <c r="GH2" s="25" t="str">
        <f t="shared" ref="GH2" si="151">TEXT(GH1,"ggg")</f>
        <v>mer</v>
      </c>
      <c r="GI2" s="25" t="str">
        <f t="shared" ref="GI2" si="152">TEXT(GI1,"ggg")</f>
        <v>gio</v>
      </c>
      <c r="GJ2" s="25" t="str">
        <f t="shared" ref="GJ2:GK2" si="153">TEXT(GJ1,"ggg")</f>
        <v>ven</v>
      </c>
      <c r="GK2" s="25" t="str">
        <f t="shared" si="153"/>
        <v>sab</v>
      </c>
      <c r="GL2" s="25" t="str">
        <f t="shared" ref="GL2" si="154">TEXT(GL1,"ggg")</f>
        <v>dom</v>
      </c>
      <c r="GM2" s="25" t="str">
        <f t="shared" ref="GM2" si="155">TEXT(GM1,"ggg")</f>
        <v>lun</v>
      </c>
      <c r="GN2" s="25" t="str">
        <f t="shared" ref="GN2" si="156">TEXT(GN1,"ggg")</f>
        <v>mar</v>
      </c>
      <c r="GO2" s="25" t="str">
        <f t="shared" ref="GO2" si="157">TEXT(GO1,"ggg")</f>
        <v>mer</v>
      </c>
      <c r="GP2" s="25" t="str">
        <f t="shared" ref="GP2" si="158">TEXT(GP1,"ggg")</f>
        <v>gio</v>
      </c>
      <c r="GQ2" s="25" t="str">
        <f t="shared" ref="GQ2" si="159">TEXT(GQ1,"ggg")</f>
        <v>ven</v>
      </c>
      <c r="GR2" s="25" t="str">
        <f t="shared" ref="GR2" si="160">TEXT(GR1,"ggg")</f>
        <v>sab</v>
      </c>
      <c r="GS2" s="25" t="str">
        <f t="shared" ref="GS2:GT2" si="161">TEXT(GS1,"ggg")</f>
        <v>dom</v>
      </c>
      <c r="GT2" s="25" t="str">
        <f t="shared" si="161"/>
        <v>lun</v>
      </c>
      <c r="GU2" s="25" t="str">
        <f t="shared" ref="GU2" si="162">TEXT(GU1,"ggg")</f>
        <v>mar</v>
      </c>
      <c r="GV2" s="25" t="str">
        <f t="shared" ref="GV2" si="163">TEXT(GV1,"ggg")</f>
        <v>mer</v>
      </c>
      <c r="GW2" s="25" t="str">
        <f t="shared" ref="GW2" si="164">TEXT(GW1,"ggg")</f>
        <v>gio</v>
      </c>
      <c r="GX2" s="25" t="str">
        <f t="shared" ref="GX2" si="165">TEXT(GX1,"ggg")</f>
        <v>ven</v>
      </c>
      <c r="GY2" s="25" t="str">
        <f t="shared" ref="GY2" si="166">TEXT(GY1,"ggg")</f>
        <v>sab</v>
      </c>
      <c r="GZ2" s="25" t="str">
        <f t="shared" ref="GZ2" si="167">TEXT(GZ1,"ggg")</f>
        <v>dom</v>
      </c>
      <c r="HA2" s="25" t="str">
        <f t="shared" ref="HA2" si="168">TEXT(HA1,"ggg")</f>
        <v>lun</v>
      </c>
      <c r="HB2" s="25" t="str">
        <f t="shared" ref="HB2:HC2" si="169">TEXT(HB1,"ggg")</f>
        <v>mar</v>
      </c>
      <c r="HC2" s="25" t="str">
        <f t="shared" si="169"/>
        <v>mer</v>
      </c>
      <c r="HD2" s="25" t="str">
        <f t="shared" ref="HD2" si="170">TEXT(HD1,"ggg")</f>
        <v>gio</v>
      </c>
      <c r="HE2" s="25" t="str">
        <f t="shared" ref="HE2" si="171">TEXT(HE1,"ggg")</f>
        <v>ven</v>
      </c>
      <c r="HF2" s="25" t="str">
        <f t="shared" ref="HF2" si="172">TEXT(HF1,"ggg")</f>
        <v>sab</v>
      </c>
      <c r="HG2" s="25" t="str">
        <f t="shared" ref="HG2" si="173">TEXT(HG1,"ggg")</f>
        <v>dom</v>
      </c>
      <c r="HH2" s="25" t="str">
        <f t="shared" ref="HH2" si="174">TEXT(HH1,"ggg")</f>
        <v>lun</v>
      </c>
      <c r="HI2" s="25" t="str">
        <f t="shared" ref="HI2" si="175">TEXT(HI1,"ggg")</f>
        <v>mar</v>
      </c>
      <c r="HJ2" s="25" t="str">
        <f t="shared" ref="HJ2" si="176">TEXT(HJ1,"ggg")</f>
        <v>mer</v>
      </c>
      <c r="HK2" s="25" t="str">
        <f t="shared" ref="HK2:HL2" si="177">TEXT(HK1,"ggg")</f>
        <v>gio</v>
      </c>
      <c r="HL2" s="25" t="str">
        <f t="shared" si="177"/>
        <v>ven</v>
      </c>
      <c r="HM2" s="25" t="str">
        <f t="shared" ref="HM2" si="178">TEXT(HM1,"ggg")</f>
        <v>sab</v>
      </c>
      <c r="HN2" s="25" t="str">
        <f t="shared" ref="HN2" si="179">TEXT(HN1,"ggg")</f>
        <v>dom</v>
      </c>
      <c r="HO2" s="25" t="str">
        <f t="shared" ref="HO2" si="180">TEXT(HO1,"ggg")</f>
        <v>lun</v>
      </c>
      <c r="HP2" s="25" t="str">
        <f t="shared" ref="HP2" si="181">TEXT(HP1,"ggg")</f>
        <v>mar</v>
      </c>
      <c r="HQ2" s="25" t="str">
        <f t="shared" ref="HQ2" si="182">TEXT(HQ1,"ggg")</f>
        <v>mer</v>
      </c>
      <c r="HR2" s="25" t="str">
        <f t="shared" ref="HR2" si="183">TEXT(HR1,"ggg")</f>
        <v>gio</v>
      </c>
      <c r="HS2" s="25" t="str">
        <f t="shared" ref="HS2" si="184">TEXT(HS1,"ggg")</f>
        <v>ven</v>
      </c>
      <c r="HT2" s="25" t="str">
        <f t="shared" ref="HT2:HU2" si="185">TEXT(HT1,"ggg")</f>
        <v>sab</v>
      </c>
      <c r="HU2" s="25" t="str">
        <f t="shared" si="185"/>
        <v>dom</v>
      </c>
      <c r="HV2" s="26" t="str">
        <f t="shared" ref="HV2" si="186">TEXT(HV1,"ggg")</f>
        <v>lun</v>
      </c>
      <c r="HW2" s="26" t="str">
        <f t="shared" ref="HW2" si="187">TEXT(HW1,"ggg")</f>
        <v>mar</v>
      </c>
      <c r="HX2" s="26" t="str">
        <f t="shared" ref="HX2" si="188">TEXT(HX1,"ggg")</f>
        <v>mer</v>
      </c>
      <c r="HY2" s="26" t="str">
        <f t="shared" ref="HY2" si="189">TEXT(HY1,"ggg")</f>
        <v>gio</v>
      </c>
      <c r="HZ2" s="26" t="str">
        <f t="shared" ref="HZ2" si="190">TEXT(HZ1,"ggg")</f>
        <v>ven</v>
      </c>
      <c r="IA2" s="25" t="str">
        <f t="shared" ref="IA2" si="191">TEXT(IA1,"ggg")</f>
        <v>sab</v>
      </c>
      <c r="IB2" s="25" t="str">
        <f t="shared" ref="IB2" si="192">TEXT(IB1,"ggg")</f>
        <v>dom</v>
      </c>
      <c r="IC2" s="26" t="str">
        <f t="shared" ref="IC2:ID2" si="193">TEXT(IC1,"ggg")</f>
        <v>lun</v>
      </c>
      <c r="ID2" s="26" t="str">
        <f t="shared" si="193"/>
        <v>mar</v>
      </c>
      <c r="IE2" s="26" t="str">
        <f t="shared" ref="IE2" si="194">TEXT(IE1,"ggg")</f>
        <v>mer</v>
      </c>
      <c r="IF2" s="26" t="str">
        <f t="shared" ref="IF2" si="195">TEXT(IF1,"ggg")</f>
        <v>gio</v>
      </c>
      <c r="IG2" s="26" t="str">
        <f t="shared" ref="IG2" si="196">TEXT(IG1,"ggg")</f>
        <v>ven</v>
      </c>
      <c r="IH2" s="25" t="str">
        <f t="shared" ref="IH2" si="197">TEXT(IH1,"ggg")</f>
        <v>sab</v>
      </c>
      <c r="II2" s="25" t="str">
        <f t="shared" ref="II2" si="198">TEXT(II1,"ggg")</f>
        <v>dom</v>
      </c>
      <c r="IJ2" s="25" t="str">
        <f t="shared" ref="IJ2" si="199">TEXT(IJ1,"ggg")</f>
        <v>lun</v>
      </c>
      <c r="IK2" s="25" t="str">
        <f t="shared" ref="IK2" si="200">TEXT(IK1,"ggg")</f>
        <v>mar</v>
      </c>
      <c r="IL2" s="25" t="str">
        <f t="shared" ref="IL2:IM2" si="201">TEXT(IL1,"ggg")</f>
        <v>mer</v>
      </c>
      <c r="IM2" s="25" t="str">
        <f t="shared" si="201"/>
        <v>gio</v>
      </c>
      <c r="IN2" s="25" t="str">
        <f t="shared" ref="IN2" si="202">TEXT(IN1,"ggg")</f>
        <v>ven</v>
      </c>
      <c r="IO2" s="25" t="str">
        <f t="shared" ref="IO2" si="203">TEXT(IO1,"ggg")</f>
        <v>sab</v>
      </c>
      <c r="IP2" s="25" t="str">
        <f t="shared" ref="IP2" si="204">TEXT(IP1,"ggg")</f>
        <v>dom</v>
      </c>
      <c r="IQ2" s="25" t="str">
        <f t="shared" ref="IQ2" si="205">TEXT(IQ1,"ggg")</f>
        <v>lun</v>
      </c>
      <c r="IR2" s="25" t="str">
        <f t="shared" ref="IR2" si="206">TEXT(IR1,"ggg")</f>
        <v>mar</v>
      </c>
      <c r="IS2" s="25" t="str">
        <f t="shared" ref="IS2" si="207">TEXT(IS1,"ggg")</f>
        <v>mer</v>
      </c>
      <c r="IT2" s="25" t="str">
        <f t="shared" ref="IT2" si="208">TEXT(IT1,"ggg")</f>
        <v>gio</v>
      </c>
      <c r="IU2" s="25" t="str">
        <f t="shared" ref="IU2:IV2" si="209">TEXT(IU1,"ggg")</f>
        <v>ven</v>
      </c>
      <c r="IV2" s="25" t="str">
        <f t="shared" si="209"/>
        <v>sab</v>
      </c>
      <c r="IW2" s="25" t="str">
        <f t="shared" ref="IW2" si="210">TEXT(IW1,"ggg")</f>
        <v>dom</v>
      </c>
      <c r="IX2" s="25" t="str">
        <f t="shared" ref="IX2" si="211">TEXT(IX1,"ggg")</f>
        <v>lun</v>
      </c>
      <c r="IY2" s="25" t="str">
        <f t="shared" ref="IY2" si="212">TEXT(IY1,"ggg")</f>
        <v>mar</v>
      </c>
      <c r="IZ2" s="25" t="str">
        <f t="shared" ref="IZ2" si="213">TEXT(IZ1,"ggg")</f>
        <v>mer</v>
      </c>
      <c r="JA2" s="25" t="str">
        <f t="shared" ref="JA2" si="214">TEXT(JA1,"ggg")</f>
        <v>gio</v>
      </c>
      <c r="JB2" s="25" t="str">
        <f t="shared" ref="JB2" si="215">TEXT(JB1,"ggg")</f>
        <v>ven</v>
      </c>
      <c r="JC2" s="25" t="str">
        <f t="shared" ref="JC2" si="216">TEXT(JC1,"ggg")</f>
        <v>sab</v>
      </c>
      <c r="JD2" s="25" t="str">
        <f t="shared" ref="JD2:JE2" si="217">TEXT(JD1,"ggg")</f>
        <v>dom</v>
      </c>
      <c r="JE2" s="25" t="str">
        <f t="shared" si="217"/>
        <v>lun</v>
      </c>
      <c r="JF2" s="25" t="str">
        <f t="shared" ref="JF2" si="218">TEXT(JF1,"ggg")</f>
        <v>mar</v>
      </c>
      <c r="JG2" s="25" t="str">
        <f t="shared" ref="JG2" si="219">TEXT(JG1,"ggg")</f>
        <v>mer</v>
      </c>
      <c r="JH2" s="25" t="str">
        <f t="shared" ref="JH2" si="220">TEXT(JH1,"ggg")</f>
        <v>gio</v>
      </c>
      <c r="JI2" s="25" t="str">
        <f t="shared" ref="JI2" si="221">TEXT(JI1,"ggg")</f>
        <v>ven</v>
      </c>
      <c r="JJ2" s="25" t="str">
        <f t="shared" ref="JJ2" si="222">TEXT(JJ1,"ggg")</f>
        <v>sab</v>
      </c>
      <c r="JK2" s="25" t="str">
        <f t="shared" ref="JK2" si="223">TEXT(JK1,"ggg")</f>
        <v>dom</v>
      </c>
      <c r="JL2" s="25" t="str">
        <f t="shared" ref="JL2" si="224">TEXT(JL1,"ggg")</f>
        <v>lun</v>
      </c>
      <c r="JM2" s="25" t="str">
        <f t="shared" ref="JM2:JN2" si="225">TEXT(JM1,"ggg")</f>
        <v>mar</v>
      </c>
      <c r="JN2" s="25" t="str">
        <f t="shared" si="225"/>
        <v>mer</v>
      </c>
      <c r="JO2" s="25" t="str">
        <f t="shared" ref="JO2" si="226">TEXT(JO1,"ggg")</f>
        <v>gio</v>
      </c>
      <c r="JP2" s="25" t="str">
        <f t="shared" ref="JP2" si="227">TEXT(JP1,"ggg")</f>
        <v>ven</v>
      </c>
      <c r="JQ2" s="25" t="str">
        <f t="shared" ref="JQ2" si="228">TEXT(JQ1,"ggg")</f>
        <v>sab</v>
      </c>
      <c r="JR2" s="25" t="str">
        <f t="shared" ref="JR2" si="229">TEXT(JR1,"ggg")</f>
        <v>dom</v>
      </c>
      <c r="JS2" s="25" t="str">
        <f t="shared" ref="JS2" si="230">TEXT(JS1,"ggg")</f>
        <v>lun</v>
      </c>
      <c r="JT2" s="25" t="str">
        <f t="shared" ref="JT2" si="231">TEXT(JT1,"ggg")</f>
        <v>mar</v>
      </c>
      <c r="JU2" s="25" t="str">
        <f t="shared" ref="JU2" si="232">TEXT(JU1,"ggg")</f>
        <v>mer</v>
      </c>
      <c r="JV2" s="25" t="str">
        <f t="shared" ref="JV2:JW2" si="233">TEXT(JV1,"ggg")</f>
        <v>gio</v>
      </c>
      <c r="JW2" s="25" t="str">
        <f t="shared" si="233"/>
        <v>ven</v>
      </c>
      <c r="JX2" s="25" t="str">
        <f t="shared" ref="JX2" si="234">TEXT(JX1,"ggg")</f>
        <v>sab</v>
      </c>
      <c r="JY2" s="25" t="str">
        <f t="shared" ref="JY2" si="235">TEXT(JY1,"ggg")</f>
        <v>dom</v>
      </c>
      <c r="JZ2" s="25" t="str">
        <f t="shared" ref="JZ2" si="236">TEXT(JZ1,"ggg")</f>
        <v>lun</v>
      </c>
      <c r="KA2" s="25" t="str">
        <f t="shared" ref="KA2" si="237">TEXT(KA1,"ggg")</f>
        <v>mar</v>
      </c>
      <c r="KB2" s="25" t="str">
        <f t="shared" ref="KB2" si="238">TEXT(KB1,"ggg")</f>
        <v>mer</v>
      </c>
      <c r="KC2" s="25" t="str">
        <f t="shared" ref="KC2" si="239">TEXT(KC1,"ggg")</f>
        <v>gio</v>
      </c>
      <c r="KD2" s="25" t="str">
        <f t="shared" ref="KD2" si="240">TEXT(KD1,"ggg")</f>
        <v>ven</v>
      </c>
      <c r="KE2" s="25" t="str">
        <f t="shared" ref="KE2:KF2" si="241">TEXT(KE1,"ggg")</f>
        <v>sab</v>
      </c>
      <c r="KF2" s="25" t="str">
        <f t="shared" si="241"/>
        <v>dom</v>
      </c>
      <c r="KG2" s="25" t="str">
        <f t="shared" ref="KG2" si="242">TEXT(KG1,"ggg")</f>
        <v>lun</v>
      </c>
      <c r="KH2" s="25" t="str">
        <f t="shared" ref="KH2" si="243">TEXT(KH1,"ggg")</f>
        <v>mar</v>
      </c>
      <c r="KI2" s="25" t="str">
        <f t="shared" ref="KI2" si="244">TEXT(KI1,"ggg")</f>
        <v>mer</v>
      </c>
      <c r="KJ2" s="25" t="str">
        <f t="shared" ref="KJ2" si="245">TEXT(KJ1,"ggg")</f>
        <v>gio</v>
      </c>
      <c r="KK2" s="25" t="str">
        <f t="shared" ref="KK2" si="246">TEXT(KK1,"ggg")</f>
        <v>ven</v>
      </c>
      <c r="KL2" s="25" t="str">
        <f t="shared" ref="KL2" si="247">TEXT(KL1,"ggg")</f>
        <v>sab</v>
      </c>
      <c r="KM2" s="25" t="str">
        <f t="shared" ref="KM2" si="248">TEXT(KM1,"ggg")</f>
        <v>dom</v>
      </c>
      <c r="KN2" s="25" t="str">
        <f t="shared" ref="KN2:KO2" si="249">TEXT(KN1,"ggg")</f>
        <v>lun</v>
      </c>
      <c r="KO2" s="25" t="str">
        <f t="shared" si="249"/>
        <v>mar</v>
      </c>
      <c r="KP2" s="25" t="str">
        <f t="shared" ref="KP2" si="250">TEXT(KP1,"ggg")</f>
        <v>mer</v>
      </c>
      <c r="KQ2" s="25" t="str">
        <f t="shared" ref="KQ2" si="251">TEXT(KQ1,"ggg")</f>
        <v>gio</v>
      </c>
      <c r="KR2" s="25" t="str">
        <f t="shared" ref="KR2" si="252">TEXT(KR1,"ggg")</f>
        <v>ven</v>
      </c>
      <c r="KS2" s="25" t="str">
        <f t="shared" ref="KS2" si="253">TEXT(KS1,"ggg")</f>
        <v>sab</v>
      </c>
      <c r="KT2" s="25" t="str">
        <f t="shared" ref="KT2" si="254">TEXT(KT1,"ggg")</f>
        <v>dom</v>
      </c>
      <c r="KU2" s="25" t="str">
        <f t="shared" ref="KU2" si="255">TEXT(KU1,"ggg")</f>
        <v>lun</v>
      </c>
      <c r="KV2" s="25" t="str">
        <f t="shared" ref="KV2" si="256">TEXT(KV1,"ggg")</f>
        <v>mar</v>
      </c>
      <c r="KW2" s="25" t="str">
        <f t="shared" ref="KW2:KX2" si="257">TEXT(KW1,"ggg")</f>
        <v>mer</v>
      </c>
      <c r="KX2" s="25" t="str">
        <f t="shared" si="257"/>
        <v>gio</v>
      </c>
      <c r="KY2" s="25" t="str">
        <f t="shared" ref="KY2" si="258">TEXT(KY1,"ggg")</f>
        <v>ven</v>
      </c>
      <c r="KZ2" s="25" t="str">
        <f t="shared" ref="KZ2" si="259">TEXT(KZ1,"ggg")</f>
        <v>sab</v>
      </c>
      <c r="LA2" s="25" t="str">
        <f t="shared" ref="LA2" si="260">TEXT(LA1,"ggg")</f>
        <v>dom</v>
      </c>
      <c r="LB2" s="25" t="str">
        <f t="shared" ref="LB2" si="261">TEXT(LB1,"ggg")</f>
        <v>lun</v>
      </c>
      <c r="LC2" s="25" t="str">
        <f t="shared" ref="LC2" si="262">TEXT(LC1,"ggg")</f>
        <v>mar</v>
      </c>
      <c r="LD2" s="25" t="str">
        <f t="shared" ref="LD2" si="263">TEXT(LD1,"ggg")</f>
        <v>mer</v>
      </c>
      <c r="LE2" s="25" t="str">
        <f t="shared" ref="LE2" si="264">TEXT(LE1,"ggg")</f>
        <v>gio</v>
      </c>
      <c r="LF2" s="25" t="str">
        <f t="shared" ref="LF2:LG2" si="265">TEXT(LF1,"ggg")</f>
        <v>ven</v>
      </c>
      <c r="LG2" s="25" t="str">
        <f t="shared" si="265"/>
        <v>sab</v>
      </c>
      <c r="LH2" s="25" t="str">
        <f t="shared" ref="LH2" si="266">TEXT(LH1,"ggg")</f>
        <v>dom</v>
      </c>
      <c r="LI2" s="25" t="str">
        <f t="shared" ref="LI2" si="267">TEXT(LI1,"ggg")</f>
        <v>lun</v>
      </c>
      <c r="LJ2" s="25" t="str">
        <f t="shared" ref="LJ2" si="268">TEXT(LJ1,"ggg")</f>
        <v>mar</v>
      </c>
      <c r="LK2" s="25" t="str">
        <f t="shared" ref="LK2" si="269">TEXT(LK1,"ggg")</f>
        <v>mer</v>
      </c>
      <c r="LL2" s="25" t="str">
        <f t="shared" ref="LL2" si="270">TEXT(LL1,"ggg")</f>
        <v>gio</v>
      </c>
      <c r="LM2" s="25" t="str">
        <f t="shared" ref="LM2" si="271">TEXT(LM1,"ggg")</f>
        <v>ven</v>
      </c>
      <c r="LN2" s="25" t="str">
        <f t="shared" ref="LN2" si="272">TEXT(LN1,"ggg")</f>
        <v>sab</v>
      </c>
      <c r="LO2" s="25" t="str">
        <f t="shared" ref="LO2:LP2" si="273">TEXT(LO1,"ggg")</f>
        <v>dom</v>
      </c>
      <c r="LP2" s="25" t="str">
        <f t="shared" si="273"/>
        <v>lun</v>
      </c>
      <c r="LQ2" s="25" t="str">
        <f t="shared" ref="LQ2" si="274">TEXT(LQ1,"ggg")</f>
        <v>mar</v>
      </c>
      <c r="LR2" s="25" t="str">
        <f t="shared" ref="LR2" si="275">TEXT(LR1,"ggg")</f>
        <v>mer</v>
      </c>
      <c r="LS2" s="25" t="str">
        <f t="shared" ref="LS2" si="276">TEXT(LS1,"ggg")</f>
        <v>gio</v>
      </c>
      <c r="LT2" s="25" t="str">
        <f t="shared" ref="LT2" si="277">TEXT(LT1,"ggg")</f>
        <v>ven</v>
      </c>
      <c r="LU2" s="25" t="str">
        <f t="shared" ref="LU2" si="278">TEXT(LU1,"ggg")</f>
        <v>sab</v>
      </c>
      <c r="LV2" s="25" t="str">
        <f t="shared" ref="LV2" si="279">TEXT(LV1,"ggg")</f>
        <v>dom</v>
      </c>
      <c r="LW2" s="25" t="str">
        <f t="shared" ref="LW2" si="280">TEXT(LW1,"ggg")</f>
        <v>lun</v>
      </c>
      <c r="LX2" s="25" t="str">
        <f t="shared" ref="LX2:LY2" si="281">TEXT(LX1,"ggg")</f>
        <v>mar</v>
      </c>
      <c r="LY2" s="25" t="str">
        <f t="shared" si="281"/>
        <v>mer</v>
      </c>
      <c r="LZ2" s="25" t="str">
        <f t="shared" ref="LZ2" si="282">TEXT(LZ1,"ggg")</f>
        <v>gio</v>
      </c>
      <c r="MA2" s="25" t="str">
        <f t="shared" ref="MA2" si="283">TEXT(MA1,"ggg")</f>
        <v>ven</v>
      </c>
      <c r="MB2" s="25" t="str">
        <f t="shared" ref="MB2" si="284">TEXT(MB1,"ggg")</f>
        <v>sab</v>
      </c>
      <c r="MC2" s="25" t="str">
        <f t="shared" ref="MC2" si="285">TEXT(MC1,"ggg")</f>
        <v>dom</v>
      </c>
      <c r="MD2" s="25" t="str">
        <f t="shared" ref="MD2" si="286">TEXT(MD1,"ggg")</f>
        <v>lun</v>
      </c>
      <c r="ME2" s="25" t="str">
        <f t="shared" ref="ME2" si="287">TEXT(ME1,"ggg")</f>
        <v>mar</v>
      </c>
      <c r="MF2" s="25" t="str">
        <f t="shared" ref="MF2" si="288">TEXT(MF1,"ggg")</f>
        <v>mer</v>
      </c>
      <c r="MG2" s="25" t="str">
        <f t="shared" ref="MG2:MH2" si="289">TEXT(MG1,"ggg")</f>
        <v>gio</v>
      </c>
      <c r="MH2" s="25" t="str">
        <f t="shared" si="289"/>
        <v>ven</v>
      </c>
      <c r="MI2" s="25" t="str">
        <f t="shared" ref="MI2" si="290">TEXT(MI1,"ggg")</f>
        <v>sab</v>
      </c>
      <c r="MJ2" s="25" t="str">
        <f t="shared" ref="MJ2" si="291">TEXT(MJ1,"ggg")</f>
        <v>dom</v>
      </c>
      <c r="MK2" s="25" t="str">
        <f t="shared" ref="MK2" si="292">TEXT(MK1,"ggg")</f>
        <v>lun</v>
      </c>
      <c r="ML2" s="25" t="str">
        <f t="shared" ref="ML2" si="293">TEXT(ML1,"ggg")</f>
        <v>mar</v>
      </c>
      <c r="MM2" s="25" t="str">
        <f t="shared" ref="MM2" si="294">TEXT(MM1,"ggg")</f>
        <v>mer</v>
      </c>
      <c r="MN2" s="25" t="str">
        <f t="shared" ref="MN2" si="295">TEXT(MN1,"ggg")</f>
        <v>gio</v>
      </c>
      <c r="MO2" s="25" t="str">
        <f t="shared" ref="MO2" si="296">TEXT(MO1,"ggg")</f>
        <v>ven</v>
      </c>
      <c r="MP2" s="25" t="str">
        <f t="shared" ref="MP2:MQ2" si="297">TEXT(MP1,"ggg")</f>
        <v>sab</v>
      </c>
      <c r="MQ2" s="25" t="str">
        <f t="shared" si="297"/>
        <v>dom</v>
      </c>
      <c r="MR2" s="25" t="str">
        <f t="shared" ref="MR2" si="298">TEXT(MR1,"ggg")</f>
        <v>lun</v>
      </c>
      <c r="MS2" s="25" t="str">
        <f t="shared" ref="MS2" si="299">TEXT(MS1,"ggg")</f>
        <v>mar</v>
      </c>
      <c r="MT2" s="25" t="str">
        <f t="shared" ref="MT2" si="300">TEXT(MT1,"ggg")</f>
        <v>mer</v>
      </c>
      <c r="MU2" s="25" t="str">
        <f t="shared" ref="MU2" si="301">TEXT(MU1,"ggg")</f>
        <v>gio</v>
      </c>
      <c r="MV2" s="25" t="str">
        <f t="shared" ref="MV2" si="302">TEXT(MV1,"ggg")</f>
        <v>ven</v>
      </c>
      <c r="MW2" s="25" t="str">
        <f t="shared" ref="MW2" si="303">TEXT(MW1,"ggg")</f>
        <v>sab</v>
      </c>
      <c r="MX2" s="25" t="str">
        <f t="shared" ref="MX2" si="304">TEXT(MX1,"ggg")</f>
        <v>dom</v>
      </c>
      <c r="MY2" s="25" t="str">
        <f t="shared" ref="MY2:MZ2" si="305">TEXT(MY1,"ggg")</f>
        <v>lun</v>
      </c>
      <c r="MZ2" s="25" t="str">
        <f t="shared" si="305"/>
        <v>mar</v>
      </c>
      <c r="NA2" s="25" t="str">
        <f t="shared" ref="NA2" si="306">TEXT(NA1,"ggg")</f>
        <v>mer</v>
      </c>
      <c r="NB2" s="25" t="str">
        <f t="shared" ref="NB2" si="307">TEXT(NB1,"ggg")</f>
        <v>gio</v>
      </c>
      <c r="NC2" s="25" t="str">
        <f t="shared" ref="NC2" si="308">TEXT(NC1,"ggg")</f>
        <v>ven</v>
      </c>
      <c r="ND2" s="25" t="str">
        <f t="shared" ref="ND2" si="309">TEXT(ND1,"ggg")</f>
        <v>sab</v>
      </c>
      <c r="NE2" s="25" t="str">
        <f t="shared" ref="NE2" si="310">TEXT(NE1,"ggg")</f>
        <v>dom</v>
      </c>
      <c r="NF2" s="25" t="str">
        <f t="shared" ref="NF2" si="311">TEXT(NF1,"ggg")</f>
        <v>lun</v>
      </c>
      <c r="NG2" s="25" t="str">
        <f t="shared" ref="NG2" si="312">TEXT(NG1,"ggg")</f>
        <v>mar</v>
      </c>
      <c r="NH2" s="25" t="str">
        <f t="shared" ref="NH2:NI2" si="313">TEXT(NH1,"ggg")</f>
        <v>mer</v>
      </c>
      <c r="NI2" s="25" t="str">
        <f t="shared" si="313"/>
        <v>gio</v>
      </c>
      <c r="NJ2" s="25" t="str">
        <f t="shared" ref="NJ2" si="314">TEXT(NJ1,"ggg")</f>
        <v>ven</v>
      </c>
      <c r="NK2" s="25" t="str">
        <f t="shared" ref="NK2" si="315">TEXT(NK1,"ggg")</f>
        <v>sab</v>
      </c>
      <c r="NL2" s="25" t="str">
        <f t="shared" ref="NL2" si="316">TEXT(NL1,"ggg")</f>
        <v>dom</v>
      </c>
      <c r="NM2" s="25" t="str">
        <f t="shared" ref="NM2" si="317">TEXT(NM1,"ggg")</f>
        <v>lun</v>
      </c>
      <c r="NN2" s="25" t="str">
        <f t="shared" ref="NN2" si="318">TEXT(NN1,"ggg")</f>
        <v>mar</v>
      </c>
      <c r="NO2" s="25" t="str">
        <f t="shared" ref="NO2" si="319">TEXT(NO1,"ggg")</f>
        <v>mer</v>
      </c>
      <c r="NP2" s="25" t="str">
        <f t="shared" ref="NP2" si="320">TEXT(NP1,"ggg")</f>
        <v>gio</v>
      </c>
      <c r="NQ2" s="25" t="str">
        <f t="shared" ref="NQ2:NR2" si="321">TEXT(NQ1,"ggg")</f>
        <v>ven</v>
      </c>
      <c r="NR2" s="25" t="str">
        <f t="shared" si="321"/>
        <v>sab</v>
      </c>
      <c r="NS2" s="25" t="str">
        <f t="shared" ref="NS2" si="322">TEXT(NS1,"ggg")</f>
        <v>dom</v>
      </c>
      <c r="NT2" s="25" t="str">
        <f t="shared" ref="NT2" si="323">TEXT(NT1,"ggg")</f>
        <v>lun</v>
      </c>
      <c r="NU2" s="25" t="str">
        <f t="shared" ref="NU2" si="324">TEXT(NU1,"ggg")</f>
        <v>mar</v>
      </c>
      <c r="NV2" s="25" t="str">
        <f t="shared" ref="NV2" si="325">TEXT(NV1,"ggg")</f>
        <v>mer</v>
      </c>
      <c r="NW2" s="25" t="str">
        <f t="shared" ref="NW2" si="326">TEXT(NW1,"ggg")</f>
        <v>gio</v>
      </c>
      <c r="NX2" s="25" t="str">
        <f t="shared" ref="NX2" si="327">TEXT(NX1,"ggg")</f>
        <v>ven</v>
      </c>
      <c r="NY2" s="25" t="str">
        <f t="shared" ref="NY2" si="328">TEXT(NY1,"ggg")</f>
        <v>sab</v>
      </c>
      <c r="NZ2" s="25" t="str">
        <f t="shared" ref="NZ2:OA2" si="329">TEXT(NZ1,"ggg")</f>
        <v>dom</v>
      </c>
      <c r="OA2" s="25" t="str">
        <f t="shared" si="329"/>
        <v>lun</v>
      </c>
      <c r="OB2" s="25" t="str">
        <f t="shared" ref="OB2" si="330">TEXT(OB1,"ggg")</f>
        <v>mar</v>
      </c>
      <c r="OC2" s="25" t="str">
        <f t="shared" ref="OC2" si="331">TEXT(OC1,"ggg")</f>
        <v>mer</v>
      </c>
      <c r="OD2" s="25" t="str">
        <f t="shared" ref="OD2" si="332">TEXT(OD1,"ggg")</f>
        <v>gio</v>
      </c>
      <c r="OE2" s="25" t="str">
        <f t="shared" ref="OE2" si="333">TEXT(OE1,"ggg")</f>
        <v>ven</v>
      </c>
      <c r="OF2" s="25" t="str">
        <f t="shared" ref="OF2" si="334">TEXT(OF1,"ggg")</f>
        <v>sab</v>
      </c>
      <c r="OG2" s="25" t="str">
        <f t="shared" ref="OG2" si="335">TEXT(OG1,"ggg")</f>
        <v>dom</v>
      </c>
      <c r="OH2" s="25" t="str">
        <f t="shared" ref="OH2" si="336">TEXT(OH1,"ggg")</f>
        <v>lun</v>
      </c>
      <c r="OI2" s="25" t="str">
        <f t="shared" ref="OI2:OJ2" si="337">TEXT(OI1,"ggg")</f>
        <v>mar</v>
      </c>
      <c r="OJ2" s="25" t="str">
        <f t="shared" si="337"/>
        <v>mer</v>
      </c>
      <c r="OK2" s="25" t="str">
        <f t="shared" ref="OK2" si="338">TEXT(OK1,"ggg")</f>
        <v>gio</v>
      </c>
      <c r="OL2" s="25" t="str">
        <f t="shared" ref="OL2" si="339">TEXT(OL1,"ggg")</f>
        <v>ven</v>
      </c>
    </row>
    <row r="3" spans="1:402" ht="14.45">
      <c r="A3" t="s">
        <v>984</v>
      </c>
      <c r="B3" t="s">
        <v>1041</v>
      </c>
      <c r="C3" t="s">
        <v>59</v>
      </c>
      <c r="D3" s="12" t="s">
        <v>59</v>
      </c>
      <c r="E3" s="12">
        <f t="shared" ref="E3:E34" si="340">COUNTIFS(HV3:IG3,UPPER("x"))</f>
        <v>10</v>
      </c>
      <c r="F3" s="37"/>
      <c r="G3" s="37" t="s">
        <v>1042</v>
      </c>
      <c r="H3" s="37" t="s">
        <v>1042</v>
      </c>
      <c r="I3" s="37" t="s">
        <v>1042</v>
      </c>
      <c r="J3" s="37" t="s">
        <v>1042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GY3" s="27"/>
      <c r="GZ3" s="27"/>
      <c r="HV3" s="28" t="s">
        <v>1042</v>
      </c>
      <c r="HW3" s="28" t="s">
        <v>1042</v>
      </c>
      <c r="HX3" s="28" t="s">
        <v>1042</v>
      </c>
      <c r="HY3" s="28" t="s">
        <v>1042</v>
      </c>
      <c r="HZ3" s="28" t="s">
        <v>1042</v>
      </c>
      <c r="IC3" s="28" t="s">
        <v>1042</v>
      </c>
      <c r="ID3" s="28" t="s">
        <v>1042</v>
      </c>
      <c r="IE3" s="28" t="s">
        <v>1042</v>
      </c>
      <c r="IF3" s="28" t="s">
        <v>1042</v>
      </c>
      <c r="IG3" s="28" t="s">
        <v>1042</v>
      </c>
      <c r="IJ3" s="27" t="s">
        <v>1042</v>
      </c>
      <c r="IK3" s="27" t="s">
        <v>1042</v>
      </c>
      <c r="IL3" s="27" t="s">
        <v>1042</v>
      </c>
      <c r="IM3" s="27" t="s">
        <v>1042</v>
      </c>
      <c r="IN3" s="27" t="s">
        <v>1042</v>
      </c>
    </row>
    <row r="4" spans="1:402" ht="14.45" hidden="1">
      <c r="A4" t="s">
        <v>399</v>
      </c>
      <c r="B4" t="s">
        <v>1041</v>
      </c>
      <c r="C4" t="s">
        <v>55</v>
      </c>
      <c r="D4" s="12" t="s">
        <v>1020</v>
      </c>
      <c r="E4" s="12">
        <f t="shared" si="340"/>
        <v>10</v>
      </c>
      <c r="F4" s="37"/>
      <c r="G4" s="37"/>
      <c r="H4" s="37"/>
      <c r="I4" s="37"/>
      <c r="J4" s="37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GY4" s="27"/>
      <c r="GZ4" s="27"/>
      <c r="HV4" s="28" t="s">
        <v>1043</v>
      </c>
      <c r="HW4" s="28" t="s">
        <v>1043</v>
      </c>
      <c r="HX4" s="28" t="s">
        <v>1043</v>
      </c>
      <c r="HY4" s="28" t="s">
        <v>1043</v>
      </c>
      <c r="HZ4" s="28" t="s">
        <v>1043</v>
      </c>
      <c r="IC4" s="28" t="s">
        <v>1043</v>
      </c>
      <c r="ID4" s="28" t="s">
        <v>1043</v>
      </c>
      <c r="IE4" s="28" t="s">
        <v>1043</v>
      </c>
      <c r="IF4" s="28" t="s">
        <v>1043</v>
      </c>
      <c r="IG4" s="28" t="s">
        <v>1043</v>
      </c>
    </row>
    <row r="5" spans="1:402" ht="14.45" hidden="1">
      <c r="A5" t="s">
        <v>1044</v>
      </c>
      <c r="B5" t="s">
        <v>1041</v>
      </c>
      <c r="C5" t="s">
        <v>55</v>
      </c>
      <c r="D5" t="s">
        <v>142</v>
      </c>
      <c r="E5" s="12">
        <f t="shared" si="340"/>
        <v>5</v>
      </c>
      <c r="F5" s="38"/>
      <c r="G5" s="38"/>
      <c r="H5" s="38"/>
      <c r="I5" s="38"/>
      <c r="J5" s="38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GY5" s="27"/>
      <c r="GZ5" s="27"/>
      <c r="HV5" s="28" t="s">
        <v>1042</v>
      </c>
      <c r="HW5" s="28" t="s">
        <v>1042</v>
      </c>
      <c r="HX5" s="28" t="s">
        <v>1042</v>
      </c>
      <c r="HY5" s="28" t="s">
        <v>1042</v>
      </c>
      <c r="HZ5" s="28" t="s">
        <v>1042</v>
      </c>
    </row>
    <row r="6" spans="1:402" ht="14.45" hidden="1">
      <c r="A6" t="s">
        <v>1045</v>
      </c>
      <c r="B6" t="s">
        <v>128</v>
      </c>
      <c r="C6" t="s">
        <v>128</v>
      </c>
      <c r="D6" t="s">
        <v>1016</v>
      </c>
      <c r="E6" s="12">
        <f t="shared" si="340"/>
        <v>0</v>
      </c>
      <c r="F6" s="38"/>
      <c r="G6" s="38"/>
      <c r="H6" s="38"/>
      <c r="I6" s="38"/>
      <c r="J6" s="38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GY6" s="27"/>
      <c r="GZ6" s="27"/>
    </row>
    <row r="7" spans="1:402" ht="14.45" hidden="1">
      <c r="A7" t="s">
        <v>173</v>
      </c>
      <c r="B7" t="s">
        <v>1041</v>
      </c>
      <c r="C7" t="s">
        <v>55</v>
      </c>
      <c r="D7" s="12" t="s">
        <v>142</v>
      </c>
      <c r="E7" s="12">
        <f t="shared" si="340"/>
        <v>10</v>
      </c>
      <c r="F7" s="37"/>
      <c r="G7" s="37"/>
      <c r="H7" s="37"/>
      <c r="I7" s="37"/>
      <c r="J7" s="3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GY7" s="27"/>
      <c r="GZ7" s="27"/>
      <c r="HO7" s="27" t="s">
        <v>1043</v>
      </c>
      <c r="HP7" s="27" t="s">
        <v>1043</v>
      </c>
      <c r="HQ7" s="27" t="s">
        <v>1043</v>
      </c>
      <c r="HR7" s="27" t="s">
        <v>1043</v>
      </c>
      <c r="HS7" s="27" t="s">
        <v>1043</v>
      </c>
      <c r="HV7" s="28" t="s">
        <v>1043</v>
      </c>
      <c r="HW7" s="28" t="s">
        <v>1043</v>
      </c>
      <c r="HX7" s="28" t="s">
        <v>1043</v>
      </c>
      <c r="HY7" s="28" t="s">
        <v>1043</v>
      </c>
      <c r="HZ7" s="28" t="s">
        <v>1043</v>
      </c>
      <c r="IC7" s="28" t="s">
        <v>1043</v>
      </c>
      <c r="ID7" s="28" t="s">
        <v>1043</v>
      </c>
      <c r="IE7" s="28" t="s">
        <v>1043</v>
      </c>
      <c r="IF7" s="28" t="s">
        <v>1043</v>
      </c>
      <c r="IG7" s="28" t="s">
        <v>1043</v>
      </c>
    </row>
    <row r="8" spans="1:402" ht="14.45" hidden="1">
      <c r="A8" t="s">
        <v>1046</v>
      </c>
      <c r="B8" t="s">
        <v>1041</v>
      </c>
      <c r="C8" t="s">
        <v>55</v>
      </c>
      <c r="D8" s="12" t="s">
        <v>142</v>
      </c>
      <c r="E8" s="12">
        <f t="shared" si="340"/>
        <v>10</v>
      </c>
      <c r="F8" s="37"/>
      <c r="G8" s="37"/>
      <c r="H8" s="37"/>
      <c r="I8" s="37"/>
      <c r="J8" s="37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GY8" s="27"/>
      <c r="GZ8" s="27"/>
      <c r="HV8" s="28" t="s">
        <v>1043</v>
      </c>
      <c r="HW8" s="28" t="s">
        <v>1043</v>
      </c>
      <c r="HX8" s="28" t="s">
        <v>1043</v>
      </c>
      <c r="HY8" s="28" t="s">
        <v>1042</v>
      </c>
      <c r="HZ8" s="28" t="s">
        <v>1042</v>
      </c>
      <c r="IC8" s="28" t="s">
        <v>1043</v>
      </c>
      <c r="ID8" s="28" t="s">
        <v>1043</v>
      </c>
      <c r="IE8" s="28" t="s">
        <v>1043</v>
      </c>
      <c r="IF8" s="28" t="s">
        <v>1043</v>
      </c>
      <c r="IG8" s="28" t="s">
        <v>1043</v>
      </c>
    </row>
    <row r="9" spans="1:402" ht="14.45" hidden="1">
      <c r="A9" t="s">
        <v>1047</v>
      </c>
      <c r="B9" t="s">
        <v>1041</v>
      </c>
      <c r="C9" t="s">
        <v>55</v>
      </c>
      <c r="D9" s="12" t="s">
        <v>142</v>
      </c>
      <c r="E9" s="12">
        <f t="shared" si="340"/>
        <v>10</v>
      </c>
      <c r="F9" s="37"/>
      <c r="G9" s="37"/>
      <c r="H9" s="37"/>
      <c r="I9" s="37"/>
      <c r="J9" s="37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GY9" s="27"/>
      <c r="GZ9" s="27"/>
      <c r="HO9" s="27" t="s">
        <v>1043</v>
      </c>
      <c r="HP9" s="27" t="s">
        <v>1043</v>
      </c>
      <c r="HQ9" s="27" t="s">
        <v>1043</v>
      </c>
      <c r="HR9" s="27" t="s">
        <v>1043</v>
      </c>
      <c r="HS9" s="27" t="s">
        <v>1043</v>
      </c>
      <c r="HV9" s="28" t="s">
        <v>1043</v>
      </c>
      <c r="HW9" s="28" t="s">
        <v>1043</v>
      </c>
      <c r="HX9" s="28" t="s">
        <v>1043</v>
      </c>
      <c r="HY9" s="28" t="s">
        <v>1043</v>
      </c>
      <c r="HZ9" s="28" t="s">
        <v>1043</v>
      </c>
      <c r="IC9" s="28" t="s">
        <v>1043</v>
      </c>
      <c r="ID9" s="28" t="s">
        <v>1043</v>
      </c>
      <c r="IE9" s="28" t="s">
        <v>1043</v>
      </c>
      <c r="IF9" s="28" t="s">
        <v>1043</v>
      </c>
      <c r="IG9" s="28" t="s">
        <v>1043</v>
      </c>
      <c r="JV9" s="28"/>
      <c r="JW9" s="28"/>
      <c r="LS9" s="28" t="s">
        <v>1043</v>
      </c>
      <c r="LT9" s="28" t="s">
        <v>1043</v>
      </c>
      <c r="LW9" s="28" t="s">
        <v>1043</v>
      </c>
      <c r="LX9" s="28" t="s">
        <v>1043</v>
      </c>
      <c r="LY9" s="28" t="s">
        <v>1043</v>
      </c>
      <c r="LZ9" s="28" t="s">
        <v>1043</v>
      </c>
      <c r="MA9" s="28" t="s">
        <v>1043</v>
      </c>
    </row>
    <row r="10" spans="1:402" ht="14.45" hidden="1">
      <c r="A10" t="s">
        <v>1048</v>
      </c>
      <c r="B10" t="s">
        <v>1041</v>
      </c>
      <c r="C10" t="s">
        <v>55</v>
      </c>
      <c r="D10" s="12" t="s">
        <v>142</v>
      </c>
      <c r="E10" s="12">
        <f t="shared" si="340"/>
        <v>6</v>
      </c>
      <c r="F10" s="37"/>
      <c r="G10" s="37"/>
      <c r="H10" s="37"/>
      <c r="I10" s="37"/>
      <c r="J10" s="37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GY10" s="27"/>
      <c r="GZ10" s="27"/>
      <c r="HY10" s="28" t="s">
        <v>1042</v>
      </c>
      <c r="IC10" s="28" t="s">
        <v>1043</v>
      </c>
      <c r="ID10" s="28" t="s">
        <v>1043</v>
      </c>
      <c r="IE10" s="28" t="s">
        <v>1043</v>
      </c>
      <c r="IF10" s="28" t="s">
        <v>1043</v>
      </c>
      <c r="IG10" s="28" t="s">
        <v>1043</v>
      </c>
    </row>
    <row r="11" spans="1:402" ht="14.45" hidden="1">
      <c r="A11" t="s">
        <v>1049</v>
      </c>
      <c r="B11" t="s">
        <v>1041</v>
      </c>
      <c r="C11" t="s">
        <v>55</v>
      </c>
      <c r="D11" s="12" t="s">
        <v>50</v>
      </c>
      <c r="E11" s="12">
        <f t="shared" si="340"/>
        <v>10</v>
      </c>
      <c r="F11" s="37"/>
      <c r="G11" s="37"/>
      <c r="H11" s="37"/>
      <c r="I11" s="37"/>
      <c r="J11" s="3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GY11" s="27"/>
      <c r="GZ11" s="27"/>
      <c r="HV11" s="28" t="s">
        <v>1042</v>
      </c>
      <c r="HW11" s="28" t="s">
        <v>1042</v>
      </c>
      <c r="HX11" s="28" t="s">
        <v>1042</v>
      </c>
      <c r="HY11" s="28" t="s">
        <v>1042</v>
      </c>
      <c r="HZ11" s="28" t="s">
        <v>1042</v>
      </c>
      <c r="IC11" s="28" t="s">
        <v>1042</v>
      </c>
      <c r="ID11" s="28" t="s">
        <v>1042</v>
      </c>
      <c r="IE11" s="28" t="s">
        <v>1042</v>
      </c>
      <c r="IF11" s="28" t="s">
        <v>1042</v>
      </c>
      <c r="IG11" s="28" t="s">
        <v>1042</v>
      </c>
      <c r="IN11" s="27" t="s">
        <v>1042</v>
      </c>
      <c r="IU11" s="27" t="s">
        <v>1042</v>
      </c>
      <c r="JB11" s="27" t="s">
        <v>1042</v>
      </c>
      <c r="JI11" s="27" t="s">
        <v>1042</v>
      </c>
      <c r="JP11" s="27" t="s">
        <v>1042</v>
      </c>
      <c r="JW11" s="27" t="s">
        <v>1042</v>
      </c>
      <c r="KD11" s="32" t="s">
        <v>1042</v>
      </c>
      <c r="KK11" s="32" t="s">
        <v>1042</v>
      </c>
      <c r="KR11" s="32" t="s">
        <v>1042</v>
      </c>
      <c r="LF11" s="32" t="s">
        <v>1042</v>
      </c>
      <c r="LM11" s="32" t="s">
        <v>1042</v>
      </c>
      <c r="LT11" s="32" t="s">
        <v>1042</v>
      </c>
      <c r="NI11" s="32" t="s">
        <v>1042</v>
      </c>
      <c r="NJ11" s="32" t="s">
        <v>1042</v>
      </c>
    </row>
    <row r="12" spans="1:402" ht="14.45" hidden="1">
      <c r="A12" t="s">
        <v>1050</v>
      </c>
      <c r="B12" t="s">
        <v>507</v>
      </c>
      <c r="C12" t="s">
        <v>507</v>
      </c>
      <c r="D12" t="s">
        <v>1016</v>
      </c>
      <c r="E12" s="12">
        <f t="shared" si="340"/>
        <v>10</v>
      </c>
      <c r="F12" s="38"/>
      <c r="G12" s="38"/>
      <c r="H12" s="38"/>
      <c r="I12" s="38"/>
      <c r="J12" s="38"/>
      <c r="K12"/>
      <c r="L12"/>
      <c r="M12"/>
      <c r="N12"/>
      <c r="O12" t="s">
        <v>1051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GY12" s="27"/>
      <c r="GZ12" s="27"/>
      <c r="HV12" s="28" t="s">
        <v>1042</v>
      </c>
      <c r="HW12" s="28" t="s">
        <v>1042</v>
      </c>
      <c r="HX12" s="28" t="s">
        <v>1042</v>
      </c>
      <c r="HY12" s="28" t="s">
        <v>1042</v>
      </c>
      <c r="HZ12" s="28" t="s">
        <v>1042</v>
      </c>
      <c r="IC12" s="28" t="s">
        <v>1042</v>
      </c>
      <c r="ID12" s="28" t="s">
        <v>1042</v>
      </c>
      <c r="IE12" s="28" t="s">
        <v>1042</v>
      </c>
      <c r="IF12" s="28" t="s">
        <v>1042</v>
      </c>
      <c r="IG12" s="28" t="s">
        <v>1042</v>
      </c>
    </row>
    <row r="13" spans="1:402" ht="14.45" hidden="1">
      <c r="A13" t="s">
        <v>1052</v>
      </c>
      <c r="B13" t="s">
        <v>1041</v>
      </c>
      <c r="C13" t="s">
        <v>55</v>
      </c>
      <c r="D13" s="12" t="s">
        <v>979</v>
      </c>
      <c r="E13" s="12">
        <f t="shared" si="340"/>
        <v>10</v>
      </c>
      <c r="F13" s="37"/>
      <c r="G13" s="37"/>
      <c r="H13" s="37"/>
      <c r="I13" s="37"/>
      <c r="J13" s="3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GY13" s="27"/>
      <c r="GZ13" s="27"/>
      <c r="HO13" s="27" t="s">
        <v>1043</v>
      </c>
      <c r="HP13" s="27" t="s">
        <v>1043</v>
      </c>
      <c r="HQ13" s="27" t="s">
        <v>1043</v>
      </c>
      <c r="HR13" s="27" t="s">
        <v>1043</v>
      </c>
      <c r="HS13" s="27" t="s">
        <v>1043</v>
      </c>
      <c r="HV13" s="28" t="s">
        <v>1042</v>
      </c>
      <c r="HW13" s="28" t="s">
        <v>1042</v>
      </c>
      <c r="HX13" s="28" t="s">
        <v>1042</v>
      </c>
      <c r="HY13" s="28" t="s">
        <v>1042</v>
      </c>
      <c r="HZ13" s="28" t="s">
        <v>1042</v>
      </c>
      <c r="IC13" s="28" t="s">
        <v>1042</v>
      </c>
      <c r="ID13" s="28" t="s">
        <v>1042</v>
      </c>
      <c r="IE13" s="28" t="s">
        <v>1042</v>
      </c>
      <c r="IF13" s="28" t="s">
        <v>1042</v>
      </c>
      <c r="IG13" s="28" t="s">
        <v>1042</v>
      </c>
    </row>
    <row r="14" spans="1:402" ht="14.45" hidden="1">
      <c r="A14" t="s">
        <v>1053</v>
      </c>
      <c r="B14" t="s">
        <v>128</v>
      </c>
      <c r="C14" t="s">
        <v>128</v>
      </c>
      <c r="D14" t="s">
        <v>1016</v>
      </c>
      <c r="E14" s="12">
        <f t="shared" si="340"/>
        <v>10</v>
      </c>
      <c r="F14" s="38"/>
      <c r="G14" s="38"/>
      <c r="H14" s="38"/>
      <c r="I14" s="38"/>
      <c r="J14" s="38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GY14" s="27"/>
      <c r="GZ14" s="27"/>
      <c r="HV14" s="28" t="s">
        <v>1042</v>
      </c>
      <c r="HW14" s="28" t="s">
        <v>1042</v>
      </c>
      <c r="HX14" s="28" t="s">
        <v>1042</v>
      </c>
      <c r="HY14" s="28" t="s">
        <v>1042</v>
      </c>
      <c r="HZ14" s="28" t="s">
        <v>1042</v>
      </c>
      <c r="IC14" s="28" t="s">
        <v>1042</v>
      </c>
      <c r="ID14" s="28" t="s">
        <v>1042</v>
      </c>
      <c r="IE14" s="28" t="s">
        <v>1042</v>
      </c>
      <c r="IF14" s="28" t="s">
        <v>1042</v>
      </c>
      <c r="IG14" s="28" t="s">
        <v>1042</v>
      </c>
    </row>
    <row r="15" spans="1:402" ht="14.45" hidden="1">
      <c r="A15" t="s">
        <v>1054</v>
      </c>
      <c r="B15" t="s">
        <v>1041</v>
      </c>
      <c r="C15" t="s">
        <v>1055</v>
      </c>
      <c r="D15" t="s">
        <v>1016</v>
      </c>
      <c r="E15" s="12">
        <f t="shared" si="340"/>
        <v>10</v>
      </c>
      <c r="F15" s="38"/>
      <c r="G15" s="38"/>
      <c r="H15" s="38"/>
      <c r="I15" s="38"/>
      <c r="J15" s="38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GY15" s="27"/>
      <c r="GZ15" s="27"/>
      <c r="HV15" s="28" t="s">
        <v>1042</v>
      </c>
      <c r="HW15" s="28" t="s">
        <v>1042</v>
      </c>
      <c r="HX15" s="28" t="s">
        <v>1042</v>
      </c>
      <c r="HY15" s="28" t="s">
        <v>1042</v>
      </c>
      <c r="HZ15" s="28" t="s">
        <v>1042</v>
      </c>
      <c r="IC15" s="28" t="s">
        <v>1042</v>
      </c>
      <c r="ID15" s="28" t="s">
        <v>1042</v>
      </c>
      <c r="IE15" s="28" t="s">
        <v>1042</v>
      </c>
      <c r="IF15" s="28" t="s">
        <v>1042</v>
      </c>
      <c r="IG15" s="28" t="s">
        <v>1042</v>
      </c>
    </row>
    <row r="16" spans="1:402" ht="14.45" hidden="1">
      <c r="A16" t="s">
        <v>1056</v>
      </c>
      <c r="B16" t="s">
        <v>1041</v>
      </c>
      <c r="C16" t="s">
        <v>55</v>
      </c>
      <c r="D16" s="12" t="s">
        <v>989</v>
      </c>
      <c r="E16" s="12">
        <f t="shared" si="340"/>
        <v>7</v>
      </c>
      <c r="F16" s="37"/>
      <c r="G16" s="37"/>
      <c r="H16" s="37"/>
      <c r="I16" s="37"/>
      <c r="J16" s="3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GY16" s="27"/>
      <c r="GZ16" s="27"/>
      <c r="HY16" s="28" t="s">
        <v>1042</v>
      </c>
      <c r="HZ16" s="28" t="s">
        <v>1042</v>
      </c>
      <c r="IC16" s="28" t="s">
        <v>1042</v>
      </c>
      <c r="ID16" s="28" t="s">
        <v>1042</v>
      </c>
      <c r="IE16" s="28" t="s">
        <v>1042</v>
      </c>
      <c r="IF16" s="28" t="s">
        <v>1042</v>
      </c>
      <c r="IG16" s="28" t="s">
        <v>1042</v>
      </c>
      <c r="IX16" s="27" t="s">
        <v>1043</v>
      </c>
    </row>
    <row r="17" spans="1:402" ht="14.45" hidden="1">
      <c r="A17" t="s">
        <v>1057</v>
      </c>
      <c r="B17" t="s">
        <v>1041</v>
      </c>
      <c r="C17" t="s">
        <v>55</v>
      </c>
      <c r="D17" s="12" t="s">
        <v>979</v>
      </c>
      <c r="E17" s="12">
        <f t="shared" si="340"/>
        <v>10</v>
      </c>
      <c r="F17" s="37"/>
      <c r="G17" s="37"/>
      <c r="H17" s="37"/>
      <c r="I17" s="37"/>
      <c r="J17" s="37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GY17" s="27"/>
      <c r="GZ17" s="27"/>
      <c r="HO17" s="27" t="s">
        <v>1043</v>
      </c>
      <c r="HP17" s="27" t="s">
        <v>1043</v>
      </c>
      <c r="HQ17" s="27" t="s">
        <v>1043</v>
      </c>
      <c r="HR17" s="27" t="s">
        <v>1043</v>
      </c>
      <c r="HS17" s="27" t="s">
        <v>1043</v>
      </c>
      <c r="HV17" s="28" t="s">
        <v>1042</v>
      </c>
      <c r="HW17" s="28" t="s">
        <v>1042</v>
      </c>
      <c r="HX17" s="28" t="s">
        <v>1042</v>
      </c>
      <c r="HY17" s="28" t="s">
        <v>1042</v>
      </c>
      <c r="HZ17" s="28" t="s">
        <v>1042</v>
      </c>
      <c r="IC17" s="28" t="s">
        <v>1042</v>
      </c>
      <c r="ID17" s="28" t="s">
        <v>1042</v>
      </c>
      <c r="IE17" s="28" t="s">
        <v>1042</v>
      </c>
      <c r="IF17" s="28" t="s">
        <v>1042</v>
      </c>
      <c r="IG17" s="28" t="s">
        <v>1042</v>
      </c>
    </row>
    <row r="18" spans="1:402" ht="14.45" hidden="1">
      <c r="A18" t="s">
        <v>1011</v>
      </c>
      <c r="B18" t="s">
        <v>1041</v>
      </c>
      <c r="C18" t="s">
        <v>1055</v>
      </c>
      <c r="D18" t="s">
        <v>1016</v>
      </c>
      <c r="E18" s="12">
        <f t="shared" si="340"/>
        <v>10</v>
      </c>
      <c r="F18" s="38"/>
      <c r="G18" s="38"/>
      <c r="H18" s="38"/>
      <c r="I18" s="38"/>
      <c r="J18" s="3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GY18" s="27"/>
      <c r="GZ18" s="27"/>
      <c r="HV18" s="28" t="s">
        <v>1042</v>
      </c>
      <c r="HW18" s="28" t="s">
        <v>1042</v>
      </c>
      <c r="HX18" s="28" t="s">
        <v>1042</v>
      </c>
      <c r="HY18" s="28" t="s">
        <v>1042</v>
      </c>
      <c r="HZ18" s="28" t="s">
        <v>1042</v>
      </c>
      <c r="IC18" s="28" t="s">
        <v>1042</v>
      </c>
      <c r="ID18" s="28" t="s">
        <v>1042</v>
      </c>
      <c r="IE18" s="28" t="s">
        <v>1042</v>
      </c>
      <c r="IF18" s="28" t="s">
        <v>1042</v>
      </c>
      <c r="IG18" s="28" t="s">
        <v>1042</v>
      </c>
    </row>
    <row r="19" spans="1:402" ht="14.45" hidden="1">
      <c r="A19" t="s">
        <v>1058</v>
      </c>
      <c r="B19" t="s">
        <v>1041</v>
      </c>
      <c r="C19" t="s">
        <v>55</v>
      </c>
      <c r="D19" s="12" t="s">
        <v>979</v>
      </c>
      <c r="E19" s="12">
        <f t="shared" si="340"/>
        <v>10</v>
      </c>
      <c r="F19" s="37"/>
      <c r="G19" s="37"/>
      <c r="H19" s="37"/>
      <c r="I19" s="37"/>
      <c r="J19" s="37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GY19" s="27"/>
      <c r="GZ19" s="27"/>
      <c r="HV19" s="28" t="s">
        <v>1042</v>
      </c>
      <c r="HW19" s="28" t="s">
        <v>1042</v>
      </c>
      <c r="HX19" s="28" t="s">
        <v>1042</v>
      </c>
      <c r="HY19" s="28" t="s">
        <v>1042</v>
      </c>
      <c r="HZ19" s="28" t="s">
        <v>1042</v>
      </c>
      <c r="IC19" s="28" t="s">
        <v>1042</v>
      </c>
      <c r="ID19" s="28" t="s">
        <v>1042</v>
      </c>
      <c r="IE19" s="28" t="s">
        <v>1042</v>
      </c>
      <c r="IF19" s="28" t="s">
        <v>1042</v>
      </c>
      <c r="IG19" s="28" t="s">
        <v>1042</v>
      </c>
    </row>
    <row r="20" spans="1:402" ht="14.45" hidden="1">
      <c r="A20" t="s">
        <v>341</v>
      </c>
      <c r="B20" t="s">
        <v>1041</v>
      </c>
      <c r="C20" t="s">
        <v>55</v>
      </c>
      <c r="D20" s="12" t="s">
        <v>979</v>
      </c>
      <c r="E20" s="12">
        <f t="shared" si="340"/>
        <v>10</v>
      </c>
      <c r="F20" s="37"/>
      <c r="G20" s="37"/>
      <c r="H20" s="37"/>
      <c r="I20" s="37"/>
      <c r="J20" s="37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GY20" s="27"/>
      <c r="GZ20" s="27"/>
      <c r="HV20" s="28" t="s">
        <v>1042</v>
      </c>
      <c r="HW20" s="28" t="s">
        <v>1042</v>
      </c>
      <c r="HX20" s="28" t="s">
        <v>1042</v>
      </c>
      <c r="HY20" s="28" t="s">
        <v>1042</v>
      </c>
      <c r="HZ20" s="28" t="s">
        <v>1042</v>
      </c>
      <c r="IC20" s="28" t="s">
        <v>1042</v>
      </c>
      <c r="ID20" s="28" t="s">
        <v>1042</v>
      </c>
      <c r="IE20" s="28" t="s">
        <v>1042</v>
      </c>
      <c r="IF20" s="28" t="s">
        <v>1042</v>
      </c>
      <c r="IG20" s="28" t="s">
        <v>1042</v>
      </c>
      <c r="IJ20" s="27" t="s">
        <v>1043</v>
      </c>
    </row>
    <row r="21" spans="1:402" ht="14.45" hidden="1">
      <c r="A21" t="s">
        <v>202</v>
      </c>
      <c r="B21" t="s">
        <v>1041</v>
      </c>
      <c r="C21" t="s">
        <v>55</v>
      </c>
      <c r="D21" s="12" t="s">
        <v>142</v>
      </c>
      <c r="E21" s="12">
        <f t="shared" si="340"/>
        <v>2</v>
      </c>
      <c r="F21" s="37"/>
      <c r="G21" s="37"/>
      <c r="H21" s="37"/>
      <c r="I21" s="37"/>
      <c r="J21" s="37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DR21" s="28"/>
      <c r="DW21" s="28"/>
      <c r="DX21" s="28"/>
      <c r="DY21" s="28"/>
      <c r="GY21" s="27"/>
      <c r="GZ21" s="27"/>
      <c r="HY21" s="28" t="s">
        <v>1042</v>
      </c>
      <c r="HZ21" s="28" t="s">
        <v>1042</v>
      </c>
      <c r="NA21" s="33"/>
      <c r="NB21" s="33"/>
      <c r="NC21" s="33"/>
      <c r="NF21" s="33"/>
      <c r="NG21" s="33"/>
      <c r="NH21" s="32" t="s">
        <v>1042</v>
      </c>
      <c r="NI21" s="32" t="s">
        <v>1042</v>
      </c>
      <c r="NT21" s="32" t="s">
        <v>1042</v>
      </c>
      <c r="NU21" s="32" t="s">
        <v>1042</v>
      </c>
      <c r="NV21" s="32" t="s">
        <v>1042</v>
      </c>
      <c r="NW21" s="32" t="s">
        <v>1042</v>
      </c>
      <c r="NX21" s="32" t="s">
        <v>1042</v>
      </c>
      <c r="OA21" s="32" t="s">
        <v>1042</v>
      </c>
      <c r="OB21" s="32" t="s">
        <v>1042</v>
      </c>
      <c r="OC21" s="32" t="s">
        <v>1042</v>
      </c>
      <c r="OD21" s="32" t="s">
        <v>1042</v>
      </c>
      <c r="OE21" s="32" t="s">
        <v>1042</v>
      </c>
      <c r="OH21" s="32" t="s">
        <v>1042</v>
      </c>
      <c r="OI21" s="32" t="s">
        <v>1042</v>
      </c>
      <c r="OJ21" s="32" t="s">
        <v>1042</v>
      </c>
    </row>
    <row r="22" spans="1:402" ht="14.45" hidden="1">
      <c r="A22" t="s">
        <v>401</v>
      </c>
      <c r="B22" t="s">
        <v>1041</v>
      </c>
      <c r="C22" t="s">
        <v>342</v>
      </c>
      <c r="D22" s="12" t="s">
        <v>342</v>
      </c>
      <c r="E22" s="12">
        <f t="shared" si="340"/>
        <v>10</v>
      </c>
      <c r="F22" s="37"/>
      <c r="G22" s="37"/>
      <c r="H22" s="37"/>
      <c r="I22" s="37"/>
      <c r="J22" s="37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DR22" s="28"/>
      <c r="DW22" s="28"/>
      <c r="DX22" s="28"/>
      <c r="DY22" s="28"/>
      <c r="GY22" s="27"/>
      <c r="GZ22" s="27"/>
      <c r="HV22" s="28" t="s">
        <v>1042</v>
      </c>
      <c r="HW22" s="28" t="s">
        <v>1042</v>
      </c>
      <c r="HX22" s="28" t="s">
        <v>1042</v>
      </c>
      <c r="HY22" s="28" t="s">
        <v>1042</v>
      </c>
      <c r="HZ22" s="28" t="s">
        <v>1042</v>
      </c>
      <c r="IC22" s="28" t="s">
        <v>1042</v>
      </c>
      <c r="ID22" s="28" t="s">
        <v>1042</v>
      </c>
      <c r="IE22" s="28" t="s">
        <v>1042</v>
      </c>
      <c r="IF22" s="28" t="s">
        <v>1042</v>
      </c>
      <c r="IG22" s="28" t="s">
        <v>1042</v>
      </c>
      <c r="NA22" s="33"/>
      <c r="NB22" s="33"/>
      <c r="NC22" s="33"/>
      <c r="NF22" s="33"/>
      <c r="NG22" s="33"/>
    </row>
    <row r="23" spans="1:402" ht="14.45" hidden="1">
      <c r="A23" t="s">
        <v>1059</v>
      </c>
      <c r="B23" t="s">
        <v>1041</v>
      </c>
      <c r="C23" t="s">
        <v>1055</v>
      </c>
      <c r="D23" t="s">
        <v>1016</v>
      </c>
      <c r="E23" s="12">
        <f t="shared" si="340"/>
        <v>10</v>
      </c>
      <c r="F23" s="38"/>
      <c r="G23" s="38"/>
      <c r="H23" s="38"/>
      <c r="I23" s="38"/>
      <c r="J23" s="38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DR23" s="28"/>
      <c r="DW23" s="28"/>
      <c r="DX23" s="28"/>
      <c r="DY23" s="28"/>
      <c r="GY23" s="27"/>
      <c r="GZ23" s="27"/>
      <c r="HV23" s="28" t="s">
        <v>1042</v>
      </c>
      <c r="HW23" s="28" t="s">
        <v>1042</v>
      </c>
      <c r="HX23" s="28" t="s">
        <v>1042</v>
      </c>
      <c r="HY23" s="28" t="s">
        <v>1042</v>
      </c>
      <c r="HZ23" s="28" t="s">
        <v>1042</v>
      </c>
      <c r="IC23" s="28" t="s">
        <v>1042</v>
      </c>
      <c r="ID23" s="28" t="s">
        <v>1042</v>
      </c>
      <c r="IE23" s="28" t="s">
        <v>1042</v>
      </c>
      <c r="IF23" s="28" t="s">
        <v>1042</v>
      </c>
      <c r="IG23" s="28" t="s">
        <v>1042</v>
      </c>
      <c r="NA23" s="33"/>
      <c r="NB23" s="33"/>
      <c r="NC23" s="33"/>
      <c r="NF23" s="33"/>
      <c r="NG23" s="33"/>
    </row>
    <row r="24" spans="1:402" ht="14.45" hidden="1">
      <c r="A24" t="s">
        <v>402</v>
      </c>
      <c r="B24" t="s">
        <v>1041</v>
      </c>
      <c r="C24" t="s">
        <v>55</v>
      </c>
      <c r="D24" s="12" t="s">
        <v>142</v>
      </c>
      <c r="E24" s="12">
        <f t="shared" si="340"/>
        <v>10</v>
      </c>
      <c r="F24" s="37"/>
      <c r="G24" s="37"/>
      <c r="H24" s="37"/>
      <c r="I24" s="37"/>
      <c r="J24" s="3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29"/>
      <c r="CT24" s="29"/>
      <c r="DR24" s="28"/>
      <c r="DW24" s="28"/>
      <c r="DX24" s="28"/>
      <c r="DY24" s="28"/>
      <c r="GY24" s="27"/>
      <c r="GZ24" s="27"/>
      <c r="HV24" s="28" t="s">
        <v>1042</v>
      </c>
      <c r="HW24" s="28" t="s">
        <v>1042</v>
      </c>
      <c r="HX24" s="28" t="s">
        <v>1042</v>
      </c>
      <c r="HY24" s="28" t="s">
        <v>1042</v>
      </c>
      <c r="HZ24" s="28" t="s">
        <v>1042</v>
      </c>
      <c r="IC24" s="28" t="s">
        <v>1042</v>
      </c>
      <c r="ID24" s="28" t="s">
        <v>1042</v>
      </c>
      <c r="IE24" s="28" t="s">
        <v>1042</v>
      </c>
      <c r="IF24" s="28" t="s">
        <v>1042</v>
      </c>
      <c r="IG24" s="28" t="s">
        <v>1042</v>
      </c>
      <c r="NA24" s="33"/>
      <c r="NB24" s="33"/>
      <c r="NC24" s="33"/>
      <c r="NF24" s="33"/>
      <c r="NG24" s="33"/>
    </row>
    <row r="25" spans="1:402" ht="14.45">
      <c r="A25" s="9" t="s">
        <v>175</v>
      </c>
      <c r="B25" t="s">
        <v>1041</v>
      </c>
      <c r="C25" t="s">
        <v>59</v>
      </c>
      <c r="D25" s="12" t="s">
        <v>59</v>
      </c>
      <c r="E25" s="12">
        <f t="shared" si="340"/>
        <v>10</v>
      </c>
      <c r="F25" s="37"/>
      <c r="G25" s="37" t="s">
        <v>1042</v>
      </c>
      <c r="H25" s="37" t="s">
        <v>1042</v>
      </c>
      <c r="I25" s="37" t="s">
        <v>1042</v>
      </c>
      <c r="J25" s="37" t="s">
        <v>1042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GY25" s="27"/>
      <c r="GZ25" s="27"/>
      <c r="HV25" s="28" t="s">
        <v>1042</v>
      </c>
      <c r="HW25" s="28" t="s">
        <v>1042</v>
      </c>
      <c r="HX25" s="28" t="s">
        <v>1042</v>
      </c>
      <c r="HY25" s="28" t="s">
        <v>1042</v>
      </c>
      <c r="HZ25" s="28" t="s">
        <v>1042</v>
      </c>
      <c r="IC25" s="28" t="s">
        <v>1042</v>
      </c>
      <c r="ID25" s="28" t="s">
        <v>1042</v>
      </c>
      <c r="IE25" s="28" t="s">
        <v>1042</v>
      </c>
      <c r="IF25" s="28" t="s">
        <v>1042</v>
      </c>
      <c r="IG25" s="28" t="s">
        <v>1042</v>
      </c>
      <c r="IJ25" s="27" t="s">
        <v>1042</v>
      </c>
      <c r="IK25" s="27" t="s">
        <v>1042</v>
      </c>
      <c r="IL25" s="27" t="s">
        <v>1042</v>
      </c>
      <c r="IM25" s="27" t="s">
        <v>1042</v>
      </c>
      <c r="IN25" s="27" t="s">
        <v>1042</v>
      </c>
    </row>
    <row r="26" spans="1:402" ht="14.45" hidden="1">
      <c r="A26" t="s">
        <v>1060</v>
      </c>
      <c r="B26" t="s">
        <v>1041</v>
      </c>
      <c r="C26" t="s">
        <v>55</v>
      </c>
      <c r="D26" s="12" t="s">
        <v>979</v>
      </c>
      <c r="E26" s="12">
        <f t="shared" si="340"/>
        <v>0</v>
      </c>
      <c r="F26" s="37"/>
      <c r="G26" s="37" t="s">
        <v>1042</v>
      </c>
      <c r="H26" s="37" t="s">
        <v>1042</v>
      </c>
      <c r="I26" s="37" t="s">
        <v>1042</v>
      </c>
      <c r="J26" s="37" t="s">
        <v>1042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DR26" s="28"/>
      <c r="DW26" s="28"/>
      <c r="DX26" s="28"/>
      <c r="DY26" s="28"/>
      <c r="GY26" s="27"/>
      <c r="GZ26" s="27"/>
      <c r="IJ26" s="27" t="s">
        <v>1043</v>
      </c>
      <c r="IK26" s="27" t="s">
        <v>1043</v>
      </c>
      <c r="IL26" s="27" t="s">
        <v>1043</v>
      </c>
      <c r="IM26" s="27" t="s">
        <v>1043</v>
      </c>
      <c r="IN26" s="27" t="s">
        <v>1043</v>
      </c>
      <c r="IQ26" s="27" t="s">
        <v>1043</v>
      </c>
      <c r="IR26" s="27" t="s">
        <v>1043</v>
      </c>
      <c r="IS26" s="27" t="s">
        <v>1043</v>
      </c>
      <c r="IT26" s="27" t="s">
        <v>1043</v>
      </c>
      <c r="IU26" s="27" t="s">
        <v>1043</v>
      </c>
      <c r="NA26" s="33"/>
      <c r="NB26" s="33"/>
      <c r="NC26" s="33"/>
      <c r="NF26" s="33"/>
      <c r="NG26" s="33"/>
    </row>
    <row r="27" spans="1:402" ht="14.45" hidden="1">
      <c r="A27" s="34" t="s">
        <v>1061</v>
      </c>
      <c r="B27" t="s">
        <v>1041</v>
      </c>
      <c r="C27" t="s">
        <v>55</v>
      </c>
      <c r="D27" t="s">
        <v>142</v>
      </c>
      <c r="E27" s="12">
        <f t="shared" si="340"/>
        <v>0</v>
      </c>
      <c r="F27" s="38"/>
      <c r="G27" s="37" t="s">
        <v>1042</v>
      </c>
      <c r="H27" s="37" t="s">
        <v>1042</v>
      </c>
      <c r="I27" s="37" t="s">
        <v>1042</v>
      </c>
      <c r="J27" s="37" t="s">
        <v>1042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GY27" s="27"/>
      <c r="GZ27" s="27"/>
      <c r="NH27" s="32" t="s">
        <v>1042</v>
      </c>
      <c r="NI27" s="32" t="s">
        <v>1042</v>
      </c>
    </row>
    <row r="28" spans="1:402" ht="14.45" hidden="1">
      <c r="A28" t="s">
        <v>100</v>
      </c>
      <c r="B28" t="s">
        <v>1041</v>
      </c>
      <c r="C28" t="s">
        <v>1062</v>
      </c>
      <c r="D28" s="12" t="s">
        <v>342</v>
      </c>
      <c r="E28" s="12">
        <f t="shared" si="340"/>
        <v>10</v>
      </c>
      <c r="F28" s="37"/>
      <c r="G28" s="37" t="s">
        <v>1042</v>
      </c>
      <c r="H28" s="37" t="s">
        <v>1042</v>
      </c>
      <c r="I28" s="37" t="s">
        <v>1042</v>
      </c>
      <c r="J28" s="37" t="s">
        <v>1042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GY28" s="27"/>
      <c r="GZ28" s="27"/>
      <c r="HV28" s="28" t="s">
        <v>1042</v>
      </c>
      <c r="HW28" s="28" t="s">
        <v>1042</v>
      </c>
      <c r="HX28" s="28" t="s">
        <v>1042</v>
      </c>
      <c r="HY28" s="28" t="s">
        <v>1042</v>
      </c>
      <c r="HZ28" s="28" t="s">
        <v>1042</v>
      </c>
      <c r="IC28" s="28" t="s">
        <v>1042</v>
      </c>
      <c r="ID28" s="28" t="s">
        <v>1042</v>
      </c>
      <c r="IE28" s="28" t="s">
        <v>1042</v>
      </c>
      <c r="IF28" s="28" t="s">
        <v>1042</v>
      </c>
      <c r="IG28" s="28" t="s">
        <v>1042</v>
      </c>
    </row>
    <row r="29" spans="1:402" ht="14.45" hidden="1">
      <c r="A29" t="s">
        <v>1063</v>
      </c>
      <c r="B29" t="s">
        <v>1041</v>
      </c>
      <c r="C29" t="s">
        <v>55</v>
      </c>
      <c r="D29" s="12" t="s">
        <v>1020</v>
      </c>
      <c r="E29" s="12">
        <f t="shared" si="340"/>
        <v>10</v>
      </c>
      <c r="F29" s="37"/>
      <c r="G29" s="37" t="s">
        <v>1042</v>
      </c>
      <c r="H29" s="37" t="s">
        <v>1042</v>
      </c>
      <c r="I29" s="37" t="s">
        <v>1042</v>
      </c>
      <c r="J29" s="37" t="s">
        <v>1042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GY29" s="27"/>
      <c r="GZ29" s="27"/>
      <c r="HV29" s="28" t="s">
        <v>1042</v>
      </c>
      <c r="HW29" s="28" t="s">
        <v>1042</v>
      </c>
      <c r="HX29" s="28" t="s">
        <v>1042</v>
      </c>
      <c r="HY29" s="28" t="s">
        <v>1042</v>
      </c>
      <c r="HZ29" s="28" t="s">
        <v>1042</v>
      </c>
      <c r="IC29" s="28" t="s">
        <v>1042</v>
      </c>
      <c r="ID29" s="28" t="s">
        <v>1042</v>
      </c>
      <c r="IE29" s="28" t="s">
        <v>1042</v>
      </c>
      <c r="IF29" s="28" t="s">
        <v>1042</v>
      </c>
      <c r="IG29" s="28" t="s">
        <v>1042</v>
      </c>
      <c r="IJ29" s="27" t="s">
        <v>1043</v>
      </c>
      <c r="IK29" s="27" t="s">
        <v>1043</v>
      </c>
      <c r="IL29" s="27" t="s">
        <v>1043</v>
      </c>
    </row>
    <row r="30" spans="1:402" ht="14.45" hidden="1">
      <c r="A30" t="s">
        <v>1064</v>
      </c>
      <c r="B30" t="s">
        <v>1041</v>
      </c>
      <c r="C30" t="s">
        <v>55</v>
      </c>
      <c r="D30" s="12" t="s">
        <v>50</v>
      </c>
      <c r="E30" s="12">
        <f t="shared" si="340"/>
        <v>10</v>
      </c>
      <c r="F30" s="37"/>
      <c r="G30" s="37" t="s">
        <v>1042</v>
      </c>
      <c r="H30" s="37" t="s">
        <v>1042</v>
      </c>
      <c r="I30" s="37" t="s">
        <v>1042</v>
      </c>
      <c r="J30" s="37" t="s">
        <v>1042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GY30" s="27"/>
      <c r="GZ30" s="27"/>
      <c r="HV30" s="28" t="s">
        <v>1042</v>
      </c>
      <c r="HW30" s="28" t="s">
        <v>1042</v>
      </c>
      <c r="HX30" s="28" t="s">
        <v>1042</v>
      </c>
      <c r="HY30" s="28" t="s">
        <v>1042</v>
      </c>
      <c r="HZ30" s="28" t="s">
        <v>1042</v>
      </c>
      <c r="IC30" s="28" t="s">
        <v>1042</v>
      </c>
      <c r="ID30" s="28" t="s">
        <v>1042</v>
      </c>
      <c r="IE30" s="28" t="s">
        <v>1042</v>
      </c>
      <c r="IF30" s="28" t="s">
        <v>1042</v>
      </c>
      <c r="IG30" s="28" t="s">
        <v>1042</v>
      </c>
    </row>
    <row r="31" spans="1:402" ht="14.45">
      <c r="A31" t="s">
        <v>1065</v>
      </c>
      <c r="B31" t="s">
        <v>1041</v>
      </c>
      <c r="C31" t="s">
        <v>59</v>
      </c>
      <c r="D31" s="12" t="s">
        <v>59</v>
      </c>
      <c r="E31" s="12">
        <f t="shared" si="340"/>
        <v>10</v>
      </c>
      <c r="F31" s="37"/>
      <c r="G31" s="37" t="s">
        <v>1042</v>
      </c>
      <c r="H31" s="37" t="s">
        <v>1042</v>
      </c>
      <c r="I31" s="37" t="s">
        <v>1042</v>
      </c>
      <c r="J31" s="37" t="s">
        <v>1042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GY31" s="27"/>
      <c r="GZ31" s="27"/>
      <c r="HA31" s="27" t="s">
        <v>1042</v>
      </c>
      <c r="HB31" s="27" t="s">
        <v>1042</v>
      </c>
      <c r="HC31" s="27" t="s">
        <v>1042</v>
      </c>
      <c r="HD31" s="27" t="s">
        <v>1042</v>
      </c>
      <c r="HE31" s="27" t="s">
        <v>1042</v>
      </c>
      <c r="HV31" s="28" t="s">
        <v>1042</v>
      </c>
      <c r="HW31" s="28" t="s">
        <v>1042</v>
      </c>
      <c r="HX31" s="28" t="s">
        <v>1042</v>
      </c>
      <c r="HY31" s="28" t="s">
        <v>1042</v>
      </c>
      <c r="HZ31" s="28" t="s">
        <v>1042</v>
      </c>
      <c r="IC31" s="28" t="s">
        <v>1042</v>
      </c>
      <c r="ID31" s="28" t="s">
        <v>1042</v>
      </c>
      <c r="IE31" s="28" t="s">
        <v>1042</v>
      </c>
      <c r="IF31" s="28" t="s">
        <v>1042</v>
      </c>
      <c r="IG31" s="28" t="s">
        <v>1042</v>
      </c>
      <c r="IZ31" s="27" t="s">
        <v>1066</v>
      </c>
      <c r="JA31" s="27" t="s">
        <v>1043</v>
      </c>
      <c r="JB31" s="27" t="s">
        <v>1043</v>
      </c>
      <c r="KB31" s="27" t="s">
        <v>1066</v>
      </c>
      <c r="KC31" s="27" t="s">
        <v>1043</v>
      </c>
      <c r="KD31" s="27" t="s">
        <v>1043</v>
      </c>
      <c r="LK31" s="27" t="s">
        <v>1066</v>
      </c>
      <c r="LL31" s="27" t="s">
        <v>1043</v>
      </c>
      <c r="LM31" s="27" t="s">
        <v>1043</v>
      </c>
      <c r="MM31" s="27" t="s">
        <v>1066</v>
      </c>
      <c r="MN31" s="27" t="s">
        <v>1043</v>
      </c>
      <c r="MO31" s="27" t="s">
        <v>1043</v>
      </c>
      <c r="OJ31" s="27" t="s">
        <v>1066</v>
      </c>
      <c r="OK31" s="27" t="s">
        <v>1043</v>
      </c>
      <c r="OL31" s="27" t="s">
        <v>1043</v>
      </c>
    </row>
    <row r="32" spans="1:402" ht="14.45" hidden="1">
      <c r="A32" t="s">
        <v>243</v>
      </c>
      <c r="B32" t="s">
        <v>1041</v>
      </c>
      <c r="C32" t="s">
        <v>55</v>
      </c>
      <c r="D32" s="12" t="s">
        <v>142</v>
      </c>
      <c r="E32" s="12">
        <f t="shared" si="340"/>
        <v>10</v>
      </c>
      <c r="F32" s="37"/>
      <c r="G32" s="37" t="s">
        <v>1042</v>
      </c>
      <c r="H32" s="37" t="s">
        <v>1042</v>
      </c>
      <c r="I32" s="37" t="s">
        <v>1042</v>
      </c>
      <c r="J32" s="37" t="s">
        <v>1042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GY32" s="27"/>
      <c r="GZ32" s="27"/>
      <c r="HL32" s="27" t="s">
        <v>1043</v>
      </c>
      <c r="HO32" s="27" t="s">
        <v>1043</v>
      </c>
      <c r="HP32" s="27" t="s">
        <v>1043</v>
      </c>
      <c r="HQ32" s="27" t="s">
        <v>1043</v>
      </c>
      <c r="HR32" s="27" t="s">
        <v>1043</v>
      </c>
      <c r="HS32" s="27" t="s">
        <v>1043</v>
      </c>
      <c r="HV32" s="28" t="s">
        <v>1042</v>
      </c>
      <c r="HW32" s="28" t="s">
        <v>1042</v>
      </c>
      <c r="HX32" s="28" t="s">
        <v>1042</v>
      </c>
      <c r="HY32" s="28" t="s">
        <v>1042</v>
      </c>
      <c r="HZ32" s="28" t="s">
        <v>1042</v>
      </c>
      <c r="IC32" s="28" t="s">
        <v>1042</v>
      </c>
      <c r="ID32" s="28" t="s">
        <v>1042</v>
      </c>
      <c r="IE32" s="28" t="s">
        <v>1042</v>
      </c>
      <c r="IF32" s="28" t="s">
        <v>1042</v>
      </c>
      <c r="IG32" s="28" t="s">
        <v>1042</v>
      </c>
    </row>
    <row r="33" spans="1:392" ht="14.45" hidden="1">
      <c r="A33" t="s">
        <v>404</v>
      </c>
      <c r="B33" t="s">
        <v>1041</v>
      </c>
      <c r="C33" t="s">
        <v>55</v>
      </c>
      <c r="D33" s="12" t="s">
        <v>50</v>
      </c>
      <c r="E33" s="12">
        <f t="shared" si="340"/>
        <v>10</v>
      </c>
      <c r="F33" s="37"/>
      <c r="G33" s="37" t="s">
        <v>1042</v>
      </c>
      <c r="H33" s="37" t="s">
        <v>1042</v>
      </c>
      <c r="I33" s="37" t="s">
        <v>1042</v>
      </c>
      <c r="J33" s="37" t="s">
        <v>1042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DR33" s="28"/>
      <c r="DW33" s="28"/>
      <c r="DX33" s="28"/>
      <c r="DY33" s="28"/>
      <c r="GY33" s="27"/>
      <c r="GZ33" s="27"/>
      <c r="HV33" s="28" t="s">
        <v>1042</v>
      </c>
      <c r="HW33" s="28" t="s">
        <v>1042</v>
      </c>
      <c r="HX33" s="28" t="s">
        <v>1042</v>
      </c>
      <c r="HY33" s="28" t="s">
        <v>1042</v>
      </c>
      <c r="HZ33" s="28" t="s">
        <v>1042</v>
      </c>
      <c r="IC33" s="28" t="s">
        <v>1042</v>
      </c>
      <c r="ID33" s="28" t="s">
        <v>1042</v>
      </c>
      <c r="IE33" s="28" t="s">
        <v>1042</v>
      </c>
      <c r="IF33" s="28" t="s">
        <v>1042</v>
      </c>
      <c r="IG33" s="28" t="s">
        <v>1042</v>
      </c>
      <c r="JE33" s="28" t="s">
        <v>1042</v>
      </c>
      <c r="JF33" s="28" t="s">
        <v>1042</v>
      </c>
      <c r="JG33" s="28" t="s">
        <v>1042</v>
      </c>
      <c r="JH33" s="28" t="s">
        <v>1042</v>
      </c>
      <c r="JI33" s="28" t="s">
        <v>1042</v>
      </c>
      <c r="NA33" s="33"/>
      <c r="NB33" s="33"/>
      <c r="NC33" s="33"/>
      <c r="NF33" s="33"/>
      <c r="NG33" s="33"/>
    </row>
    <row r="34" spans="1:392" ht="14.45" hidden="1">
      <c r="A34" t="s">
        <v>1067</v>
      </c>
      <c r="B34" t="s">
        <v>356</v>
      </c>
      <c r="C34" t="s">
        <v>356</v>
      </c>
      <c r="D34" t="s">
        <v>1016</v>
      </c>
      <c r="E34" s="12">
        <f t="shared" si="340"/>
        <v>10</v>
      </c>
      <c r="F34" s="38"/>
      <c r="G34" s="37" t="s">
        <v>1042</v>
      </c>
      <c r="H34" s="37" t="s">
        <v>1042</v>
      </c>
      <c r="I34" s="37" t="s">
        <v>1042</v>
      </c>
      <c r="J34" s="37" t="s">
        <v>1042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GY34" s="27"/>
      <c r="GZ34" s="27"/>
      <c r="HV34" s="28" t="s">
        <v>1042</v>
      </c>
      <c r="HW34" s="28" t="s">
        <v>1042</v>
      </c>
      <c r="HX34" s="28" t="s">
        <v>1042</v>
      </c>
      <c r="HY34" s="28" t="s">
        <v>1042</v>
      </c>
      <c r="HZ34" s="28" t="s">
        <v>1042</v>
      </c>
      <c r="IC34" s="28" t="s">
        <v>1042</v>
      </c>
      <c r="ID34" s="28" t="s">
        <v>1042</v>
      </c>
      <c r="IE34" s="28" t="s">
        <v>1042</v>
      </c>
      <c r="IF34" s="28" t="s">
        <v>1042</v>
      </c>
      <c r="IG34" s="28" t="s">
        <v>1042</v>
      </c>
    </row>
    <row r="35" spans="1:392" ht="14.45" hidden="1">
      <c r="A35" t="s">
        <v>770</v>
      </c>
      <c r="B35" t="s">
        <v>1041</v>
      </c>
      <c r="C35" t="s">
        <v>342</v>
      </c>
      <c r="D35" s="12" t="s">
        <v>342</v>
      </c>
      <c r="E35" s="12">
        <f t="shared" ref="E35:E67" si="341">COUNTIFS(HV35:IG35,UPPER("x"))</f>
        <v>10</v>
      </c>
      <c r="F35" s="37"/>
      <c r="G35" s="37" t="s">
        <v>1042</v>
      </c>
      <c r="H35" s="37" t="s">
        <v>1042</v>
      </c>
      <c r="I35" s="37" t="s">
        <v>1042</v>
      </c>
      <c r="J35" s="37" t="s">
        <v>1042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29"/>
      <c r="CT35" s="29"/>
      <c r="DR35" s="28"/>
      <c r="DW35" s="28"/>
      <c r="DX35" s="28"/>
      <c r="DY35" s="28"/>
      <c r="GY35" s="27"/>
      <c r="GZ35" s="27"/>
      <c r="HV35" s="28" t="s">
        <v>1042</v>
      </c>
      <c r="HW35" s="28" t="s">
        <v>1042</v>
      </c>
      <c r="HX35" s="28" t="s">
        <v>1042</v>
      </c>
      <c r="HY35" s="28" t="s">
        <v>1042</v>
      </c>
      <c r="HZ35" s="28" t="s">
        <v>1042</v>
      </c>
      <c r="IC35" s="28" t="s">
        <v>1042</v>
      </c>
      <c r="ID35" s="28" t="s">
        <v>1042</v>
      </c>
      <c r="IE35" s="28" t="s">
        <v>1042</v>
      </c>
      <c r="IF35" s="28" t="s">
        <v>1042</v>
      </c>
      <c r="IG35" s="28" t="s">
        <v>1042</v>
      </c>
      <c r="NA35" s="33"/>
      <c r="NB35" s="33"/>
      <c r="NC35" s="33"/>
      <c r="NF35" s="33"/>
      <c r="NG35" s="33"/>
    </row>
    <row r="36" spans="1:392" ht="14.45" hidden="1">
      <c r="A36" t="s">
        <v>1068</v>
      </c>
      <c r="B36" t="s">
        <v>1041</v>
      </c>
      <c r="C36" t="s">
        <v>55</v>
      </c>
      <c r="D36" s="12" t="s">
        <v>50</v>
      </c>
      <c r="E36" s="12">
        <f t="shared" si="341"/>
        <v>10</v>
      </c>
      <c r="F36" s="37"/>
      <c r="G36" s="37" t="s">
        <v>1042</v>
      </c>
      <c r="H36" s="37" t="s">
        <v>1042</v>
      </c>
      <c r="I36" s="37" t="s">
        <v>1042</v>
      </c>
      <c r="J36" s="37" t="s">
        <v>1042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DR36" s="28"/>
      <c r="DW36" s="28"/>
      <c r="DX36" s="28"/>
      <c r="DY36" s="28"/>
      <c r="GY36" s="27"/>
      <c r="GZ36" s="27"/>
      <c r="HO36" s="28" t="s">
        <v>1042</v>
      </c>
      <c r="HP36" s="28" t="s">
        <v>1042</v>
      </c>
      <c r="HQ36" s="28" t="s">
        <v>1042</v>
      </c>
      <c r="HR36" s="28" t="s">
        <v>1042</v>
      </c>
      <c r="HS36" s="28" t="s">
        <v>1042</v>
      </c>
      <c r="HV36" s="28" t="s">
        <v>1042</v>
      </c>
      <c r="HW36" s="28" t="s">
        <v>1042</v>
      </c>
      <c r="HX36" s="28" t="s">
        <v>1042</v>
      </c>
      <c r="HY36" s="28" t="s">
        <v>1042</v>
      </c>
      <c r="HZ36" s="28" t="s">
        <v>1042</v>
      </c>
      <c r="IC36" s="28" t="s">
        <v>1042</v>
      </c>
      <c r="ID36" s="28" t="s">
        <v>1042</v>
      </c>
      <c r="IE36" s="28" t="s">
        <v>1042</v>
      </c>
      <c r="IF36" s="28" t="s">
        <v>1042</v>
      </c>
      <c r="IG36" s="28" t="s">
        <v>1042</v>
      </c>
      <c r="NA36" s="33"/>
      <c r="NB36" s="33"/>
      <c r="NC36" s="33"/>
      <c r="NF36" s="33"/>
      <c r="NG36" s="33"/>
    </row>
    <row r="37" spans="1:392" ht="14.45" hidden="1">
      <c r="A37" t="s">
        <v>1069</v>
      </c>
      <c r="B37" t="s">
        <v>1041</v>
      </c>
      <c r="C37" t="s">
        <v>55</v>
      </c>
      <c r="D37" s="12" t="s">
        <v>50</v>
      </c>
      <c r="E37" s="12">
        <f t="shared" si="341"/>
        <v>10</v>
      </c>
      <c r="F37" s="37"/>
      <c r="G37" s="37" t="s">
        <v>1042</v>
      </c>
      <c r="H37" s="37" t="s">
        <v>1042</v>
      </c>
      <c r="I37" s="37" t="s">
        <v>1042</v>
      </c>
      <c r="J37" s="37" t="s">
        <v>1042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GY37" s="27"/>
      <c r="GZ37" s="27"/>
      <c r="HV37" s="28" t="s">
        <v>1042</v>
      </c>
      <c r="HW37" s="28" t="s">
        <v>1042</v>
      </c>
      <c r="HX37" s="28" t="s">
        <v>1042</v>
      </c>
      <c r="HY37" s="28" t="s">
        <v>1042</v>
      </c>
      <c r="HZ37" s="28" t="s">
        <v>1042</v>
      </c>
      <c r="IC37" s="28" t="s">
        <v>1042</v>
      </c>
      <c r="ID37" s="28" t="s">
        <v>1042</v>
      </c>
      <c r="IE37" s="28" t="s">
        <v>1042</v>
      </c>
      <c r="IF37" s="28" t="s">
        <v>1042</v>
      </c>
      <c r="IG37" s="28" t="s">
        <v>1042</v>
      </c>
      <c r="IJ37" s="28" t="s">
        <v>1042</v>
      </c>
      <c r="IK37" s="28" t="s">
        <v>1042</v>
      </c>
      <c r="IL37" s="28" t="s">
        <v>1042</v>
      </c>
    </row>
    <row r="38" spans="1:392" ht="14.45" hidden="1">
      <c r="A38" t="s">
        <v>327</v>
      </c>
      <c r="B38" t="s">
        <v>1041</v>
      </c>
      <c r="C38" t="s">
        <v>55</v>
      </c>
      <c r="D38" s="12" t="s">
        <v>979</v>
      </c>
      <c r="E38" s="12">
        <f t="shared" si="341"/>
        <v>10</v>
      </c>
      <c r="F38" s="37"/>
      <c r="G38" s="37" t="s">
        <v>1042</v>
      </c>
      <c r="H38" s="37" t="s">
        <v>1042</v>
      </c>
      <c r="I38" s="37" t="s">
        <v>1042</v>
      </c>
      <c r="J38" s="37" t="s">
        <v>1042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GY38" s="27"/>
      <c r="GZ38" s="27"/>
      <c r="HV38" s="28" t="s">
        <v>1042</v>
      </c>
      <c r="HW38" s="28" t="s">
        <v>1042</v>
      </c>
      <c r="HX38" s="28" t="s">
        <v>1042</v>
      </c>
      <c r="HY38" s="28" t="s">
        <v>1042</v>
      </c>
      <c r="HZ38" s="28" t="s">
        <v>1042</v>
      </c>
      <c r="IC38" s="28" t="s">
        <v>1042</v>
      </c>
      <c r="ID38" s="28" t="s">
        <v>1042</v>
      </c>
      <c r="IE38" s="28" t="s">
        <v>1042</v>
      </c>
      <c r="IF38" s="28" t="s">
        <v>1042</v>
      </c>
      <c r="IG38" s="28" t="s">
        <v>1042</v>
      </c>
    </row>
    <row r="39" spans="1:392" ht="14.45" hidden="1">
      <c r="A39" t="s">
        <v>1070</v>
      </c>
      <c r="B39" t="s">
        <v>1041</v>
      </c>
      <c r="C39" t="s">
        <v>55</v>
      </c>
      <c r="D39" s="12" t="s">
        <v>50</v>
      </c>
      <c r="E39" s="12">
        <f t="shared" si="341"/>
        <v>10</v>
      </c>
      <c r="F39" s="37"/>
      <c r="G39" s="37" t="s">
        <v>1042</v>
      </c>
      <c r="H39" s="37" t="s">
        <v>1042</v>
      </c>
      <c r="I39" s="37" t="s">
        <v>1042</v>
      </c>
      <c r="J39" s="37" t="s">
        <v>1042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GY39" s="27"/>
      <c r="GZ39" s="27"/>
      <c r="HV39" s="28" t="s">
        <v>1042</v>
      </c>
      <c r="HW39" s="28" t="s">
        <v>1042</v>
      </c>
      <c r="HX39" s="28" t="s">
        <v>1042</v>
      </c>
      <c r="HY39" s="28" t="s">
        <v>1042</v>
      </c>
      <c r="HZ39" s="28" t="s">
        <v>1042</v>
      </c>
      <c r="IC39" s="28" t="s">
        <v>1042</v>
      </c>
      <c r="ID39" s="28" t="s">
        <v>1042</v>
      </c>
      <c r="IE39" s="28" t="s">
        <v>1042</v>
      </c>
      <c r="IF39" s="28" t="s">
        <v>1042</v>
      </c>
      <c r="IG39" s="28" t="s">
        <v>1042</v>
      </c>
      <c r="IJ39" s="28" t="s">
        <v>1042</v>
      </c>
      <c r="IK39" s="28" t="s">
        <v>1042</v>
      </c>
      <c r="IL39" s="28" t="s">
        <v>1042</v>
      </c>
      <c r="IM39" s="28" t="s">
        <v>1042</v>
      </c>
      <c r="IN39" s="28" t="s">
        <v>1042</v>
      </c>
    </row>
    <row r="40" spans="1:392" ht="14.45" hidden="1">
      <c r="A40" t="s">
        <v>504</v>
      </c>
      <c r="B40" t="s">
        <v>1041</v>
      </c>
      <c r="C40" t="s">
        <v>55</v>
      </c>
      <c r="D40" t="s">
        <v>979</v>
      </c>
      <c r="E40" s="12">
        <f t="shared" si="341"/>
        <v>10</v>
      </c>
      <c r="F40" s="38"/>
      <c r="G40" s="37" t="s">
        <v>1042</v>
      </c>
      <c r="H40" s="37" t="s">
        <v>1042</v>
      </c>
      <c r="I40" s="37" t="s">
        <v>1042</v>
      </c>
      <c r="J40" s="37" t="s">
        <v>1042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GY40" s="27"/>
      <c r="GZ40" s="27"/>
      <c r="HV40" s="28" t="s">
        <v>1042</v>
      </c>
      <c r="HW40" s="28" t="s">
        <v>1042</v>
      </c>
      <c r="HX40" s="28" t="s">
        <v>1042</v>
      </c>
      <c r="HY40" s="28" t="s">
        <v>1042</v>
      </c>
      <c r="HZ40" s="28" t="s">
        <v>1042</v>
      </c>
      <c r="IC40" s="28" t="s">
        <v>1042</v>
      </c>
      <c r="ID40" s="28" t="s">
        <v>1042</v>
      </c>
      <c r="IE40" s="28" t="s">
        <v>1042</v>
      </c>
      <c r="IF40" s="28" t="s">
        <v>1042</v>
      </c>
      <c r="IG40" s="28" t="s">
        <v>1042</v>
      </c>
    </row>
    <row r="41" spans="1:392" ht="14.45" hidden="1">
      <c r="A41" t="s">
        <v>1071</v>
      </c>
      <c r="B41" t="s">
        <v>157</v>
      </c>
      <c r="C41" t="s">
        <v>157</v>
      </c>
      <c r="D41" t="s">
        <v>1016</v>
      </c>
      <c r="E41" s="12">
        <f t="shared" si="341"/>
        <v>10</v>
      </c>
      <c r="F41" s="38"/>
      <c r="G41" s="37" t="s">
        <v>1042</v>
      </c>
      <c r="H41" s="37" t="s">
        <v>1042</v>
      </c>
      <c r="I41" s="37" t="s">
        <v>1042</v>
      </c>
      <c r="J41" s="37" t="s">
        <v>1042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GY41" s="27"/>
      <c r="GZ41" s="27"/>
      <c r="HV41" s="28" t="s">
        <v>1042</v>
      </c>
      <c r="HW41" s="28" t="s">
        <v>1042</v>
      </c>
      <c r="HX41" s="28" t="s">
        <v>1042</v>
      </c>
      <c r="HY41" s="28" t="s">
        <v>1042</v>
      </c>
      <c r="HZ41" s="28" t="s">
        <v>1042</v>
      </c>
      <c r="IC41" s="28" t="s">
        <v>1042</v>
      </c>
      <c r="ID41" s="28" t="s">
        <v>1042</v>
      </c>
      <c r="IE41" s="28" t="s">
        <v>1042</v>
      </c>
      <c r="IF41" s="28" t="s">
        <v>1042</v>
      </c>
      <c r="IG41" s="28" t="s">
        <v>1042</v>
      </c>
    </row>
    <row r="42" spans="1:392" ht="14.45" hidden="1">
      <c r="A42" t="s">
        <v>1072</v>
      </c>
      <c r="B42" t="s">
        <v>1041</v>
      </c>
      <c r="C42" t="s">
        <v>342</v>
      </c>
      <c r="D42" s="12" t="s">
        <v>342</v>
      </c>
      <c r="E42" s="12">
        <f t="shared" si="341"/>
        <v>10</v>
      </c>
      <c r="F42" s="37"/>
      <c r="G42" s="37" t="s">
        <v>1042</v>
      </c>
      <c r="H42" s="37" t="s">
        <v>1042</v>
      </c>
      <c r="I42" s="37" t="s">
        <v>1042</v>
      </c>
      <c r="J42" s="37" t="s">
        <v>1042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GY42" s="27"/>
      <c r="GZ42" s="27"/>
      <c r="HV42" s="28" t="s">
        <v>1042</v>
      </c>
      <c r="HW42" s="28" t="s">
        <v>1042</v>
      </c>
      <c r="HX42" s="28" t="s">
        <v>1042</v>
      </c>
      <c r="HY42" s="28" t="s">
        <v>1042</v>
      </c>
      <c r="HZ42" s="28" t="s">
        <v>1042</v>
      </c>
      <c r="IC42" s="28" t="s">
        <v>1042</v>
      </c>
      <c r="ID42" s="28" t="s">
        <v>1042</v>
      </c>
      <c r="IE42" s="28" t="s">
        <v>1042</v>
      </c>
      <c r="IF42" s="28" t="s">
        <v>1042</v>
      </c>
      <c r="IG42" s="28" t="s">
        <v>1042</v>
      </c>
    </row>
    <row r="43" spans="1:392" ht="14.45" hidden="1">
      <c r="A43" t="s">
        <v>1073</v>
      </c>
      <c r="B43" t="s">
        <v>1041</v>
      </c>
      <c r="C43" t="s">
        <v>55</v>
      </c>
      <c r="D43" s="12" t="s">
        <v>989</v>
      </c>
      <c r="E43" s="12">
        <f t="shared" si="341"/>
        <v>10</v>
      </c>
      <c r="F43" s="37"/>
      <c r="G43" s="37" t="s">
        <v>1042</v>
      </c>
      <c r="H43" s="37" t="s">
        <v>1042</v>
      </c>
      <c r="I43" s="37" t="s">
        <v>1042</v>
      </c>
      <c r="J43" s="37" t="s">
        <v>1042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GY43" s="27"/>
      <c r="GZ43" s="27"/>
      <c r="HV43" s="28" t="s">
        <v>1042</v>
      </c>
      <c r="HW43" s="28" t="s">
        <v>1042</v>
      </c>
      <c r="HX43" s="28" t="s">
        <v>1042</v>
      </c>
      <c r="HY43" s="28" t="s">
        <v>1042</v>
      </c>
      <c r="HZ43" s="28" t="s">
        <v>1042</v>
      </c>
      <c r="IC43" s="28" t="s">
        <v>1042</v>
      </c>
      <c r="ID43" s="28" t="s">
        <v>1042</v>
      </c>
      <c r="IE43" s="28" t="s">
        <v>1042</v>
      </c>
      <c r="IF43" s="28" t="s">
        <v>1042</v>
      </c>
      <c r="IG43" s="28" t="s">
        <v>1042</v>
      </c>
    </row>
    <row r="44" spans="1:392" ht="14.45" hidden="1">
      <c r="A44" t="s">
        <v>1003</v>
      </c>
      <c r="B44" t="s">
        <v>1041</v>
      </c>
      <c r="C44" t="s">
        <v>176</v>
      </c>
      <c r="D44" s="12" t="s">
        <v>267</v>
      </c>
      <c r="E44" s="12">
        <f t="shared" si="341"/>
        <v>0</v>
      </c>
      <c r="F44" s="37"/>
      <c r="G44" s="37" t="s">
        <v>1042</v>
      </c>
      <c r="H44" s="37" t="s">
        <v>1042</v>
      </c>
      <c r="I44" s="37" t="s">
        <v>1042</v>
      </c>
      <c r="J44" s="37" t="s">
        <v>1042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GY44" s="27"/>
      <c r="GZ44" s="27"/>
      <c r="IX44" s="27" t="s">
        <v>1042</v>
      </c>
      <c r="IY44" s="27" t="s">
        <v>1042</v>
      </c>
      <c r="IZ44" s="27" t="s">
        <v>1042</v>
      </c>
      <c r="JA44" s="27" t="s">
        <v>1042</v>
      </c>
      <c r="JB44" s="27" t="s">
        <v>1042</v>
      </c>
      <c r="JE44" s="27" t="s">
        <v>1042</v>
      </c>
      <c r="JF44" s="27" t="s">
        <v>1042</v>
      </c>
      <c r="JG44" s="27" t="s">
        <v>1042</v>
      </c>
      <c r="JH44" s="27" t="s">
        <v>1042</v>
      </c>
      <c r="JI44" s="27" t="s">
        <v>1042</v>
      </c>
    </row>
    <row r="45" spans="1:392" ht="14.45" hidden="1">
      <c r="A45" t="s">
        <v>471</v>
      </c>
      <c r="B45" t="s">
        <v>1041</v>
      </c>
      <c r="C45" t="s">
        <v>55</v>
      </c>
      <c r="D45" s="12" t="s">
        <v>142</v>
      </c>
      <c r="E45" s="12">
        <f t="shared" si="341"/>
        <v>10</v>
      </c>
      <c r="F45" s="37"/>
      <c r="G45" s="37" t="s">
        <v>1042</v>
      </c>
      <c r="H45" s="37" t="s">
        <v>1042</v>
      </c>
      <c r="I45" s="37" t="s">
        <v>1042</v>
      </c>
      <c r="J45" s="37" t="s">
        <v>1042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GX45" s="27" t="s">
        <v>1043</v>
      </c>
      <c r="GY45" s="27"/>
      <c r="GZ45" s="27"/>
      <c r="HA45" s="27" t="s">
        <v>1043</v>
      </c>
      <c r="HH45" s="27" t="s">
        <v>1043</v>
      </c>
      <c r="HI45" s="27" t="s">
        <v>1043</v>
      </c>
      <c r="HJ45" s="27" t="s">
        <v>1043</v>
      </c>
      <c r="HK45" s="27" t="s">
        <v>1043</v>
      </c>
      <c r="HL45" s="27" t="s">
        <v>1043</v>
      </c>
      <c r="HO45" s="27" t="s">
        <v>1043</v>
      </c>
      <c r="HP45" s="27" t="s">
        <v>1043</v>
      </c>
      <c r="HQ45" s="27" t="s">
        <v>1043</v>
      </c>
      <c r="HR45" s="27" t="s">
        <v>1043</v>
      </c>
      <c r="HS45" s="27" t="s">
        <v>1043</v>
      </c>
      <c r="HV45" s="28" t="s">
        <v>1042</v>
      </c>
      <c r="HW45" s="28" t="s">
        <v>1042</v>
      </c>
      <c r="HX45" s="28" t="s">
        <v>1042</v>
      </c>
      <c r="HY45" s="28" t="s">
        <v>1042</v>
      </c>
      <c r="HZ45" s="28" t="s">
        <v>1042</v>
      </c>
      <c r="IC45" s="28" t="s">
        <v>1042</v>
      </c>
      <c r="ID45" s="28" t="s">
        <v>1042</v>
      </c>
      <c r="IE45" s="28" t="s">
        <v>1042</v>
      </c>
      <c r="IF45" s="28" t="s">
        <v>1042</v>
      </c>
      <c r="IG45" s="28" t="s">
        <v>1042</v>
      </c>
    </row>
    <row r="46" spans="1:392" ht="14.45" hidden="1">
      <c r="A46" t="s">
        <v>1074</v>
      </c>
      <c r="B46" t="s">
        <v>1041</v>
      </c>
      <c r="C46" t="s">
        <v>55</v>
      </c>
      <c r="D46" s="12" t="s">
        <v>142</v>
      </c>
      <c r="E46" s="12">
        <f t="shared" si="341"/>
        <v>10</v>
      </c>
      <c r="F46" s="37"/>
      <c r="G46" s="37" t="s">
        <v>1042</v>
      </c>
      <c r="H46" s="37" t="s">
        <v>1042</v>
      </c>
      <c r="I46" s="37" t="s">
        <v>1042</v>
      </c>
      <c r="J46" s="37" t="s">
        <v>1042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DR46" s="28"/>
      <c r="DW46" s="28"/>
      <c r="DX46" s="28"/>
      <c r="DY46" s="28"/>
      <c r="GY46" s="27"/>
      <c r="GZ46" s="27"/>
      <c r="HV46" s="28" t="s">
        <v>1042</v>
      </c>
      <c r="HW46" s="28" t="s">
        <v>1042</v>
      </c>
      <c r="HX46" s="28" t="s">
        <v>1042</v>
      </c>
      <c r="HY46" s="28" t="s">
        <v>1043</v>
      </c>
      <c r="HZ46" s="28" t="s">
        <v>1043</v>
      </c>
      <c r="IC46" s="28" t="s">
        <v>1042</v>
      </c>
      <c r="ID46" s="28" t="s">
        <v>1042</v>
      </c>
      <c r="IE46" s="28" t="s">
        <v>1042</v>
      </c>
      <c r="IF46" s="28" t="s">
        <v>1042</v>
      </c>
      <c r="IG46" s="28" t="s">
        <v>1042</v>
      </c>
      <c r="NA46" s="33"/>
      <c r="NB46" s="33"/>
      <c r="NC46" s="33"/>
      <c r="NF46" s="33"/>
      <c r="NG46" s="33"/>
    </row>
    <row r="47" spans="1:392" ht="14.45" hidden="1">
      <c r="A47" t="s">
        <v>407</v>
      </c>
      <c r="B47" t="s">
        <v>1041</v>
      </c>
      <c r="C47" t="s">
        <v>55</v>
      </c>
      <c r="D47" s="12" t="s">
        <v>1020</v>
      </c>
      <c r="E47" s="12">
        <f t="shared" si="341"/>
        <v>10</v>
      </c>
      <c r="F47" s="37"/>
      <c r="G47" s="37" t="s">
        <v>1042</v>
      </c>
      <c r="H47" s="37" t="s">
        <v>1042</v>
      </c>
      <c r="I47" s="37" t="s">
        <v>1042</v>
      </c>
      <c r="J47" s="37" t="s">
        <v>1042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29"/>
      <c r="CT47" s="29"/>
      <c r="DR47" s="28"/>
      <c r="DW47" s="28"/>
      <c r="DX47" s="28"/>
      <c r="DY47" s="28"/>
      <c r="GY47" s="27"/>
      <c r="GZ47" s="27"/>
      <c r="HV47" s="28" t="s">
        <v>1042</v>
      </c>
      <c r="HW47" s="28" t="s">
        <v>1042</v>
      </c>
      <c r="HX47" s="28" t="s">
        <v>1042</v>
      </c>
      <c r="HY47" s="28" t="s">
        <v>1042</v>
      </c>
      <c r="HZ47" s="28" t="s">
        <v>1042</v>
      </c>
      <c r="IC47" s="28" t="s">
        <v>1042</v>
      </c>
      <c r="ID47" s="28" t="s">
        <v>1042</v>
      </c>
      <c r="IE47" s="28" t="s">
        <v>1042</v>
      </c>
      <c r="IF47" s="28" t="s">
        <v>1042</v>
      </c>
      <c r="IG47" s="28" t="s">
        <v>1042</v>
      </c>
      <c r="NA47" s="33"/>
      <c r="NB47" s="33"/>
      <c r="NC47" s="33"/>
      <c r="NF47" s="33"/>
      <c r="NG47" s="33"/>
    </row>
    <row r="48" spans="1:392" ht="14.45">
      <c r="A48" s="9" t="s">
        <v>272</v>
      </c>
      <c r="B48" t="s">
        <v>1041</v>
      </c>
      <c r="C48" t="s">
        <v>59</v>
      </c>
      <c r="D48" s="12" t="s">
        <v>59</v>
      </c>
      <c r="E48" s="12">
        <f t="shared" si="341"/>
        <v>10</v>
      </c>
      <c r="F48" s="37"/>
      <c r="G48" s="37" t="s">
        <v>1042</v>
      </c>
      <c r="H48" s="37" t="s">
        <v>1042</v>
      </c>
      <c r="I48" s="37" t="s">
        <v>1042</v>
      </c>
      <c r="J48" s="37" t="s">
        <v>1042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EF48" s="27" t="s">
        <v>1042</v>
      </c>
      <c r="ES48" s="27" t="s">
        <v>1042</v>
      </c>
      <c r="FK48" s="27" t="s">
        <v>1042</v>
      </c>
      <c r="GW48" s="27" t="s">
        <v>1042</v>
      </c>
      <c r="GX48" s="27" t="s">
        <v>1042</v>
      </c>
      <c r="GY48" s="27"/>
      <c r="GZ48" s="27"/>
      <c r="HS48" s="27" t="s">
        <v>1042</v>
      </c>
      <c r="HV48" s="28" t="s">
        <v>1042</v>
      </c>
      <c r="HW48" s="28" t="s">
        <v>1042</v>
      </c>
      <c r="HX48" s="28" t="s">
        <v>1042</v>
      </c>
      <c r="HY48" s="28" t="s">
        <v>1042</v>
      </c>
      <c r="HZ48" s="28" t="s">
        <v>1042</v>
      </c>
      <c r="IC48" s="28" t="s">
        <v>1042</v>
      </c>
      <c r="ID48" s="28" t="s">
        <v>1042</v>
      </c>
      <c r="IE48" s="28" t="s">
        <v>1042</v>
      </c>
      <c r="IF48" s="28" t="s">
        <v>1042</v>
      </c>
      <c r="IG48" s="28" t="s">
        <v>1042</v>
      </c>
      <c r="NA48" s="32" t="s">
        <v>1042</v>
      </c>
      <c r="NB48" s="32" t="s">
        <v>1042</v>
      </c>
      <c r="NC48" s="32" t="s">
        <v>1042</v>
      </c>
      <c r="ND48" s="32" t="s">
        <v>1042</v>
      </c>
      <c r="NE48" s="32" t="s">
        <v>1042</v>
      </c>
      <c r="NF48" s="32" t="s">
        <v>1042</v>
      </c>
      <c r="NG48" s="32" t="s">
        <v>1042</v>
      </c>
      <c r="NH48" s="32" t="s">
        <v>1042</v>
      </c>
      <c r="NI48" s="32" t="s">
        <v>1042</v>
      </c>
      <c r="NJ48" s="32" t="s">
        <v>1042</v>
      </c>
      <c r="NK48" s="32" t="s">
        <v>1042</v>
      </c>
      <c r="NL48" s="32" t="s">
        <v>1042</v>
      </c>
      <c r="NM48" s="32" t="s">
        <v>1042</v>
      </c>
      <c r="NN48" s="32" t="s">
        <v>1042</v>
      </c>
      <c r="NO48" s="32" t="s">
        <v>1042</v>
      </c>
      <c r="NP48" s="32" t="s">
        <v>1042</v>
      </c>
      <c r="NQ48" s="32" t="s">
        <v>1042</v>
      </c>
      <c r="NR48" s="32" t="s">
        <v>1042</v>
      </c>
      <c r="NS48" s="32" t="s">
        <v>1042</v>
      </c>
      <c r="NT48" s="32" t="s">
        <v>1042</v>
      </c>
      <c r="NU48" s="32" t="s">
        <v>1042</v>
      </c>
      <c r="NV48" s="32" t="s">
        <v>1042</v>
      </c>
      <c r="NW48" s="32" t="s">
        <v>1042</v>
      </c>
      <c r="NX48" s="32" t="s">
        <v>1042</v>
      </c>
      <c r="NY48" s="32" t="s">
        <v>1042</v>
      </c>
      <c r="NZ48" s="32" t="s">
        <v>1042</v>
      </c>
      <c r="OA48" s="32" t="s">
        <v>1042</v>
      </c>
      <c r="OB48" s="32" t="s">
        <v>1042</v>
      </c>
    </row>
    <row r="49" spans="1:374" ht="14.45" hidden="1">
      <c r="A49" t="s">
        <v>1075</v>
      </c>
      <c r="B49" t="s">
        <v>128</v>
      </c>
      <c r="C49" t="s">
        <v>128</v>
      </c>
      <c r="D49" t="s">
        <v>1016</v>
      </c>
      <c r="E49" s="12">
        <f t="shared" si="341"/>
        <v>10</v>
      </c>
      <c r="F49" s="38"/>
      <c r="G49" s="37" t="s">
        <v>1042</v>
      </c>
      <c r="H49" s="37" t="s">
        <v>1042</v>
      </c>
      <c r="I49" s="37" t="s">
        <v>1042</v>
      </c>
      <c r="J49" s="37" t="s">
        <v>1042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GY49" s="27"/>
      <c r="GZ49" s="27"/>
      <c r="HV49" s="28" t="s">
        <v>1042</v>
      </c>
      <c r="HW49" s="28" t="s">
        <v>1042</v>
      </c>
      <c r="HX49" s="28" t="s">
        <v>1042</v>
      </c>
      <c r="HY49" s="28" t="s">
        <v>1042</v>
      </c>
      <c r="HZ49" s="28" t="s">
        <v>1042</v>
      </c>
      <c r="IC49" s="28" t="s">
        <v>1042</v>
      </c>
      <c r="ID49" s="28" t="s">
        <v>1042</v>
      </c>
      <c r="IE49" s="28" t="s">
        <v>1042</v>
      </c>
      <c r="IF49" s="28" t="s">
        <v>1042</v>
      </c>
      <c r="IG49" s="28" t="s">
        <v>1042</v>
      </c>
    </row>
    <row r="50" spans="1:374" ht="14.45" hidden="1">
      <c r="A50" t="s">
        <v>408</v>
      </c>
      <c r="B50" t="s">
        <v>1041</v>
      </c>
      <c r="C50" t="s">
        <v>176</v>
      </c>
      <c r="D50" s="12" t="s">
        <v>267</v>
      </c>
      <c r="E50" s="12">
        <f t="shared" si="341"/>
        <v>10</v>
      </c>
      <c r="F50" s="37"/>
      <c r="G50" s="37" t="s">
        <v>1042</v>
      </c>
      <c r="H50" s="37" t="s">
        <v>1042</v>
      </c>
      <c r="I50" s="37" t="s">
        <v>1042</v>
      </c>
      <c r="J50" s="37" t="s">
        <v>1042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DR50" s="28"/>
      <c r="DW50" s="28"/>
      <c r="DX50" s="28"/>
      <c r="DY50" s="28"/>
      <c r="GY50" s="27"/>
      <c r="GZ50" s="27"/>
      <c r="HV50" s="28" t="s">
        <v>1042</v>
      </c>
      <c r="HW50" s="28" t="s">
        <v>1042</v>
      </c>
      <c r="HX50" s="28" t="s">
        <v>1042</v>
      </c>
      <c r="HY50" s="28" t="s">
        <v>1042</v>
      </c>
      <c r="HZ50" s="28" t="s">
        <v>1042</v>
      </c>
      <c r="IC50" s="28" t="s">
        <v>1042</v>
      </c>
      <c r="ID50" s="28" t="s">
        <v>1042</v>
      </c>
      <c r="IE50" s="28" t="s">
        <v>1042</v>
      </c>
      <c r="IF50" s="28" t="s">
        <v>1042</v>
      </c>
      <c r="IG50" s="28" t="s">
        <v>1042</v>
      </c>
      <c r="NA50" s="33"/>
      <c r="NB50" s="33"/>
      <c r="NC50" s="33"/>
      <c r="NF50" s="33"/>
      <c r="NG50" s="33"/>
    </row>
    <row r="51" spans="1:374" ht="14.45" hidden="1">
      <c r="A51" t="s">
        <v>455</v>
      </c>
      <c r="B51" t="s">
        <v>1041</v>
      </c>
      <c r="C51" t="s">
        <v>55</v>
      </c>
      <c r="D51" s="12" t="s">
        <v>142</v>
      </c>
      <c r="E51" s="12">
        <f t="shared" si="341"/>
        <v>10</v>
      </c>
      <c r="F51" s="37"/>
      <c r="G51" s="37" t="s">
        <v>1042</v>
      </c>
      <c r="H51" s="37" t="s">
        <v>1042</v>
      </c>
      <c r="I51" s="37" t="s">
        <v>1042</v>
      </c>
      <c r="J51" s="37" t="s">
        <v>1042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FG51" s="27" t="s">
        <v>1043</v>
      </c>
      <c r="FH51" s="27" t="s">
        <v>1043</v>
      </c>
      <c r="FU51" s="27" t="s">
        <v>1043</v>
      </c>
      <c r="GB51" s="27" t="s">
        <v>1043</v>
      </c>
      <c r="GY51" s="27"/>
      <c r="GZ51" s="27"/>
      <c r="HD51" s="27" t="s">
        <v>1043</v>
      </c>
      <c r="HJ51" s="27" t="s">
        <v>1043</v>
      </c>
      <c r="HV51" s="28" t="s">
        <v>1042</v>
      </c>
      <c r="HW51" s="28" t="s">
        <v>1042</v>
      </c>
      <c r="HX51" s="28" t="s">
        <v>1042</v>
      </c>
      <c r="HY51" s="28" t="s">
        <v>1042</v>
      </c>
      <c r="HZ51" s="28" t="s">
        <v>1042</v>
      </c>
      <c r="IC51" s="28" t="s">
        <v>1042</v>
      </c>
      <c r="ID51" s="28" t="s">
        <v>1042</v>
      </c>
      <c r="IE51" s="28" t="s">
        <v>1042</v>
      </c>
      <c r="IF51" s="28" t="s">
        <v>1042</v>
      </c>
      <c r="IG51" s="28" t="s">
        <v>1042</v>
      </c>
      <c r="IJ51" s="27" t="s">
        <v>1043</v>
      </c>
      <c r="IK51" s="27" t="s">
        <v>1043</v>
      </c>
      <c r="IL51" s="27" t="s">
        <v>1043</v>
      </c>
      <c r="IM51" s="27" t="s">
        <v>1043</v>
      </c>
      <c r="IN51" s="27" t="s">
        <v>1043</v>
      </c>
    </row>
    <row r="52" spans="1:374" ht="14.45" hidden="1">
      <c r="A52" t="s">
        <v>1076</v>
      </c>
      <c r="B52" t="s">
        <v>1041</v>
      </c>
      <c r="C52" t="s">
        <v>55</v>
      </c>
      <c r="D52" s="12" t="s">
        <v>142</v>
      </c>
      <c r="E52" s="12">
        <f t="shared" si="341"/>
        <v>10</v>
      </c>
      <c r="F52" s="37"/>
      <c r="G52" s="37" t="s">
        <v>1042</v>
      </c>
      <c r="H52" s="37" t="s">
        <v>1042</v>
      </c>
      <c r="I52" s="37" t="s">
        <v>1042</v>
      </c>
      <c r="J52" s="37" t="s">
        <v>1042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GY52" s="27"/>
      <c r="GZ52" s="27"/>
      <c r="HV52" s="28" t="s">
        <v>1042</v>
      </c>
      <c r="HW52" s="28" t="s">
        <v>1042</v>
      </c>
      <c r="HX52" s="28" t="s">
        <v>1042</v>
      </c>
      <c r="HY52" s="28" t="s">
        <v>1042</v>
      </c>
      <c r="HZ52" s="28" t="s">
        <v>1042</v>
      </c>
      <c r="IC52" s="28" t="s">
        <v>1042</v>
      </c>
      <c r="ID52" s="28" t="s">
        <v>1042</v>
      </c>
      <c r="IE52" s="28" t="s">
        <v>1042</v>
      </c>
      <c r="IF52" s="28" t="s">
        <v>1042</v>
      </c>
      <c r="IG52" s="28" t="s">
        <v>1042</v>
      </c>
    </row>
    <row r="53" spans="1:374" ht="14.45">
      <c r="A53" t="s">
        <v>409</v>
      </c>
      <c r="B53" t="s">
        <v>1041</v>
      </c>
      <c r="C53" t="s">
        <v>59</v>
      </c>
      <c r="D53" s="12" t="s">
        <v>59</v>
      </c>
      <c r="E53" s="12">
        <f t="shared" si="341"/>
        <v>10</v>
      </c>
      <c r="F53" s="37"/>
      <c r="G53" s="37" t="s">
        <v>1042</v>
      </c>
      <c r="H53" s="37" t="s">
        <v>1042</v>
      </c>
      <c r="I53" s="37" t="s">
        <v>1042</v>
      </c>
      <c r="J53" s="37" t="s">
        <v>1042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GY53" s="27"/>
      <c r="GZ53" s="27"/>
      <c r="HV53" s="28" t="s">
        <v>1042</v>
      </c>
      <c r="HW53" s="28" t="s">
        <v>1042</v>
      </c>
      <c r="HX53" s="28" t="s">
        <v>1042</v>
      </c>
      <c r="HY53" s="28" t="s">
        <v>1042</v>
      </c>
      <c r="HZ53" s="28" t="s">
        <v>1042</v>
      </c>
      <c r="IC53" s="28" t="s">
        <v>1042</v>
      </c>
      <c r="ID53" s="28" t="s">
        <v>1042</v>
      </c>
      <c r="IE53" s="28" t="s">
        <v>1042</v>
      </c>
      <c r="IF53" s="28" t="s">
        <v>1042</v>
      </c>
      <c r="IG53" s="28" t="s">
        <v>1042</v>
      </c>
    </row>
    <row r="54" spans="1:374" ht="14.45" hidden="1">
      <c r="A54" t="s">
        <v>1077</v>
      </c>
      <c r="B54" t="s">
        <v>510</v>
      </c>
      <c r="C54" t="s">
        <v>510</v>
      </c>
      <c r="D54" t="s">
        <v>1016</v>
      </c>
      <c r="E54" s="12">
        <f t="shared" si="341"/>
        <v>10</v>
      </c>
      <c r="F54" s="38"/>
      <c r="G54" s="38"/>
      <c r="H54" s="38"/>
      <c r="I54" s="38"/>
      <c r="J54" s="38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GY54" s="27"/>
      <c r="GZ54" s="27"/>
      <c r="HV54" s="28" t="s">
        <v>1042</v>
      </c>
      <c r="HW54" s="28" t="s">
        <v>1042</v>
      </c>
      <c r="HX54" s="28" t="s">
        <v>1042</v>
      </c>
      <c r="HY54" s="28" t="s">
        <v>1042</v>
      </c>
      <c r="HZ54" s="28" t="s">
        <v>1042</v>
      </c>
      <c r="IC54" s="28" t="s">
        <v>1042</v>
      </c>
      <c r="ID54" s="28" t="s">
        <v>1042</v>
      </c>
      <c r="IE54" s="28" t="s">
        <v>1042</v>
      </c>
      <c r="IF54" s="28" t="s">
        <v>1042</v>
      </c>
      <c r="IG54" s="28" t="s">
        <v>1042</v>
      </c>
    </row>
    <row r="55" spans="1:374" ht="14.45" hidden="1">
      <c r="A55" t="s">
        <v>1078</v>
      </c>
      <c r="B55" t="s">
        <v>1041</v>
      </c>
      <c r="C55" t="s">
        <v>55</v>
      </c>
      <c r="D55" s="12" t="s">
        <v>142</v>
      </c>
      <c r="E55" s="12">
        <f t="shared" si="341"/>
        <v>10</v>
      </c>
      <c r="F55" s="37"/>
      <c r="G55" s="37"/>
      <c r="H55" s="37"/>
      <c r="I55" s="37"/>
      <c r="J55" s="37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FH55" s="27" t="s">
        <v>1043</v>
      </c>
      <c r="FR55" s="27" t="s">
        <v>1043</v>
      </c>
      <c r="FS55" s="27" t="s">
        <v>1043</v>
      </c>
      <c r="FT55" s="27" t="s">
        <v>1043</v>
      </c>
      <c r="FU55" s="27" t="s">
        <v>1043</v>
      </c>
      <c r="FV55" s="27" t="s">
        <v>1043</v>
      </c>
      <c r="GY55" s="27"/>
      <c r="GZ55" s="27"/>
      <c r="HD55" s="27" t="s">
        <v>1043</v>
      </c>
      <c r="HO55" s="27" t="s">
        <v>1043</v>
      </c>
      <c r="HP55" s="27" t="s">
        <v>1043</v>
      </c>
      <c r="HQ55" s="27" t="s">
        <v>1043</v>
      </c>
      <c r="HR55" s="27" t="s">
        <v>1043</v>
      </c>
      <c r="HS55" s="27" t="s">
        <v>1043</v>
      </c>
      <c r="HV55" s="28" t="s">
        <v>1042</v>
      </c>
      <c r="HW55" s="28" t="s">
        <v>1042</v>
      </c>
      <c r="HX55" s="28" t="s">
        <v>1042</v>
      </c>
      <c r="HY55" s="28" t="s">
        <v>1042</v>
      </c>
      <c r="HZ55" s="28" t="s">
        <v>1042</v>
      </c>
      <c r="IC55" s="28" t="s">
        <v>1042</v>
      </c>
      <c r="ID55" s="28" t="s">
        <v>1042</v>
      </c>
      <c r="IE55" s="28" t="s">
        <v>1042</v>
      </c>
      <c r="IF55" s="28" t="s">
        <v>1042</v>
      </c>
      <c r="IG55" s="28" t="s">
        <v>1042</v>
      </c>
    </row>
    <row r="56" spans="1:374" ht="14.45" hidden="1">
      <c r="A56" t="s">
        <v>1079</v>
      </c>
      <c r="B56" t="s">
        <v>1041</v>
      </c>
      <c r="C56" t="s">
        <v>55</v>
      </c>
      <c r="D56" t="s">
        <v>979</v>
      </c>
      <c r="E56" s="12">
        <f t="shared" si="341"/>
        <v>10</v>
      </c>
      <c r="F56" s="38"/>
      <c r="G56" s="38"/>
      <c r="H56" s="38"/>
      <c r="I56" s="38"/>
      <c r="J56" s="38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GY56" s="27"/>
      <c r="GZ56" s="27"/>
      <c r="HV56" s="28" t="s">
        <v>1042</v>
      </c>
      <c r="HW56" s="28" t="s">
        <v>1042</v>
      </c>
      <c r="HX56" s="28" t="s">
        <v>1042</v>
      </c>
      <c r="HY56" s="28" t="s">
        <v>1042</v>
      </c>
      <c r="HZ56" s="28" t="s">
        <v>1042</v>
      </c>
      <c r="IC56" s="28" t="s">
        <v>1042</v>
      </c>
      <c r="ID56" s="28" t="s">
        <v>1042</v>
      </c>
      <c r="IE56" s="28" t="s">
        <v>1042</v>
      </c>
      <c r="IF56" s="28" t="s">
        <v>1042</v>
      </c>
      <c r="IG56" s="28" t="s">
        <v>1042</v>
      </c>
    </row>
    <row r="57" spans="1:374" ht="14.45" hidden="1">
      <c r="A57" t="s">
        <v>1080</v>
      </c>
      <c r="B57" t="s">
        <v>1041</v>
      </c>
      <c r="C57" t="s">
        <v>176</v>
      </c>
      <c r="D57" s="12" t="s">
        <v>267</v>
      </c>
      <c r="E57" s="12">
        <f t="shared" si="341"/>
        <v>10</v>
      </c>
      <c r="F57" s="37"/>
      <c r="G57" s="37"/>
      <c r="H57" s="37"/>
      <c r="I57" s="37"/>
      <c r="J57" s="37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GY57" s="27"/>
      <c r="GZ57" s="27"/>
      <c r="HV57" s="28" t="s">
        <v>1042</v>
      </c>
      <c r="HW57" s="28" t="s">
        <v>1042</v>
      </c>
      <c r="HX57" s="28" t="s">
        <v>1042</v>
      </c>
      <c r="HY57" s="28" t="s">
        <v>1042</v>
      </c>
      <c r="HZ57" s="28" t="s">
        <v>1042</v>
      </c>
      <c r="IC57" s="28" t="s">
        <v>1042</v>
      </c>
      <c r="ID57" s="28" t="s">
        <v>1042</v>
      </c>
      <c r="IE57" s="28" t="s">
        <v>1042</v>
      </c>
      <c r="IF57" s="28" t="s">
        <v>1042</v>
      </c>
      <c r="IG57" s="28" t="s">
        <v>1042</v>
      </c>
    </row>
    <row r="58" spans="1:374" ht="14.45" hidden="1">
      <c r="A58" t="s">
        <v>1081</v>
      </c>
      <c r="B58" t="s">
        <v>1041</v>
      </c>
      <c r="C58" t="s">
        <v>55</v>
      </c>
      <c r="D58" s="12" t="s">
        <v>979</v>
      </c>
      <c r="E58" s="12">
        <f t="shared" si="341"/>
        <v>10</v>
      </c>
      <c r="F58" s="37"/>
      <c r="G58" s="37"/>
      <c r="H58" s="37"/>
      <c r="I58" s="37"/>
      <c r="J58" s="37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GY58" s="27"/>
      <c r="GZ58" s="27"/>
      <c r="HV58" s="28" t="s">
        <v>1042</v>
      </c>
      <c r="HW58" s="28" t="s">
        <v>1042</v>
      </c>
      <c r="HX58" s="28" t="s">
        <v>1042</v>
      </c>
      <c r="HY58" s="28" t="s">
        <v>1042</v>
      </c>
      <c r="HZ58" s="28" t="s">
        <v>1042</v>
      </c>
      <c r="IC58" s="28" t="s">
        <v>1042</v>
      </c>
      <c r="ID58" s="28" t="s">
        <v>1042</v>
      </c>
      <c r="IE58" s="28" t="s">
        <v>1042</v>
      </c>
      <c r="IF58" s="28" t="s">
        <v>1042</v>
      </c>
      <c r="IG58" s="28" t="s">
        <v>1042</v>
      </c>
    </row>
    <row r="59" spans="1:374" ht="14.45" hidden="1">
      <c r="A59" t="s">
        <v>1082</v>
      </c>
      <c r="B59" t="s">
        <v>1041</v>
      </c>
      <c r="C59" t="s">
        <v>176</v>
      </c>
      <c r="D59" s="12" t="s">
        <v>267</v>
      </c>
      <c r="E59" s="12">
        <f t="shared" si="341"/>
        <v>1</v>
      </c>
      <c r="F59" s="37"/>
      <c r="G59" s="37"/>
      <c r="H59" s="37"/>
      <c r="I59" s="37"/>
      <c r="J59" s="3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DR59" s="28"/>
      <c r="DV59" s="27" t="s">
        <v>1042</v>
      </c>
      <c r="DW59" s="28"/>
      <c r="DX59" s="28"/>
      <c r="DY59" s="28"/>
      <c r="GH59" s="27" t="s">
        <v>1043</v>
      </c>
      <c r="GY59" s="27"/>
      <c r="GZ59" s="27"/>
      <c r="HH59" s="27" t="s">
        <v>1042</v>
      </c>
      <c r="HI59" s="27" t="s">
        <v>1042</v>
      </c>
      <c r="HJ59" s="27" t="s">
        <v>1042</v>
      </c>
      <c r="HK59" s="27" t="s">
        <v>1042</v>
      </c>
      <c r="HL59" s="27" t="s">
        <v>1042</v>
      </c>
      <c r="HO59" s="27" t="s">
        <v>1042</v>
      </c>
      <c r="HP59" s="27" t="s">
        <v>1042</v>
      </c>
      <c r="HQ59" s="27" t="s">
        <v>1042</v>
      </c>
      <c r="HR59" s="27" t="s">
        <v>1042</v>
      </c>
      <c r="HS59" s="27" t="s">
        <v>1042</v>
      </c>
      <c r="HY59" s="28" t="s">
        <v>1042</v>
      </c>
      <c r="NA59" s="33"/>
      <c r="NB59" s="33"/>
      <c r="NC59" s="33"/>
      <c r="NF59" s="33"/>
      <c r="NG59" s="33"/>
    </row>
    <row r="60" spans="1:374" ht="14.45" hidden="1">
      <c r="A60" t="s">
        <v>771</v>
      </c>
      <c r="B60" t="s">
        <v>1041</v>
      </c>
      <c r="C60" t="s">
        <v>55</v>
      </c>
      <c r="D60" s="12" t="s">
        <v>50</v>
      </c>
      <c r="E60" s="12">
        <f t="shared" si="341"/>
        <v>10</v>
      </c>
      <c r="F60" s="37"/>
      <c r="G60" s="37"/>
      <c r="H60" s="37"/>
      <c r="I60" s="37"/>
      <c r="J60" s="37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GY60" s="27"/>
      <c r="GZ60" s="27"/>
      <c r="HV60" s="28" t="s">
        <v>1042</v>
      </c>
      <c r="HW60" s="28" t="s">
        <v>1042</v>
      </c>
      <c r="HX60" s="28" t="s">
        <v>1042</v>
      </c>
      <c r="HY60" s="28" t="s">
        <v>1042</v>
      </c>
      <c r="HZ60" s="28" t="s">
        <v>1042</v>
      </c>
      <c r="IC60" s="28" t="s">
        <v>1042</v>
      </c>
      <c r="ID60" s="28" t="s">
        <v>1042</v>
      </c>
      <c r="IE60" s="28" t="s">
        <v>1042</v>
      </c>
      <c r="IF60" s="28" t="s">
        <v>1042</v>
      </c>
      <c r="IG60" s="28" t="s">
        <v>1042</v>
      </c>
      <c r="IJ60" s="28" t="s">
        <v>1042</v>
      </c>
      <c r="IX60" s="28" t="s">
        <v>1042</v>
      </c>
      <c r="MZ60" s="32" t="s">
        <v>1042</v>
      </c>
      <c r="NC60" s="32" t="s">
        <v>1042</v>
      </c>
      <c r="NF60" s="32" t="s">
        <v>1042</v>
      </c>
      <c r="NG60" s="32" t="s">
        <v>1042</v>
      </c>
      <c r="NI60" s="32" t="s">
        <v>1042</v>
      </c>
      <c r="NJ60" s="32" t="s">
        <v>1042</v>
      </c>
    </row>
    <row r="61" spans="1:374" ht="14.45" hidden="1">
      <c r="A61" t="s">
        <v>1083</v>
      </c>
      <c r="B61" t="s">
        <v>1041</v>
      </c>
      <c r="C61" t="s">
        <v>342</v>
      </c>
      <c r="D61" t="s">
        <v>1016</v>
      </c>
      <c r="E61" s="12">
        <f t="shared" si="341"/>
        <v>10</v>
      </c>
      <c r="F61" s="38"/>
      <c r="G61" s="38"/>
      <c r="H61" s="38"/>
      <c r="I61" s="38"/>
      <c r="J61" s="38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GY61" s="27"/>
      <c r="GZ61" s="27"/>
      <c r="HV61" s="28" t="s">
        <v>1042</v>
      </c>
      <c r="HW61" s="28" t="s">
        <v>1042</v>
      </c>
      <c r="HX61" s="28" t="s">
        <v>1042</v>
      </c>
      <c r="HY61" s="28" t="s">
        <v>1042</v>
      </c>
      <c r="HZ61" s="28" t="s">
        <v>1042</v>
      </c>
      <c r="IC61" s="28" t="s">
        <v>1042</v>
      </c>
      <c r="ID61" s="28" t="s">
        <v>1042</v>
      </c>
      <c r="IE61" s="28" t="s">
        <v>1042</v>
      </c>
      <c r="IF61" s="28" t="s">
        <v>1042</v>
      </c>
      <c r="IG61" s="28" t="s">
        <v>1042</v>
      </c>
    </row>
    <row r="62" spans="1:374" ht="14.45" hidden="1">
      <c r="A62" t="s">
        <v>1084</v>
      </c>
      <c r="B62" t="s">
        <v>1041</v>
      </c>
      <c r="C62" t="s">
        <v>342</v>
      </c>
      <c r="D62" s="12" t="s">
        <v>342</v>
      </c>
      <c r="E62" s="12">
        <f t="shared" si="341"/>
        <v>10</v>
      </c>
      <c r="F62" s="37"/>
      <c r="G62" s="37"/>
      <c r="H62" s="37"/>
      <c r="I62" s="37"/>
      <c r="J62" s="37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GY62" s="27"/>
      <c r="GZ62" s="27"/>
      <c r="HV62" s="28" t="s">
        <v>1042</v>
      </c>
      <c r="HW62" s="28" t="s">
        <v>1042</v>
      </c>
      <c r="HX62" s="28" t="s">
        <v>1042</v>
      </c>
      <c r="HY62" s="28" t="s">
        <v>1042</v>
      </c>
      <c r="HZ62" s="28" t="s">
        <v>1042</v>
      </c>
      <c r="IC62" s="28" t="s">
        <v>1042</v>
      </c>
      <c r="ID62" s="28" t="s">
        <v>1042</v>
      </c>
      <c r="IE62" s="28" t="s">
        <v>1042</v>
      </c>
      <c r="IF62" s="28" t="s">
        <v>1042</v>
      </c>
      <c r="IG62" s="28" t="s">
        <v>1042</v>
      </c>
    </row>
    <row r="63" spans="1:374" ht="14.45" hidden="1">
      <c r="A63" s="9" t="s">
        <v>188</v>
      </c>
      <c r="B63" t="s">
        <v>1041</v>
      </c>
      <c r="C63" s="9" t="s">
        <v>55</v>
      </c>
      <c r="D63" s="9" t="s">
        <v>989</v>
      </c>
      <c r="E63" s="12">
        <f t="shared" si="341"/>
        <v>10</v>
      </c>
      <c r="DR63" s="28"/>
      <c r="DW63" s="28"/>
      <c r="DX63" s="28"/>
      <c r="DY63" s="28"/>
      <c r="GF63" s="27" t="s">
        <v>1043</v>
      </c>
      <c r="GG63" s="27" t="s">
        <v>1043</v>
      </c>
      <c r="GH63" s="27" t="s">
        <v>1043</v>
      </c>
      <c r="GI63" s="27" t="s">
        <v>1043</v>
      </c>
      <c r="GJ63" s="27" t="s">
        <v>1043</v>
      </c>
      <c r="GY63" s="27"/>
      <c r="GZ63" s="27"/>
      <c r="HV63" s="28" t="s">
        <v>1042</v>
      </c>
      <c r="HW63" s="28" t="s">
        <v>1042</v>
      </c>
      <c r="HX63" s="28" t="s">
        <v>1042</v>
      </c>
      <c r="HY63" s="28" t="s">
        <v>1042</v>
      </c>
      <c r="HZ63" s="28" t="s">
        <v>1042</v>
      </c>
      <c r="IC63" s="28" t="s">
        <v>1042</v>
      </c>
      <c r="ID63" s="28" t="s">
        <v>1042</v>
      </c>
      <c r="IE63" s="28" t="s">
        <v>1042</v>
      </c>
      <c r="IF63" s="28" t="s">
        <v>1042</v>
      </c>
      <c r="IG63" s="28" t="s">
        <v>1042</v>
      </c>
      <c r="NA63" s="33"/>
      <c r="NB63" s="33"/>
      <c r="NC63" s="33"/>
      <c r="NF63" s="33"/>
      <c r="NG63" s="33"/>
    </row>
    <row r="64" spans="1:374" ht="14.45" hidden="1">
      <c r="A64" t="s">
        <v>395</v>
      </c>
      <c r="B64" t="s">
        <v>1041</v>
      </c>
      <c r="C64" t="s">
        <v>55</v>
      </c>
      <c r="D64" s="12" t="s">
        <v>989</v>
      </c>
      <c r="E64" s="12">
        <f t="shared" si="341"/>
        <v>10</v>
      </c>
      <c r="F64" s="37"/>
      <c r="G64" s="37"/>
      <c r="H64" s="37"/>
      <c r="I64" s="37"/>
      <c r="J64" s="3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DR64" s="28"/>
      <c r="DW64" s="28"/>
      <c r="DX64" s="28"/>
      <c r="DY64" s="28"/>
      <c r="GY64" s="27"/>
      <c r="GZ64" s="27"/>
      <c r="HA64" s="27" t="s">
        <v>1043</v>
      </c>
      <c r="HV64" s="28" t="s">
        <v>1042</v>
      </c>
      <c r="HW64" s="28" t="s">
        <v>1042</v>
      </c>
      <c r="HX64" s="28" t="s">
        <v>1042</v>
      </c>
      <c r="HY64" s="28" t="s">
        <v>1042</v>
      </c>
      <c r="HZ64" s="28" t="s">
        <v>1042</v>
      </c>
      <c r="IC64" s="28" t="s">
        <v>1042</v>
      </c>
      <c r="ID64" s="28" t="s">
        <v>1042</v>
      </c>
      <c r="IE64" s="28" t="s">
        <v>1042</v>
      </c>
      <c r="IF64" s="28" t="s">
        <v>1042</v>
      </c>
      <c r="IG64" s="28" t="s">
        <v>1042</v>
      </c>
      <c r="IJ64" s="27" t="s">
        <v>1043</v>
      </c>
      <c r="IK64" s="27" t="s">
        <v>1043</v>
      </c>
      <c r="IL64" s="27" t="s">
        <v>1043</v>
      </c>
      <c r="IM64" s="27" t="s">
        <v>1043</v>
      </c>
      <c r="IN64" s="27" t="s">
        <v>1043</v>
      </c>
      <c r="NA64" s="33"/>
      <c r="NB64" s="33"/>
      <c r="NC64" s="33"/>
      <c r="NF64" s="33"/>
      <c r="NG64" s="33"/>
    </row>
    <row r="65" spans="1:378" ht="14.45" hidden="1">
      <c r="A65" t="s">
        <v>410</v>
      </c>
      <c r="B65" t="s">
        <v>1041</v>
      </c>
      <c r="C65" t="s">
        <v>55</v>
      </c>
      <c r="D65" s="12" t="s">
        <v>979</v>
      </c>
      <c r="E65" s="12">
        <f t="shared" si="341"/>
        <v>10</v>
      </c>
      <c r="F65" s="37"/>
      <c r="G65" s="37"/>
      <c r="H65" s="37"/>
      <c r="I65" s="37"/>
      <c r="J65" s="37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DR65" s="28"/>
      <c r="DW65" s="28"/>
      <c r="DX65" s="28"/>
      <c r="DY65" s="28"/>
      <c r="GY65" s="27"/>
      <c r="GZ65" s="27"/>
      <c r="HV65" s="28" t="s">
        <v>1042</v>
      </c>
      <c r="HW65" s="28" t="s">
        <v>1042</v>
      </c>
      <c r="HX65" s="28" t="s">
        <v>1042</v>
      </c>
      <c r="HY65" s="28" t="s">
        <v>1042</v>
      </c>
      <c r="HZ65" s="28" t="s">
        <v>1042</v>
      </c>
      <c r="IC65" s="28" t="s">
        <v>1042</v>
      </c>
      <c r="ID65" s="28" t="s">
        <v>1042</v>
      </c>
      <c r="IE65" s="28" t="s">
        <v>1042</v>
      </c>
      <c r="IF65" s="28" t="s">
        <v>1042</v>
      </c>
      <c r="IG65" s="28" t="s">
        <v>1042</v>
      </c>
      <c r="NA65" s="33"/>
      <c r="NB65" s="33"/>
      <c r="NC65" s="33"/>
      <c r="NF65" s="33"/>
      <c r="NG65" s="33"/>
    </row>
    <row r="66" spans="1:378" ht="14.45" hidden="1">
      <c r="A66" t="s">
        <v>1085</v>
      </c>
      <c r="B66" t="s">
        <v>1041</v>
      </c>
      <c r="C66" t="s">
        <v>55</v>
      </c>
      <c r="D66" s="12" t="s">
        <v>50</v>
      </c>
      <c r="E66" s="12">
        <f t="shared" si="341"/>
        <v>10</v>
      </c>
      <c r="F66" s="37"/>
      <c r="G66" s="37"/>
      <c r="H66" s="37"/>
      <c r="I66" s="37"/>
      <c r="J66" s="37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GY66" s="27"/>
      <c r="GZ66" s="27"/>
      <c r="HA66" s="28"/>
      <c r="HB66" s="28"/>
      <c r="HC66" s="28"/>
      <c r="HD66" s="28"/>
      <c r="HE66" s="28"/>
      <c r="HV66" s="28" t="s">
        <v>1042</v>
      </c>
      <c r="HW66" s="28" t="s">
        <v>1042</v>
      </c>
      <c r="HX66" s="28" t="s">
        <v>1042</v>
      </c>
      <c r="HY66" s="28" t="s">
        <v>1042</v>
      </c>
      <c r="HZ66" s="28" t="s">
        <v>1042</v>
      </c>
      <c r="IC66" s="28" t="s">
        <v>1042</v>
      </c>
      <c r="ID66" s="28" t="s">
        <v>1042</v>
      </c>
      <c r="IE66" s="28" t="s">
        <v>1042</v>
      </c>
      <c r="IF66" s="28" t="s">
        <v>1042</v>
      </c>
      <c r="IG66" s="28" t="s">
        <v>1042</v>
      </c>
    </row>
    <row r="67" spans="1:378" ht="14.45" hidden="1">
      <c r="A67" t="s">
        <v>1086</v>
      </c>
      <c r="B67" t="s">
        <v>1041</v>
      </c>
      <c r="C67" t="s">
        <v>55</v>
      </c>
      <c r="D67" s="12" t="s">
        <v>142</v>
      </c>
      <c r="E67" s="12">
        <f t="shared" si="341"/>
        <v>10</v>
      </c>
      <c r="F67" s="37"/>
      <c r="G67" s="37"/>
      <c r="H67" s="37"/>
      <c r="I67" s="37"/>
      <c r="J67" s="37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GY67" s="27"/>
      <c r="GZ67" s="27"/>
      <c r="HV67" s="28" t="s">
        <v>1042</v>
      </c>
      <c r="HW67" s="28" t="s">
        <v>1042</v>
      </c>
      <c r="HX67" s="28" t="s">
        <v>1042</v>
      </c>
      <c r="HY67" s="28" t="s">
        <v>1042</v>
      </c>
      <c r="HZ67" s="28" t="s">
        <v>1042</v>
      </c>
      <c r="IC67" s="28" t="s">
        <v>1042</v>
      </c>
      <c r="ID67" s="28" t="s">
        <v>1042</v>
      </c>
      <c r="IE67" s="28" t="s">
        <v>1042</v>
      </c>
      <c r="IF67" s="28" t="s">
        <v>1042</v>
      </c>
      <c r="IG67" s="28" t="s">
        <v>1042</v>
      </c>
    </row>
    <row r="68" spans="1:378" ht="14.45">
      <c r="A68" t="s">
        <v>398</v>
      </c>
      <c r="B68" t="s">
        <v>1041</v>
      </c>
      <c r="C68" t="s">
        <v>59</v>
      </c>
      <c r="D68" s="12" t="s">
        <v>59</v>
      </c>
      <c r="E68" s="12"/>
      <c r="F68" s="37"/>
      <c r="G68" s="37" t="s">
        <v>1087</v>
      </c>
      <c r="H68" s="37" t="s">
        <v>1087</v>
      </c>
      <c r="I68" s="37" t="s">
        <v>1087</v>
      </c>
      <c r="J68" s="37" t="s">
        <v>1087</v>
      </c>
      <c r="K68" s="12"/>
      <c r="L68" s="12"/>
      <c r="M68" s="12" t="s">
        <v>1087</v>
      </c>
      <c r="N68" s="12" t="s">
        <v>1087</v>
      </c>
      <c r="O68" s="12" t="s">
        <v>1087</v>
      </c>
      <c r="P68" s="12" t="s">
        <v>1087</v>
      </c>
      <c r="Q68" s="12" t="s">
        <v>1087</v>
      </c>
      <c r="R68" s="12"/>
      <c r="S68" s="12"/>
      <c r="T68" s="12" t="s">
        <v>1087</v>
      </c>
      <c r="U68" s="12" t="s">
        <v>1087</v>
      </c>
      <c r="V68" s="12" t="s">
        <v>1087</v>
      </c>
      <c r="W68" s="12" t="s">
        <v>1087</v>
      </c>
      <c r="X68" s="12" t="s">
        <v>1087</v>
      </c>
      <c r="Y68" s="12"/>
      <c r="Z68" s="12"/>
      <c r="AA68" s="12" t="s">
        <v>1087</v>
      </c>
      <c r="AB68" s="12" t="s">
        <v>1087</v>
      </c>
      <c r="AC68" s="12" t="s">
        <v>1087</v>
      </c>
      <c r="AD68" s="12" t="s">
        <v>1087</v>
      </c>
      <c r="AE68" s="12" t="s">
        <v>1087</v>
      </c>
      <c r="AF68" s="12"/>
      <c r="AG68" s="12"/>
      <c r="AH68" s="12" t="s">
        <v>1087</v>
      </c>
      <c r="AI68" s="12" t="s">
        <v>1087</v>
      </c>
      <c r="AJ68" s="12" t="s">
        <v>1087</v>
      </c>
      <c r="AK68" s="12" t="s">
        <v>1087</v>
      </c>
      <c r="AL68" s="12" t="s">
        <v>1087</v>
      </c>
      <c r="AM68" s="12"/>
      <c r="AN68" s="12"/>
      <c r="AO68" s="12" t="s">
        <v>1087</v>
      </c>
      <c r="AP68" s="12" t="s">
        <v>1087</v>
      </c>
      <c r="AQ68" s="12" t="s">
        <v>1087</v>
      </c>
      <c r="AR68" s="12" t="s">
        <v>1087</v>
      </c>
      <c r="AS68" s="12" t="s">
        <v>1087</v>
      </c>
      <c r="AT68" s="12"/>
      <c r="AU68" s="12"/>
      <c r="AV68" s="12" t="s">
        <v>1087</v>
      </c>
      <c r="AW68" s="12" t="s">
        <v>1087</v>
      </c>
      <c r="AX68" s="12" t="s">
        <v>1087</v>
      </c>
      <c r="AY68" s="12" t="s">
        <v>1087</v>
      </c>
      <c r="AZ68" s="12" t="s">
        <v>1087</v>
      </c>
      <c r="BA68" s="12"/>
      <c r="BB68" s="12"/>
      <c r="BC68" s="12" t="s">
        <v>1087</v>
      </c>
      <c r="BD68" s="12" t="s">
        <v>1087</v>
      </c>
      <c r="BE68" s="12" t="s">
        <v>1087</v>
      </c>
      <c r="BF68" s="12" t="s">
        <v>1087</v>
      </c>
      <c r="BG68" s="12" t="s">
        <v>1087</v>
      </c>
      <c r="BH68" s="12"/>
      <c r="BI68" s="12"/>
      <c r="BJ68" s="12" t="s">
        <v>1087</v>
      </c>
      <c r="BK68" s="12" t="s">
        <v>1087</v>
      </c>
      <c r="BL68" s="12" t="s">
        <v>1087</v>
      </c>
      <c r="BM68" s="12" t="s">
        <v>1087</v>
      </c>
      <c r="BN68" s="12" t="s">
        <v>1087</v>
      </c>
      <c r="BO68" s="12"/>
      <c r="BP68" s="12"/>
      <c r="BQ68" s="12" t="s">
        <v>1087</v>
      </c>
      <c r="BR68" s="12" t="s">
        <v>1087</v>
      </c>
      <c r="BS68" s="12" t="s">
        <v>1087</v>
      </c>
      <c r="BT68" s="12" t="s">
        <v>1087</v>
      </c>
      <c r="BU68" s="12" t="s">
        <v>1087</v>
      </c>
      <c r="BV68" s="12"/>
      <c r="BW68" s="12"/>
      <c r="BX68" s="12" t="s">
        <v>1087</v>
      </c>
      <c r="BY68" s="12" t="s">
        <v>1087</v>
      </c>
      <c r="BZ68" s="12" t="s">
        <v>1087</v>
      </c>
      <c r="CA68" s="12" t="s">
        <v>1087</v>
      </c>
      <c r="CB68" s="12" t="s">
        <v>1087</v>
      </c>
      <c r="CC68" s="12"/>
      <c r="CD68" s="12"/>
      <c r="CE68" s="12" t="s">
        <v>1087</v>
      </c>
      <c r="CF68" s="12" t="s">
        <v>1087</v>
      </c>
      <c r="CG68" s="12" t="s">
        <v>1087</v>
      </c>
      <c r="CH68" s="12" t="s">
        <v>1087</v>
      </c>
      <c r="CI68" s="12" t="s">
        <v>1087</v>
      </c>
      <c r="CJ68" s="12"/>
      <c r="CK68" s="12"/>
      <c r="CL68" s="12" t="s">
        <v>1087</v>
      </c>
      <c r="CM68" s="12" t="s">
        <v>1087</v>
      </c>
      <c r="CN68" s="12" t="s">
        <v>1087</v>
      </c>
      <c r="CO68" s="12" t="s">
        <v>1087</v>
      </c>
      <c r="CP68" s="12" t="s">
        <v>1087</v>
      </c>
      <c r="CQ68" s="12"/>
      <c r="CR68" s="12"/>
      <c r="CS68" s="12" t="s">
        <v>1087</v>
      </c>
      <c r="CT68" s="12" t="s">
        <v>1087</v>
      </c>
      <c r="CU68" s="12" t="s">
        <v>1087</v>
      </c>
      <c r="CV68" s="12" t="s">
        <v>1087</v>
      </c>
      <c r="CW68" s="12" t="s">
        <v>1087</v>
      </c>
      <c r="CX68" s="12"/>
      <c r="CY68" s="12"/>
      <c r="CZ68" s="12" t="s">
        <v>1087</v>
      </c>
      <c r="DA68" s="12" t="s">
        <v>1087</v>
      </c>
      <c r="DB68" s="12" t="s">
        <v>1087</v>
      </c>
      <c r="DC68" s="12" t="s">
        <v>1087</v>
      </c>
      <c r="DD68" s="12" t="s">
        <v>1087</v>
      </c>
      <c r="DE68" s="12"/>
      <c r="DF68" s="12"/>
      <c r="DG68" s="12" t="s">
        <v>1087</v>
      </c>
      <c r="DH68" s="12" t="s">
        <v>1087</v>
      </c>
      <c r="DI68" s="12" t="s">
        <v>1087</v>
      </c>
      <c r="DJ68" s="12" t="s">
        <v>1087</v>
      </c>
      <c r="DK68" s="12" t="s">
        <v>1087</v>
      </c>
      <c r="DL68" s="12"/>
      <c r="DM68" s="12"/>
      <c r="DN68" s="12" t="s">
        <v>1087</v>
      </c>
      <c r="DO68" s="12" t="s">
        <v>1087</v>
      </c>
      <c r="DP68" s="12" t="s">
        <v>1087</v>
      </c>
      <c r="DQ68" s="12" t="s">
        <v>1087</v>
      </c>
      <c r="DR68" s="12" t="s">
        <v>1087</v>
      </c>
      <c r="DS68" s="12"/>
      <c r="DT68" s="12"/>
      <c r="DU68" s="12" t="s">
        <v>1087</v>
      </c>
      <c r="DV68" s="12" t="s">
        <v>1087</v>
      </c>
      <c r="DW68" s="12" t="s">
        <v>1087</v>
      </c>
      <c r="DX68" s="12" t="s">
        <v>1087</v>
      </c>
      <c r="DY68" s="12" t="s">
        <v>1087</v>
      </c>
      <c r="EB68" s="12" t="s">
        <v>1087</v>
      </c>
      <c r="EC68" s="12" t="s">
        <v>1087</v>
      </c>
      <c r="ED68" s="12" t="s">
        <v>1087</v>
      </c>
      <c r="EE68" s="12" t="s">
        <v>1087</v>
      </c>
      <c r="EF68" s="12" t="s">
        <v>1087</v>
      </c>
      <c r="EG68" s="12"/>
      <c r="EH68" s="12"/>
      <c r="EI68" s="12" t="s">
        <v>1087</v>
      </c>
      <c r="EJ68" s="12" t="s">
        <v>1087</v>
      </c>
      <c r="EK68" s="12" t="s">
        <v>1087</v>
      </c>
      <c r="EL68" s="12" t="s">
        <v>1087</v>
      </c>
      <c r="EM68" s="12" t="s">
        <v>1087</v>
      </c>
      <c r="EN68" s="12"/>
      <c r="EO68" s="12"/>
      <c r="EP68" s="12" t="s">
        <v>1087</v>
      </c>
      <c r="EQ68" s="12" t="s">
        <v>1087</v>
      </c>
      <c r="ER68" s="12" t="s">
        <v>1087</v>
      </c>
      <c r="ES68" s="12" t="s">
        <v>1087</v>
      </c>
      <c r="ET68" s="12" t="s">
        <v>1087</v>
      </c>
      <c r="EU68" s="12"/>
      <c r="EV68" s="12"/>
      <c r="EW68" s="12" t="s">
        <v>1087</v>
      </c>
      <c r="EX68" s="12" t="s">
        <v>1087</v>
      </c>
      <c r="EY68" s="12" t="s">
        <v>1087</v>
      </c>
      <c r="EZ68" s="12" t="s">
        <v>1087</v>
      </c>
      <c r="FA68" s="12" t="s">
        <v>1087</v>
      </c>
      <c r="FB68" s="12"/>
      <c r="FC68" s="12"/>
      <c r="FD68" s="12" t="s">
        <v>1087</v>
      </c>
      <c r="FE68" s="12" t="s">
        <v>1087</v>
      </c>
      <c r="FF68" s="12" t="s">
        <v>1087</v>
      </c>
      <c r="FG68" s="12" t="s">
        <v>1087</v>
      </c>
      <c r="FH68" s="12" t="s">
        <v>1087</v>
      </c>
      <c r="FK68" s="12" t="s">
        <v>1087</v>
      </c>
      <c r="FL68" s="12" t="s">
        <v>1087</v>
      </c>
      <c r="FM68" s="12" t="s">
        <v>1087</v>
      </c>
      <c r="FN68" s="12" t="s">
        <v>1087</v>
      </c>
      <c r="FO68" s="12" t="s">
        <v>1087</v>
      </c>
      <c r="FP68" s="12"/>
      <c r="FQ68" s="12"/>
      <c r="FR68" s="12" t="s">
        <v>1087</v>
      </c>
      <c r="FS68" s="12" t="s">
        <v>1087</v>
      </c>
      <c r="FT68" s="12" t="s">
        <v>1087</v>
      </c>
      <c r="FU68" s="12" t="s">
        <v>1087</v>
      </c>
      <c r="FV68" s="12" t="s">
        <v>1087</v>
      </c>
      <c r="FW68" s="12"/>
      <c r="FX68" s="12"/>
      <c r="FY68" s="12" t="s">
        <v>1087</v>
      </c>
      <c r="FZ68" s="12" t="s">
        <v>1087</v>
      </c>
      <c r="GA68" s="12" t="s">
        <v>1087</v>
      </c>
      <c r="GB68" s="12" t="s">
        <v>1087</v>
      </c>
      <c r="GC68" s="12" t="s">
        <v>1087</v>
      </c>
      <c r="GD68" s="12"/>
      <c r="GE68" s="12"/>
      <c r="GF68" s="12" t="s">
        <v>1087</v>
      </c>
      <c r="GG68" s="12" t="s">
        <v>1087</v>
      </c>
      <c r="GH68" s="12" t="s">
        <v>1087</v>
      </c>
      <c r="GI68" s="12" t="s">
        <v>1087</v>
      </c>
      <c r="GJ68" s="12" t="s">
        <v>1087</v>
      </c>
      <c r="GK68" s="12"/>
      <c r="GL68" s="12"/>
      <c r="GM68" s="12" t="s">
        <v>1087</v>
      </c>
      <c r="GN68" s="12" t="s">
        <v>1087</v>
      </c>
      <c r="GO68" s="12" t="s">
        <v>1087</v>
      </c>
      <c r="GP68" s="12" t="s">
        <v>1087</v>
      </c>
      <c r="GQ68" s="12" t="s">
        <v>1087</v>
      </c>
      <c r="GT68" s="12" t="s">
        <v>1087</v>
      </c>
      <c r="GU68" s="12" t="s">
        <v>1087</v>
      </c>
      <c r="GV68" s="12" t="s">
        <v>1087</v>
      </c>
      <c r="GW68" s="12" t="s">
        <v>1087</v>
      </c>
      <c r="GX68" s="12" t="s">
        <v>1087</v>
      </c>
      <c r="GY68" s="12"/>
      <c r="GZ68" s="12"/>
      <c r="HA68" s="12" t="s">
        <v>1087</v>
      </c>
      <c r="HB68" s="12" t="s">
        <v>1087</v>
      </c>
      <c r="HC68" s="12" t="s">
        <v>1087</v>
      </c>
      <c r="HD68" s="12" t="s">
        <v>1087</v>
      </c>
      <c r="HE68" s="12" t="s">
        <v>1087</v>
      </c>
      <c r="HF68" s="12"/>
      <c r="HG68" s="12"/>
      <c r="HH68" s="12" t="s">
        <v>1087</v>
      </c>
      <c r="HI68" s="12" t="s">
        <v>1087</v>
      </c>
      <c r="HJ68" s="12" t="s">
        <v>1087</v>
      </c>
      <c r="HK68" s="12" t="s">
        <v>1087</v>
      </c>
      <c r="HL68" s="12" t="s">
        <v>1087</v>
      </c>
      <c r="HM68" s="12"/>
      <c r="HN68" s="12"/>
      <c r="HO68" s="12" t="s">
        <v>1087</v>
      </c>
      <c r="HP68" s="12" t="s">
        <v>1087</v>
      </c>
      <c r="HQ68" s="12" t="s">
        <v>1087</v>
      </c>
      <c r="HR68" s="12" t="s">
        <v>1087</v>
      </c>
      <c r="HS68" s="12" t="s">
        <v>1087</v>
      </c>
      <c r="HT68" s="12"/>
      <c r="HU68" s="12"/>
      <c r="HV68" s="28" t="s">
        <v>1087</v>
      </c>
      <c r="HW68" s="28" t="s">
        <v>1087</v>
      </c>
      <c r="HX68" s="28" t="s">
        <v>1087</v>
      </c>
      <c r="HY68" s="28" t="s">
        <v>1087</v>
      </c>
      <c r="HZ68" s="28" t="s">
        <v>1087</v>
      </c>
      <c r="IC68" s="28" t="s">
        <v>1087</v>
      </c>
      <c r="ID68" s="28" t="s">
        <v>1087</v>
      </c>
      <c r="IE68" s="28" t="s">
        <v>1087</v>
      </c>
      <c r="IF68" s="28" t="s">
        <v>1087</v>
      </c>
      <c r="IG68" s="28" t="s">
        <v>1087</v>
      </c>
      <c r="IJ68" s="27" t="s">
        <v>1087</v>
      </c>
      <c r="IK68" s="27" t="s">
        <v>1087</v>
      </c>
      <c r="IL68" s="27" t="s">
        <v>1087</v>
      </c>
      <c r="IM68" s="27" t="s">
        <v>1087</v>
      </c>
      <c r="IN68" s="27" t="s">
        <v>1087</v>
      </c>
    </row>
    <row r="69" spans="1:378" ht="14.45" hidden="1">
      <c r="A69" t="s">
        <v>1088</v>
      </c>
      <c r="B69" t="s">
        <v>1041</v>
      </c>
      <c r="C69" t="s">
        <v>55</v>
      </c>
      <c r="D69" s="12" t="s">
        <v>142</v>
      </c>
      <c r="E69" s="12">
        <f t="shared" ref="E69:E100" si="342">COUNTIFS(HV69:IG69,UPPER("x"))</f>
        <v>10</v>
      </c>
      <c r="F69" s="37"/>
      <c r="G69" s="37"/>
      <c r="H69" s="37"/>
      <c r="I69" s="37"/>
      <c r="J69" s="37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GY69" s="27"/>
      <c r="GZ69" s="27"/>
      <c r="HO69" s="27" t="s">
        <v>1043</v>
      </c>
      <c r="HP69" s="27" t="s">
        <v>1043</v>
      </c>
      <c r="HQ69" s="27" t="s">
        <v>1043</v>
      </c>
      <c r="HR69" s="27" t="s">
        <v>1043</v>
      </c>
      <c r="HS69" s="27" t="s">
        <v>1043</v>
      </c>
      <c r="HV69" s="28" t="s">
        <v>1042</v>
      </c>
      <c r="HW69" s="28" t="s">
        <v>1042</v>
      </c>
      <c r="HX69" s="28" t="s">
        <v>1042</v>
      </c>
      <c r="HY69" s="28" t="s">
        <v>1042</v>
      </c>
      <c r="HZ69" s="28" t="s">
        <v>1042</v>
      </c>
      <c r="IC69" s="28" t="s">
        <v>1042</v>
      </c>
      <c r="ID69" s="28" t="s">
        <v>1042</v>
      </c>
      <c r="IE69" s="28" t="s">
        <v>1042</v>
      </c>
      <c r="IF69" s="28" t="s">
        <v>1042</v>
      </c>
      <c r="IG69" s="28" t="s">
        <v>1042</v>
      </c>
    </row>
    <row r="70" spans="1:378" ht="14.45">
      <c r="A70" t="s">
        <v>427</v>
      </c>
      <c r="B70" t="s">
        <v>1041</v>
      </c>
      <c r="C70" t="s">
        <v>59</v>
      </c>
      <c r="D70" s="12" t="s">
        <v>59</v>
      </c>
      <c r="E70" s="12">
        <f t="shared" si="342"/>
        <v>5</v>
      </c>
      <c r="F70" s="37"/>
      <c r="G70" s="37" t="s">
        <v>1042</v>
      </c>
      <c r="H70" s="37" t="s">
        <v>1042</v>
      </c>
      <c r="I70" s="37" t="s">
        <v>1042</v>
      </c>
      <c r="J70" s="37" t="s">
        <v>1042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DN70" s="27" t="s">
        <v>1042</v>
      </c>
      <c r="DO70" s="27" t="s">
        <v>1042</v>
      </c>
      <c r="GY70" s="27"/>
      <c r="GZ70" s="27"/>
      <c r="IC70" s="28" t="s">
        <v>1042</v>
      </c>
      <c r="ID70" s="28" t="s">
        <v>1042</v>
      </c>
      <c r="IE70" s="28" t="s">
        <v>1042</v>
      </c>
      <c r="IF70" s="28" t="s">
        <v>1042</v>
      </c>
      <c r="IG70" s="28" t="s">
        <v>1042</v>
      </c>
      <c r="IJ70" s="27" t="s">
        <v>1042</v>
      </c>
      <c r="IK70" s="27" t="s">
        <v>1042</v>
      </c>
      <c r="IL70" s="27" t="s">
        <v>1042</v>
      </c>
      <c r="IM70" s="27" t="s">
        <v>1042</v>
      </c>
      <c r="IN70" s="27" t="s">
        <v>1042</v>
      </c>
    </row>
    <row r="71" spans="1:378" ht="14.45" hidden="1">
      <c r="A71" t="s">
        <v>1089</v>
      </c>
      <c r="B71" t="s">
        <v>1041</v>
      </c>
      <c r="C71" t="s">
        <v>55</v>
      </c>
      <c r="D71" s="12" t="s">
        <v>50</v>
      </c>
      <c r="E71" s="12">
        <f t="shared" si="342"/>
        <v>10</v>
      </c>
      <c r="F71" s="37"/>
      <c r="G71" s="37" t="s">
        <v>1042</v>
      </c>
      <c r="H71" s="37" t="s">
        <v>1042</v>
      </c>
      <c r="I71" s="37" t="s">
        <v>1042</v>
      </c>
      <c r="J71" s="37" t="s">
        <v>1042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GY71" s="27"/>
      <c r="GZ71" s="27"/>
      <c r="HV71" s="28" t="s">
        <v>1042</v>
      </c>
      <c r="HW71" s="28" t="s">
        <v>1042</v>
      </c>
      <c r="HX71" s="28" t="s">
        <v>1042</v>
      </c>
      <c r="HY71" s="28" t="s">
        <v>1042</v>
      </c>
      <c r="HZ71" s="28" t="s">
        <v>1042</v>
      </c>
      <c r="IC71" s="28" t="s">
        <v>1042</v>
      </c>
      <c r="ID71" s="28" t="s">
        <v>1042</v>
      </c>
      <c r="IE71" s="28" t="s">
        <v>1042</v>
      </c>
      <c r="IF71" s="28" t="s">
        <v>1042</v>
      </c>
      <c r="IG71" s="28" t="s">
        <v>1042</v>
      </c>
      <c r="IJ71" s="28" t="s">
        <v>1042</v>
      </c>
      <c r="IK71" s="28" t="s">
        <v>1042</v>
      </c>
      <c r="IL71" s="28" t="s">
        <v>1042</v>
      </c>
      <c r="IM71" s="28" t="s">
        <v>1042</v>
      </c>
      <c r="IN71" s="28" t="s">
        <v>1042</v>
      </c>
      <c r="IQ71" s="28" t="s">
        <v>1042</v>
      </c>
      <c r="IR71" s="28" t="s">
        <v>1042</v>
      </c>
      <c r="IS71" s="28" t="s">
        <v>1042</v>
      </c>
    </row>
    <row r="72" spans="1:378" ht="14.45" hidden="1">
      <c r="A72" t="s">
        <v>1090</v>
      </c>
      <c r="B72" t="s">
        <v>1041</v>
      </c>
      <c r="C72" t="s">
        <v>55</v>
      </c>
      <c r="D72" s="12" t="s">
        <v>142</v>
      </c>
      <c r="E72" s="12">
        <f t="shared" si="342"/>
        <v>10</v>
      </c>
      <c r="F72" s="37"/>
      <c r="G72" s="37" t="s">
        <v>1042</v>
      </c>
      <c r="H72" s="37" t="s">
        <v>1042</v>
      </c>
      <c r="I72" s="37" t="s">
        <v>1042</v>
      </c>
      <c r="J72" s="37" t="s">
        <v>1042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GY72" s="27"/>
      <c r="GZ72" s="27"/>
      <c r="HV72" s="28" t="s">
        <v>1042</v>
      </c>
      <c r="HW72" s="28" t="s">
        <v>1042</v>
      </c>
      <c r="HX72" s="28" t="s">
        <v>1042</v>
      </c>
      <c r="HY72" s="28" t="s">
        <v>1042</v>
      </c>
      <c r="HZ72" s="28" t="s">
        <v>1042</v>
      </c>
      <c r="IC72" s="28" t="s">
        <v>1042</v>
      </c>
      <c r="ID72" s="28" t="s">
        <v>1042</v>
      </c>
      <c r="IE72" s="28" t="s">
        <v>1042</v>
      </c>
      <c r="IF72" s="28" t="s">
        <v>1042</v>
      </c>
      <c r="IG72" s="28" t="s">
        <v>1042</v>
      </c>
      <c r="NH72" s="32" t="s">
        <v>1042</v>
      </c>
      <c r="NI72" s="32" t="s">
        <v>1042</v>
      </c>
    </row>
    <row r="73" spans="1:378" ht="14.45" hidden="1">
      <c r="A73" t="s">
        <v>1091</v>
      </c>
      <c r="B73" t="s">
        <v>1041</v>
      </c>
      <c r="C73" t="s">
        <v>55</v>
      </c>
      <c r="D73" s="12" t="s">
        <v>50</v>
      </c>
      <c r="E73" s="12">
        <f t="shared" si="342"/>
        <v>10</v>
      </c>
      <c r="F73" s="37"/>
      <c r="G73" s="37" t="s">
        <v>1042</v>
      </c>
      <c r="H73" s="37" t="s">
        <v>1042</v>
      </c>
      <c r="I73" s="37" t="s">
        <v>1042</v>
      </c>
      <c r="J73" s="37" t="s">
        <v>1042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GY73" s="27"/>
      <c r="GZ73" s="27"/>
      <c r="HV73" s="28" t="s">
        <v>1042</v>
      </c>
      <c r="HW73" s="28" t="s">
        <v>1042</v>
      </c>
      <c r="HX73" s="28" t="s">
        <v>1042</v>
      </c>
      <c r="HY73" s="28" t="s">
        <v>1042</v>
      </c>
      <c r="HZ73" s="28" t="s">
        <v>1042</v>
      </c>
      <c r="IC73" s="28" t="s">
        <v>1042</v>
      </c>
      <c r="ID73" s="28" t="s">
        <v>1042</v>
      </c>
      <c r="IE73" s="28" t="s">
        <v>1042</v>
      </c>
      <c r="IF73" s="28" t="s">
        <v>1042</v>
      </c>
      <c r="IG73" s="28" t="s">
        <v>1042</v>
      </c>
    </row>
    <row r="74" spans="1:378" ht="14.45" hidden="1">
      <c r="A74" t="s">
        <v>1092</v>
      </c>
      <c r="B74" t="s">
        <v>1041</v>
      </c>
      <c r="C74" t="s">
        <v>55</v>
      </c>
      <c r="D74" s="12" t="s">
        <v>50</v>
      </c>
      <c r="E74" s="12">
        <f t="shared" si="342"/>
        <v>7</v>
      </c>
      <c r="F74" s="37"/>
      <c r="G74" s="37" t="s">
        <v>1042</v>
      </c>
      <c r="H74" s="37" t="s">
        <v>1042</v>
      </c>
      <c r="I74" s="37" t="s">
        <v>1042</v>
      </c>
      <c r="J74" s="37" t="s">
        <v>1042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GY74" s="27"/>
      <c r="GZ74" s="27"/>
      <c r="HS74" s="28" t="s">
        <v>1042</v>
      </c>
      <c r="HV74" s="28" t="s">
        <v>1042</v>
      </c>
      <c r="HW74" s="28" t="s">
        <v>1042</v>
      </c>
      <c r="HX74" s="28" t="s">
        <v>1042</v>
      </c>
      <c r="HY74" s="28" t="s">
        <v>1042</v>
      </c>
      <c r="HZ74" s="28" t="s">
        <v>1042</v>
      </c>
      <c r="IC74" s="28" t="s">
        <v>1042</v>
      </c>
      <c r="ID74" s="28" t="s">
        <v>1042</v>
      </c>
      <c r="IL74" s="28" t="s">
        <v>1042</v>
      </c>
      <c r="IM74" s="28" t="s">
        <v>1042</v>
      </c>
    </row>
    <row r="75" spans="1:378" ht="14.45" hidden="1">
      <c r="A75" t="s">
        <v>457</v>
      </c>
      <c r="B75" t="s">
        <v>1041</v>
      </c>
      <c r="C75" t="s">
        <v>55</v>
      </c>
      <c r="D75" s="12" t="s">
        <v>1020</v>
      </c>
      <c r="E75" s="12">
        <f t="shared" si="342"/>
        <v>10</v>
      </c>
      <c r="F75" s="37"/>
      <c r="G75" s="37" t="s">
        <v>1042</v>
      </c>
      <c r="H75" s="37" t="s">
        <v>1042</v>
      </c>
      <c r="I75" s="37" t="s">
        <v>1042</v>
      </c>
      <c r="J75" s="37" t="s">
        <v>1042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DR75" s="28"/>
      <c r="DW75" s="28"/>
      <c r="DX75" s="28"/>
      <c r="DY75" s="28"/>
      <c r="GY75" s="27"/>
      <c r="GZ75" s="27"/>
      <c r="HV75" s="28" t="s">
        <v>1042</v>
      </c>
      <c r="HW75" s="28" t="s">
        <v>1042</v>
      </c>
      <c r="HX75" s="28" t="s">
        <v>1042</v>
      </c>
      <c r="HY75" s="28" t="s">
        <v>1042</v>
      </c>
      <c r="HZ75" s="28" t="s">
        <v>1042</v>
      </c>
      <c r="IC75" s="28" t="s">
        <v>1042</v>
      </c>
      <c r="ID75" s="28" t="s">
        <v>1042</v>
      </c>
      <c r="IE75" s="28" t="s">
        <v>1042</v>
      </c>
      <c r="IF75" s="28" t="s">
        <v>1042</v>
      </c>
      <c r="IG75" s="28" t="s">
        <v>1042</v>
      </c>
      <c r="NA75" s="33"/>
      <c r="NB75" s="33"/>
      <c r="NC75" s="33"/>
      <c r="NF75" s="33"/>
      <c r="NG75" s="33"/>
    </row>
    <row r="76" spans="1:378" ht="14.45" hidden="1">
      <c r="A76" t="s">
        <v>275</v>
      </c>
      <c r="B76" t="s">
        <v>1041</v>
      </c>
      <c r="C76" t="s">
        <v>55</v>
      </c>
      <c r="D76" s="12" t="s">
        <v>142</v>
      </c>
      <c r="E76" s="12">
        <f t="shared" si="342"/>
        <v>10</v>
      </c>
      <c r="F76" s="37"/>
      <c r="G76" s="37" t="s">
        <v>1042</v>
      </c>
      <c r="H76" s="37" t="s">
        <v>1042</v>
      </c>
      <c r="I76" s="37" t="s">
        <v>1042</v>
      </c>
      <c r="J76" s="37" t="s">
        <v>1042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GY76" s="27"/>
      <c r="GZ76" s="27"/>
      <c r="HO76" s="27" t="s">
        <v>1043</v>
      </c>
      <c r="HP76" s="27" t="s">
        <v>1043</v>
      </c>
      <c r="HQ76" s="27" t="s">
        <v>1043</v>
      </c>
      <c r="HR76" s="27" t="s">
        <v>1043</v>
      </c>
      <c r="HS76" s="27" t="s">
        <v>1043</v>
      </c>
      <c r="HV76" s="28" t="s">
        <v>1042</v>
      </c>
      <c r="HW76" s="28" t="s">
        <v>1042</v>
      </c>
      <c r="HX76" s="28" t="s">
        <v>1042</v>
      </c>
      <c r="HY76" s="28" t="s">
        <v>1042</v>
      </c>
      <c r="HZ76" s="28" t="s">
        <v>1042</v>
      </c>
      <c r="IC76" s="28" t="s">
        <v>1043</v>
      </c>
      <c r="ID76" s="28" t="s">
        <v>1043</v>
      </c>
      <c r="IE76" s="28" t="s">
        <v>1043</v>
      </c>
      <c r="IF76" s="28" t="s">
        <v>1043</v>
      </c>
      <c r="IG76" s="28" t="s">
        <v>1043</v>
      </c>
      <c r="IJ76" s="27" t="s">
        <v>1043</v>
      </c>
      <c r="IK76" s="27" t="s">
        <v>1043</v>
      </c>
      <c r="IL76" s="27" t="s">
        <v>1043</v>
      </c>
      <c r="IM76" s="27" t="s">
        <v>1043</v>
      </c>
      <c r="IN76" s="27" t="s">
        <v>1043</v>
      </c>
      <c r="MY76" s="32" t="s">
        <v>1042</v>
      </c>
      <c r="MZ76" s="32" t="s">
        <v>1042</v>
      </c>
      <c r="NA76" s="32" t="s">
        <v>1042</v>
      </c>
      <c r="NB76" s="32" t="s">
        <v>1042</v>
      </c>
      <c r="NC76" s="32" t="s">
        <v>1042</v>
      </c>
      <c r="ND76" s="32" t="s">
        <v>1042</v>
      </c>
      <c r="NE76" s="32" t="s">
        <v>1042</v>
      </c>
      <c r="NF76" s="32" t="s">
        <v>1042</v>
      </c>
      <c r="NG76" s="32" t="s">
        <v>1042</v>
      </c>
      <c r="NH76" s="32" t="s">
        <v>1042</v>
      </c>
      <c r="NI76" s="32" t="s">
        <v>1042</v>
      </c>
      <c r="NJ76" s="32" t="s">
        <v>1042</v>
      </c>
      <c r="NK76" s="32" t="s">
        <v>1042</v>
      </c>
      <c r="NL76" s="32" t="s">
        <v>1042</v>
      </c>
      <c r="NM76" s="32" t="s">
        <v>1042</v>
      </c>
      <c r="NN76" s="32" t="s">
        <v>1042</v>
      </c>
    </row>
    <row r="77" spans="1:378" ht="14.45" hidden="1">
      <c r="A77" t="s">
        <v>1093</v>
      </c>
      <c r="B77" t="s">
        <v>510</v>
      </c>
      <c r="C77" t="s">
        <v>510</v>
      </c>
      <c r="D77" t="s">
        <v>1016</v>
      </c>
      <c r="E77" s="12">
        <f t="shared" si="342"/>
        <v>5</v>
      </c>
      <c r="F77" s="38"/>
      <c r="G77" s="37" t="s">
        <v>1042</v>
      </c>
      <c r="H77" s="37" t="s">
        <v>1042</v>
      </c>
      <c r="I77" s="37" t="s">
        <v>1042</v>
      </c>
      <c r="J77" s="37" t="s">
        <v>1042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GY77" s="27"/>
      <c r="GZ77" s="27"/>
      <c r="HV77" s="28" t="s">
        <v>1042</v>
      </c>
      <c r="HW77" s="28" t="s">
        <v>1042</v>
      </c>
      <c r="HX77" s="28" t="s">
        <v>1042</v>
      </c>
      <c r="HY77" s="28" t="s">
        <v>1042</v>
      </c>
      <c r="HZ77" s="28" t="s">
        <v>1042</v>
      </c>
    </row>
    <row r="78" spans="1:378" ht="14.45">
      <c r="A78" t="s">
        <v>998</v>
      </c>
      <c r="B78" t="s">
        <v>1041</v>
      </c>
      <c r="C78" t="s">
        <v>59</v>
      </c>
      <c r="D78" s="12" t="s">
        <v>59</v>
      </c>
      <c r="E78" s="12">
        <f t="shared" si="342"/>
        <v>10</v>
      </c>
      <c r="F78" s="37"/>
      <c r="G78" s="37" t="s">
        <v>1042</v>
      </c>
      <c r="H78" s="37" t="s">
        <v>1042</v>
      </c>
      <c r="I78" s="37" t="s">
        <v>1042</v>
      </c>
      <c r="J78" s="37" t="s">
        <v>1042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FY78" s="27" t="s">
        <v>1043</v>
      </c>
      <c r="GC78" s="27" t="s">
        <v>1043</v>
      </c>
      <c r="GE78" s="27" t="s">
        <v>1043</v>
      </c>
      <c r="GQ78" s="27" t="s">
        <v>1043</v>
      </c>
      <c r="GY78" s="27"/>
      <c r="GZ78" s="27"/>
      <c r="HO78" s="27" t="s">
        <v>1043</v>
      </c>
      <c r="HP78" s="27" t="s">
        <v>1043</v>
      </c>
      <c r="HQ78" s="27" t="s">
        <v>1043</v>
      </c>
      <c r="HR78" s="27" t="s">
        <v>1043</v>
      </c>
      <c r="HS78" s="27" t="s">
        <v>1043</v>
      </c>
      <c r="HV78" s="28" t="s">
        <v>1042</v>
      </c>
      <c r="HW78" s="28" t="s">
        <v>1042</v>
      </c>
      <c r="HX78" s="28" t="s">
        <v>1042</v>
      </c>
      <c r="HY78" s="28" t="s">
        <v>1042</v>
      </c>
      <c r="HZ78" s="28" t="s">
        <v>1042</v>
      </c>
      <c r="IC78" s="28" t="s">
        <v>1043</v>
      </c>
      <c r="ID78" s="28" t="s">
        <v>1043</v>
      </c>
      <c r="IE78" s="28" t="s">
        <v>1043</v>
      </c>
      <c r="IF78" s="28" t="s">
        <v>1043</v>
      </c>
      <c r="IG78" s="28" t="s">
        <v>1043</v>
      </c>
    </row>
    <row r="79" spans="1:378" ht="14.45" hidden="1">
      <c r="A79" t="s">
        <v>549</v>
      </c>
      <c r="B79" t="s">
        <v>1041</v>
      </c>
      <c r="C79" t="s">
        <v>342</v>
      </c>
      <c r="D79" s="12" t="s">
        <v>342</v>
      </c>
      <c r="E79" s="12">
        <f t="shared" si="342"/>
        <v>5</v>
      </c>
      <c r="F79" s="37"/>
      <c r="G79" s="37"/>
      <c r="H79" s="37"/>
      <c r="I79" s="37"/>
      <c r="J79" s="37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GY79" s="27"/>
      <c r="GZ79" s="27"/>
      <c r="HV79" s="28" t="s">
        <v>1042</v>
      </c>
      <c r="HW79" s="28" t="s">
        <v>1042</v>
      </c>
      <c r="HX79" s="28" t="s">
        <v>1042</v>
      </c>
      <c r="HY79" s="28" t="s">
        <v>1042</v>
      </c>
      <c r="HZ79" s="28" t="s">
        <v>1042</v>
      </c>
    </row>
    <row r="80" spans="1:378" ht="14.45" hidden="1">
      <c r="A80" t="s">
        <v>1094</v>
      </c>
      <c r="B80" t="s">
        <v>1041</v>
      </c>
      <c r="C80" t="s">
        <v>55</v>
      </c>
      <c r="D80" s="12" t="s">
        <v>50</v>
      </c>
      <c r="E80" s="12">
        <f t="shared" si="342"/>
        <v>10</v>
      </c>
      <c r="F80" s="37"/>
      <c r="G80" s="37"/>
      <c r="H80" s="37"/>
      <c r="I80" s="37"/>
      <c r="J80" s="37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GY80" s="27"/>
      <c r="GZ80" s="27"/>
      <c r="HS80" s="28" t="s">
        <v>1042</v>
      </c>
      <c r="HV80" s="28" t="s">
        <v>1042</v>
      </c>
      <c r="HW80" s="28" t="s">
        <v>1042</v>
      </c>
      <c r="HX80" s="28" t="s">
        <v>1042</v>
      </c>
      <c r="HY80" s="28" t="s">
        <v>1042</v>
      </c>
      <c r="HZ80" s="28" t="s">
        <v>1042</v>
      </c>
      <c r="IC80" s="28" t="s">
        <v>1042</v>
      </c>
      <c r="ID80" s="28" t="s">
        <v>1042</v>
      </c>
      <c r="IE80" s="28" t="s">
        <v>1042</v>
      </c>
      <c r="IF80" s="28" t="s">
        <v>1042</v>
      </c>
      <c r="IG80" s="28" t="s">
        <v>1042</v>
      </c>
    </row>
    <row r="81" spans="1:374" ht="14.45" hidden="1">
      <c r="A81" t="s">
        <v>904</v>
      </c>
      <c r="B81" t="s">
        <v>1041</v>
      </c>
      <c r="C81" t="s">
        <v>55</v>
      </c>
      <c r="D81" s="12" t="s">
        <v>989</v>
      </c>
      <c r="E81" s="12">
        <f t="shared" si="342"/>
        <v>10</v>
      </c>
      <c r="F81" s="37"/>
      <c r="G81" s="37"/>
      <c r="H81" s="37"/>
      <c r="I81" s="37"/>
      <c r="J81" s="37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GY81" s="27"/>
      <c r="GZ81" s="27"/>
      <c r="HV81" s="28" t="s">
        <v>1042</v>
      </c>
      <c r="HW81" s="28" t="s">
        <v>1042</v>
      </c>
      <c r="HX81" s="28" t="s">
        <v>1042</v>
      </c>
      <c r="HY81" s="28" t="s">
        <v>1042</v>
      </c>
      <c r="HZ81" s="28" t="s">
        <v>1042</v>
      </c>
      <c r="IC81" s="28" t="s">
        <v>1042</v>
      </c>
      <c r="ID81" s="28" t="s">
        <v>1042</v>
      </c>
      <c r="IE81" s="28" t="s">
        <v>1042</v>
      </c>
      <c r="IF81" s="28" t="s">
        <v>1042</v>
      </c>
      <c r="IG81" s="28" t="s">
        <v>1042</v>
      </c>
    </row>
    <row r="82" spans="1:374" ht="14.45" hidden="1">
      <c r="A82" t="s">
        <v>390</v>
      </c>
      <c r="B82" t="s">
        <v>1041</v>
      </c>
      <c r="C82" t="s">
        <v>55</v>
      </c>
      <c r="D82" s="12" t="s">
        <v>979</v>
      </c>
      <c r="E82" s="12">
        <f t="shared" si="342"/>
        <v>10</v>
      </c>
      <c r="F82" s="37"/>
      <c r="G82" s="37"/>
      <c r="H82" s="37"/>
      <c r="I82" s="37"/>
      <c r="J82" s="37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GY82" s="27"/>
      <c r="GZ82" s="27"/>
      <c r="HV82" s="28" t="s">
        <v>1042</v>
      </c>
      <c r="HW82" s="28" t="s">
        <v>1042</v>
      </c>
      <c r="HX82" s="28" t="s">
        <v>1042</v>
      </c>
      <c r="HY82" s="28" t="s">
        <v>1042</v>
      </c>
      <c r="HZ82" s="28" t="s">
        <v>1042</v>
      </c>
      <c r="IC82" s="28" t="s">
        <v>1042</v>
      </c>
      <c r="ID82" s="28" t="s">
        <v>1042</v>
      </c>
      <c r="IE82" s="28" t="s">
        <v>1042</v>
      </c>
      <c r="IF82" s="28" t="s">
        <v>1042</v>
      </c>
      <c r="IG82" s="28" t="s">
        <v>1042</v>
      </c>
    </row>
    <row r="83" spans="1:374" ht="14.45" hidden="1">
      <c r="A83" t="s">
        <v>1095</v>
      </c>
      <c r="B83" t="s">
        <v>1041</v>
      </c>
      <c r="C83" t="s">
        <v>55</v>
      </c>
      <c r="D83" s="12" t="s">
        <v>142</v>
      </c>
      <c r="E83" s="12">
        <f t="shared" si="342"/>
        <v>1</v>
      </c>
      <c r="F83" s="37"/>
      <c r="G83" s="37"/>
      <c r="H83" s="37"/>
      <c r="I83" s="37"/>
      <c r="J83" s="37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GF83" s="27" t="s">
        <v>1043</v>
      </c>
      <c r="GG83" s="27" t="s">
        <v>1043</v>
      </c>
      <c r="GH83" s="27" t="s">
        <v>1043</v>
      </c>
      <c r="GI83" s="27" t="s">
        <v>1043</v>
      </c>
      <c r="GJ83" s="27" t="s">
        <v>1043</v>
      </c>
      <c r="GY83" s="27"/>
      <c r="GZ83" s="27"/>
      <c r="HY83" s="28" t="s">
        <v>1042</v>
      </c>
    </row>
    <row r="84" spans="1:374" ht="14.45" hidden="1">
      <c r="A84" t="s">
        <v>547</v>
      </c>
      <c r="B84" t="s">
        <v>128</v>
      </c>
      <c r="C84" t="s">
        <v>128</v>
      </c>
      <c r="D84" t="s">
        <v>1016</v>
      </c>
      <c r="E84" s="12">
        <f t="shared" si="342"/>
        <v>10</v>
      </c>
      <c r="F84" s="38"/>
      <c r="G84" s="38"/>
      <c r="H84" s="38"/>
      <c r="I84" s="38"/>
      <c r="J84" s="38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GY84" s="27"/>
      <c r="GZ84" s="27"/>
      <c r="HV84" s="28" t="s">
        <v>1042</v>
      </c>
      <c r="HW84" s="28" t="s">
        <v>1042</v>
      </c>
      <c r="HX84" s="28" t="s">
        <v>1042</v>
      </c>
      <c r="HY84" s="28" t="s">
        <v>1042</v>
      </c>
      <c r="HZ84" s="28" t="s">
        <v>1042</v>
      </c>
      <c r="IC84" s="28" t="s">
        <v>1042</v>
      </c>
      <c r="ID84" s="28" t="s">
        <v>1042</v>
      </c>
      <c r="IE84" s="28" t="s">
        <v>1042</v>
      </c>
      <c r="IF84" s="28" t="s">
        <v>1042</v>
      </c>
      <c r="IG84" s="28" t="s">
        <v>1042</v>
      </c>
    </row>
    <row r="85" spans="1:374" ht="14.45" hidden="1">
      <c r="A85" t="s">
        <v>481</v>
      </c>
      <c r="B85" t="s">
        <v>1041</v>
      </c>
      <c r="C85" t="s">
        <v>55</v>
      </c>
      <c r="D85" s="12" t="s">
        <v>979</v>
      </c>
      <c r="E85" s="12">
        <f t="shared" si="342"/>
        <v>5</v>
      </c>
      <c r="F85" s="37"/>
      <c r="G85" s="37"/>
      <c r="H85" s="37"/>
      <c r="I85" s="37"/>
      <c r="J85" s="37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DR85" s="28"/>
      <c r="DW85" s="28"/>
      <c r="DX85" s="28"/>
      <c r="DY85" s="28"/>
      <c r="GY85" s="27"/>
      <c r="GZ85" s="27"/>
      <c r="HY85" s="28" t="s">
        <v>1042</v>
      </c>
      <c r="HZ85" s="28" t="s">
        <v>1042</v>
      </c>
      <c r="IE85" s="28" t="s">
        <v>1042</v>
      </c>
      <c r="IF85" s="28" t="s">
        <v>1042</v>
      </c>
      <c r="IG85" s="28" t="s">
        <v>1042</v>
      </c>
      <c r="IX85" s="27" t="s">
        <v>1043</v>
      </c>
      <c r="IY85" s="27" t="s">
        <v>1043</v>
      </c>
      <c r="IZ85" s="27" t="s">
        <v>1043</v>
      </c>
      <c r="JA85" s="27" t="s">
        <v>1043</v>
      </c>
      <c r="JB85" s="27" t="s">
        <v>1043</v>
      </c>
      <c r="NA85" s="33"/>
      <c r="NB85" s="33"/>
      <c r="NC85" s="33"/>
      <c r="NF85" s="33"/>
      <c r="NG85" s="33"/>
    </row>
    <row r="86" spans="1:374" ht="14.45" hidden="1">
      <c r="A86" t="s">
        <v>244</v>
      </c>
      <c r="B86" t="s">
        <v>1041</v>
      </c>
      <c r="C86" t="s">
        <v>55</v>
      </c>
      <c r="D86" s="12" t="s">
        <v>142</v>
      </c>
      <c r="E86" s="12">
        <f t="shared" si="342"/>
        <v>10</v>
      </c>
      <c r="F86" s="37"/>
      <c r="G86" s="37"/>
      <c r="H86" s="37"/>
      <c r="I86" s="37"/>
      <c r="J86" s="37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GY86" s="27"/>
      <c r="GZ86" s="27"/>
      <c r="HO86" s="27" t="s">
        <v>1043</v>
      </c>
      <c r="HP86" s="27" t="s">
        <v>1043</v>
      </c>
      <c r="HQ86" s="27" t="s">
        <v>1043</v>
      </c>
      <c r="HR86" s="27" t="s">
        <v>1043</v>
      </c>
      <c r="HS86" s="27" t="s">
        <v>1043</v>
      </c>
      <c r="HV86" s="28" t="s">
        <v>1042</v>
      </c>
      <c r="HW86" s="28" t="s">
        <v>1042</v>
      </c>
      <c r="HX86" s="28" t="s">
        <v>1042</v>
      </c>
      <c r="HY86" s="28" t="s">
        <v>1042</v>
      </c>
      <c r="HZ86" s="28" t="s">
        <v>1042</v>
      </c>
      <c r="IC86" s="28" t="s">
        <v>1042</v>
      </c>
      <c r="ID86" s="28" t="s">
        <v>1042</v>
      </c>
      <c r="IE86" s="28" t="s">
        <v>1042</v>
      </c>
      <c r="IF86" s="28" t="s">
        <v>1042</v>
      </c>
      <c r="IG86" s="28" t="s">
        <v>1042</v>
      </c>
    </row>
    <row r="87" spans="1:374" ht="14.45" hidden="1">
      <c r="A87" s="9" t="s">
        <v>161</v>
      </c>
      <c r="B87" s="9" t="s">
        <v>1096</v>
      </c>
      <c r="C87" t="s">
        <v>157</v>
      </c>
      <c r="D87" t="s">
        <v>1016</v>
      </c>
      <c r="E87" s="12">
        <f t="shared" si="342"/>
        <v>10</v>
      </c>
      <c r="F87" s="38"/>
      <c r="G87" s="38"/>
      <c r="H87" s="38"/>
      <c r="I87" s="38"/>
      <c r="J87" s="38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DR87" s="28"/>
      <c r="DW87" s="28"/>
      <c r="DX87" s="28"/>
      <c r="DY87" s="28"/>
      <c r="ES87" s="27" t="s">
        <v>1042</v>
      </c>
      <c r="ET87" s="27" t="s">
        <v>1042</v>
      </c>
      <c r="EU87" s="27" t="s">
        <v>1042</v>
      </c>
      <c r="EV87" s="27" t="s">
        <v>1042</v>
      </c>
      <c r="EW87" s="27" t="s">
        <v>1042</v>
      </c>
      <c r="EX87" s="27" t="s">
        <v>1042</v>
      </c>
      <c r="EY87" s="27" t="s">
        <v>1042</v>
      </c>
      <c r="EZ87" s="27" t="s">
        <v>1042</v>
      </c>
      <c r="FA87" s="27" t="s">
        <v>1042</v>
      </c>
      <c r="FB87" s="27" t="s">
        <v>1042</v>
      </c>
      <c r="FC87" s="27" t="s">
        <v>1042</v>
      </c>
      <c r="FD87" s="27" t="s">
        <v>1042</v>
      </c>
      <c r="FE87" s="27" t="s">
        <v>1042</v>
      </c>
      <c r="FF87" s="27" t="s">
        <v>1042</v>
      </c>
      <c r="FG87" s="27" t="s">
        <v>1042</v>
      </c>
      <c r="FH87" s="27" t="s">
        <v>1042</v>
      </c>
      <c r="GY87" s="27"/>
      <c r="GZ87" s="27"/>
      <c r="HV87" s="28" t="s">
        <v>1042</v>
      </c>
      <c r="HW87" s="28" t="s">
        <v>1042</v>
      </c>
      <c r="HX87" s="28" t="s">
        <v>1042</v>
      </c>
      <c r="HY87" s="28" t="s">
        <v>1042</v>
      </c>
      <c r="HZ87" s="28" t="s">
        <v>1042</v>
      </c>
      <c r="IC87" s="28" t="s">
        <v>1042</v>
      </c>
      <c r="ID87" s="28" t="s">
        <v>1042</v>
      </c>
      <c r="IE87" s="28" t="s">
        <v>1042</v>
      </c>
      <c r="IF87" s="28" t="s">
        <v>1042</v>
      </c>
      <c r="IG87" s="28" t="s">
        <v>1042</v>
      </c>
      <c r="NA87" s="33"/>
      <c r="NB87" s="33"/>
      <c r="NC87" s="33"/>
      <c r="NF87" s="33"/>
      <c r="NG87" s="33"/>
    </row>
    <row r="88" spans="1:374" ht="14.45" hidden="1">
      <c r="A88" t="s">
        <v>1097</v>
      </c>
      <c r="B88" t="s">
        <v>1041</v>
      </c>
      <c r="C88" t="s">
        <v>342</v>
      </c>
      <c r="D88" s="12" t="s">
        <v>342</v>
      </c>
      <c r="E88" s="12">
        <f t="shared" si="342"/>
        <v>8</v>
      </c>
      <c r="F88" s="37"/>
      <c r="G88" s="37"/>
      <c r="H88" s="37"/>
      <c r="I88" s="37"/>
      <c r="J88" s="37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DR88" s="28"/>
      <c r="DW88" s="28"/>
      <c r="DX88" s="28"/>
      <c r="DY88" s="28"/>
      <c r="GY88" s="27"/>
      <c r="GZ88" s="27"/>
      <c r="HV88" s="28" t="s">
        <v>1042</v>
      </c>
      <c r="HW88" s="28" t="s">
        <v>1042</v>
      </c>
      <c r="HX88" s="28" t="s">
        <v>1042</v>
      </c>
      <c r="HY88" s="28" t="s">
        <v>1042</v>
      </c>
      <c r="HZ88" s="28" t="s">
        <v>1042</v>
      </c>
      <c r="IE88" s="28" t="s">
        <v>1042</v>
      </c>
      <c r="IF88" s="28" t="s">
        <v>1042</v>
      </c>
      <c r="IG88" s="28" t="s">
        <v>1042</v>
      </c>
      <c r="NA88" s="33"/>
      <c r="NB88" s="33"/>
      <c r="NC88" s="33"/>
      <c r="NF88" s="33"/>
      <c r="NG88" s="33"/>
    </row>
    <row r="89" spans="1:374" ht="14.45" hidden="1">
      <c r="A89" t="s">
        <v>1098</v>
      </c>
      <c r="B89" t="s">
        <v>1041</v>
      </c>
      <c r="C89" t="s">
        <v>55</v>
      </c>
      <c r="D89" s="12" t="s">
        <v>1020</v>
      </c>
      <c r="E89" s="12">
        <f t="shared" si="342"/>
        <v>10</v>
      </c>
      <c r="F89" s="37"/>
      <c r="G89" s="37"/>
      <c r="H89" s="37"/>
      <c r="I89" s="37"/>
      <c r="J89" s="37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GY89" s="27"/>
      <c r="GZ89" s="27"/>
      <c r="HV89" s="28" t="s">
        <v>1042</v>
      </c>
      <c r="HW89" s="28" t="s">
        <v>1042</v>
      </c>
      <c r="HX89" s="28" t="s">
        <v>1042</v>
      </c>
      <c r="HY89" s="28" t="s">
        <v>1042</v>
      </c>
      <c r="HZ89" s="28" t="s">
        <v>1042</v>
      </c>
      <c r="IC89" s="28" t="s">
        <v>1042</v>
      </c>
      <c r="ID89" s="28" t="s">
        <v>1042</v>
      </c>
      <c r="IE89" s="28" t="s">
        <v>1042</v>
      </c>
      <c r="IF89" s="28" t="s">
        <v>1042</v>
      </c>
      <c r="IG89" s="28" t="s">
        <v>1042</v>
      </c>
    </row>
    <row r="90" spans="1:374" ht="14.45" hidden="1">
      <c r="A90" t="s">
        <v>588</v>
      </c>
      <c r="B90" t="s">
        <v>1041</v>
      </c>
      <c r="C90" t="s">
        <v>55</v>
      </c>
      <c r="D90" s="12" t="s">
        <v>50</v>
      </c>
      <c r="E90" s="12">
        <f t="shared" si="342"/>
        <v>10</v>
      </c>
      <c r="F90" s="37"/>
      <c r="G90" s="37"/>
      <c r="H90" s="37"/>
      <c r="I90" s="37"/>
      <c r="J90" s="37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DR90" s="28"/>
      <c r="DW90" s="28"/>
      <c r="DX90" s="28"/>
      <c r="DY90" s="28"/>
      <c r="GY90" s="27"/>
      <c r="GZ90" s="27"/>
      <c r="HO90" s="45" t="s">
        <v>1042</v>
      </c>
      <c r="HP90" s="45" t="s">
        <v>1042</v>
      </c>
      <c r="HQ90" s="45" t="s">
        <v>1042</v>
      </c>
      <c r="HR90" s="45" t="s">
        <v>1042</v>
      </c>
      <c r="HS90" s="45" t="s">
        <v>1042</v>
      </c>
      <c r="HV90" s="28" t="s">
        <v>1042</v>
      </c>
      <c r="HW90" s="28" t="s">
        <v>1042</v>
      </c>
      <c r="HX90" s="28" t="s">
        <v>1042</v>
      </c>
      <c r="HY90" s="28" t="s">
        <v>1042</v>
      </c>
      <c r="HZ90" s="28" t="s">
        <v>1042</v>
      </c>
      <c r="IC90" s="28" t="s">
        <v>1042</v>
      </c>
      <c r="ID90" s="28" t="s">
        <v>1042</v>
      </c>
      <c r="IE90" s="28" t="s">
        <v>1042</v>
      </c>
      <c r="IF90" s="28" t="s">
        <v>1042</v>
      </c>
      <c r="IG90" s="28" t="s">
        <v>1042</v>
      </c>
      <c r="NA90" s="33"/>
      <c r="NB90" s="33"/>
      <c r="NC90" s="33"/>
      <c r="NF90" s="33"/>
      <c r="NG90" s="33"/>
    </row>
    <row r="91" spans="1:374" ht="14.45" hidden="1">
      <c r="A91" t="s">
        <v>413</v>
      </c>
      <c r="B91" t="s">
        <v>1041</v>
      </c>
      <c r="C91" t="s">
        <v>55</v>
      </c>
      <c r="D91" s="12" t="s">
        <v>979</v>
      </c>
      <c r="E91" s="12">
        <f t="shared" si="342"/>
        <v>10</v>
      </c>
      <c r="F91" s="37"/>
      <c r="G91" s="37"/>
      <c r="H91" s="37"/>
      <c r="I91" s="37"/>
      <c r="J91" s="37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DR91" s="28"/>
      <c r="DW91" s="28"/>
      <c r="DX91" s="28"/>
      <c r="DY91" s="28"/>
      <c r="GY91" s="27"/>
      <c r="GZ91" s="27"/>
      <c r="HV91" s="28" t="s">
        <v>1042</v>
      </c>
      <c r="HW91" s="28" t="s">
        <v>1042</v>
      </c>
      <c r="HX91" s="28" t="s">
        <v>1042</v>
      </c>
      <c r="HY91" s="28" t="s">
        <v>1042</v>
      </c>
      <c r="HZ91" s="28" t="s">
        <v>1042</v>
      </c>
      <c r="IC91" s="28" t="s">
        <v>1042</v>
      </c>
      <c r="ID91" s="28" t="s">
        <v>1042</v>
      </c>
      <c r="IE91" s="28" t="s">
        <v>1042</v>
      </c>
      <c r="IF91" s="28" t="s">
        <v>1042</v>
      </c>
      <c r="IG91" s="28" t="s">
        <v>1042</v>
      </c>
      <c r="NA91" s="33"/>
      <c r="NB91" s="33"/>
      <c r="NC91" s="33"/>
      <c r="NF91" s="33"/>
      <c r="NG91" s="33"/>
    </row>
    <row r="92" spans="1:374" ht="14.45" hidden="1">
      <c r="A92" t="s">
        <v>414</v>
      </c>
      <c r="B92" t="s">
        <v>1041</v>
      </c>
      <c r="C92" t="s">
        <v>342</v>
      </c>
      <c r="D92" s="12" t="s">
        <v>342</v>
      </c>
      <c r="E92" s="12">
        <f t="shared" si="342"/>
        <v>10</v>
      </c>
      <c r="F92" s="37"/>
      <c r="G92" s="37"/>
      <c r="H92" s="37"/>
      <c r="I92" s="37"/>
      <c r="J92" s="37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DR92" s="28"/>
      <c r="DW92" s="28"/>
      <c r="DX92" s="28"/>
      <c r="DY92" s="28"/>
      <c r="GY92" s="27"/>
      <c r="GZ92" s="27"/>
      <c r="HV92" s="28" t="s">
        <v>1042</v>
      </c>
      <c r="HW92" s="28" t="s">
        <v>1042</v>
      </c>
      <c r="HX92" s="28" t="s">
        <v>1042</v>
      </c>
      <c r="HY92" s="28" t="s">
        <v>1042</v>
      </c>
      <c r="HZ92" s="28" t="s">
        <v>1042</v>
      </c>
      <c r="IC92" s="28" t="s">
        <v>1042</v>
      </c>
      <c r="ID92" s="28" t="s">
        <v>1042</v>
      </c>
      <c r="IE92" s="28" t="s">
        <v>1042</v>
      </c>
      <c r="IF92" s="28" t="s">
        <v>1042</v>
      </c>
      <c r="IG92" s="28" t="s">
        <v>1042</v>
      </c>
      <c r="NA92" s="33"/>
      <c r="NB92" s="33"/>
      <c r="NC92" s="33"/>
      <c r="NF92" s="33"/>
      <c r="NG92" s="33"/>
    </row>
    <row r="93" spans="1:374" ht="14.45" hidden="1">
      <c r="A93" t="s">
        <v>415</v>
      </c>
      <c r="B93" t="s">
        <v>1041</v>
      </c>
      <c r="C93" t="s">
        <v>55</v>
      </c>
      <c r="D93" s="12" t="s">
        <v>142</v>
      </c>
      <c r="E93" s="12">
        <f t="shared" si="342"/>
        <v>10</v>
      </c>
      <c r="F93" s="37"/>
      <c r="G93" s="37"/>
      <c r="H93" s="37"/>
      <c r="I93" s="37"/>
      <c r="J93" s="37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DR93" s="28"/>
      <c r="DW93" s="28"/>
      <c r="DX93" s="28"/>
      <c r="DY93" s="28"/>
      <c r="GY93" s="27"/>
      <c r="GZ93" s="27"/>
      <c r="HV93" s="28" t="s">
        <v>1042</v>
      </c>
      <c r="HW93" s="28" t="s">
        <v>1042</v>
      </c>
      <c r="HX93" s="28" t="s">
        <v>1042</v>
      </c>
      <c r="HY93" s="28" t="s">
        <v>1042</v>
      </c>
      <c r="HZ93" s="28" t="s">
        <v>1042</v>
      </c>
      <c r="IC93" s="28" t="s">
        <v>1042</v>
      </c>
      <c r="ID93" s="28" t="s">
        <v>1042</v>
      </c>
      <c r="IE93" s="28" t="s">
        <v>1042</v>
      </c>
      <c r="IF93" s="28" t="s">
        <v>1042</v>
      </c>
      <c r="IG93" s="28" t="s">
        <v>1042</v>
      </c>
      <c r="NA93" s="33"/>
      <c r="NB93" s="33"/>
      <c r="NC93" s="33"/>
      <c r="NF93" s="33"/>
      <c r="NG93" s="33"/>
    </row>
    <row r="94" spans="1:374" ht="14.45" hidden="1">
      <c r="A94" t="s">
        <v>772</v>
      </c>
      <c r="B94" t="s">
        <v>1041</v>
      </c>
      <c r="C94" t="s">
        <v>55</v>
      </c>
      <c r="D94" s="12" t="s">
        <v>50</v>
      </c>
      <c r="E94" s="12">
        <f t="shared" si="342"/>
        <v>10</v>
      </c>
      <c r="F94" s="37"/>
      <c r="G94" s="37"/>
      <c r="H94" s="37"/>
      <c r="I94" s="37"/>
      <c r="J94" s="37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GY94" s="27"/>
      <c r="GZ94" s="27"/>
      <c r="HV94" s="28" t="s">
        <v>1042</v>
      </c>
      <c r="HW94" s="28" t="s">
        <v>1042</v>
      </c>
      <c r="HX94" s="28" t="s">
        <v>1042</v>
      </c>
      <c r="HY94" s="28" t="s">
        <v>1042</v>
      </c>
      <c r="HZ94" s="28" t="s">
        <v>1042</v>
      </c>
      <c r="IC94" s="28" t="s">
        <v>1042</v>
      </c>
      <c r="ID94" s="28" t="s">
        <v>1042</v>
      </c>
      <c r="IE94" s="28" t="s">
        <v>1042</v>
      </c>
      <c r="IF94" s="28" t="s">
        <v>1042</v>
      </c>
      <c r="IG94" s="28" t="s">
        <v>1042</v>
      </c>
      <c r="NH94" s="32" t="s">
        <v>1042</v>
      </c>
      <c r="NI94" s="32" t="s">
        <v>1042</v>
      </c>
      <c r="NJ94" s="32" t="s">
        <v>1042</v>
      </c>
    </row>
    <row r="95" spans="1:374" ht="14.45" hidden="1">
      <c r="A95" t="s">
        <v>333</v>
      </c>
      <c r="B95" t="s">
        <v>1041</v>
      </c>
      <c r="C95" t="s">
        <v>176</v>
      </c>
      <c r="D95" s="12" t="s">
        <v>267</v>
      </c>
      <c r="E95" s="12">
        <f t="shared" si="342"/>
        <v>10</v>
      </c>
      <c r="F95" s="37"/>
      <c r="G95" s="37"/>
      <c r="H95" s="37"/>
      <c r="I95" s="37"/>
      <c r="J95" s="37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GY95" s="27"/>
      <c r="GZ95" s="27"/>
      <c r="HV95" s="28" t="s">
        <v>1042</v>
      </c>
      <c r="HW95" s="28" t="s">
        <v>1042</v>
      </c>
      <c r="HX95" s="28" t="s">
        <v>1042</v>
      </c>
      <c r="HY95" s="28" t="s">
        <v>1042</v>
      </c>
      <c r="HZ95" s="28" t="s">
        <v>1042</v>
      </c>
      <c r="IC95" s="28" t="s">
        <v>1042</v>
      </c>
      <c r="ID95" s="28" t="s">
        <v>1042</v>
      </c>
      <c r="IE95" s="28" t="s">
        <v>1042</v>
      </c>
      <c r="IF95" s="28" t="s">
        <v>1042</v>
      </c>
      <c r="IG95" s="28" t="s">
        <v>1042</v>
      </c>
    </row>
    <row r="96" spans="1:374" ht="14.45" hidden="1">
      <c r="A96" t="s">
        <v>1099</v>
      </c>
      <c r="B96" t="s">
        <v>1041</v>
      </c>
      <c r="C96" t="s">
        <v>55</v>
      </c>
      <c r="D96" s="12" t="s">
        <v>979</v>
      </c>
      <c r="E96" s="12">
        <f t="shared" si="342"/>
        <v>10</v>
      </c>
      <c r="F96" s="37"/>
      <c r="G96" s="37"/>
      <c r="H96" s="37"/>
      <c r="I96" s="37"/>
      <c r="J96" s="37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GY96" s="27"/>
      <c r="GZ96" s="27"/>
      <c r="HV96" s="28" t="s">
        <v>1042</v>
      </c>
      <c r="HW96" s="28" t="s">
        <v>1042</v>
      </c>
      <c r="HX96" s="28" t="s">
        <v>1042</v>
      </c>
      <c r="HY96" s="28" t="s">
        <v>1042</v>
      </c>
      <c r="HZ96" s="28" t="s">
        <v>1042</v>
      </c>
      <c r="IC96" s="28" t="s">
        <v>1042</v>
      </c>
      <c r="ID96" s="28" t="s">
        <v>1042</v>
      </c>
      <c r="IE96" s="28" t="s">
        <v>1042</v>
      </c>
      <c r="IF96" s="28" t="s">
        <v>1042</v>
      </c>
      <c r="IG96" s="28" t="s">
        <v>1042</v>
      </c>
    </row>
    <row r="97" spans="1:373" ht="14.45" hidden="1">
      <c r="A97" t="s">
        <v>449</v>
      </c>
      <c r="B97" t="s">
        <v>1041</v>
      </c>
      <c r="C97" t="s">
        <v>55</v>
      </c>
      <c r="D97" s="12" t="s">
        <v>50</v>
      </c>
      <c r="E97" s="12">
        <f t="shared" si="342"/>
        <v>10</v>
      </c>
      <c r="F97" s="37"/>
      <c r="G97" s="37"/>
      <c r="H97" s="37"/>
      <c r="I97" s="37"/>
      <c r="J97" s="37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GY97" s="27"/>
      <c r="GZ97" s="27"/>
      <c r="HV97" s="28" t="s">
        <v>1042</v>
      </c>
      <c r="HW97" s="28" t="s">
        <v>1042</v>
      </c>
      <c r="HX97" s="28" t="s">
        <v>1042</v>
      </c>
      <c r="HY97" s="28" t="s">
        <v>1042</v>
      </c>
      <c r="HZ97" s="28" t="s">
        <v>1042</v>
      </c>
      <c r="IC97" s="28" t="s">
        <v>1042</v>
      </c>
      <c r="ID97" s="28" t="s">
        <v>1042</v>
      </c>
      <c r="IE97" s="28" t="s">
        <v>1042</v>
      </c>
      <c r="IF97" s="28" t="s">
        <v>1042</v>
      </c>
      <c r="IG97" s="28" t="s">
        <v>1042</v>
      </c>
      <c r="MY97" s="32" t="s">
        <v>1042</v>
      </c>
      <c r="MZ97" s="32" t="s">
        <v>1042</v>
      </c>
      <c r="NC97" s="32" t="s">
        <v>1042</v>
      </c>
      <c r="NF97" s="32" t="s">
        <v>1042</v>
      </c>
      <c r="NG97" s="32" t="s">
        <v>1042</v>
      </c>
    </row>
    <row r="98" spans="1:373" ht="14.45" hidden="1">
      <c r="A98" t="s">
        <v>416</v>
      </c>
      <c r="B98" t="s">
        <v>1041</v>
      </c>
      <c r="C98" t="s">
        <v>55</v>
      </c>
      <c r="D98" s="12" t="s">
        <v>55</v>
      </c>
      <c r="E98" s="12">
        <f t="shared" si="342"/>
        <v>5</v>
      </c>
      <c r="F98" s="37"/>
      <c r="G98" s="37"/>
      <c r="H98" s="37"/>
      <c r="I98" s="37"/>
      <c r="J98" s="3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DR98" s="28"/>
      <c r="DW98" s="28"/>
      <c r="DX98" s="28"/>
      <c r="DY98" s="28"/>
      <c r="GY98" s="27"/>
      <c r="GZ98" s="27"/>
      <c r="HY98" s="28" t="s">
        <v>1042</v>
      </c>
      <c r="HZ98" s="28" t="s">
        <v>1042</v>
      </c>
      <c r="IE98" s="28" t="s">
        <v>1042</v>
      </c>
      <c r="IF98" s="28" t="s">
        <v>1042</v>
      </c>
      <c r="IG98" s="28" t="s">
        <v>1042</v>
      </c>
      <c r="NA98" s="33"/>
      <c r="NB98" s="33"/>
      <c r="NC98" s="33"/>
      <c r="NF98" s="33"/>
      <c r="NG98" s="33"/>
    </row>
    <row r="99" spans="1:373" ht="14.45" hidden="1">
      <c r="A99" t="s">
        <v>1100</v>
      </c>
      <c r="B99" t="s">
        <v>1041</v>
      </c>
      <c r="C99" s="9" t="s">
        <v>55</v>
      </c>
      <c r="D99" s="12" t="s">
        <v>979</v>
      </c>
      <c r="E99" s="12">
        <f t="shared" si="342"/>
        <v>10</v>
      </c>
      <c r="F99" s="37"/>
      <c r="G99" s="37"/>
      <c r="H99" s="37"/>
      <c r="I99" s="37"/>
      <c r="J99" s="37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DR99" s="28"/>
      <c r="DW99" s="28"/>
      <c r="DX99" s="28"/>
      <c r="DY99" s="28"/>
      <c r="GY99" s="27"/>
      <c r="GZ99" s="27"/>
      <c r="HV99" s="28" t="s">
        <v>1042</v>
      </c>
      <c r="HW99" s="28" t="s">
        <v>1042</v>
      </c>
      <c r="HX99" s="28" t="s">
        <v>1042</v>
      </c>
      <c r="HY99" s="28" t="s">
        <v>1042</v>
      </c>
      <c r="HZ99" s="28" t="s">
        <v>1042</v>
      </c>
      <c r="IC99" s="28" t="s">
        <v>1042</v>
      </c>
      <c r="ID99" s="28" t="s">
        <v>1042</v>
      </c>
      <c r="IE99" s="28" t="s">
        <v>1042</v>
      </c>
      <c r="IF99" s="28" t="s">
        <v>1042</v>
      </c>
      <c r="IG99" s="28" t="s">
        <v>1042</v>
      </c>
      <c r="IQ99" s="27" t="s">
        <v>1043</v>
      </c>
      <c r="IR99" s="27" t="s">
        <v>1043</v>
      </c>
      <c r="IS99" s="27" t="s">
        <v>1043</v>
      </c>
      <c r="IT99" s="27" t="s">
        <v>1043</v>
      </c>
      <c r="IU99" s="27" t="s">
        <v>1043</v>
      </c>
      <c r="NA99" s="33"/>
      <c r="NB99" s="33"/>
      <c r="NC99" s="33"/>
      <c r="NF99" s="33"/>
      <c r="NG99" s="33"/>
    </row>
    <row r="100" spans="1:373" ht="14.45" hidden="1">
      <c r="A100" t="s">
        <v>1101</v>
      </c>
      <c r="B100" t="s">
        <v>1041</v>
      </c>
      <c r="C100" t="s">
        <v>55</v>
      </c>
      <c r="D100" s="12" t="s">
        <v>142</v>
      </c>
      <c r="E100" s="12">
        <f t="shared" si="342"/>
        <v>10</v>
      </c>
      <c r="F100" s="37"/>
      <c r="G100" s="37"/>
      <c r="H100" s="37"/>
      <c r="I100" s="37"/>
      <c r="J100" s="37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GY100" s="27"/>
      <c r="GZ100" s="27"/>
      <c r="HL100" s="27" t="s">
        <v>1043</v>
      </c>
      <c r="HO100" s="27" t="s">
        <v>1043</v>
      </c>
      <c r="HP100" s="27" t="s">
        <v>1043</v>
      </c>
      <c r="HQ100" s="27" t="s">
        <v>1043</v>
      </c>
      <c r="HR100" s="27" t="s">
        <v>1043</v>
      </c>
      <c r="HS100" s="27" t="s">
        <v>1043</v>
      </c>
      <c r="HV100" s="28" t="s">
        <v>1042</v>
      </c>
      <c r="HW100" s="28" t="s">
        <v>1042</v>
      </c>
      <c r="HX100" s="28" t="s">
        <v>1042</v>
      </c>
      <c r="HY100" s="28" t="s">
        <v>1042</v>
      </c>
      <c r="HZ100" s="28" t="s">
        <v>1042</v>
      </c>
      <c r="IC100" s="28" t="s">
        <v>1042</v>
      </c>
      <c r="ID100" s="28" t="s">
        <v>1042</v>
      </c>
      <c r="IE100" s="28" t="s">
        <v>1042</v>
      </c>
      <c r="IF100" s="28" t="s">
        <v>1042</v>
      </c>
      <c r="IG100" s="28" t="s">
        <v>1042</v>
      </c>
      <c r="NH100" s="32" t="s">
        <v>1042</v>
      </c>
      <c r="NI100" s="32" t="s">
        <v>1042</v>
      </c>
    </row>
    <row r="101" spans="1:373" ht="14.45" hidden="1">
      <c r="A101" t="s">
        <v>1102</v>
      </c>
      <c r="B101" t="s">
        <v>1041</v>
      </c>
      <c r="C101" t="s">
        <v>55</v>
      </c>
      <c r="D101" s="12" t="s">
        <v>50</v>
      </c>
      <c r="E101" s="12">
        <f t="shared" ref="E101:E126" si="343">COUNTIFS(HV101:IG101,UPPER("x"))</f>
        <v>10</v>
      </c>
      <c r="F101" s="37"/>
      <c r="G101" s="37"/>
      <c r="H101" s="37"/>
      <c r="I101" s="37"/>
      <c r="J101" s="37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GY101" s="27"/>
      <c r="GZ101" s="27"/>
      <c r="HQ101" s="45" t="s">
        <v>1042</v>
      </c>
      <c r="HR101" s="45" t="s">
        <v>1042</v>
      </c>
      <c r="HS101" s="45" t="s">
        <v>1042</v>
      </c>
      <c r="HV101" s="28" t="s">
        <v>1042</v>
      </c>
      <c r="HW101" s="28" t="s">
        <v>1042</v>
      </c>
      <c r="HX101" s="28" t="s">
        <v>1042</v>
      </c>
      <c r="HY101" s="28" t="s">
        <v>1042</v>
      </c>
      <c r="HZ101" s="28" t="s">
        <v>1042</v>
      </c>
      <c r="IC101" s="28" t="s">
        <v>1042</v>
      </c>
      <c r="ID101" s="28" t="s">
        <v>1042</v>
      </c>
      <c r="IE101" s="28" t="s">
        <v>1042</v>
      </c>
      <c r="IF101" s="28" t="s">
        <v>1042</v>
      </c>
      <c r="IG101" s="28" t="s">
        <v>1042</v>
      </c>
      <c r="JE101" s="27" t="s">
        <v>1042</v>
      </c>
      <c r="JF101" s="27" t="s">
        <v>1042</v>
      </c>
      <c r="JG101" s="27" t="s">
        <v>1042</v>
      </c>
      <c r="JH101" s="27" t="s">
        <v>1042</v>
      </c>
      <c r="JI101" s="27" t="s">
        <v>1042</v>
      </c>
      <c r="MY101" s="32" t="s">
        <v>1042</v>
      </c>
      <c r="MZ101" s="32" t="s">
        <v>1042</v>
      </c>
      <c r="NC101" s="32" t="s">
        <v>1042</v>
      </c>
    </row>
    <row r="102" spans="1:373" ht="14.45" hidden="1">
      <c r="A102" t="s">
        <v>1103</v>
      </c>
      <c r="B102" t="s">
        <v>128</v>
      </c>
      <c r="C102" t="s">
        <v>128</v>
      </c>
      <c r="D102" t="s">
        <v>1016</v>
      </c>
      <c r="E102" s="12">
        <f t="shared" si="343"/>
        <v>10</v>
      </c>
      <c r="F102" s="38"/>
      <c r="G102" s="38"/>
      <c r="H102" s="38"/>
      <c r="I102" s="38"/>
      <c r="J102" s="38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GY102" s="27"/>
      <c r="GZ102" s="27"/>
      <c r="HV102" s="28" t="s">
        <v>1042</v>
      </c>
      <c r="HW102" s="28" t="s">
        <v>1042</v>
      </c>
      <c r="HX102" s="28" t="s">
        <v>1042</v>
      </c>
      <c r="HY102" s="28" t="s">
        <v>1042</v>
      </c>
      <c r="HZ102" s="28" t="s">
        <v>1042</v>
      </c>
      <c r="IC102" s="28" t="s">
        <v>1042</v>
      </c>
      <c r="ID102" s="28" t="s">
        <v>1042</v>
      </c>
      <c r="IE102" s="28" t="s">
        <v>1042</v>
      </c>
      <c r="IF102" s="28" t="s">
        <v>1042</v>
      </c>
      <c r="IG102" s="28" t="s">
        <v>1042</v>
      </c>
    </row>
    <row r="103" spans="1:373" ht="14.45" hidden="1">
      <c r="A103" t="s">
        <v>1104</v>
      </c>
      <c r="B103" t="s">
        <v>1041</v>
      </c>
      <c r="C103" t="s">
        <v>342</v>
      </c>
      <c r="D103" s="12" t="s">
        <v>342</v>
      </c>
      <c r="E103" s="12">
        <f t="shared" si="343"/>
        <v>10</v>
      </c>
      <c r="F103" s="37"/>
      <c r="G103" s="37"/>
      <c r="H103" s="37"/>
      <c r="I103" s="37"/>
      <c r="J103" s="3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GY103" s="27"/>
      <c r="GZ103" s="27"/>
      <c r="HV103" s="28" t="s">
        <v>1042</v>
      </c>
      <c r="HW103" s="28" t="s">
        <v>1042</v>
      </c>
      <c r="HX103" s="28" t="s">
        <v>1042</v>
      </c>
      <c r="HY103" s="28" t="s">
        <v>1042</v>
      </c>
      <c r="HZ103" s="28" t="s">
        <v>1042</v>
      </c>
      <c r="IC103" s="28" t="s">
        <v>1042</v>
      </c>
      <c r="ID103" s="28" t="s">
        <v>1042</v>
      </c>
      <c r="IE103" s="28" t="s">
        <v>1042</v>
      </c>
      <c r="IF103" s="28" t="s">
        <v>1042</v>
      </c>
      <c r="IG103" s="28" t="s">
        <v>1042</v>
      </c>
    </row>
    <row r="104" spans="1:373" ht="14.45" hidden="1">
      <c r="A104" t="s">
        <v>773</v>
      </c>
      <c r="B104" t="s">
        <v>1041</v>
      </c>
      <c r="C104" t="s">
        <v>55</v>
      </c>
      <c r="D104" s="12" t="s">
        <v>50</v>
      </c>
      <c r="E104" s="12">
        <f t="shared" si="343"/>
        <v>10</v>
      </c>
      <c r="F104" s="37"/>
      <c r="G104" s="37"/>
      <c r="H104" s="37"/>
      <c r="I104" s="37"/>
      <c r="J104" s="37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GY104" s="27"/>
      <c r="GZ104" s="27"/>
      <c r="HV104" s="28" t="s">
        <v>1042</v>
      </c>
      <c r="HW104" s="28" t="s">
        <v>1042</v>
      </c>
      <c r="HX104" s="28" t="s">
        <v>1042</v>
      </c>
      <c r="HY104" s="28" t="s">
        <v>1042</v>
      </c>
      <c r="HZ104" s="28" t="s">
        <v>1042</v>
      </c>
      <c r="IC104" s="28" t="s">
        <v>1042</v>
      </c>
      <c r="ID104" s="28" t="s">
        <v>1042</v>
      </c>
      <c r="IE104" s="28" t="s">
        <v>1042</v>
      </c>
      <c r="IF104" s="28" t="s">
        <v>1042</v>
      </c>
      <c r="IG104" s="28" t="s">
        <v>1042</v>
      </c>
    </row>
    <row r="105" spans="1:373" ht="14.45" hidden="1">
      <c r="A105" t="s">
        <v>335</v>
      </c>
      <c r="B105" t="s">
        <v>510</v>
      </c>
      <c r="C105" t="s">
        <v>510</v>
      </c>
      <c r="D105" t="s">
        <v>1016</v>
      </c>
      <c r="E105" s="12">
        <f t="shared" si="343"/>
        <v>10</v>
      </c>
      <c r="F105" s="38"/>
      <c r="G105" s="38"/>
      <c r="H105" s="38"/>
      <c r="I105" s="38"/>
      <c r="J105" s="38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DR105" s="28"/>
      <c r="DW105" s="28"/>
      <c r="DX105" s="28"/>
      <c r="DY105" s="28"/>
      <c r="GY105" s="27"/>
      <c r="GZ105" s="27"/>
      <c r="HV105" s="28" t="s">
        <v>1042</v>
      </c>
      <c r="HW105" s="28" t="s">
        <v>1042</v>
      </c>
      <c r="HX105" s="28" t="s">
        <v>1042</v>
      </c>
      <c r="HY105" s="28" t="s">
        <v>1042</v>
      </c>
      <c r="HZ105" s="28" t="s">
        <v>1042</v>
      </c>
      <c r="IC105" s="28" t="s">
        <v>1042</v>
      </c>
      <c r="ID105" s="28" t="s">
        <v>1042</v>
      </c>
      <c r="IE105" s="28" t="s">
        <v>1042</v>
      </c>
      <c r="IF105" s="28" t="s">
        <v>1042</v>
      </c>
      <c r="IG105" s="28" t="s">
        <v>1042</v>
      </c>
      <c r="NA105" s="33"/>
      <c r="NB105" s="33"/>
      <c r="NC105" s="33"/>
      <c r="NF105" s="33"/>
      <c r="NG105" s="33"/>
    </row>
    <row r="106" spans="1:373" ht="14.45" hidden="1">
      <c r="A106" s="9" t="s">
        <v>133</v>
      </c>
      <c r="B106" t="s">
        <v>1041</v>
      </c>
      <c r="C106" s="9" t="s">
        <v>55</v>
      </c>
      <c r="D106" s="12" t="s">
        <v>142</v>
      </c>
      <c r="E106" s="12">
        <f t="shared" si="343"/>
        <v>10</v>
      </c>
      <c r="F106" s="37"/>
      <c r="G106" s="37"/>
      <c r="H106" s="37"/>
      <c r="I106" s="37"/>
      <c r="J106" s="37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DR106" s="28"/>
      <c r="DW106" s="28"/>
      <c r="DX106" s="28"/>
      <c r="DY106" s="28"/>
      <c r="GY106" s="27"/>
      <c r="GZ106" s="27"/>
      <c r="HS106" s="27" t="s">
        <v>1043</v>
      </c>
      <c r="HV106" s="28" t="s">
        <v>1042</v>
      </c>
      <c r="HW106" s="28" t="s">
        <v>1042</v>
      </c>
      <c r="HX106" s="28" t="s">
        <v>1042</v>
      </c>
      <c r="HY106" s="28" t="s">
        <v>1042</v>
      </c>
      <c r="HZ106" s="28" t="s">
        <v>1042</v>
      </c>
      <c r="IC106" s="28" t="s">
        <v>1042</v>
      </c>
      <c r="ID106" s="28" t="s">
        <v>1042</v>
      </c>
      <c r="IE106" s="28" t="s">
        <v>1042</v>
      </c>
      <c r="IF106" s="28" t="s">
        <v>1042</v>
      </c>
      <c r="IG106" s="28" t="s">
        <v>1042</v>
      </c>
      <c r="NA106" s="33"/>
      <c r="NB106" s="33"/>
      <c r="NC106" s="33"/>
      <c r="NF106" s="33"/>
      <c r="NG106" s="33"/>
    </row>
    <row r="107" spans="1:373" ht="14.45" hidden="1">
      <c r="A107" t="s">
        <v>1105</v>
      </c>
      <c r="B107" t="s">
        <v>1041</v>
      </c>
      <c r="C107" t="s">
        <v>55</v>
      </c>
      <c r="D107" s="12" t="s">
        <v>50</v>
      </c>
      <c r="E107" s="12">
        <f t="shared" si="343"/>
        <v>10</v>
      </c>
      <c r="F107" s="37"/>
      <c r="G107" s="37"/>
      <c r="H107" s="37"/>
      <c r="I107" s="37"/>
      <c r="J107" s="37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GY107" s="27"/>
      <c r="GZ107" s="27"/>
      <c r="HV107" s="28" t="s">
        <v>1042</v>
      </c>
      <c r="HW107" s="28" t="s">
        <v>1042</v>
      </c>
      <c r="HX107" s="28" t="s">
        <v>1042</v>
      </c>
      <c r="HY107" s="28" t="s">
        <v>1042</v>
      </c>
      <c r="HZ107" s="28" t="s">
        <v>1042</v>
      </c>
      <c r="IC107" s="28" t="s">
        <v>1042</v>
      </c>
      <c r="ID107" s="28" t="s">
        <v>1042</v>
      </c>
      <c r="IE107" s="28" t="s">
        <v>1042</v>
      </c>
      <c r="IF107" s="28" t="s">
        <v>1042</v>
      </c>
      <c r="IG107" s="28" t="s">
        <v>1042</v>
      </c>
    </row>
    <row r="108" spans="1:373" ht="14.45" hidden="1">
      <c r="A108" t="s">
        <v>1106</v>
      </c>
      <c r="B108" t="s">
        <v>1041</v>
      </c>
      <c r="C108" t="s">
        <v>55</v>
      </c>
      <c r="D108" s="12" t="s">
        <v>142</v>
      </c>
      <c r="E108" s="12">
        <f t="shared" si="343"/>
        <v>10</v>
      </c>
      <c r="F108" s="37"/>
      <c r="G108" s="37"/>
      <c r="H108" s="37"/>
      <c r="I108" s="37"/>
      <c r="J108" s="37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GY108" s="27"/>
      <c r="GZ108" s="27"/>
      <c r="HK108" s="27" t="s">
        <v>1043</v>
      </c>
      <c r="HL108" s="27" t="s">
        <v>1043</v>
      </c>
      <c r="HO108" s="27" t="s">
        <v>1043</v>
      </c>
      <c r="HP108" s="27" t="s">
        <v>1043</v>
      </c>
      <c r="HQ108" s="27" t="s">
        <v>1043</v>
      </c>
      <c r="HR108" s="27" t="s">
        <v>1043</v>
      </c>
      <c r="HS108" s="27" t="s">
        <v>1043</v>
      </c>
      <c r="HV108" s="28" t="s">
        <v>1042</v>
      </c>
      <c r="HW108" s="28" t="s">
        <v>1042</v>
      </c>
      <c r="HX108" s="28" t="s">
        <v>1042</v>
      </c>
      <c r="HY108" s="28" t="s">
        <v>1042</v>
      </c>
      <c r="HZ108" s="28" t="s">
        <v>1042</v>
      </c>
      <c r="IC108" s="28" t="s">
        <v>1042</v>
      </c>
      <c r="ID108" s="28" t="s">
        <v>1042</v>
      </c>
      <c r="IE108" s="28" t="s">
        <v>1042</v>
      </c>
      <c r="IF108" s="28" t="s">
        <v>1042</v>
      </c>
      <c r="IG108" s="28" t="s">
        <v>1042</v>
      </c>
    </row>
    <row r="109" spans="1:373" ht="14.45" hidden="1">
      <c r="A109" t="s">
        <v>278</v>
      </c>
      <c r="B109" t="s">
        <v>1041</v>
      </c>
      <c r="C109" t="s">
        <v>55</v>
      </c>
      <c r="D109" s="12" t="s">
        <v>142</v>
      </c>
      <c r="E109" s="12">
        <f t="shared" si="343"/>
        <v>10</v>
      </c>
      <c r="F109" s="37"/>
      <c r="G109" s="37"/>
      <c r="H109" s="37"/>
      <c r="I109" s="37"/>
      <c r="J109" s="37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GY109" s="27"/>
      <c r="GZ109" s="27"/>
      <c r="HO109" s="27" t="s">
        <v>1043</v>
      </c>
      <c r="HP109" s="27" t="s">
        <v>1043</v>
      </c>
      <c r="HQ109" s="27" t="s">
        <v>1043</v>
      </c>
      <c r="HR109" s="27" t="s">
        <v>1043</v>
      </c>
      <c r="HS109" s="27" t="s">
        <v>1043</v>
      </c>
      <c r="HV109" s="28" t="s">
        <v>1042</v>
      </c>
      <c r="HW109" s="28" t="s">
        <v>1042</v>
      </c>
      <c r="HX109" s="28" t="s">
        <v>1042</v>
      </c>
      <c r="HY109" s="28" t="s">
        <v>1042</v>
      </c>
      <c r="HZ109" s="28" t="s">
        <v>1042</v>
      </c>
      <c r="IC109" s="28" t="s">
        <v>1042</v>
      </c>
      <c r="ID109" s="28" t="s">
        <v>1042</v>
      </c>
      <c r="IE109" s="28" t="s">
        <v>1042</v>
      </c>
      <c r="IF109" s="28" t="s">
        <v>1042</v>
      </c>
      <c r="IG109" s="28" t="s">
        <v>1042</v>
      </c>
    </row>
    <row r="110" spans="1:373" ht="14.45" hidden="1">
      <c r="A110" t="s">
        <v>1107</v>
      </c>
      <c r="B110" t="s">
        <v>1041</v>
      </c>
      <c r="C110" t="s">
        <v>59</v>
      </c>
      <c r="D110" s="12" t="s">
        <v>342</v>
      </c>
      <c r="E110" s="12">
        <f t="shared" si="343"/>
        <v>10</v>
      </c>
      <c r="F110" s="37"/>
      <c r="G110" s="37"/>
      <c r="H110" s="37"/>
      <c r="I110" s="37"/>
      <c r="J110" s="37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GY110" s="27"/>
      <c r="GZ110" s="27"/>
      <c r="HV110" s="28" t="s">
        <v>1042</v>
      </c>
      <c r="HW110" s="28" t="s">
        <v>1042</v>
      </c>
      <c r="HX110" s="28" t="s">
        <v>1042</v>
      </c>
      <c r="HY110" s="28" t="s">
        <v>1042</v>
      </c>
      <c r="HZ110" s="28" t="s">
        <v>1042</v>
      </c>
      <c r="IC110" s="28" t="s">
        <v>1042</v>
      </c>
      <c r="ID110" s="28" t="s">
        <v>1042</v>
      </c>
      <c r="IE110" s="28" t="s">
        <v>1042</v>
      </c>
      <c r="IF110" s="28" t="s">
        <v>1042</v>
      </c>
      <c r="IG110" s="28" t="s">
        <v>1042</v>
      </c>
    </row>
    <row r="111" spans="1:373" ht="14.45" hidden="1">
      <c r="A111" s="9" t="s">
        <v>539</v>
      </c>
      <c r="B111" t="s">
        <v>128</v>
      </c>
      <c r="C111" t="s">
        <v>128</v>
      </c>
      <c r="D111" t="s">
        <v>1016</v>
      </c>
      <c r="E111" s="12">
        <f t="shared" si="343"/>
        <v>10</v>
      </c>
      <c r="F111" s="38"/>
      <c r="G111" s="38"/>
      <c r="H111" s="38"/>
      <c r="I111" s="38"/>
      <c r="J111" s="38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DC111" s="27" t="s">
        <v>1042</v>
      </c>
      <c r="DD111" s="27" t="s">
        <v>1042</v>
      </c>
      <c r="DR111" s="28"/>
      <c r="DW111" s="28"/>
      <c r="DX111" s="28"/>
      <c r="DY111" s="28"/>
      <c r="ED111" s="27" t="s">
        <v>1042</v>
      </c>
      <c r="EE111" s="27" t="s">
        <v>1042</v>
      </c>
      <c r="EF111" s="27" t="s">
        <v>1042</v>
      </c>
      <c r="EI111" s="27" t="s">
        <v>1042</v>
      </c>
      <c r="EJ111" s="27" t="s">
        <v>1042</v>
      </c>
      <c r="EK111" s="27" t="s">
        <v>1042</v>
      </c>
      <c r="EL111" s="27" t="s">
        <v>1042</v>
      </c>
      <c r="EM111" s="27" t="s">
        <v>1042</v>
      </c>
      <c r="EP111" s="27" t="s">
        <v>1042</v>
      </c>
      <c r="EQ111" s="27" t="s">
        <v>1042</v>
      </c>
      <c r="ER111" s="27" t="s">
        <v>1042</v>
      </c>
      <c r="ES111" s="27" t="s">
        <v>1042</v>
      </c>
      <c r="ET111" s="27" t="s">
        <v>1042</v>
      </c>
      <c r="EW111" s="27" t="s">
        <v>1042</v>
      </c>
      <c r="EX111" s="27" t="s">
        <v>1042</v>
      </c>
      <c r="EY111" s="27" t="s">
        <v>1042</v>
      </c>
      <c r="EZ111" s="27" t="s">
        <v>1042</v>
      </c>
      <c r="FA111" s="27" t="s">
        <v>1042</v>
      </c>
      <c r="GY111" s="27"/>
      <c r="GZ111" s="27"/>
      <c r="HV111" s="28" t="s">
        <v>1042</v>
      </c>
      <c r="HW111" s="28" t="s">
        <v>1042</v>
      </c>
      <c r="HX111" s="28" t="s">
        <v>1042</v>
      </c>
      <c r="HY111" s="28" t="s">
        <v>1042</v>
      </c>
      <c r="HZ111" s="28" t="s">
        <v>1042</v>
      </c>
      <c r="IC111" s="28" t="s">
        <v>1042</v>
      </c>
      <c r="ID111" s="28" t="s">
        <v>1042</v>
      </c>
      <c r="IE111" s="28" t="s">
        <v>1042</v>
      </c>
      <c r="IF111" s="28" t="s">
        <v>1042</v>
      </c>
      <c r="IG111" s="28" t="s">
        <v>1042</v>
      </c>
      <c r="NA111" s="33"/>
      <c r="NB111" s="33"/>
      <c r="NC111" s="33"/>
      <c r="NF111" s="33"/>
      <c r="NG111" s="33"/>
    </row>
    <row r="112" spans="1:373" ht="14.45" hidden="1">
      <c r="A112" t="s">
        <v>1108</v>
      </c>
      <c r="B112" t="s">
        <v>1041</v>
      </c>
      <c r="C112" t="s">
        <v>55</v>
      </c>
      <c r="D112" s="12" t="s">
        <v>142</v>
      </c>
      <c r="E112" s="12">
        <f t="shared" si="343"/>
        <v>10</v>
      </c>
      <c r="F112" s="37"/>
      <c r="G112" s="37"/>
      <c r="H112" s="37"/>
      <c r="I112" s="37"/>
      <c r="J112" s="37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GY112" s="27"/>
      <c r="GZ112" s="27"/>
      <c r="HV112" s="28" t="s">
        <v>1042</v>
      </c>
      <c r="HW112" s="28" t="s">
        <v>1042</v>
      </c>
      <c r="HX112" s="28" t="s">
        <v>1042</v>
      </c>
      <c r="HY112" s="28" t="s">
        <v>1042</v>
      </c>
      <c r="HZ112" s="28" t="s">
        <v>1042</v>
      </c>
      <c r="IC112" s="28" t="s">
        <v>1042</v>
      </c>
      <c r="ID112" s="28" t="s">
        <v>1042</v>
      </c>
      <c r="IE112" s="28" t="s">
        <v>1042</v>
      </c>
      <c r="IF112" s="28" t="s">
        <v>1042</v>
      </c>
      <c r="IG112" s="28" t="s">
        <v>1042</v>
      </c>
    </row>
    <row r="113" spans="1:374" ht="14.45" hidden="1">
      <c r="A113" t="s">
        <v>1109</v>
      </c>
      <c r="B113" t="s">
        <v>1041</v>
      </c>
      <c r="C113" t="s">
        <v>55</v>
      </c>
      <c r="D113" s="12" t="s">
        <v>979</v>
      </c>
      <c r="E113" s="12">
        <f t="shared" si="343"/>
        <v>10</v>
      </c>
      <c r="F113" s="37"/>
      <c r="G113" s="37"/>
      <c r="H113" s="37"/>
      <c r="I113" s="37"/>
      <c r="J113" s="37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GY113" s="27"/>
      <c r="GZ113" s="27"/>
      <c r="HO113" s="27" t="s">
        <v>1043</v>
      </c>
      <c r="HP113" s="27" t="s">
        <v>1043</v>
      </c>
      <c r="HQ113" s="27" t="s">
        <v>1043</v>
      </c>
      <c r="HR113" s="27" t="s">
        <v>1043</v>
      </c>
      <c r="HS113" s="27" t="s">
        <v>1043</v>
      </c>
      <c r="HV113" s="28" t="s">
        <v>1042</v>
      </c>
      <c r="HW113" s="28" t="s">
        <v>1042</v>
      </c>
      <c r="HX113" s="28" t="s">
        <v>1042</v>
      </c>
      <c r="HY113" s="28" t="s">
        <v>1042</v>
      </c>
      <c r="HZ113" s="28" t="s">
        <v>1042</v>
      </c>
      <c r="IC113" s="28" t="s">
        <v>1042</v>
      </c>
      <c r="ID113" s="28" t="s">
        <v>1042</v>
      </c>
      <c r="IE113" s="28" t="s">
        <v>1042</v>
      </c>
      <c r="IF113" s="28" t="s">
        <v>1042</v>
      </c>
      <c r="IG113" s="28" t="s">
        <v>1042</v>
      </c>
    </row>
    <row r="114" spans="1:374" ht="14.45" hidden="1">
      <c r="A114" t="s">
        <v>419</v>
      </c>
      <c r="B114" t="s">
        <v>1041</v>
      </c>
      <c r="C114" t="s">
        <v>55</v>
      </c>
      <c r="D114" s="12" t="s">
        <v>979</v>
      </c>
      <c r="E114" s="12">
        <f t="shared" si="343"/>
        <v>10</v>
      </c>
      <c r="F114" s="37"/>
      <c r="G114" s="37"/>
      <c r="H114" s="37"/>
      <c r="I114" s="37"/>
      <c r="J114" s="37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GY114" s="27"/>
      <c r="GZ114" s="27"/>
      <c r="HV114" s="28" t="s">
        <v>1042</v>
      </c>
      <c r="HW114" s="28" t="s">
        <v>1042</v>
      </c>
      <c r="HX114" s="28" t="s">
        <v>1042</v>
      </c>
      <c r="HY114" s="28" t="s">
        <v>1042</v>
      </c>
      <c r="HZ114" s="28" t="s">
        <v>1042</v>
      </c>
      <c r="IC114" s="28" t="s">
        <v>1042</v>
      </c>
      <c r="ID114" s="28" t="s">
        <v>1042</v>
      </c>
      <c r="IE114" s="28" t="s">
        <v>1042</v>
      </c>
      <c r="IF114" s="28" t="s">
        <v>1042</v>
      </c>
      <c r="IG114" s="28" t="s">
        <v>1042</v>
      </c>
    </row>
    <row r="115" spans="1:374" ht="14.45" hidden="1">
      <c r="A115" t="s">
        <v>1110</v>
      </c>
      <c r="B115" t="s">
        <v>128</v>
      </c>
      <c r="C115" t="s">
        <v>128</v>
      </c>
      <c r="D115" t="s">
        <v>1016</v>
      </c>
      <c r="E115" s="12">
        <f t="shared" si="343"/>
        <v>10</v>
      </c>
      <c r="F115" s="38"/>
      <c r="G115" s="38"/>
      <c r="H115" s="38"/>
      <c r="I115" s="38"/>
      <c r="J115" s="38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GY115" s="27"/>
      <c r="GZ115" s="27"/>
      <c r="HV115" s="28" t="s">
        <v>1042</v>
      </c>
      <c r="HW115" s="28" t="s">
        <v>1042</v>
      </c>
      <c r="HX115" s="28" t="s">
        <v>1042</v>
      </c>
      <c r="HY115" s="28" t="s">
        <v>1042</v>
      </c>
      <c r="HZ115" s="28" t="s">
        <v>1042</v>
      </c>
      <c r="IC115" s="28" t="s">
        <v>1042</v>
      </c>
      <c r="ID115" s="28" t="s">
        <v>1042</v>
      </c>
      <c r="IE115" s="28" t="s">
        <v>1042</v>
      </c>
      <c r="IF115" s="28" t="s">
        <v>1042</v>
      </c>
      <c r="IG115" s="28" t="s">
        <v>1042</v>
      </c>
    </row>
    <row r="116" spans="1:374" ht="14.45" hidden="1">
      <c r="A116" t="s">
        <v>694</v>
      </c>
      <c r="B116" t="s">
        <v>1041</v>
      </c>
      <c r="C116" t="s">
        <v>176</v>
      </c>
      <c r="D116" s="12" t="s">
        <v>267</v>
      </c>
      <c r="E116" s="12">
        <f t="shared" si="343"/>
        <v>10</v>
      </c>
      <c r="F116" s="37"/>
      <c r="G116" s="37"/>
      <c r="H116" s="37"/>
      <c r="I116" s="37"/>
      <c r="J116" s="37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GY116" s="27"/>
      <c r="GZ116" s="27"/>
      <c r="HV116" s="28" t="s">
        <v>1042</v>
      </c>
      <c r="HW116" s="28" t="s">
        <v>1042</v>
      </c>
      <c r="HX116" s="28" t="s">
        <v>1042</v>
      </c>
      <c r="HY116" s="28" t="s">
        <v>1042</v>
      </c>
      <c r="HZ116" s="28" t="s">
        <v>1042</v>
      </c>
      <c r="IC116" s="28" t="s">
        <v>1042</v>
      </c>
      <c r="ID116" s="28" t="s">
        <v>1042</v>
      </c>
      <c r="IE116" s="28" t="s">
        <v>1042</v>
      </c>
      <c r="IF116" s="28" t="s">
        <v>1042</v>
      </c>
      <c r="IG116" s="28" t="s">
        <v>1042</v>
      </c>
    </row>
    <row r="117" spans="1:374" ht="14.45" hidden="1">
      <c r="A117" t="s">
        <v>695</v>
      </c>
      <c r="B117" t="s">
        <v>1041</v>
      </c>
      <c r="C117" t="s">
        <v>176</v>
      </c>
      <c r="D117" s="12" t="s">
        <v>267</v>
      </c>
      <c r="E117" s="12">
        <f t="shared" si="343"/>
        <v>0</v>
      </c>
      <c r="F117" s="37"/>
      <c r="G117" s="37"/>
      <c r="H117" s="37"/>
      <c r="I117" s="37"/>
      <c r="J117" s="37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GY117" s="27"/>
      <c r="GZ117" s="27"/>
      <c r="HH117" s="27" t="s">
        <v>1042</v>
      </c>
      <c r="HI117" s="27" t="s">
        <v>1042</v>
      </c>
      <c r="HJ117" s="27" t="s">
        <v>1042</v>
      </c>
      <c r="HK117" s="27" t="s">
        <v>1042</v>
      </c>
      <c r="HL117" s="27" t="s">
        <v>1042</v>
      </c>
      <c r="HO117" s="27" t="s">
        <v>1042</v>
      </c>
      <c r="HP117" s="27" t="s">
        <v>1042</v>
      </c>
      <c r="HQ117" s="27" t="s">
        <v>1042</v>
      </c>
      <c r="HR117" s="27" t="s">
        <v>1042</v>
      </c>
      <c r="HS117" s="27" t="s">
        <v>1042</v>
      </c>
    </row>
    <row r="118" spans="1:374" ht="14.45" hidden="1">
      <c r="A118" t="s">
        <v>774</v>
      </c>
      <c r="B118" t="s">
        <v>1041</v>
      </c>
      <c r="C118" t="s">
        <v>342</v>
      </c>
      <c r="D118" s="12" t="s">
        <v>342</v>
      </c>
      <c r="E118" s="12">
        <f t="shared" si="343"/>
        <v>7</v>
      </c>
      <c r="F118" s="37"/>
      <c r="G118" s="37"/>
      <c r="H118" s="37"/>
      <c r="I118" s="37"/>
      <c r="J118" s="3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DR118" s="28"/>
      <c r="DW118" s="28"/>
      <c r="DX118" s="28"/>
      <c r="DY118" s="28"/>
      <c r="GY118" s="27"/>
      <c r="GZ118" s="27"/>
      <c r="HV118" s="28" t="s">
        <v>1042</v>
      </c>
      <c r="HW118" s="28" t="s">
        <v>1042</v>
      </c>
      <c r="HX118" s="28" t="s">
        <v>1042</v>
      </c>
      <c r="HY118" s="28" t="s">
        <v>1042</v>
      </c>
      <c r="HZ118" s="28" t="s">
        <v>1042</v>
      </c>
      <c r="IC118" s="28" t="s">
        <v>1042</v>
      </c>
      <c r="ID118" s="28" t="s">
        <v>1042</v>
      </c>
      <c r="IQ118" s="27" t="s">
        <v>1042</v>
      </c>
      <c r="IR118" s="27" t="s">
        <v>1042</v>
      </c>
      <c r="IS118" s="27" t="s">
        <v>1042</v>
      </c>
      <c r="IT118" s="27" t="s">
        <v>1042</v>
      </c>
      <c r="IU118" s="27" t="s">
        <v>1042</v>
      </c>
      <c r="MY118" s="32" t="s">
        <v>1042</v>
      </c>
      <c r="MZ118" s="32" t="s">
        <v>1042</v>
      </c>
      <c r="NA118" s="33"/>
      <c r="NB118" s="33"/>
      <c r="NC118" s="33" t="s">
        <v>1042</v>
      </c>
      <c r="NF118" s="33"/>
      <c r="NG118" s="33"/>
      <c r="NI118" s="32" t="s">
        <v>1042</v>
      </c>
      <c r="NJ118" s="32" t="s">
        <v>1042</v>
      </c>
    </row>
    <row r="119" spans="1:374" ht="14.45" hidden="1">
      <c r="A119" t="s">
        <v>106</v>
      </c>
      <c r="B119" t="s">
        <v>1041</v>
      </c>
      <c r="C119" t="s">
        <v>55</v>
      </c>
      <c r="D119" s="12" t="s">
        <v>142</v>
      </c>
      <c r="E119" s="12">
        <f t="shared" si="343"/>
        <v>10</v>
      </c>
      <c r="F119" s="37"/>
      <c r="G119" s="37"/>
      <c r="H119" s="37"/>
      <c r="I119" s="37"/>
      <c r="J119" s="37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GY119" s="27"/>
      <c r="GZ119" s="27"/>
      <c r="HO119" s="27" t="s">
        <v>1043</v>
      </c>
      <c r="HP119" s="27" t="s">
        <v>1043</v>
      </c>
      <c r="HQ119" s="27" t="s">
        <v>1043</v>
      </c>
      <c r="HR119" s="27" t="s">
        <v>1043</v>
      </c>
      <c r="HS119" s="27" t="s">
        <v>1043</v>
      </c>
      <c r="HV119" s="28" t="s">
        <v>1042</v>
      </c>
      <c r="HW119" s="28" t="s">
        <v>1042</v>
      </c>
      <c r="HX119" s="28" t="s">
        <v>1042</v>
      </c>
      <c r="HY119" s="28" t="s">
        <v>1042</v>
      </c>
      <c r="HZ119" s="28" t="s">
        <v>1042</v>
      </c>
      <c r="IC119" s="28" t="s">
        <v>1042</v>
      </c>
      <c r="ID119" s="28" t="s">
        <v>1042</v>
      </c>
      <c r="IE119" s="28" t="s">
        <v>1042</v>
      </c>
      <c r="IF119" s="28" t="s">
        <v>1042</v>
      </c>
      <c r="IG119" s="28" t="s">
        <v>1042</v>
      </c>
      <c r="IJ119" s="27" t="s">
        <v>1043</v>
      </c>
      <c r="IK119" s="27" t="s">
        <v>1043</v>
      </c>
      <c r="IL119" s="27" t="s">
        <v>1043</v>
      </c>
      <c r="IM119" s="27" t="s">
        <v>1043</v>
      </c>
      <c r="IN119" s="27" t="s">
        <v>1043</v>
      </c>
    </row>
    <row r="120" spans="1:374" ht="14.45" hidden="1">
      <c r="A120" s="9" t="s">
        <v>148</v>
      </c>
      <c r="B120" t="s">
        <v>128</v>
      </c>
      <c r="C120" t="s">
        <v>128</v>
      </c>
      <c r="D120" t="s">
        <v>1016</v>
      </c>
      <c r="E120" s="12">
        <f t="shared" si="343"/>
        <v>10</v>
      </c>
      <c r="F120" s="38"/>
      <c r="G120" s="38"/>
      <c r="H120" s="38"/>
      <c r="I120" s="38"/>
      <c r="J120" s="38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DN120" s="27" t="s">
        <v>1042</v>
      </c>
      <c r="DO120" s="27" t="s">
        <v>1042</v>
      </c>
      <c r="DP120" s="27" t="s">
        <v>1042</v>
      </c>
      <c r="DQ120" s="27" t="s">
        <v>1042</v>
      </c>
      <c r="DR120" s="28"/>
      <c r="DS120" s="27" t="s">
        <v>1042</v>
      </c>
      <c r="DT120" s="27" t="s">
        <v>1042</v>
      </c>
      <c r="DU120" s="27" t="s">
        <v>1042</v>
      </c>
      <c r="DV120" s="27" t="s">
        <v>1042</v>
      </c>
      <c r="DW120" s="28"/>
      <c r="DX120" s="28"/>
      <c r="DY120" s="28"/>
      <c r="GY120" s="27"/>
      <c r="GZ120" s="27"/>
      <c r="HV120" s="28" t="s">
        <v>1042</v>
      </c>
      <c r="HW120" s="28" t="s">
        <v>1042</v>
      </c>
      <c r="HX120" s="28" t="s">
        <v>1042</v>
      </c>
      <c r="HY120" s="28" t="s">
        <v>1042</v>
      </c>
      <c r="HZ120" s="28" t="s">
        <v>1042</v>
      </c>
      <c r="IC120" s="28" t="s">
        <v>1042</v>
      </c>
      <c r="ID120" s="28" t="s">
        <v>1042</v>
      </c>
      <c r="IE120" s="28" t="s">
        <v>1042</v>
      </c>
      <c r="IF120" s="28" t="s">
        <v>1042</v>
      </c>
      <c r="IG120" s="28" t="s">
        <v>1042</v>
      </c>
      <c r="NA120" s="33"/>
      <c r="NB120" s="33"/>
      <c r="NC120" s="33"/>
      <c r="NF120" s="33"/>
      <c r="NG120" s="33"/>
    </row>
    <row r="121" spans="1:374" ht="14.45" hidden="1">
      <c r="A121" t="s">
        <v>1111</v>
      </c>
      <c r="B121" t="s">
        <v>1041</v>
      </c>
      <c r="C121" t="s">
        <v>176</v>
      </c>
      <c r="D121" s="12" t="s">
        <v>267</v>
      </c>
      <c r="E121" s="12">
        <f t="shared" si="343"/>
        <v>10</v>
      </c>
      <c r="F121" s="37"/>
      <c r="G121" s="37"/>
      <c r="H121" s="37"/>
      <c r="I121" s="37"/>
      <c r="J121" s="37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DR121" s="28"/>
      <c r="DW121" s="28"/>
      <c r="DX121" s="28" t="s">
        <v>1042</v>
      </c>
      <c r="DY121" s="28"/>
      <c r="GY121" s="27"/>
      <c r="GZ121" s="27"/>
      <c r="HV121" s="28" t="s">
        <v>1042</v>
      </c>
      <c r="HW121" s="28" t="s">
        <v>1042</v>
      </c>
      <c r="HX121" s="28" t="s">
        <v>1042</v>
      </c>
      <c r="HY121" s="28" t="s">
        <v>1042</v>
      </c>
      <c r="HZ121" s="28" t="s">
        <v>1042</v>
      </c>
      <c r="IC121" s="28" t="s">
        <v>1042</v>
      </c>
      <c r="ID121" s="28" t="s">
        <v>1042</v>
      </c>
      <c r="IE121" s="28" t="s">
        <v>1042</v>
      </c>
      <c r="IF121" s="28" t="s">
        <v>1042</v>
      </c>
      <c r="IG121" s="28" t="s">
        <v>1042</v>
      </c>
      <c r="MD121" s="32" t="s">
        <v>1042</v>
      </c>
      <c r="NA121" s="33"/>
      <c r="NB121" s="33"/>
      <c r="NC121" s="33"/>
      <c r="NF121" s="33" t="s">
        <v>1042</v>
      </c>
      <c r="NG121" s="33" t="s">
        <v>1042</v>
      </c>
      <c r="NI121" s="32" t="s">
        <v>1042</v>
      </c>
      <c r="NJ121" s="32" t="s">
        <v>1042</v>
      </c>
    </row>
    <row r="122" spans="1:374" ht="14.45" hidden="1">
      <c r="A122" s="8" t="s">
        <v>608</v>
      </c>
      <c r="B122" s="8" t="s">
        <v>608</v>
      </c>
      <c r="C122" s="8" t="s">
        <v>608</v>
      </c>
      <c r="D122" s="8" t="s">
        <v>608</v>
      </c>
      <c r="E122" s="12">
        <f t="shared" si="343"/>
        <v>10</v>
      </c>
      <c r="F122" s="40"/>
      <c r="G122" s="40"/>
      <c r="H122" s="40"/>
      <c r="I122" s="40"/>
      <c r="J122" s="4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GY122" s="27"/>
      <c r="GZ122" s="27"/>
      <c r="HV122" s="28" t="s">
        <v>1042</v>
      </c>
      <c r="HW122" s="28" t="s">
        <v>1042</v>
      </c>
      <c r="HX122" s="28" t="s">
        <v>1042</v>
      </c>
      <c r="HY122" s="28" t="s">
        <v>1042</v>
      </c>
      <c r="HZ122" s="28" t="s">
        <v>1042</v>
      </c>
      <c r="IC122" s="28" t="s">
        <v>1042</v>
      </c>
      <c r="ID122" s="28" t="s">
        <v>1042</v>
      </c>
      <c r="IE122" s="28" t="s">
        <v>1042</v>
      </c>
      <c r="IF122" s="28" t="s">
        <v>1042</v>
      </c>
      <c r="IG122" s="28" t="s">
        <v>1042</v>
      </c>
    </row>
    <row r="123" spans="1:374" ht="14.45" hidden="1">
      <c r="A123" t="s">
        <v>1112</v>
      </c>
      <c r="B123" t="s">
        <v>1041</v>
      </c>
      <c r="C123" t="s">
        <v>55</v>
      </c>
      <c r="D123" s="12" t="s">
        <v>989</v>
      </c>
      <c r="E123" s="12">
        <f t="shared" si="343"/>
        <v>10</v>
      </c>
      <c r="F123" s="37"/>
      <c r="G123" s="37"/>
      <c r="H123" s="37"/>
      <c r="I123" s="37"/>
      <c r="J123" s="3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GY123" s="27"/>
      <c r="GZ123" s="27"/>
      <c r="HV123" s="28" t="s">
        <v>1042</v>
      </c>
      <c r="HW123" s="28" t="s">
        <v>1042</v>
      </c>
      <c r="HX123" s="28" t="s">
        <v>1042</v>
      </c>
      <c r="HY123" s="28" t="s">
        <v>1042</v>
      </c>
      <c r="HZ123" s="28" t="s">
        <v>1042</v>
      </c>
      <c r="IC123" s="28" t="s">
        <v>1042</v>
      </c>
      <c r="ID123" s="28" t="s">
        <v>1042</v>
      </c>
      <c r="IE123" s="28" t="s">
        <v>1042</v>
      </c>
      <c r="IF123" s="28" t="s">
        <v>1042</v>
      </c>
      <c r="IG123" s="28" t="s">
        <v>1042</v>
      </c>
    </row>
    <row r="124" spans="1:374" ht="14.45" hidden="1">
      <c r="A124" t="s">
        <v>1113</v>
      </c>
      <c r="B124" t="s">
        <v>1041</v>
      </c>
      <c r="C124" t="s">
        <v>55</v>
      </c>
      <c r="D124" s="12" t="s">
        <v>50</v>
      </c>
      <c r="E124" s="12">
        <f t="shared" si="343"/>
        <v>12</v>
      </c>
      <c r="F124" s="37"/>
      <c r="G124" s="37"/>
      <c r="H124" s="37"/>
      <c r="I124" s="37"/>
      <c r="J124" s="37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 t="s">
        <v>1042</v>
      </c>
      <c r="BO124" s="12" t="s">
        <v>1042</v>
      </c>
      <c r="BP124" s="12" t="s">
        <v>1042</v>
      </c>
      <c r="BQ124" s="12" t="s">
        <v>1042</v>
      </c>
      <c r="BR124" s="12" t="s">
        <v>1042</v>
      </c>
      <c r="BS124" s="12" t="s">
        <v>1042</v>
      </c>
      <c r="BT124" s="12" t="s">
        <v>1042</v>
      </c>
      <c r="BU124" s="12" t="s">
        <v>1042</v>
      </c>
      <c r="BV124" s="12" t="s">
        <v>1042</v>
      </c>
      <c r="BW124" s="12" t="s">
        <v>1042</v>
      </c>
      <c r="BX124" s="12" t="s">
        <v>1042</v>
      </c>
      <c r="BY124" s="12" t="s">
        <v>1042</v>
      </c>
      <c r="BZ124" s="12" t="s">
        <v>1042</v>
      </c>
      <c r="CA124" s="12" t="s">
        <v>1042</v>
      </c>
      <c r="CB124" s="12" t="s">
        <v>1042</v>
      </c>
      <c r="CC124" s="12" t="s">
        <v>1042</v>
      </c>
      <c r="CD124" s="12" t="s">
        <v>1042</v>
      </c>
      <c r="CE124" s="12" t="s">
        <v>1042</v>
      </c>
      <c r="CF124" s="12" t="s">
        <v>1042</v>
      </c>
      <c r="CG124" s="12" t="s">
        <v>1042</v>
      </c>
      <c r="CH124" s="12" t="s">
        <v>1042</v>
      </c>
      <c r="CI124" s="12" t="s">
        <v>1042</v>
      </c>
      <c r="CJ124" s="12" t="s">
        <v>1042</v>
      </c>
      <c r="CK124" s="12" t="s">
        <v>1042</v>
      </c>
      <c r="CL124" s="12" t="s">
        <v>1042</v>
      </c>
      <c r="CM124" s="12" t="s">
        <v>1042</v>
      </c>
      <c r="CN124" s="12" t="s">
        <v>1042</v>
      </c>
      <c r="CO124" s="12" t="s">
        <v>1042</v>
      </c>
      <c r="CP124" s="12" t="s">
        <v>1042</v>
      </c>
      <c r="CQ124" s="12" t="s">
        <v>1042</v>
      </c>
      <c r="CR124" s="12" t="s">
        <v>1042</v>
      </c>
      <c r="CS124" s="12" t="s">
        <v>1042</v>
      </c>
      <c r="CT124" s="12" t="s">
        <v>1042</v>
      </c>
      <c r="CU124" s="12" t="s">
        <v>1042</v>
      </c>
      <c r="CV124" s="12" t="s">
        <v>1042</v>
      </c>
      <c r="CW124" s="12" t="s">
        <v>1042</v>
      </c>
      <c r="CX124" s="12" t="s">
        <v>1042</v>
      </c>
      <c r="CY124" s="12" t="s">
        <v>1042</v>
      </c>
      <c r="CZ124" s="12" t="s">
        <v>1042</v>
      </c>
      <c r="DA124" s="12" t="s">
        <v>1042</v>
      </c>
      <c r="DB124" s="12" t="s">
        <v>1042</v>
      </c>
      <c r="DC124" s="12" t="s">
        <v>1042</v>
      </c>
      <c r="DD124" s="12" t="s">
        <v>1042</v>
      </c>
      <c r="DE124" s="12" t="s">
        <v>1042</v>
      </c>
      <c r="DF124" s="12" t="s">
        <v>1042</v>
      </c>
      <c r="DG124" s="12" t="s">
        <v>1042</v>
      </c>
      <c r="DH124" s="12" t="s">
        <v>1042</v>
      </c>
      <c r="DI124" s="12" t="s">
        <v>1042</v>
      </c>
      <c r="DJ124" s="12" t="s">
        <v>1042</v>
      </c>
      <c r="DK124" s="12" t="s">
        <v>1042</v>
      </c>
      <c r="DL124" s="12" t="s">
        <v>1042</v>
      </c>
      <c r="DM124" s="12" t="s">
        <v>1042</v>
      </c>
      <c r="DN124" s="12" t="s">
        <v>1042</v>
      </c>
      <c r="DO124" s="12" t="s">
        <v>1042</v>
      </c>
      <c r="DP124" s="12" t="s">
        <v>1042</v>
      </c>
      <c r="DQ124" s="12" t="s">
        <v>1042</v>
      </c>
      <c r="DR124" s="12" t="s">
        <v>1042</v>
      </c>
      <c r="DS124" s="12" t="s">
        <v>1042</v>
      </c>
      <c r="DT124" s="12" t="s">
        <v>1042</v>
      </c>
      <c r="DU124" s="12" t="s">
        <v>1042</v>
      </c>
      <c r="DV124" s="12" t="s">
        <v>1042</v>
      </c>
      <c r="DW124" s="12" t="s">
        <v>1042</v>
      </c>
      <c r="DX124" s="12" t="s">
        <v>1042</v>
      </c>
      <c r="DY124" s="12" t="s">
        <v>1042</v>
      </c>
      <c r="DZ124" s="12" t="s">
        <v>1042</v>
      </c>
      <c r="EA124" s="12" t="s">
        <v>1042</v>
      </c>
      <c r="EB124" s="12" t="s">
        <v>1042</v>
      </c>
      <c r="EC124" s="12" t="s">
        <v>1042</v>
      </c>
      <c r="ED124" s="12" t="s">
        <v>1042</v>
      </c>
      <c r="EE124" s="12" t="s">
        <v>1042</v>
      </c>
      <c r="EF124" s="12" t="s">
        <v>1042</v>
      </c>
      <c r="EG124" s="12" t="s">
        <v>1042</v>
      </c>
      <c r="EH124" s="12" t="s">
        <v>1042</v>
      </c>
      <c r="EI124" s="12" t="s">
        <v>1042</v>
      </c>
      <c r="EJ124" s="12" t="s">
        <v>1042</v>
      </c>
      <c r="EK124" s="12" t="s">
        <v>1042</v>
      </c>
      <c r="EL124" s="12" t="s">
        <v>1042</v>
      </c>
      <c r="EM124" s="12" t="s">
        <v>1042</v>
      </c>
      <c r="EN124" s="12" t="s">
        <v>1042</v>
      </c>
      <c r="EO124" s="12" t="s">
        <v>1042</v>
      </c>
      <c r="EP124" s="12" t="s">
        <v>1042</v>
      </c>
      <c r="EQ124" s="12" t="s">
        <v>1042</v>
      </c>
      <c r="ER124" s="12" t="s">
        <v>1042</v>
      </c>
      <c r="ES124" s="12" t="s">
        <v>1042</v>
      </c>
      <c r="ET124" s="12" t="s">
        <v>1042</v>
      </c>
      <c r="EU124" s="12" t="s">
        <v>1042</v>
      </c>
      <c r="EV124" s="12" t="s">
        <v>1042</v>
      </c>
      <c r="EW124" s="12" t="s">
        <v>1042</v>
      </c>
      <c r="EX124" s="12" t="s">
        <v>1042</v>
      </c>
      <c r="EY124" s="12" t="s">
        <v>1042</v>
      </c>
      <c r="EZ124" s="12" t="s">
        <v>1042</v>
      </c>
      <c r="FA124" s="12" t="s">
        <v>1042</v>
      </c>
      <c r="FB124" s="12" t="s">
        <v>1042</v>
      </c>
      <c r="FC124" s="12" t="s">
        <v>1042</v>
      </c>
      <c r="FD124" s="12" t="s">
        <v>1042</v>
      </c>
      <c r="FE124" s="12" t="s">
        <v>1042</v>
      </c>
      <c r="FF124" s="12" t="s">
        <v>1042</v>
      </c>
      <c r="FG124" s="12" t="s">
        <v>1042</v>
      </c>
      <c r="FH124" s="12" t="s">
        <v>1042</v>
      </c>
      <c r="FI124" s="12" t="s">
        <v>1042</v>
      </c>
      <c r="FJ124" s="12" t="s">
        <v>1042</v>
      </c>
      <c r="FK124" s="12" t="s">
        <v>1042</v>
      </c>
      <c r="FL124" s="12" t="s">
        <v>1042</v>
      </c>
      <c r="FM124" s="12" t="s">
        <v>1042</v>
      </c>
      <c r="FN124" s="12" t="s">
        <v>1042</v>
      </c>
      <c r="FO124" s="12" t="s">
        <v>1042</v>
      </c>
      <c r="FP124" s="12" t="s">
        <v>1042</v>
      </c>
      <c r="FQ124" s="12" t="s">
        <v>1042</v>
      </c>
      <c r="FR124" s="12" t="s">
        <v>1042</v>
      </c>
      <c r="FS124" s="12" t="s">
        <v>1042</v>
      </c>
      <c r="FT124" s="12" t="s">
        <v>1042</v>
      </c>
      <c r="FU124" s="12" t="s">
        <v>1042</v>
      </c>
      <c r="FV124" s="12" t="s">
        <v>1042</v>
      </c>
      <c r="FW124" s="12" t="s">
        <v>1042</v>
      </c>
      <c r="FX124" s="12" t="s">
        <v>1042</v>
      </c>
      <c r="FY124" s="12" t="s">
        <v>1042</v>
      </c>
      <c r="FZ124" s="12" t="s">
        <v>1042</v>
      </c>
      <c r="GA124" s="12" t="s">
        <v>1042</v>
      </c>
      <c r="GB124" s="12" t="s">
        <v>1042</v>
      </c>
      <c r="GC124" s="12" t="s">
        <v>1042</v>
      </c>
      <c r="GD124" s="12" t="s">
        <v>1042</v>
      </c>
      <c r="GE124" s="12" t="s">
        <v>1042</v>
      </c>
      <c r="GF124" s="12" t="s">
        <v>1042</v>
      </c>
      <c r="GG124" s="12" t="s">
        <v>1042</v>
      </c>
      <c r="GH124" s="12" t="s">
        <v>1042</v>
      </c>
      <c r="GI124" s="12" t="s">
        <v>1042</v>
      </c>
      <c r="GJ124" s="12" t="s">
        <v>1042</v>
      </c>
      <c r="GK124" s="12" t="s">
        <v>1042</v>
      </c>
      <c r="GL124" s="12" t="s">
        <v>1042</v>
      </c>
      <c r="GM124" s="12" t="s">
        <v>1042</v>
      </c>
      <c r="GN124" s="12" t="s">
        <v>1042</v>
      </c>
      <c r="GO124" s="12" t="s">
        <v>1042</v>
      </c>
      <c r="GP124" s="12" t="s">
        <v>1042</v>
      </c>
      <c r="GQ124" s="12" t="s">
        <v>1042</v>
      </c>
      <c r="GR124" s="12" t="s">
        <v>1042</v>
      </c>
      <c r="GS124" s="12" t="s">
        <v>1042</v>
      </c>
      <c r="GT124" s="12" t="s">
        <v>1042</v>
      </c>
      <c r="GU124" s="12" t="s">
        <v>1042</v>
      </c>
      <c r="GV124" s="12" t="s">
        <v>1042</v>
      </c>
      <c r="GW124" s="12" t="s">
        <v>1042</v>
      </c>
      <c r="GX124" s="12" t="s">
        <v>1042</v>
      </c>
      <c r="GY124" s="12" t="s">
        <v>1042</v>
      </c>
      <c r="GZ124" s="12" t="s">
        <v>1042</v>
      </c>
      <c r="HA124" s="12" t="s">
        <v>1042</v>
      </c>
      <c r="HB124" s="12" t="s">
        <v>1042</v>
      </c>
      <c r="HC124" s="12" t="s">
        <v>1042</v>
      </c>
      <c r="HD124" s="12" t="s">
        <v>1042</v>
      </c>
      <c r="HE124" s="12" t="s">
        <v>1042</v>
      </c>
      <c r="HF124" s="12" t="s">
        <v>1042</v>
      </c>
      <c r="HG124" s="12" t="s">
        <v>1042</v>
      </c>
      <c r="HH124" s="12" t="s">
        <v>1042</v>
      </c>
      <c r="HI124" s="12" t="s">
        <v>1042</v>
      </c>
      <c r="HJ124" s="12" t="s">
        <v>1042</v>
      </c>
      <c r="HK124" s="12" t="s">
        <v>1042</v>
      </c>
      <c r="HL124" s="12" t="s">
        <v>1042</v>
      </c>
      <c r="HM124" s="12" t="s">
        <v>1042</v>
      </c>
      <c r="HN124" s="12" t="s">
        <v>1042</v>
      </c>
      <c r="HO124" s="12" t="s">
        <v>1042</v>
      </c>
      <c r="HP124" s="12" t="s">
        <v>1042</v>
      </c>
      <c r="HQ124" s="12" t="s">
        <v>1042</v>
      </c>
      <c r="HR124" s="12" t="s">
        <v>1042</v>
      </c>
      <c r="HS124" s="12" t="s">
        <v>1042</v>
      </c>
      <c r="HT124" s="12" t="s">
        <v>1042</v>
      </c>
      <c r="HU124" s="12" t="s">
        <v>1042</v>
      </c>
      <c r="HV124" s="12" t="s">
        <v>1042</v>
      </c>
      <c r="HW124" s="12" t="s">
        <v>1042</v>
      </c>
      <c r="HX124" s="12" t="s">
        <v>1042</v>
      </c>
      <c r="HY124" s="12" t="s">
        <v>1042</v>
      </c>
      <c r="HZ124" s="12" t="s">
        <v>1042</v>
      </c>
      <c r="IA124" s="12" t="s">
        <v>1042</v>
      </c>
      <c r="IB124" s="12" t="s">
        <v>1042</v>
      </c>
      <c r="IC124" s="12" t="s">
        <v>1042</v>
      </c>
      <c r="ID124" s="12" t="s">
        <v>1042</v>
      </c>
      <c r="IE124" s="12" t="s">
        <v>1042</v>
      </c>
      <c r="IF124" s="12" t="s">
        <v>1042</v>
      </c>
      <c r="IG124" s="12" t="s">
        <v>1042</v>
      </c>
      <c r="IH124" s="12" t="s">
        <v>1042</v>
      </c>
      <c r="II124" s="12" t="s">
        <v>1042</v>
      </c>
      <c r="IJ124" s="12" t="s">
        <v>1042</v>
      </c>
      <c r="IK124" s="12" t="s">
        <v>1042</v>
      </c>
      <c r="IL124" s="12" t="s">
        <v>1042</v>
      </c>
      <c r="IM124" s="12" t="s">
        <v>1042</v>
      </c>
      <c r="IN124" s="12" t="s">
        <v>1042</v>
      </c>
      <c r="IO124" s="12" t="s">
        <v>1042</v>
      </c>
      <c r="IP124" s="12" t="s">
        <v>1042</v>
      </c>
      <c r="IQ124" s="12" t="s">
        <v>1042</v>
      </c>
      <c r="IR124" s="12" t="s">
        <v>1042</v>
      </c>
      <c r="IS124" s="12" t="s">
        <v>1042</v>
      </c>
      <c r="IT124" s="12" t="s">
        <v>1042</v>
      </c>
      <c r="IU124" s="12" t="s">
        <v>1042</v>
      </c>
      <c r="IV124" s="12" t="s">
        <v>1042</v>
      </c>
      <c r="IW124" s="12" t="s">
        <v>1042</v>
      </c>
      <c r="IX124" s="12" t="s">
        <v>1042</v>
      </c>
      <c r="IY124" s="12" t="s">
        <v>1042</v>
      </c>
      <c r="IZ124" s="12" t="s">
        <v>1042</v>
      </c>
      <c r="JA124" s="12" t="s">
        <v>1042</v>
      </c>
      <c r="JB124" s="12" t="s">
        <v>1042</v>
      </c>
      <c r="JC124" s="12" t="s">
        <v>1042</v>
      </c>
      <c r="JD124" s="12" t="s">
        <v>1042</v>
      </c>
      <c r="JE124" s="12" t="s">
        <v>1042</v>
      </c>
      <c r="JF124" s="12" t="s">
        <v>1042</v>
      </c>
      <c r="JG124" s="12" t="s">
        <v>1042</v>
      </c>
      <c r="JH124" s="12" t="s">
        <v>1042</v>
      </c>
      <c r="JI124" s="12" t="s">
        <v>1042</v>
      </c>
      <c r="JJ124" s="12" t="s">
        <v>1042</v>
      </c>
      <c r="JK124" s="12" t="s">
        <v>1042</v>
      </c>
      <c r="JL124" s="12" t="s">
        <v>1042</v>
      </c>
      <c r="JM124" s="12" t="s">
        <v>1042</v>
      </c>
      <c r="JN124" s="12" t="s">
        <v>1042</v>
      </c>
      <c r="JO124" s="12" t="s">
        <v>1042</v>
      </c>
      <c r="JP124" s="12" t="s">
        <v>1042</v>
      </c>
      <c r="JQ124" s="12" t="s">
        <v>1042</v>
      </c>
      <c r="JR124" s="12" t="s">
        <v>1042</v>
      </c>
      <c r="JS124" s="12" t="s">
        <v>1042</v>
      </c>
      <c r="JT124" s="12" t="s">
        <v>1042</v>
      </c>
      <c r="JU124" s="12" t="s">
        <v>1042</v>
      </c>
      <c r="JV124" s="12" t="s">
        <v>1042</v>
      </c>
      <c r="JW124" s="12" t="s">
        <v>1042</v>
      </c>
      <c r="JX124" s="12" t="s">
        <v>1042</v>
      </c>
      <c r="JY124" s="12" t="s">
        <v>1042</v>
      </c>
      <c r="JZ124" s="12" t="s">
        <v>1042</v>
      </c>
      <c r="KA124" s="12" t="s">
        <v>1042</v>
      </c>
      <c r="KB124" s="12" t="s">
        <v>1042</v>
      </c>
      <c r="KC124" s="12" t="s">
        <v>1042</v>
      </c>
      <c r="KD124" s="12" t="s">
        <v>1042</v>
      </c>
      <c r="KE124" s="12" t="s">
        <v>1042</v>
      </c>
      <c r="KF124" s="12" t="s">
        <v>1042</v>
      </c>
      <c r="KG124" s="12" t="s">
        <v>1042</v>
      </c>
      <c r="KH124" s="12" t="s">
        <v>1042</v>
      </c>
      <c r="KI124" s="12" t="s">
        <v>1042</v>
      </c>
      <c r="KJ124" s="12" t="s">
        <v>1042</v>
      </c>
      <c r="KK124" s="12" t="s">
        <v>1042</v>
      </c>
      <c r="KL124" s="12" t="s">
        <v>1042</v>
      </c>
      <c r="KM124" s="12" t="s">
        <v>1042</v>
      </c>
      <c r="KN124" s="12" t="s">
        <v>1042</v>
      </c>
      <c r="KO124" s="12" t="s">
        <v>1042</v>
      </c>
      <c r="KP124" s="12" t="s">
        <v>1042</v>
      </c>
      <c r="KQ124" s="12" t="s">
        <v>1042</v>
      </c>
      <c r="KR124" s="12" t="s">
        <v>1042</v>
      </c>
      <c r="KS124" s="12" t="s">
        <v>1042</v>
      </c>
      <c r="KT124" s="12" t="s">
        <v>1042</v>
      </c>
      <c r="KU124" s="12" t="s">
        <v>1042</v>
      </c>
      <c r="KV124" s="12" t="s">
        <v>1042</v>
      </c>
      <c r="KW124" s="12" t="s">
        <v>1042</v>
      </c>
      <c r="KX124" s="12" t="s">
        <v>1042</v>
      </c>
      <c r="MY124" s="32" t="s">
        <v>1042</v>
      </c>
      <c r="MZ124" s="32" t="s">
        <v>1042</v>
      </c>
      <c r="NA124" s="33"/>
      <c r="NB124" s="33"/>
      <c r="NC124" s="33" t="s">
        <v>1042</v>
      </c>
      <c r="NF124" s="33" t="s">
        <v>1042</v>
      </c>
      <c r="NG124" s="33" t="s">
        <v>1042</v>
      </c>
    </row>
    <row r="125" spans="1:374" ht="14.45" hidden="1">
      <c r="A125" s="34" t="s">
        <v>1114</v>
      </c>
      <c r="B125" t="s">
        <v>1041</v>
      </c>
      <c r="C125" t="s">
        <v>55</v>
      </c>
      <c r="D125" s="12" t="s">
        <v>142</v>
      </c>
      <c r="E125" s="12">
        <f t="shared" si="343"/>
        <v>2</v>
      </c>
      <c r="F125" s="37"/>
      <c r="G125" s="37"/>
      <c r="H125" s="37"/>
      <c r="I125" s="37"/>
      <c r="J125" s="37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FU125" s="27" t="s">
        <v>1043</v>
      </c>
      <c r="FV125" s="27" t="s">
        <v>1043</v>
      </c>
      <c r="FY125" s="27" t="s">
        <v>1043</v>
      </c>
      <c r="FZ125" s="27" t="s">
        <v>1043</v>
      </c>
      <c r="GA125" s="27" t="s">
        <v>1043</v>
      </c>
      <c r="GB125" s="27" t="s">
        <v>1043</v>
      </c>
      <c r="GY125" s="27"/>
      <c r="GZ125" s="27"/>
      <c r="HY125" s="28" t="s">
        <v>1042</v>
      </c>
      <c r="HZ125" s="28" t="s">
        <v>1043</v>
      </c>
      <c r="IT125" s="27" t="s">
        <v>1043</v>
      </c>
      <c r="IU125" s="27" t="s">
        <v>1043</v>
      </c>
    </row>
    <row r="126" spans="1:374" ht="14.45" hidden="1">
      <c r="A126" t="s">
        <v>1115</v>
      </c>
      <c r="B126" t="s">
        <v>1041</v>
      </c>
      <c r="C126" t="s">
        <v>55</v>
      </c>
      <c r="D126" s="12" t="s">
        <v>142</v>
      </c>
      <c r="E126" s="12">
        <f t="shared" si="343"/>
        <v>8</v>
      </c>
      <c r="F126" s="37"/>
      <c r="G126" s="37"/>
      <c r="H126" s="37"/>
      <c r="I126" s="37"/>
      <c r="J126" s="3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GY126" s="27"/>
      <c r="GZ126" s="27"/>
      <c r="HV126" s="28" t="s">
        <v>1043</v>
      </c>
      <c r="HW126" s="28" t="s">
        <v>1043</v>
      </c>
      <c r="HX126" s="28" t="s">
        <v>1043</v>
      </c>
      <c r="IC126" s="28" t="s">
        <v>1043</v>
      </c>
      <c r="ID126" s="28" t="s">
        <v>1043</v>
      </c>
      <c r="IE126" s="28" t="s">
        <v>1043</v>
      </c>
      <c r="IF126" s="28" t="s">
        <v>1043</v>
      </c>
      <c r="IG126" s="28" t="s">
        <v>1043</v>
      </c>
    </row>
    <row r="127" spans="1:374" ht="14.45" hidden="1">
      <c r="A127" t="s">
        <v>1116</v>
      </c>
      <c r="B127" t="s">
        <v>1117</v>
      </c>
      <c r="C127" t="s">
        <v>176</v>
      </c>
      <c r="D127" s="12" t="s">
        <v>1016</v>
      </c>
      <c r="E127" s="12">
        <f>COUNTIFS(HV127:IG127,UPPER("x"))</f>
        <v>10</v>
      </c>
      <c r="HO127" s="27" t="s">
        <v>1042</v>
      </c>
      <c r="HP127" s="27" t="s">
        <v>1042</v>
      </c>
      <c r="HQ127" s="27" t="s">
        <v>1042</v>
      </c>
      <c r="HR127" s="27" t="s">
        <v>1042</v>
      </c>
      <c r="HS127" s="27" t="s">
        <v>1042</v>
      </c>
      <c r="HV127" s="28" t="s">
        <v>1042</v>
      </c>
      <c r="HW127" s="28" t="s">
        <v>1042</v>
      </c>
      <c r="HX127" s="28" t="s">
        <v>1042</v>
      </c>
      <c r="HY127" s="28" t="s">
        <v>1042</v>
      </c>
      <c r="HZ127" s="28" t="s">
        <v>1042</v>
      </c>
      <c r="IC127" s="28" t="s">
        <v>1042</v>
      </c>
      <c r="ID127" s="28" t="s">
        <v>1042</v>
      </c>
      <c r="IE127" s="28" t="s">
        <v>1042</v>
      </c>
      <c r="IF127" s="28" t="s">
        <v>1042</v>
      </c>
      <c r="IG127" s="28" t="s">
        <v>1042</v>
      </c>
    </row>
    <row r="128" spans="1:374" ht="14.45" hidden="1">
      <c r="A128" s="34" t="s">
        <v>326</v>
      </c>
      <c r="B128" t="s">
        <v>1041</v>
      </c>
      <c r="C128" t="s">
        <v>55</v>
      </c>
      <c r="D128" s="12" t="s">
        <v>979</v>
      </c>
      <c r="E128" s="12">
        <f t="shared" ref="E128" si="344">COUNTIFS(HV128:IG128,UPPER("x"))</f>
        <v>0</v>
      </c>
    </row>
    <row r="129" spans="1:377" ht="14.45" hidden="1">
      <c r="A129" s="9" t="s">
        <v>1118</v>
      </c>
      <c r="B129" t="s">
        <v>1041</v>
      </c>
      <c r="C129" t="s">
        <v>55</v>
      </c>
      <c r="D129" s="24" t="s">
        <v>1041</v>
      </c>
      <c r="NA129" s="32" t="s">
        <v>1042</v>
      </c>
      <c r="NB129" s="32" t="s">
        <v>1042</v>
      </c>
      <c r="NC129" s="32" t="s">
        <v>1042</v>
      </c>
      <c r="ND129" s="32" t="s">
        <v>1042</v>
      </c>
      <c r="NE129" s="32" t="s">
        <v>1042</v>
      </c>
      <c r="NF129" s="32" t="s">
        <v>1042</v>
      </c>
      <c r="NG129" s="32" t="s">
        <v>1042</v>
      </c>
      <c r="NH129" s="32" t="s">
        <v>1042</v>
      </c>
      <c r="NI129" s="32" t="s">
        <v>1042</v>
      </c>
      <c r="NJ129" s="32" t="s">
        <v>1042</v>
      </c>
      <c r="NK129" s="32" t="s">
        <v>1042</v>
      </c>
      <c r="NL129" s="32" t="s">
        <v>1042</v>
      </c>
      <c r="NM129" s="32" t="s">
        <v>1042</v>
      </c>
    </row>
  </sheetData>
  <autoFilter ref="A2:OL129" xr:uid="{3DED0D7C-50A7-49BD-8906-71AA66E92A60}">
    <filterColumn colId="3">
      <filters>
        <filter val="Delivery Projects"/>
      </filters>
    </filterColumn>
  </autoFilter>
  <sortState xmlns:xlrd2="http://schemas.microsoft.com/office/spreadsheetml/2017/richdata2" ref="A2:OL126">
    <sortCondition ref="A3:A126"/>
  </sortState>
  <conditionalFormatting sqref="A2:XFD2">
    <cfRule type="cellIs" dxfId="18" priority="1" operator="equal">
      <formula>"sab"</formula>
    </cfRule>
    <cfRule type="cellIs" dxfId="17" priority="2" operator="equal">
      <formula>"dom"</formula>
    </cfRule>
  </conditionalFormatting>
  <conditionalFormatting sqref="NA1:NC1">
    <cfRule type="cellIs" dxfId="16" priority="3" operator="equal">
      <formula>"dom"</formula>
    </cfRule>
    <cfRule type="cellIs" dxfId="15" priority="4" operator="equal">
      <formula>"sab"</formula>
    </cfRule>
    <cfRule type="cellIs" dxfId="14" priority="5" operator="equal">
      <formula>"sab; dom"</formula>
    </cfRule>
  </conditionalFormatting>
  <dataValidations count="1">
    <dataValidation allowBlank="1" showInputMessage="1" showErrorMessage="1" sqref="A121:D121 F121:CR121 B127:D127" xr:uid="{C5296A1B-7415-4267-B207-3094A2885C53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F321-F5D6-4184-95AF-5579D33271A8}">
  <dimension ref="A1:ON128"/>
  <sheetViews>
    <sheetView zoomScale="66" zoomScaleNormal="115" workbookViewId="0">
      <pane xSplit="5" ySplit="2" topLeftCell="F3" activePane="bottomRight" state="frozen"/>
      <selection pane="bottomRight" activeCell="E76" sqref="E76"/>
      <selection pane="bottomLeft" activeCell="A3" sqref="A3"/>
      <selection pane="topRight" activeCell="F1" sqref="F1"/>
    </sheetView>
  </sheetViews>
  <sheetFormatPr defaultColWidth="5.42578125" defaultRowHeight="12"/>
  <cols>
    <col min="1" max="1" width="16.28515625" style="9" bestFit="1" customWidth="1"/>
    <col min="2" max="2" width="15.28515625" style="9" bestFit="1" customWidth="1"/>
    <col min="3" max="3" width="15.140625" style="9" bestFit="1" customWidth="1"/>
    <col min="4" max="4" width="19.42578125" style="9" bestFit="1" customWidth="1"/>
    <col min="5" max="5" width="20.42578125" style="9" bestFit="1" customWidth="1"/>
    <col min="6" max="6" width="7.42578125" style="9" bestFit="1" customWidth="1"/>
    <col min="7" max="7" width="7.7109375" style="9" bestFit="1" customWidth="1"/>
    <col min="8" max="8" width="8" style="9" bestFit="1" customWidth="1"/>
    <col min="9" max="9" width="7.28515625" style="9" bestFit="1" customWidth="1"/>
    <col min="10" max="10" width="7.7109375" style="9" bestFit="1" customWidth="1"/>
    <col min="11" max="11" width="7.42578125" style="9" bestFit="1" customWidth="1"/>
    <col min="12" max="12" width="8.28515625" style="9" bestFit="1" customWidth="1"/>
    <col min="13" max="13" width="7.42578125" style="9" bestFit="1" customWidth="1"/>
    <col min="14" max="14" width="7.7109375" style="9" bestFit="1" customWidth="1"/>
    <col min="15" max="15" width="8" style="9" bestFit="1" customWidth="1"/>
    <col min="16" max="16" width="7.28515625" style="9" bestFit="1" customWidth="1"/>
    <col min="17" max="17" width="7.7109375" style="9" bestFit="1" customWidth="1"/>
    <col min="18" max="18" width="7.42578125" style="9" bestFit="1" customWidth="1"/>
    <col min="19" max="19" width="8.28515625" style="9" bestFit="1" customWidth="1"/>
    <col min="20" max="20" width="7.42578125" style="9" bestFit="1" customWidth="1"/>
    <col min="21" max="21" width="7.7109375" style="9" bestFit="1" customWidth="1"/>
    <col min="22" max="22" width="8" style="9" bestFit="1" customWidth="1"/>
    <col min="23" max="23" width="7.28515625" style="9" bestFit="1" customWidth="1"/>
    <col min="24" max="24" width="7.7109375" style="9" bestFit="1" customWidth="1"/>
    <col min="25" max="25" width="7.42578125" style="9" bestFit="1" customWidth="1"/>
    <col min="26" max="26" width="8.28515625" style="9" bestFit="1" customWidth="1"/>
    <col min="27" max="27" width="7.42578125" style="9" bestFit="1" customWidth="1"/>
    <col min="28" max="28" width="7.7109375" style="9" bestFit="1" customWidth="1"/>
    <col min="29" max="29" width="8" style="9" bestFit="1" customWidth="1"/>
    <col min="30" max="30" width="7.28515625" style="9" bestFit="1" customWidth="1"/>
    <col min="31" max="31" width="7.7109375" style="9" bestFit="1" customWidth="1"/>
    <col min="32" max="32" width="7.42578125" style="9" bestFit="1" customWidth="1"/>
    <col min="33" max="33" width="8.28515625" style="9" bestFit="1" customWidth="1"/>
    <col min="34" max="34" width="7.42578125" style="9" bestFit="1" customWidth="1"/>
    <col min="35" max="35" width="7.7109375" style="9" bestFit="1" customWidth="1"/>
    <col min="36" max="36" width="8" style="9" bestFit="1" customWidth="1"/>
    <col min="37" max="37" width="7.28515625" style="9" bestFit="1" customWidth="1"/>
    <col min="38" max="38" width="7.7109375" style="9" bestFit="1" customWidth="1"/>
    <col min="39" max="39" width="7.42578125" style="9" bestFit="1" customWidth="1"/>
    <col min="40" max="40" width="8.28515625" style="9" bestFit="1" customWidth="1"/>
    <col min="41" max="41" width="7.42578125" style="9" bestFit="1" customWidth="1"/>
    <col min="42" max="42" width="7.7109375" style="9" bestFit="1" customWidth="1"/>
    <col min="43" max="43" width="8" style="9" bestFit="1" customWidth="1"/>
    <col min="44" max="44" width="7.28515625" style="9" bestFit="1" customWidth="1"/>
    <col min="45" max="45" width="7.7109375" style="9" bestFit="1" customWidth="1"/>
    <col min="46" max="46" width="7.42578125" style="9" bestFit="1" customWidth="1"/>
    <col min="47" max="47" width="8.28515625" style="9" bestFit="1" customWidth="1"/>
    <col min="48" max="48" width="7.42578125" style="9" bestFit="1" customWidth="1"/>
    <col min="49" max="49" width="7.7109375" style="9" bestFit="1" customWidth="1"/>
    <col min="50" max="50" width="8" style="9" bestFit="1" customWidth="1"/>
    <col min="51" max="51" width="7.28515625" style="9" bestFit="1" customWidth="1"/>
    <col min="52" max="52" width="7.7109375" style="9" bestFit="1" customWidth="1"/>
    <col min="53" max="53" width="7.42578125" style="9" bestFit="1" customWidth="1"/>
    <col min="54" max="54" width="8.28515625" style="9" bestFit="1" customWidth="1"/>
    <col min="55" max="55" width="7.42578125" style="9" bestFit="1" customWidth="1"/>
    <col min="56" max="56" width="7.7109375" style="9" bestFit="1" customWidth="1"/>
    <col min="57" max="57" width="8" style="9" bestFit="1" customWidth="1"/>
    <col min="58" max="58" width="7.28515625" style="9" bestFit="1" customWidth="1"/>
    <col min="59" max="59" width="7.7109375" style="9" bestFit="1" customWidth="1"/>
    <col min="60" max="60" width="7.42578125" style="9" bestFit="1" customWidth="1"/>
    <col min="61" max="61" width="8.28515625" style="9" bestFit="1" customWidth="1"/>
    <col min="62" max="62" width="7.42578125" style="9" bestFit="1" customWidth="1"/>
    <col min="63" max="63" width="7.7109375" style="9" bestFit="1" customWidth="1"/>
    <col min="64" max="64" width="8" style="9" bestFit="1" customWidth="1"/>
    <col min="65" max="65" width="7.28515625" style="9" bestFit="1" customWidth="1"/>
    <col min="66" max="66" width="7.7109375" style="9" bestFit="1" customWidth="1"/>
    <col min="67" max="67" width="7.42578125" style="9" bestFit="1" customWidth="1"/>
    <col min="68" max="68" width="8.28515625" style="9" bestFit="1" customWidth="1"/>
    <col min="69" max="69" width="7.42578125" style="9" bestFit="1" customWidth="1"/>
    <col min="70" max="70" width="7.7109375" style="9" bestFit="1" customWidth="1"/>
    <col min="71" max="71" width="8" style="9" bestFit="1" customWidth="1"/>
    <col min="72" max="72" width="7.28515625" style="9" bestFit="1" customWidth="1"/>
    <col min="73" max="73" width="7.7109375" style="9" bestFit="1" customWidth="1"/>
    <col min="74" max="74" width="7.42578125" style="9" bestFit="1" customWidth="1"/>
    <col min="75" max="75" width="8.28515625" style="9" bestFit="1" customWidth="1"/>
    <col min="76" max="76" width="7.42578125" style="9" bestFit="1" customWidth="1"/>
    <col min="77" max="77" width="7.7109375" style="9" bestFit="1" customWidth="1"/>
    <col min="78" max="78" width="8" style="9" bestFit="1" customWidth="1"/>
    <col min="79" max="79" width="7.28515625" style="9" bestFit="1" customWidth="1"/>
    <col min="80" max="80" width="7.7109375" style="9" bestFit="1" customWidth="1"/>
    <col min="81" max="81" width="7.42578125" style="9" bestFit="1" customWidth="1"/>
    <col min="82" max="82" width="8.28515625" style="9" bestFit="1" customWidth="1"/>
    <col min="83" max="83" width="7.42578125" style="9" bestFit="1" customWidth="1"/>
    <col min="84" max="84" width="7.7109375" style="9" bestFit="1" customWidth="1"/>
    <col min="85" max="85" width="8" style="9" bestFit="1" customWidth="1"/>
    <col min="86" max="86" width="7.28515625" style="9" bestFit="1" customWidth="1"/>
    <col min="87" max="87" width="7.7109375" style="9" bestFit="1" customWidth="1"/>
    <col min="88" max="88" width="7.42578125" style="9" bestFit="1" customWidth="1"/>
    <col min="89" max="89" width="8.28515625" style="9" bestFit="1" customWidth="1"/>
    <col min="90" max="90" width="7.42578125" style="9" bestFit="1" customWidth="1"/>
    <col min="91" max="91" width="7.7109375" style="9" bestFit="1" customWidth="1"/>
    <col min="92" max="92" width="8" style="9" bestFit="1" customWidth="1"/>
    <col min="93" max="93" width="7.28515625" style="9" bestFit="1" customWidth="1"/>
    <col min="94" max="94" width="7.7109375" style="9" bestFit="1" customWidth="1"/>
    <col min="95" max="95" width="7.42578125" style="9" bestFit="1" customWidth="1"/>
    <col min="96" max="96" width="8.28515625" style="9" bestFit="1" customWidth="1"/>
    <col min="97" max="97" width="7.42578125" style="27" bestFit="1" customWidth="1"/>
    <col min="98" max="98" width="7.7109375" style="27" bestFit="1" customWidth="1"/>
    <col min="99" max="99" width="8" style="27" bestFit="1" customWidth="1"/>
    <col min="100" max="100" width="7.28515625" style="27" bestFit="1" customWidth="1"/>
    <col min="101" max="101" width="7.7109375" style="27" bestFit="1" customWidth="1"/>
    <col min="102" max="102" width="7.42578125" style="27" bestFit="1" customWidth="1"/>
    <col min="103" max="103" width="8.28515625" style="27" bestFit="1" customWidth="1"/>
    <col min="104" max="104" width="7.42578125" style="27" bestFit="1" customWidth="1"/>
    <col min="105" max="105" width="7.7109375" style="27" bestFit="1" customWidth="1"/>
    <col min="106" max="106" width="8" style="27" bestFit="1" customWidth="1"/>
    <col min="107" max="107" width="7.28515625" style="27" bestFit="1" customWidth="1"/>
    <col min="108" max="108" width="7.7109375" style="27" bestFit="1" customWidth="1"/>
    <col min="109" max="109" width="7.42578125" style="27" bestFit="1" customWidth="1"/>
    <col min="110" max="110" width="8.28515625" style="27" bestFit="1" customWidth="1"/>
    <col min="111" max="111" width="7.42578125" style="27" bestFit="1" customWidth="1"/>
    <col min="112" max="112" width="7.7109375" style="27" bestFit="1" customWidth="1"/>
    <col min="113" max="113" width="8" style="27" bestFit="1" customWidth="1"/>
    <col min="114" max="114" width="7.28515625" style="27" bestFit="1" customWidth="1"/>
    <col min="115" max="115" width="7.7109375" style="27" bestFit="1" customWidth="1"/>
    <col min="116" max="116" width="7.42578125" style="27" bestFit="1" customWidth="1"/>
    <col min="117" max="117" width="8.28515625" style="27" bestFit="1" customWidth="1"/>
    <col min="118" max="118" width="7.42578125" style="27" bestFit="1" customWidth="1"/>
    <col min="119" max="119" width="7.7109375" style="27" bestFit="1" customWidth="1"/>
    <col min="120" max="120" width="8" style="27" bestFit="1" customWidth="1"/>
    <col min="121" max="121" width="7.28515625" style="27" bestFit="1" customWidth="1"/>
    <col min="122" max="122" width="7.7109375" style="27" bestFit="1" customWidth="1"/>
    <col min="123" max="123" width="7.42578125" style="27" bestFit="1" customWidth="1"/>
    <col min="124" max="124" width="8.28515625" style="27" bestFit="1" customWidth="1"/>
    <col min="125" max="125" width="7.42578125" style="27" bestFit="1" customWidth="1"/>
    <col min="126" max="126" width="7.7109375" style="27" bestFit="1" customWidth="1"/>
    <col min="127" max="127" width="8" style="27" bestFit="1" customWidth="1"/>
    <col min="128" max="128" width="7.28515625" style="27" bestFit="1" customWidth="1"/>
    <col min="129" max="129" width="7.7109375" style="27" bestFit="1" customWidth="1"/>
    <col min="130" max="130" width="7.42578125" style="27" bestFit="1" customWidth="1"/>
    <col min="131" max="131" width="8.28515625" style="27" bestFit="1" customWidth="1"/>
    <col min="132" max="132" width="7.42578125" style="27" bestFit="1" customWidth="1"/>
    <col min="133" max="133" width="7.7109375" style="27" bestFit="1" customWidth="1"/>
    <col min="134" max="134" width="8" style="27" bestFit="1" customWidth="1"/>
    <col min="135" max="135" width="7.28515625" style="27" bestFit="1" customWidth="1"/>
    <col min="136" max="136" width="7.7109375" style="27" bestFit="1" customWidth="1"/>
    <col min="137" max="137" width="7.42578125" style="27" bestFit="1" customWidth="1"/>
    <col min="138" max="138" width="8.28515625" style="27" bestFit="1" customWidth="1"/>
    <col min="139" max="139" width="7.42578125" style="27" bestFit="1" customWidth="1"/>
    <col min="140" max="140" width="7.7109375" style="27" bestFit="1" customWidth="1"/>
    <col min="141" max="141" width="8" style="27" bestFit="1" customWidth="1"/>
    <col min="142" max="142" width="7.28515625" style="27" bestFit="1" customWidth="1"/>
    <col min="143" max="143" width="7.7109375" style="27" bestFit="1" customWidth="1"/>
    <col min="144" max="144" width="7.42578125" style="27" bestFit="1" customWidth="1"/>
    <col min="145" max="145" width="8.28515625" style="27" bestFit="1" customWidth="1"/>
    <col min="146" max="146" width="7.42578125" style="27" bestFit="1" customWidth="1"/>
    <col min="147" max="147" width="7.7109375" style="27" bestFit="1" customWidth="1"/>
    <col min="148" max="148" width="8" style="27" bestFit="1" customWidth="1"/>
    <col min="149" max="149" width="7.28515625" style="27" bestFit="1" customWidth="1"/>
    <col min="150" max="150" width="7.7109375" style="27" bestFit="1" customWidth="1"/>
    <col min="151" max="151" width="7.42578125" style="27" bestFit="1" customWidth="1"/>
    <col min="152" max="152" width="8.28515625" style="27" bestFit="1" customWidth="1"/>
    <col min="153" max="153" width="7.42578125" style="27" bestFit="1" customWidth="1"/>
    <col min="154" max="154" width="7.7109375" style="27" bestFit="1" customWidth="1"/>
    <col min="155" max="155" width="8" style="27" bestFit="1" customWidth="1"/>
    <col min="156" max="156" width="7.28515625" style="27" bestFit="1" customWidth="1"/>
    <col min="157" max="157" width="7.7109375" style="27" bestFit="1" customWidth="1"/>
    <col min="158" max="158" width="7.42578125" style="27" bestFit="1" customWidth="1"/>
    <col min="159" max="159" width="8.28515625" style="27" bestFit="1" customWidth="1"/>
    <col min="160" max="160" width="7.42578125" style="27" bestFit="1" customWidth="1"/>
    <col min="161" max="161" width="7.7109375" style="27" bestFit="1" customWidth="1"/>
    <col min="162" max="162" width="8" style="27" bestFit="1" customWidth="1"/>
    <col min="163" max="163" width="7.28515625" style="27" bestFit="1" customWidth="1"/>
    <col min="164" max="164" width="7.7109375" style="27" bestFit="1" customWidth="1"/>
    <col min="165" max="165" width="7.42578125" style="27" bestFit="1" customWidth="1"/>
    <col min="166" max="166" width="8.28515625" style="27" bestFit="1" customWidth="1"/>
    <col min="167" max="167" width="7.42578125" style="27" bestFit="1" customWidth="1"/>
    <col min="168" max="168" width="7.7109375" style="27" bestFit="1" customWidth="1"/>
    <col min="169" max="169" width="8" style="27" bestFit="1" customWidth="1"/>
    <col min="170" max="170" width="7.28515625" style="27" bestFit="1" customWidth="1"/>
    <col min="171" max="171" width="7.7109375" style="27" bestFit="1" customWidth="1"/>
    <col min="172" max="172" width="7.42578125" style="27" bestFit="1" customWidth="1"/>
    <col min="173" max="173" width="8.28515625" style="27" bestFit="1" customWidth="1"/>
    <col min="174" max="174" width="7.42578125" style="27" bestFit="1" customWidth="1"/>
    <col min="175" max="175" width="7.7109375" style="27" bestFit="1" customWidth="1"/>
    <col min="176" max="176" width="8" style="27" bestFit="1" customWidth="1"/>
    <col min="177" max="177" width="7.28515625" style="27" bestFit="1" customWidth="1"/>
    <col min="178" max="178" width="7.7109375" style="27" bestFit="1" customWidth="1"/>
    <col min="179" max="179" width="7.42578125" style="27" bestFit="1" customWidth="1"/>
    <col min="180" max="180" width="8.28515625" style="27" bestFit="1" customWidth="1"/>
    <col min="181" max="181" width="7.42578125" style="27" bestFit="1" customWidth="1"/>
    <col min="182" max="182" width="7.7109375" style="27" bestFit="1" customWidth="1"/>
    <col min="183" max="183" width="8" style="27" bestFit="1" customWidth="1"/>
    <col min="184" max="184" width="7.28515625" style="27" bestFit="1" customWidth="1"/>
    <col min="185" max="185" width="7.7109375" style="27" bestFit="1" customWidth="1"/>
    <col min="186" max="186" width="7.42578125" style="27" bestFit="1" customWidth="1"/>
    <col min="187" max="187" width="8.28515625" style="27" bestFit="1" customWidth="1"/>
    <col min="188" max="188" width="7.42578125" style="27" bestFit="1" customWidth="1"/>
    <col min="189" max="189" width="7.7109375" style="27" bestFit="1" customWidth="1"/>
    <col min="190" max="190" width="8" style="27" bestFit="1" customWidth="1"/>
    <col min="191" max="191" width="7.28515625" style="27" bestFit="1" customWidth="1"/>
    <col min="192" max="192" width="7.7109375" style="27" bestFit="1" customWidth="1"/>
    <col min="193" max="193" width="7.42578125" style="27" bestFit="1" customWidth="1"/>
    <col min="194" max="194" width="8.28515625" style="27" bestFit="1" customWidth="1"/>
    <col min="195" max="195" width="7.42578125" style="27" bestFit="1" customWidth="1"/>
    <col min="196" max="196" width="7.7109375" style="27" bestFit="1" customWidth="1"/>
    <col min="197" max="197" width="8" style="27" bestFit="1" customWidth="1"/>
    <col min="198" max="198" width="7.28515625" style="27" bestFit="1" customWidth="1"/>
    <col min="199" max="199" width="7.7109375" style="27" bestFit="1" customWidth="1"/>
    <col min="200" max="200" width="7.42578125" style="27" bestFit="1" customWidth="1"/>
    <col min="201" max="201" width="8.28515625" style="27" bestFit="1" customWidth="1"/>
    <col min="202" max="202" width="7.42578125" style="27" bestFit="1" customWidth="1"/>
    <col min="203" max="203" width="7.7109375" style="27" bestFit="1" customWidth="1"/>
    <col min="204" max="204" width="8" style="27" bestFit="1" customWidth="1"/>
    <col min="205" max="205" width="7.28515625" style="27" bestFit="1" customWidth="1"/>
    <col min="206" max="206" width="7.7109375" style="27" bestFit="1" customWidth="1"/>
    <col min="207" max="207" width="7.42578125" style="27" bestFit="1" customWidth="1"/>
    <col min="208" max="208" width="8.28515625" style="27" bestFit="1" customWidth="1"/>
    <col min="209" max="209" width="7.42578125" style="27" bestFit="1" customWidth="1"/>
    <col min="210" max="210" width="7.7109375" style="27" bestFit="1" customWidth="1"/>
    <col min="211" max="211" width="8" style="27" bestFit="1" customWidth="1"/>
    <col min="212" max="212" width="7.28515625" style="27" bestFit="1" customWidth="1"/>
    <col min="213" max="213" width="7.7109375" style="27" bestFit="1" customWidth="1"/>
    <col min="214" max="214" width="7.42578125" style="27" bestFit="1" customWidth="1"/>
    <col min="215" max="215" width="8.28515625" style="27" bestFit="1" customWidth="1"/>
    <col min="216" max="216" width="7.42578125" style="27" bestFit="1" customWidth="1"/>
    <col min="217" max="217" width="7.7109375" style="27" bestFit="1" customWidth="1"/>
    <col min="218" max="218" width="8" style="27" bestFit="1" customWidth="1"/>
    <col min="219" max="219" width="7.28515625" style="27" bestFit="1" customWidth="1"/>
    <col min="220" max="220" width="7.7109375" style="27" bestFit="1" customWidth="1"/>
    <col min="221" max="221" width="7.42578125" style="27" bestFit="1" customWidth="1"/>
    <col min="222" max="222" width="8.28515625" style="27" bestFit="1" customWidth="1"/>
    <col min="223" max="223" width="7.42578125" style="27" bestFit="1" customWidth="1"/>
    <col min="224" max="224" width="7.7109375" style="27" bestFit="1" customWidth="1"/>
    <col min="225" max="225" width="8" style="27" bestFit="1" customWidth="1"/>
    <col min="226" max="226" width="7.28515625" style="27" bestFit="1" customWidth="1"/>
    <col min="227" max="227" width="7.7109375" style="27" bestFit="1" customWidth="1"/>
    <col min="228" max="228" width="7.42578125" style="27" bestFit="1" customWidth="1"/>
    <col min="229" max="229" width="8.28515625" style="27" bestFit="1" customWidth="1"/>
    <col min="230" max="230" width="7.42578125" style="27" bestFit="1" customWidth="1"/>
    <col min="231" max="231" width="7.7109375" style="27" bestFit="1" customWidth="1"/>
    <col min="232" max="232" width="8" style="27" bestFit="1" customWidth="1"/>
    <col min="233" max="233" width="7.28515625" style="27" bestFit="1" customWidth="1"/>
    <col min="234" max="234" width="7.7109375" style="27" bestFit="1" customWidth="1"/>
    <col min="235" max="235" width="7.42578125" style="27" bestFit="1" customWidth="1"/>
    <col min="236" max="236" width="8.28515625" style="27" bestFit="1" customWidth="1"/>
    <col min="237" max="237" width="7.42578125" style="27" bestFit="1" customWidth="1"/>
    <col min="238" max="238" width="7.7109375" style="27" bestFit="1" customWidth="1"/>
    <col min="239" max="239" width="8" style="27" bestFit="1" customWidth="1"/>
    <col min="240" max="240" width="7.28515625" style="27" bestFit="1" customWidth="1"/>
    <col min="241" max="241" width="7.7109375" style="27" bestFit="1" customWidth="1"/>
    <col min="242" max="242" width="7.42578125" style="27" bestFit="1" customWidth="1"/>
    <col min="243" max="243" width="8.28515625" style="27" bestFit="1" customWidth="1"/>
    <col min="244" max="244" width="7.42578125" style="27" bestFit="1" customWidth="1"/>
    <col min="245" max="245" width="7.7109375" style="27" bestFit="1" customWidth="1"/>
    <col min="246" max="246" width="8" style="27" bestFit="1" customWidth="1"/>
    <col min="247" max="247" width="7.28515625" style="27" bestFit="1" customWidth="1"/>
    <col min="248" max="248" width="7.7109375" style="27" bestFit="1" customWidth="1"/>
    <col min="249" max="249" width="7.42578125" style="27" bestFit="1" customWidth="1"/>
    <col min="250" max="250" width="8.28515625" style="27" bestFit="1" customWidth="1"/>
    <col min="251" max="251" width="7.42578125" style="27" bestFit="1" customWidth="1"/>
    <col min="252" max="252" width="7.7109375" style="27" bestFit="1" customWidth="1"/>
    <col min="253" max="253" width="8" style="27" bestFit="1" customWidth="1"/>
    <col min="254" max="254" width="7.28515625" style="27" bestFit="1" customWidth="1"/>
    <col min="255" max="255" width="7.7109375" style="27" bestFit="1" customWidth="1"/>
    <col min="256" max="256" width="7.42578125" style="27" bestFit="1" customWidth="1"/>
    <col min="257" max="257" width="8.28515625" style="27" bestFit="1" customWidth="1"/>
    <col min="258" max="258" width="7.42578125" style="27" bestFit="1" customWidth="1"/>
    <col min="259" max="259" width="7.7109375" style="27" bestFit="1" customWidth="1"/>
    <col min="260" max="260" width="8" style="27" bestFit="1" customWidth="1"/>
    <col min="261" max="261" width="7.28515625" style="27" bestFit="1" customWidth="1"/>
    <col min="262" max="262" width="7.7109375" style="27" bestFit="1" customWidth="1"/>
    <col min="263" max="263" width="7.42578125" style="27" bestFit="1" customWidth="1"/>
    <col min="264" max="264" width="8.28515625" style="27" bestFit="1" customWidth="1"/>
    <col min="265" max="265" width="7.42578125" style="27" bestFit="1" customWidth="1"/>
    <col min="266" max="266" width="7.7109375" style="27" bestFit="1" customWidth="1"/>
    <col min="267" max="267" width="8" style="27" bestFit="1" customWidth="1"/>
    <col min="268" max="268" width="7.28515625" style="27" bestFit="1" customWidth="1"/>
    <col min="269" max="269" width="7.7109375" style="27" bestFit="1" customWidth="1"/>
    <col min="270" max="270" width="7.42578125" style="27" bestFit="1" customWidth="1"/>
    <col min="271" max="271" width="8.28515625" style="27" bestFit="1" customWidth="1"/>
    <col min="272" max="272" width="7.42578125" style="27" bestFit="1" customWidth="1"/>
    <col min="273" max="273" width="7.7109375" style="27" bestFit="1" customWidth="1"/>
    <col min="274" max="274" width="8" style="27" bestFit="1" customWidth="1"/>
    <col min="275" max="275" width="7.28515625" style="27" bestFit="1" customWidth="1"/>
    <col min="276" max="276" width="7.7109375" style="27" bestFit="1" customWidth="1"/>
    <col min="277" max="277" width="7.42578125" style="27" bestFit="1" customWidth="1"/>
    <col min="278" max="278" width="8.28515625" style="27" bestFit="1" customWidth="1"/>
    <col min="279" max="279" width="7.42578125" style="27" bestFit="1" customWidth="1"/>
    <col min="280" max="280" width="7.7109375" style="27" bestFit="1" customWidth="1"/>
    <col min="281" max="281" width="8" style="27" bestFit="1" customWidth="1"/>
    <col min="282" max="282" width="7.28515625" style="27" bestFit="1" customWidth="1"/>
    <col min="283" max="283" width="7.7109375" style="27" bestFit="1" customWidth="1"/>
    <col min="284" max="284" width="7.42578125" style="27" bestFit="1" customWidth="1"/>
    <col min="285" max="285" width="8.28515625" style="27" bestFit="1" customWidth="1"/>
    <col min="286" max="286" width="7.42578125" style="32" bestFit="1" customWidth="1"/>
    <col min="287" max="287" width="7.7109375" style="32" bestFit="1" customWidth="1"/>
    <col min="288" max="288" width="8" style="32" bestFit="1" customWidth="1"/>
    <col min="289" max="289" width="7.28515625" style="32" bestFit="1" customWidth="1"/>
    <col min="290" max="290" width="7.7109375" style="32" bestFit="1" customWidth="1"/>
    <col min="291" max="291" width="7.42578125" style="32" bestFit="1" customWidth="1"/>
    <col min="292" max="292" width="8.28515625" style="32" bestFit="1" customWidth="1"/>
    <col min="293" max="293" width="7.42578125" style="32" bestFit="1" customWidth="1"/>
    <col min="294" max="294" width="7.7109375" style="32" bestFit="1" customWidth="1"/>
    <col min="295" max="295" width="8" style="32" bestFit="1" customWidth="1"/>
    <col min="296" max="296" width="7.28515625" style="32" bestFit="1" customWidth="1"/>
    <col min="297" max="297" width="7.7109375" style="32" bestFit="1" customWidth="1"/>
    <col min="298" max="298" width="7.42578125" style="32" bestFit="1" customWidth="1"/>
    <col min="299" max="299" width="8.28515625" style="32" bestFit="1" customWidth="1"/>
    <col min="300" max="300" width="7.42578125" style="32" bestFit="1" customWidth="1"/>
    <col min="301" max="301" width="7.7109375" style="32" bestFit="1" customWidth="1"/>
    <col min="302" max="302" width="8" style="32" bestFit="1" customWidth="1"/>
    <col min="303" max="303" width="7.28515625" style="32" bestFit="1" customWidth="1"/>
    <col min="304" max="304" width="7.7109375" style="32" bestFit="1" customWidth="1"/>
    <col min="305" max="305" width="7.42578125" style="32" bestFit="1" customWidth="1"/>
    <col min="306" max="306" width="8.28515625" style="32" bestFit="1" customWidth="1"/>
    <col min="307" max="307" width="7.42578125" style="32" bestFit="1" customWidth="1"/>
    <col min="308" max="308" width="7.7109375" style="32" bestFit="1" customWidth="1"/>
    <col min="309" max="309" width="8" style="32" bestFit="1" customWidth="1"/>
    <col min="310" max="310" width="7.28515625" style="32" bestFit="1" customWidth="1"/>
    <col min="311" max="311" width="7.7109375" style="32" bestFit="1" customWidth="1"/>
    <col min="312" max="312" width="7.42578125" style="32" bestFit="1" customWidth="1"/>
    <col min="313" max="313" width="8.28515625" style="32" bestFit="1" customWidth="1"/>
    <col min="314" max="314" width="7.42578125" style="32" bestFit="1" customWidth="1"/>
    <col min="315" max="315" width="7.7109375" style="32" bestFit="1" customWidth="1"/>
    <col min="316" max="316" width="8" style="32" bestFit="1" customWidth="1"/>
    <col min="317" max="317" width="7.28515625" style="32" bestFit="1" customWidth="1"/>
    <col min="318" max="318" width="7.7109375" style="32" bestFit="1" customWidth="1"/>
    <col min="319" max="319" width="7.42578125" style="32" bestFit="1" customWidth="1"/>
    <col min="320" max="320" width="8.28515625" style="32" bestFit="1" customWidth="1"/>
    <col min="321" max="321" width="7.42578125" style="32" bestFit="1" customWidth="1"/>
    <col min="322" max="322" width="7.7109375" style="32" bestFit="1" customWidth="1"/>
    <col min="323" max="323" width="8" style="32" bestFit="1" customWidth="1"/>
    <col min="324" max="324" width="7.28515625" style="32" bestFit="1" customWidth="1"/>
    <col min="325" max="325" width="7.7109375" style="32" bestFit="1" customWidth="1"/>
    <col min="326" max="326" width="7.42578125" style="32" bestFit="1" customWidth="1"/>
    <col min="327" max="327" width="8.28515625" style="32" bestFit="1" customWidth="1"/>
    <col min="328" max="328" width="7.42578125" style="32" bestFit="1" customWidth="1"/>
    <col min="329" max="329" width="7.7109375" style="32" bestFit="1" customWidth="1"/>
    <col min="330" max="330" width="8" style="32" bestFit="1" customWidth="1"/>
    <col min="331" max="331" width="7.28515625" style="32" bestFit="1" customWidth="1"/>
    <col min="332" max="332" width="7.7109375" style="32" bestFit="1" customWidth="1"/>
    <col min="333" max="333" width="7.42578125" style="32" bestFit="1" customWidth="1"/>
    <col min="334" max="334" width="8.28515625" style="32" bestFit="1" customWidth="1"/>
    <col min="335" max="335" width="7.42578125" style="32" bestFit="1" customWidth="1"/>
    <col min="336" max="336" width="7.7109375" style="32" bestFit="1" customWidth="1"/>
    <col min="337" max="337" width="8" style="32" bestFit="1" customWidth="1"/>
    <col min="338" max="338" width="7.28515625" style="32" bestFit="1" customWidth="1"/>
    <col min="339" max="339" width="7.7109375" style="32" bestFit="1" customWidth="1"/>
    <col min="340" max="340" width="7.42578125" style="32" bestFit="1" customWidth="1"/>
    <col min="341" max="341" width="8.28515625" style="32" bestFit="1" customWidth="1"/>
    <col min="342" max="342" width="7.42578125" style="32" bestFit="1" customWidth="1"/>
    <col min="343" max="343" width="7.7109375" style="32" bestFit="1" customWidth="1"/>
    <col min="344" max="344" width="8" style="32" bestFit="1" customWidth="1"/>
    <col min="345" max="345" width="7.28515625" style="32" bestFit="1" customWidth="1"/>
    <col min="346" max="346" width="7.7109375" style="32" bestFit="1" customWidth="1"/>
    <col min="347" max="347" width="7.42578125" style="32" bestFit="1" customWidth="1"/>
    <col min="348" max="348" width="8.28515625" style="32" bestFit="1" customWidth="1"/>
    <col min="349" max="349" width="7.42578125" style="32" bestFit="1" customWidth="1"/>
    <col min="350" max="350" width="7.7109375" style="32" bestFit="1" customWidth="1"/>
    <col min="351" max="351" width="8" style="32" bestFit="1" customWidth="1"/>
    <col min="352" max="352" width="7.28515625" style="32" bestFit="1" customWidth="1"/>
    <col min="353" max="353" width="7.7109375" style="32" bestFit="1" customWidth="1"/>
    <col min="354" max="354" width="7.42578125" style="32" bestFit="1" customWidth="1"/>
    <col min="355" max="355" width="8.28515625" style="32" bestFit="1" customWidth="1"/>
    <col min="356" max="356" width="7.42578125" style="32" bestFit="1" customWidth="1"/>
    <col min="357" max="357" width="7.7109375" style="32" bestFit="1" customWidth="1"/>
    <col min="358" max="358" width="8" style="32" bestFit="1" customWidth="1"/>
    <col min="359" max="359" width="7.28515625" style="32" bestFit="1" customWidth="1"/>
    <col min="360" max="360" width="7.7109375" style="32" bestFit="1" customWidth="1"/>
    <col min="361" max="361" width="7.42578125" style="32" bestFit="1" customWidth="1"/>
    <col min="362" max="362" width="8.28515625" style="32" bestFit="1" customWidth="1"/>
    <col min="363" max="363" width="7.42578125" style="32" bestFit="1" customWidth="1"/>
    <col min="364" max="364" width="7.7109375" style="32" bestFit="1" customWidth="1"/>
    <col min="365" max="365" width="8" style="32" bestFit="1" customWidth="1"/>
    <col min="366" max="366" width="7.28515625" style="32" bestFit="1" customWidth="1"/>
    <col min="367" max="367" width="7.7109375" style="32" bestFit="1" customWidth="1"/>
    <col min="368" max="368" width="7.42578125" style="32" bestFit="1" customWidth="1"/>
    <col min="369" max="369" width="8.28515625" style="32" bestFit="1" customWidth="1"/>
    <col min="370" max="370" width="7.42578125" style="32" bestFit="1" customWidth="1"/>
    <col min="371" max="371" width="7.7109375" style="32" bestFit="1" customWidth="1"/>
    <col min="372" max="372" width="8" style="32" bestFit="1" customWidth="1"/>
    <col min="373" max="373" width="7.28515625" style="32" bestFit="1" customWidth="1"/>
    <col min="374" max="374" width="7.7109375" style="32" bestFit="1" customWidth="1"/>
    <col min="375" max="375" width="7.42578125" style="32" bestFit="1" customWidth="1"/>
    <col min="376" max="376" width="8.28515625" style="32" bestFit="1" customWidth="1"/>
    <col min="377" max="377" width="7.42578125" style="32" bestFit="1" customWidth="1"/>
    <col min="378" max="378" width="7.7109375" style="32" bestFit="1" customWidth="1"/>
    <col min="379" max="379" width="8" style="32" bestFit="1" customWidth="1"/>
    <col min="380" max="380" width="7.28515625" style="32" bestFit="1" customWidth="1"/>
    <col min="381" max="381" width="7.7109375" style="32" bestFit="1" customWidth="1"/>
    <col min="382" max="382" width="7.42578125" style="32" bestFit="1" customWidth="1"/>
    <col min="383" max="383" width="8.28515625" style="32" bestFit="1" customWidth="1"/>
    <col min="384" max="384" width="7.42578125" style="32" bestFit="1" customWidth="1"/>
    <col min="385" max="385" width="7.7109375" style="32" bestFit="1" customWidth="1"/>
    <col min="386" max="386" width="8" style="32" bestFit="1" customWidth="1"/>
    <col min="387" max="387" width="7.28515625" style="32" bestFit="1" customWidth="1"/>
    <col min="388" max="388" width="7.7109375" style="32" bestFit="1" customWidth="1"/>
    <col min="389" max="389" width="7.42578125" style="32" bestFit="1" customWidth="1"/>
    <col min="390" max="390" width="8.28515625" style="32" bestFit="1" customWidth="1"/>
    <col min="391" max="391" width="7.42578125" style="32" bestFit="1" customWidth="1"/>
    <col min="392" max="392" width="7.7109375" style="32" bestFit="1" customWidth="1"/>
    <col min="393" max="393" width="8" style="32" bestFit="1" customWidth="1"/>
    <col min="394" max="394" width="7.28515625" style="32" bestFit="1" customWidth="1"/>
    <col min="395" max="395" width="7.7109375" style="32" bestFit="1" customWidth="1"/>
    <col min="396" max="396" width="7.42578125" style="32" bestFit="1" customWidth="1"/>
    <col min="397" max="397" width="8.28515625" style="32" bestFit="1" customWidth="1"/>
    <col min="398" max="398" width="7.42578125" style="32" bestFit="1" customWidth="1"/>
    <col min="399" max="399" width="7.7109375" style="32" bestFit="1" customWidth="1"/>
    <col min="400" max="400" width="8" style="32" bestFit="1" customWidth="1"/>
    <col min="401" max="401" width="7.28515625" style="32" bestFit="1" customWidth="1"/>
    <col min="402" max="402" width="7.7109375" style="32" bestFit="1" customWidth="1"/>
    <col min="403" max="16384" width="5.42578125" style="9"/>
  </cols>
  <sheetData>
    <row r="1" spans="1:404">
      <c r="A1" s="10" t="s">
        <v>1035</v>
      </c>
      <c r="B1" s="10"/>
      <c r="C1" s="10"/>
      <c r="D1" s="10"/>
      <c r="E1" s="10"/>
      <c r="F1" s="25">
        <v>45658</v>
      </c>
      <c r="G1" s="25">
        <v>45659</v>
      </c>
      <c r="H1" s="25">
        <v>45660</v>
      </c>
      <c r="I1" s="25">
        <v>45661</v>
      </c>
      <c r="J1" s="25">
        <v>45662</v>
      </c>
      <c r="K1" s="82">
        <v>45663</v>
      </c>
      <c r="L1" s="25">
        <v>45664</v>
      </c>
      <c r="M1" s="25">
        <v>45665</v>
      </c>
      <c r="N1" s="25">
        <v>45666</v>
      </c>
      <c r="O1" s="25">
        <v>45667</v>
      </c>
      <c r="P1" s="25">
        <v>45668</v>
      </c>
      <c r="Q1" s="25">
        <v>45669</v>
      </c>
      <c r="R1" s="25">
        <v>45670</v>
      </c>
      <c r="S1" s="25">
        <v>45671</v>
      </c>
      <c r="T1" s="25">
        <v>45672</v>
      </c>
      <c r="U1" s="25">
        <v>45673</v>
      </c>
      <c r="V1" s="25">
        <v>45674</v>
      </c>
      <c r="W1" s="25">
        <v>45675</v>
      </c>
      <c r="X1" s="25">
        <v>45676</v>
      </c>
      <c r="Y1" s="25">
        <v>45677</v>
      </c>
      <c r="Z1" s="25">
        <v>45678</v>
      </c>
      <c r="AA1" s="25">
        <v>45679</v>
      </c>
      <c r="AB1" s="25">
        <v>45680</v>
      </c>
      <c r="AC1" s="25">
        <v>45681</v>
      </c>
      <c r="AD1" s="25">
        <v>45682</v>
      </c>
      <c r="AE1" s="25">
        <v>45683</v>
      </c>
      <c r="AF1" s="25">
        <v>45684</v>
      </c>
      <c r="AG1" s="25">
        <v>45685</v>
      </c>
      <c r="AH1" s="25">
        <v>45686</v>
      </c>
      <c r="AI1" s="25">
        <v>45687</v>
      </c>
      <c r="AJ1" s="25">
        <v>45688</v>
      </c>
      <c r="AK1" s="25">
        <v>45689</v>
      </c>
      <c r="AL1" s="25">
        <v>45690</v>
      </c>
      <c r="AM1" s="25">
        <v>45691</v>
      </c>
      <c r="AN1" s="25">
        <v>45692</v>
      </c>
      <c r="AO1" s="25">
        <v>45693</v>
      </c>
      <c r="AP1" s="25">
        <v>45694</v>
      </c>
      <c r="AQ1" s="25">
        <v>45695</v>
      </c>
      <c r="AR1" s="25">
        <v>45696</v>
      </c>
      <c r="AS1" s="25">
        <v>45697</v>
      </c>
      <c r="AT1" s="25">
        <v>45698</v>
      </c>
      <c r="AU1" s="25">
        <v>45699</v>
      </c>
      <c r="AV1" s="25">
        <v>45700</v>
      </c>
      <c r="AW1" s="25">
        <v>45701</v>
      </c>
      <c r="AX1" s="25">
        <v>45702</v>
      </c>
      <c r="AY1" s="25">
        <v>45703</v>
      </c>
      <c r="AZ1" s="25">
        <v>45704</v>
      </c>
      <c r="BA1" s="25">
        <v>45705</v>
      </c>
      <c r="BB1" s="25">
        <v>45706</v>
      </c>
      <c r="BC1" s="25">
        <v>45707</v>
      </c>
      <c r="BD1" s="25">
        <v>45708</v>
      </c>
      <c r="BE1" s="25">
        <v>45709</v>
      </c>
      <c r="BF1" s="25">
        <v>45710</v>
      </c>
      <c r="BG1" s="25">
        <v>45711</v>
      </c>
      <c r="BH1" s="25">
        <v>45712</v>
      </c>
      <c r="BI1" s="25">
        <v>45713</v>
      </c>
      <c r="BJ1" s="25">
        <v>45714</v>
      </c>
      <c r="BK1" s="25">
        <v>45715</v>
      </c>
      <c r="BL1" s="25">
        <v>45716</v>
      </c>
      <c r="BM1" s="25">
        <v>45717</v>
      </c>
      <c r="BN1" s="25">
        <v>45718</v>
      </c>
      <c r="BO1" s="25">
        <v>45719</v>
      </c>
      <c r="BP1" s="25">
        <v>45720</v>
      </c>
      <c r="BQ1" s="25">
        <v>45721</v>
      </c>
      <c r="BR1" s="25">
        <v>45722</v>
      </c>
      <c r="BS1" s="25">
        <v>45723</v>
      </c>
      <c r="BT1" s="25">
        <v>45724</v>
      </c>
      <c r="BU1" s="25">
        <v>45725</v>
      </c>
      <c r="BV1" s="25">
        <v>45726</v>
      </c>
      <c r="BW1" s="25">
        <v>45727</v>
      </c>
      <c r="BX1" s="25">
        <v>45728</v>
      </c>
      <c r="BY1" s="25">
        <v>45729</v>
      </c>
      <c r="BZ1" s="25">
        <v>45730</v>
      </c>
      <c r="CA1" s="25">
        <v>45731</v>
      </c>
      <c r="CB1" s="25">
        <v>45732</v>
      </c>
      <c r="CC1" s="25">
        <v>45733</v>
      </c>
      <c r="CD1" s="25">
        <v>45734</v>
      </c>
      <c r="CE1" s="25">
        <v>45735</v>
      </c>
      <c r="CF1" s="25">
        <v>45736</v>
      </c>
      <c r="CG1" s="25">
        <v>45737</v>
      </c>
      <c r="CH1" s="25">
        <v>45738</v>
      </c>
      <c r="CI1" s="25">
        <v>45739</v>
      </c>
      <c r="CJ1" s="25">
        <v>45740</v>
      </c>
      <c r="CK1" s="25">
        <v>45741</v>
      </c>
      <c r="CL1" s="25">
        <v>45742</v>
      </c>
      <c r="CM1" s="25">
        <v>45743</v>
      </c>
      <c r="CN1" s="25">
        <v>45744</v>
      </c>
      <c r="CO1" s="25">
        <v>45745</v>
      </c>
      <c r="CP1" s="25">
        <v>45746</v>
      </c>
      <c r="CQ1" s="25">
        <v>45747</v>
      </c>
      <c r="CR1" s="25">
        <v>45748</v>
      </c>
      <c r="CS1" s="25">
        <v>45749</v>
      </c>
      <c r="CT1" s="25">
        <v>45750</v>
      </c>
      <c r="CU1" s="25">
        <v>45751</v>
      </c>
      <c r="CV1" s="25">
        <v>45752</v>
      </c>
      <c r="CW1" s="25">
        <v>45753</v>
      </c>
      <c r="CX1" s="25">
        <v>45754</v>
      </c>
      <c r="CY1" s="25">
        <v>45755</v>
      </c>
      <c r="CZ1" s="25">
        <v>45756</v>
      </c>
      <c r="DA1" s="25">
        <v>45757</v>
      </c>
      <c r="DB1" s="25">
        <v>45758</v>
      </c>
      <c r="DC1" s="25">
        <v>45759</v>
      </c>
      <c r="DD1" s="25">
        <v>45760</v>
      </c>
      <c r="DE1" s="25">
        <v>45761</v>
      </c>
      <c r="DF1" s="25">
        <v>45762</v>
      </c>
      <c r="DG1" s="25">
        <v>45763</v>
      </c>
      <c r="DH1" s="25">
        <v>45764</v>
      </c>
      <c r="DI1" s="25">
        <v>45765</v>
      </c>
      <c r="DJ1" s="25">
        <v>45766</v>
      </c>
      <c r="DK1" s="25">
        <v>45767</v>
      </c>
      <c r="DL1" s="25">
        <v>45768</v>
      </c>
      <c r="DM1" s="25">
        <v>45769</v>
      </c>
      <c r="DN1" s="25">
        <v>45770</v>
      </c>
      <c r="DO1" s="25">
        <v>45771</v>
      </c>
      <c r="DP1" s="25">
        <v>45772</v>
      </c>
      <c r="DQ1" s="25">
        <v>45773</v>
      </c>
      <c r="DR1" s="25">
        <v>45774</v>
      </c>
      <c r="DS1" s="25">
        <v>45775</v>
      </c>
      <c r="DT1" s="25">
        <v>45776</v>
      </c>
      <c r="DU1" s="25">
        <v>45777</v>
      </c>
      <c r="DV1" s="25">
        <v>45778</v>
      </c>
      <c r="DW1" s="25">
        <v>45779</v>
      </c>
      <c r="DX1" s="25">
        <v>45780</v>
      </c>
      <c r="DY1" s="25">
        <v>45781</v>
      </c>
      <c r="DZ1" s="25">
        <v>45782</v>
      </c>
      <c r="EA1" s="25">
        <v>45783</v>
      </c>
      <c r="EB1" s="25">
        <v>45784</v>
      </c>
      <c r="EC1" s="25">
        <v>45785</v>
      </c>
      <c r="ED1" s="25">
        <v>45786</v>
      </c>
      <c r="EE1" s="25">
        <v>45787</v>
      </c>
      <c r="EF1" s="25">
        <v>45788</v>
      </c>
      <c r="EG1" s="25">
        <v>45789</v>
      </c>
      <c r="EH1" s="25">
        <v>45790</v>
      </c>
      <c r="EI1" s="25">
        <v>45791</v>
      </c>
      <c r="EJ1" s="25">
        <v>45792</v>
      </c>
      <c r="EK1" s="25">
        <v>45793</v>
      </c>
      <c r="EL1" s="25">
        <v>45794</v>
      </c>
      <c r="EM1" s="25">
        <v>45795</v>
      </c>
      <c r="EN1" s="25">
        <v>45796</v>
      </c>
      <c r="EO1" s="25">
        <v>45797</v>
      </c>
      <c r="EP1" s="25">
        <v>45798</v>
      </c>
      <c r="EQ1" s="25">
        <v>45799</v>
      </c>
      <c r="ER1" s="25">
        <v>45800</v>
      </c>
      <c r="ES1" s="25">
        <v>45801</v>
      </c>
      <c r="ET1" s="25">
        <v>45802</v>
      </c>
      <c r="EU1" s="25">
        <v>45803</v>
      </c>
      <c r="EV1" s="25">
        <v>45804</v>
      </c>
      <c r="EW1" s="25">
        <v>45805</v>
      </c>
      <c r="EX1" s="25">
        <v>45806</v>
      </c>
      <c r="EY1" s="25">
        <v>45807</v>
      </c>
      <c r="EZ1" s="25">
        <v>45808</v>
      </c>
      <c r="FA1" s="25">
        <v>45809</v>
      </c>
      <c r="FB1" s="25">
        <v>45810</v>
      </c>
      <c r="FC1" s="25">
        <v>45811</v>
      </c>
      <c r="FD1" s="25">
        <v>45812</v>
      </c>
      <c r="FE1" s="25">
        <v>45813</v>
      </c>
      <c r="FF1" s="25">
        <v>45814</v>
      </c>
      <c r="FG1" s="25">
        <v>45815</v>
      </c>
      <c r="FH1" s="25">
        <v>45816</v>
      </c>
      <c r="FI1" s="25">
        <v>45817</v>
      </c>
      <c r="FJ1" s="25">
        <v>45818</v>
      </c>
      <c r="FK1" s="25">
        <v>45819</v>
      </c>
      <c r="FL1" s="25">
        <v>45820</v>
      </c>
      <c r="FM1" s="25">
        <v>45821</v>
      </c>
      <c r="FN1" s="25">
        <v>45822</v>
      </c>
      <c r="FO1" s="25">
        <v>45823</v>
      </c>
      <c r="FP1" s="25">
        <v>45824</v>
      </c>
      <c r="FQ1" s="25">
        <v>45825</v>
      </c>
      <c r="FR1" s="25">
        <v>45826</v>
      </c>
      <c r="FS1" s="25">
        <v>45827</v>
      </c>
      <c r="FT1" s="25">
        <v>45828</v>
      </c>
      <c r="FU1" s="25">
        <v>45829</v>
      </c>
      <c r="FV1" s="25">
        <v>45830</v>
      </c>
      <c r="FW1" s="25">
        <v>45831</v>
      </c>
      <c r="FX1" s="25">
        <v>45832</v>
      </c>
      <c r="FY1" s="25">
        <v>45833</v>
      </c>
      <c r="FZ1" s="25">
        <v>45834</v>
      </c>
      <c r="GA1" s="25">
        <v>45835</v>
      </c>
      <c r="GB1" s="25">
        <v>45836</v>
      </c>
      <c r="GC1" s="25">
        <v>45837</v>
      </c>
      <c r="GD1" s="25">
        <v>45838</v>
      </c>
      <c r="GE1" s="25">
        <v>45839</v>
      </c>
      <c r="GF1" s="25">
        <v>45840</v>
      </c>
      <c r="GG1" s="25">
        <v>45841</v>
      </c>
      <c r="GH1" s="25">
        <v>45842</v>
      </c>
      <c r="GI1" s="25">
        <v>45843</v>
      </c>
      <c r="GJ1" s="25">
        <v>45844</v>
      </c>
      <c r="GK1" s="25">
        <v>45845</v>
      </c>
      <c r="GL1" s="25">
        <v>45846</v>
      </c>
      <c r="GM1" s="25">
        <v>45847</v>
      </c>
      <c r="GN1" s="25">
        <v>45848</v>
      </c>
      <c r="GO1" s="25">
        <v>45849</v>
      </c>
      <c r="GP1" s="25">
        <v>45850</v>
      </c>
      <c r="GQ1" s="25">
        <v>45851</v>
      </c>
      <c r="GR1" s="25">
        <v>45852</v>
      </c>
      <c r="GS1" s="25">
        <v>45853</v>
      </c>
      <c r="GT1" s="25">
        <v>45854</v>
      </c>
      <c r="GU1" s="25">
        <v>45855</v>
      </c>
      <c r="GV1" s="25">
        <v>45856</v>
      </c>
      <c r="GW1" s="25">
        <v>45857</v>
      </c>
      <c r="GX1" s="25">
        <v>45858</v>
      </c>
      <c r="GY1" s="25">
        <v>45859</v>
      </c>
      <c r="GZ1" s="25">
        <v>45860</v>
      </c>
      <c r="HA1" s="25">
        <v>45861</v>
      </c>
      <c r="HB1" s="25">
        <v>45862</v>
      </c>
      <c r="HC1" s="25">
        <v>45863</v>
      </c>
      <c r="HD1" s="25">
        <v>45864</v>
      </c>
      <c r="HE1" s="25">
        <v>45865</v>
      </c>
      <c r="HF1" s="25">
        <v>45866</v>
      </c>
      <c r="HG1" s="25">
        <v>45867</v>
      </c>
      <c r="HH1" s="25">
        <v>45868</v>
      </c>
      <c r="HI1" s="25">
        <v>45869</v>
      </c>
      <c r="HJ1" s="25">
        <v>45870</v>
      </c>
      <c r="HK1" s="25">
        <v>45871</v>
      </c>
      <c r="HL1" s="25">
        <v>45872</v>
      </c>
      <c r="HM1" s="25">
        <v>45873</v>
      </c>
      <c r="HN1" s="25">
        <v>45874</v>
      </c>
      <c r="HO1" s="25">
        <v>45875</v>
      </c>
      <c r="HP1" s="25">
        <v>45876</v>
      </c>
      <c r="HQ1" s="25">
        <v>45877</v>
      </c>
      <c r="HR1" s="25">
        <v>45878</v>
      </c>
      <c r="HS1" s="25">
        <v>45879</v>
      </c>
      <c r="HT1" s="25">
        <v>45880</v>
      </c>
      <c r="HU1" s="25">
        <v>45881</v>
      </c>
      <c r="HV1" s="25">
        <v>45882</v>
      </c>
      <c r="HW1" s="25">
        <v>45883</v>
      </c>
      <c r="HX1" s="25">
        <v>45884</v>
      </c>
      <c r="HY1" s="25">
        <v>45885</v>
      </c>
      <c r="HZ1" s="25">
        <v>45886</v>
      </c>
      <c r="IA1" s="25">
        <v>45887</v>
      </c>
      <c r="IB1" s="25">
        <v>45888</v>
      </c>
      <c r="IC1" s="25">
        <v>45889</v>
      </c>
      <c r="ID1" s="25">
        <v>45890</v>
      </c>
      <c r="IE1" s="25">
        <v>45891</v>
      </c>
      <c r="IF1" s="25">
        <v>45892</v>
      </c>
      <c r="IG1" s="25">
        <v>45893</v>
      </c>
      <c r="IH1" s="25">
        <v>45894</v>
      </c>
      <c r="II1" s="25">
        <v>45895</v>
      </c>
      <c r="IJ1" s="25">
        <v>45896</v>
      </c>
      <c r="IK1" s="25">
        <v>45897</v>
      </c>
      <c r="IL1" s="25">
        <v>45898</v>
      </c>
      <c r="IM1" s="25">
        <v>45899</v>
      </c>
      <c r="IN1" s="25">
        <v>45900</v>
      </c>
      <c r="IO1" s="25">
        <v>45901</v>
      </c>
      <c r="IP1" s="25">
        <v>45902</v>
      </c>
      <c r="IQ1" s="25">
        <v>45903</v>
      </c>
      <c r="IR1" s="25">
        <v>45904</v>
      </c>
      <c r="IS1" s="25">
        <v>45905</v>
      </c>
      <c r="IT1" s="25">
        <v>45906</v>
      </c>
      <c r="IU1" s="25">
        <v>45907</v>
      </c>
      <c r="IV1" s="25">
        <v>45908</v>
      </c>
      <c r="IW1" s="25">
        <v>45909</v>
      </c>
      <c r="IX1" s="25">
        <v>45910</v>
      </c>
      <c r="IY1" s="25">
        <v>45911</v>
      </c>
      <c r="IZ1" s="25">
        <v>45912</v>
      </c>
      <c r="JA1" s="25">
        <v>45913</v>
      </c>
      <c r="JB1" s="25">
        <v>45914</v>
      </c>
      <c r="JC1" s="25">
        <v>45915</v>
      </c>
      <c r="JD1" s="25">
        <v>45916</v>
      </c>
      <c r="JE1" s="25">
        <v>45917</v>
      </c>
      <c r="JF1" s="25">
        <v>45918</v>
      </c>
      <c r="JG1" s="25">
        <v>45919</v>
      </c>
      <c r="JH1" s="25">
        <v>45920</v>
      </c>
      <c r="JI1" s="25">
        <v>45921</v>
      </c>
      <c r="JJ1" s="25">
        <v>45922</v>
      </c>
      <c r="JK1" s="25">
        <v>45923</v>
      </c>
      <c r="JL1" s="25">
        <v>45924</v>
      </c>
      <c r="JM1" s="25">
        <v>45925</v>
      </c>
      <c r="JN1" s="25">
        <v>45926</v>
      </c>
      <c r="JO1" s="25">
        <v>45927</v>
      </c>
      <c r="JP1" s="25">
        <v>45928</v>
      </c>
      <c r="JQ1" s="25">
        <v>45929</v>
      </c>
      <c r="JR1" s="25">
        <v>45930</v>
      </c>
      <c r="JS1" s="25">
        <v>45931</v>
      </c>
      <c r="JT1" s="25">
        <v>45932</v>
      </c>
      <c r="JU1" s="25">
        <v>45933</v>
      </c>
      <c r="JV1" s="25">
        <v>45934</v>
      </c>
      <c r="JW1" s="25">
        <v>45935</v>
      </c>
      <c r="JX1" s="25">
        <v>45936</v>
      </c>
      <c r="JY1" s="25">
        <v>45937</v>
      </c>
      <c r="JZ1" s="25">
        <v>45938</v>
      </c>
      <c r="KA1" s="25">
        <v>45939</v>
      </c>
      <c r="KB1" s="25">
        <v>45940</v>
      </c>
      <c r="KC1" s="25">
        <v>45941</v>
      </c>
      <c r="KD1" s="25">
        <v>45942</v>
      </c>
      <c r="KE1" s="25">
        <v>45943</v>
      </c>
      <c r="KF1" s="25">
        <v>45944</v>
      </c>
      <c r="KG1" s="25">
        <v>45945</v>
      </c>
      <c r="KH1" s="25">
        <v>45946</v>
      </c>
      <c r="KI1" s="25">
        <v>45947</v>
      </c>
      <c r="KJ1" s="25">
        <v>45948</v>
      </c>
      <c r="KK1" s="25">
        <v>45949</v>
      </c>
      <c r="KL1" s="25">
        <v>45950</v>
      </c>
      <c r="KM1" s="25">
        <v>45951</v>
      </c>
      <c r="KN1" s="25">
        <v>45952</v>
      </c>
      <c r="KO1" s="25">
        <v>45953</v>
      </c>
      <c r="KP1" s="25">
        <v>45954</v>
      </c>
      <c r="KQ1" s="25">
        <v>45955</v>
      </c>
      <c r="KR1" s="25">
        <v>45956</v>
      </c>
      <c r="KS1" s="25">
        <v>45957</v>
      </c>
      <c r="KT1" s="25">
        <v>45958</v>
      </c>
      <c r="KU1" s="25">
        <v>45959</v>
      </c>
      <c r="KV1" s="25">
        <v>45960</v>
      </c>
      <c r="KW1" s="25">
        <v>45961</v>
      </c>
      <c r="KX1" s="25">
        <v>45962</v>
      </c>
      <c r="KY1" s="25">
        <v>45963</v>
      </c>
      <c r="KZ1" s="25">
        <v>45964</v>
      </c>
      <c r="LA1" s="25">
        <v>45965</v>
      </c>
      <c r="LB1" s="25">
        <v>45966</v>
      </c>
      <c r="LC1" s="25">
        <v>45967</v>
      </c>
      <c r="LD1" s="25">
        <v>45968</v>
      </c>
      <c r="LE1" s="25">
        <v>45969</v>
      </c>
      <c r="LF1" s="25">
        <v>45970</v>
      </c>
      <c r="LG1" s="25">
        <v>45971</v>
      </c>
      <c r="LH1" s="25">
        <v>45972</v>
      </c>
      <c r="LI1" s="25">
        <v>45973</v>
      </c>
      <c r="LJ1" s="25">
        <v>45974</v>
      </c>
      <c r="LK1" s="25">
        <v>45975</v>
      </c>
      <c r="LL1" s="25">
        <v>45976</v>
      </c>
      <c r="LM1" s="25">
        <v>45977</v>
      </c>
      <c r="LN1" s="25">
        <v>45978</v>
      </c>
      <c r="LO1" s="25">
        <v>45979</v>
      </c>
      <c r="LP1" s="25">
        <v>45980</v>
      </c>
      <c r="LQ1" s="25">
        <v>45981</v>
      </c>
      <c r="LR1" s="25">
        <v>45982</v>
      </c>
      <c r="LS1" s="25">
        <v>45983</v>
      </c>
      <c r="LT1" s="25">
        <v>45984</v>
      </c>
      <c r="LU1" s="25">
        <v>45985</v>
      </c>
      <c r="LV1" s="25">
        <v>45986</v>
      </c>
      <c r="LW1" s="25">
        <v>45987</v>
      </c>
      <c r="LX1" s="25">
        <v>45988</v>
      </c>
      <c r="LY1" s="25">
        <v>45989</v>
      </c>
      <c r="LZ1" s="25">
        <v>45990</v>
      </c>
      <c r="MA1" s="25">
        <v>45991</v>
      </c>
      <c r="MB1" s="25">
        <v>45992</v>
      </c>
      <c r="MC1" s="25">
        <v>45993</v>
      </c>
      <c r="MD1" s="25">
        <v>45994</v>
      </c>
      <c r="ME1" s="25">
        <v>45995</v>
      </c>
      <c r="MF1" s="25">
        <v>45996</v>
      </c>
      <c r="MG1" s="25">
        <v>45997</v>
      </c>
      <c r="MH1" s="25">
        <v>45998</v>
      </c>
      <c r="MI1" s="25">
        <v>45999</v>
      </c>
      <c r="MJ1" s="25">
        <v>46000</v>
      </c>
      <c r="MK1" s="25">
        <v>46001</v>
      </c>
      <c r="ML1" s="25">
        <v>46002</v>
      </c>
      <c r="MM1" s="25">
        <v>46003</v>
      </c>
      <c r="MN1" s="25">
        <v>46004</v>
      </c>
      <c r="MO1" s="25">
        <v>46005</v>
      </c>
      <c r="MP1" s="25">
        <v>46006</v>
      </c>
      <c r="MQ1" s="25">
        <v>46007</v>
      </c>
      <c r="MR1" s="25">
        <v>46008</v>
      </c>
      <c r="MS1" s="25">
        <v>46009</v>
      </c>
      <c r="MT1" s="25">
        <v>46010</v>
      </c>
      <c r="MU1" s="25">
        <v>46011</v>
      </c>
      <c r="MV1" s="25">
        <v>46012</v>
      </c>
      <c r="MW1" s="25">
        <v>46013</v>
      </c>
      <c r="MX1" s="25">
        <v>46014</v>
      </c>
      <c r="MY1" s="25">
        <v>46015</v>
      </c>
      <c r="MZ1" s="25">
        <v>46016</v>
      </c>
      <c r="NA1" s="25">
        <v>46017</v>
      </c>
      <c r="NB1" s="25">
        <v>46018</v>
      </c>
      <c r="NC1" s="25">
        <v>46019</v>
      </c>
      <c r="ND1" s="25">
        <v>46020</v>
      </c>
      <c r="NE1" s="25">
        <v>46021</v>
      </c>
      <c r="NF1" s="25">
        <v>46022</v>
      </c>
      <c r="NG1" s="25">
        <v>46023</v>
      </c>
      <c r="NH1" s="25">
        <v>46024</v>
      </c>
      <c r="NI1" s="25">
        <v>46025</v>
      </c>
      <c r="NJ1" s="25">
        <v>46026</v>
      </c>
      <c r="NK1" s="25">
        <v>46027</v>
      </c>
      <c r="NL1" s="25">
        <v>46028</v>
      </c>
      <c r="NM1" s="25">
        <v>46029</v>
      </c>
      <c r="NN1" s="25">
        <v>46030</v>
      </c>
      <c r="NO1" s="25">
        <v>46031</v>
      </c>
      <c r="NP1" s="25">
        <v>46032</v>
      </c>
      <c r="NQ1" s="25">
        <v>46033</v>
      </c>
      <c r="NR1" s="25">
        <v>46034</v>
      </c>
      <c r="NS1" s="25">
        <v>46035</v>
      </c>
      <c r="NT1" s="25">
        <v>46036</v>
      </c>
      <c r="NU1" s="25">
        <v>46037</v>
      </c>
      <c r="NV1" s="25">
        <v>46038</v>
      </c>
      <c r="NW1" s="25">
        <v>46039</v>
      </c>
      <c r="NX1" s="25">
        <v>46040</v>
      </c>
      <c r="NY1" s="25">
        <v>46041</v>
      </c>
      <c r="NZ1" s="25">
        <v>46042</v>
      </c>
      <c r="OA1" s="25">
        <v>46043</v>
      </c>
      <c r="OB1" s="25">
        <v>46044</v>
      </c>
      <c r="OC1" s="25">
        <v>46045</v>
      </c>
      <c r="OD1" s="25">
        <v>46046</v>
      </c>
      <c r="OE1" s="25">
        <v>46047</v>
      </c>
      <c r="OF1" s="25">
        <v>46048</v>
      </c>
      <c r="OG1" s="25">
        <v>46049</v>
      </c>
      <c r="OH1" s="25">
        <v>46050</v>
      </c>
      <c r="OI1" s="25">
        <v>46051</v>
      </c>
      <c r="OJ1" s="25">
        <v>46052</v>
      </c>
      <c r="OK1" s="25">
        <v>46053</v>
      </c>
      <c r="OL1" s="26"/>
      <c r="OM1" s="26"/>
      <c r="ON1" s="26"/>
    </row>
    <row r="2" spans="1:404">
      <c r="A2" s="9" t="s">
        <v>1036</v>
      </c>
      <c r="B2" s="9" t="s">
        <v>1037</v>
      </c>
      <c r="C2" s="9" t="s">
        <v>1038</v>
      </c>
      <c r="D2" s="9" t="s">
        <v>1039</v>
      </c>
      <c r="E2" s="9" t="s">
        <v>1040</v>
      </c>
      <c r="F2" s="25" t="str">
        <f t="shared" ref="F2:BQ2" si="0">TEXT(F1,"ggg")</f>
        <v>mer</v>
      </c>
      <c r="G2" s="25" t="str">
        <f t="shared" si="0"/>
        <v>gio</v>
      </c>
      <c r="H2" s="25" t="str">
        <f t="shared" si="0"/>
        <v>ven</v>
      </c>
      <c r="I2" s="25" t="str">
        <f t="shared" si="0"/>
        <v>sab</v>
      </c>
      <c r="J2" s="25" t="str">
        <f t="shared" si="0"/>
        <v>dom</v>
      </c>
      <c r="K2" s="82" t="str">
        <f t="shared" si="0"/>
        <v>lun</v>
      </c>
      <c r="L2" s="25" t="str">
        <f t="shared" si="0"/>
        <v>mar</v>
      </c>
      <c r="M2" s="25" t="str">
        <f t="shared" si="0"/>
        <v>mer</v>
      </c>
      <c r="N2" s="25" t="str">
        <f t="shared" si="0"/>
        <v>gio</v>
      </c>
      <c r="O2" s="25" t="str">
        <f t="shared" si="0"/>
        <v>ven</v>
      </c>
      <c r="P2" s="25" t="str">
        <f t="shared" si="0"/>
        <v>sab</v>
      </c>
      <c r="Q2" s="25" t="str">
        <f t="shared" si="0"/>
        <v>dom</v>
      </c>
      <c r="R2" s="25" t="str">
        <f t="shared" si="0"/>
        <v>lun</v>
      </c>
      <c r="S2" s="25" t="str">
        <f t="shared" si="0"/>
        <v>mar</v>
      </c>
      <c r="T2" s="25" t="str">
        <f t="shared" si="0"/>
        <v>mer</v>
      </c>
      <c r="U2" s="25" t="str">
        <f t="shared" si="0"/>
        <v>gio</v>
      </c>
      <c r="V2" s="25" t="str">
        <f t="shared" si="0"/>
        <v>ven</v>
      </c>
      <c r="W2" s="25" t="str">
        <f t="shared" si="0"/>
        <v>sab</v>
      </c>
      <c r="X2" s="25" t="str">
        <f t="shared" si="0"/>
        <v>dom</v>
      </c>
      <c r="Y2" s="25" t="str">
        <f t="shared" si="0"/>
        <v>lun</v>
      </c>
      <c r="Z2" s="25" t="str">
        <f t="shared" si="0"/>
        <v>mar</v>
      </c>
      <c r="AA2" s="25" t="str">
        <f t="shared" si="0"/>
        <v>mer</v>
      </c>
      <c r="AB2" s="25" t="str">
        <f t="shared" si="0"/>
        <v>gio</v>
      </c>
      <c r="AC2" s="25" t="str">
        <f t="shared" si="0"/>
        <v>ven</v>
      </c>
      <c r="AD2" s="25" t="str">
        <f t="shared" si="0"/>
        <v>sab</v>
      </c>
      <c r="AE2" s="25" t="str">
        <f t="shared" si="0"/>
        <v>dom</v>
      </c>
      <c r="AF2" s="25" t="str">
        <f t="shared" si="0"/>
        <v>lun</v>
      </c>
      <c r="AG2" s="25" t="str">
        <f t="shared" si="0"/>
        <v>mar</v>
      </c>
      <c r="AH2" s="25" t="str">
        <f t="shared" si="0"/>
        <v>mer</v>
      </c>
      <c r="AI2" s="25" t="str">
        <f t="shared" si="0"/>
        <v>gio</v>
      </c>
      <c r="AJ2" s="25" t="str">
        <f t="shared" si="0"/>
        <v>ven</v>
      </c>
      <c r="AK2" s="25" t="str">
        <f t="shared" si="0"/>
        <v>sab</v>
      </c>
      <c r="AL2" s="25" t="str">
        <f t="shared" si="0"/>
        <v>dom</v>
      </c>
      <c r="AM2" s="25" t="str">
        <f t="shared" si="0"/>
        <v>lun</v>
      </c>
      <c r="AN2" s="25" t="str">
        <f t="shared" si="0"/>
        <v>mar</v>
      </c>
      <c r="AO2" s="25" t="str">
        <f t="shared" si="0"/>
        <v>mer</v>
      </c>
      <c r="AP2" s="25" t="str">
        <f t="shared" si="0"/>
        <v>gio</v>
      </c>
      <c r="AQ2" s="25" t="str">
        <f t="shared" si="0"/>
        <v>ven</v>
      </c>
      <c r="AR2" s="25" t="str">
        <f t="shared" si="0"/>
        <v>sab</v>
      </c>
      <c r="AS2" s="25" t="str">
        <f t="shared" si="0"/>
        <v>dom</v>
      </c>
      <c r="AT2" s="25" t="str">
        <f t="shared" si="0"/>
        <v>lun</v>
      </c>
      <c r="AU2" s="25" t="str">
        <f t="shared" si="0"/>
        <v>mar</v>
      </c>
      <c r="AV2" s="25" t="str">
        <f t="shared" si="0"/>
        <v>mer</v>
      </c>
      <c r="AW2" s="25" t="str">
        <f t="shared" si="0"/>
        <v>gio</v>
      </c>
      <c r="AX2" s="25" t="str">
        <f t="shared" si="0"/>
        <v>ven</v>
      </c>
      <c r="AY2" s="25" t="str">
        <f t="shared" si="0"/>
        <v>sab</v>
      </c>
      <c r="AZ2" s="25" t="str">
        <f t="shared" si="0"/>
        <v>dom</v>
      </c>
      <c r="BA2" s="25" t="str">
        <f t="shared" si="0"/>
        <v>lun</v>
      </c>
      <c r="BB2" s="25" t="str">
        <f t="shared" si="0"/>
        <v>mar</v>
      </c>
      <c r="BC2" s="25" t="str">
        <f t="shared" si="0"/>
        <v>mer</v>
      </c>
      <c r="BD2" s="25" t="str">
        <f t="shared" si="0"/>
        <v>gio</v>
      </c>
      <c r="BE2" s="25" t="str">
        <f t="shared" si="0"/>
        <v>ven</v>
      </c>
      <c r="BF2" s="25" t="str">
        <f t="shared" si="0"/>
        <v>sab</v>
      </c>
      <c r="BG2" s="25" t="str">
        <f t="shared" si="0"/>
        <v>dom</v>
      </c>
      <c r="BH2" s="25" t="str">
        <f t="shared" si="0"/>
        <v>lun</v>
      </c>
      <c r="BI2" s="25" t="str">
        <f t="shared" si="0"/>
        <v>mar</v>
      </c>
      <c r="BJ2" s="25" t="str">
        <f t="shared" si="0"/>
        <v>mer</v>
      </c>
      <c r="BK2" s="25" t="str">
        <f t="shared" si="0"/>
        <v>gio</v>
      </c>
      <c r="BL2" s="25" t="str">
        <f t="shared" si="0"/>
        <v>ven</v>
      </c>
      <c r="BM2" s="25" t="str">
        <f t="shared" si="0"/>
        <v>sab</v>
      </c>
      <c r="BN2" s="25" t="str">
        <f t="shared" si="0"/>
        <v>dom</v>
      </c>
      <c r="BO2" s="25" t="str">
        <f t="shared" si="0"/>
        <v>lun</v>
      </c>
      <c r="BP2" s="25" t="str">
        <f t="shared" si="0"/>
        <v>mar</v>
      </c>
      <c r="BQ2" s="25" t="str">
        <f t="shared" si="0"/>
        <v>mer</v>
      </c>
      <c r="BR2" s="25" t="str">
        <f t="shared" ref="BR2:EC2" si="1">TEXT(BR1,"ggg")</f>
        <v>gio</v>
      </c>
      <c r="BS2" s="25" t="str">
        <f t="shared" si="1"/>
        <v>ven</v>
      </c>
      <c r="BT2" s="25" t="str">
        <f t="shared" si="1"/>
        <v>sab</v>
      </c>
      <c r="BU2" s="25" t="str">
        <f t="shared" si="1"/>
        <v>dom</v>
      </c>
      <c r="BV2" s="25" t="str">
        <f t="shared" si="1"/>
        <v>lun</v>
      </c>
      <c r="BW2" s="25" t="str">
        <f t="shared" si="1"/>
        <v>mar</v>
      </c>
      <c r="BX2" s="25" t="str">
        <f t="shared" si="1"/>
        <v>mer</v>
      </c>
      <c r="BY2" s="25" t="str">
        <f t="shared" si="1"/>
        <v>gio</v>
      </c>
      <c r="BZ2" s="25" t="str">
        <f t="shared" si="1"/>
        <v>ven</v>
      </c>
      <c r="CA2" s="25" t="str">
        <f t="shared" si="1"/>
        <v>sab</v>
      </c>
      <c r="CB2" s="25" t="str">
        <f t="shared" si="1"/>
        <v>dom</v>
      </c>
      <c r="CC2" s="25" t="str">
        <f t="shared" si="1"/>
        <v>lun</v>
      </c>
      <c r="CD2" s="25" t="str">
        <f t="shared" si="1"/>
        <v>mar</v>
      </c>
      <c r="CE2" s="25" t="str">
        <f t="shared" si="1"/>
        <v>mer</v>
      </c>
      <c r="CF2" s="25" t="str">
        <f t="shared" si="1"/>
        <v>gio</v>
      </c>
      <c r="CG2" s="25" t="str">
        <f t="shared" si="1"/>
        <v>ven</v>
      </c>
      <c r="CH2" s="25" t="str">
        <f t="shared" si="1"/>
        <v>sab</v>
      </c>
      <c r="CI2" s="25" t="str">
        <f t="shared" si="1"/>
        <v>dom</v>
      </c>
      <c r="CJ2" s="25" t="str">
        <f t="shared" si="1"/>
        <v>lun</v>
      </c>
      <c r="CK2" s="25" t="str">
        <f t="shared" si="1"/>
        <v>mar</v>
      </c>
      <c r="CL2" s="25" t="str">
        <f t="shared" si="1"/>
        <v>mer</v>
      </c>
      <c r="CM2" s="25" t="str">
        <f t="shared" si="1"/>
        <v>gio</v>
      </c>
      <c r="CN2" s="25" t="str">
        <f t="shared" si="1"/>
        <v>ven</v>
      </c>
      <c r="CO2" s="25" t="str">
        <f t="shared" si="1"/>
        <v>sab</v>
      </c>
      <c r="CP2" s="25" t="str">
        <f t="shared" si="1"/>
        <v>dom</v>
      </c>
      <c r="CQ2" s="25" t="str">
        <f t="shared" si="1"/>
        <v>lun</v>
      </c>
      <c r="CR2" s="25" t="str">
        <f t="shared" si="1"/>
        <v>mar</v>
      </c>
      <c r="CS2" s="25" t="str">
        <f t="shared" si="1"/>
        <v>mer</v>
      </c>
      <c r="CT2" s="25" t="str">
        <f t="shared" si="1"/>
        <v>gio</v>
      </c>
      <c r="CU2" s="25" t="str">
        <f t="shared" si="1"/>
        <v>ven</v>
      </c>
      <c r="CV2" s="25" t="str">
        <f t="shared" si="1"/>
        <v>sab</v>
      </c>
      <c r="CW2" s="25" t="str">
        <f t="shared" si="1"/>
        <v>dom</v>
      </c>
      <c r="CX2" s="25" t="str">
        <f t="shared" si="1"/>
        <v>lun</v>
      </c>
      <c r="CY2" s="25" t="str">
        <f t="shared" si="1"/>
        <v>mar</v>
      </c>
      <c r="CZ2" s="25" t="str">
        <f t="shared" si="1"/>
        <v>mer</v>
      </c>
      <c r="DA2" s="25" t="str">
        <f t="shared" si="1"/>
        <v>gio</v>
      </c>
      <c r="DB2" s="25" t="str">
        <f t="shared" si="1"/>
        <v>ven</v>
      </c>
      <c r="DC2" s="25" t="str">
        <f t="shared" si="1"/>
        <v>sab</v>
      </c>
      <c r="DD2" s="25" t="str">
        <f t="shared" si="1"/>
        <v>dom</v>
      </c>
      <c r="DE2" s="25" t="str">
        <f t="shared" si="1"/>
        <v>lun</v>
      </c>
      <c r="DF2" s="25" t="str">
        <f t="shared" si="1"/>
        <v>mar</v>
      </c>
      <c r="DG2" s="25" t="str">
        <f t="shared" si="1"/>
        <v>mer</v>
      </c>
      <c r="DH2" s="25" t="str">
        <f t="shared" si="1"/>
        <v>gio</v>
      </c>
      <c r="DI2" s="25" t="str">
        <f t="shared" si="1"/>
        <v>ven</v>
      </c>
      <c r="DJ2" s="25" t="str">
        <f t="shared" si="1"/>
        <v>sab</v>
      </c>
      <c r="DK2" s="25" t="str">
        <f t="shared" si="1"/>
        <v>dom</v>
      </c>
      <c r="DL2" s="25" t="str">
        <f t="shared" si="1"/>
        <v>lun</v>
      </c>
      <c r="DM2" s="25" t="str">
        <f t="shared" si="1"/>
        <v>mar</v>
      </c>
      <c r="DN2" s="25" t="str">
        <f t="shared" si="1"/>
        <v>mer</v>
      </c>
      <c r="DO2" s="25" t="str">
        <f t="shared" si="1"/>
        <v>gio</v>
      </c>
      <c r="DP2" s="25" t="str">
        <f t="shared" si="1"/>
        <v>ven</v>
      </c>
      <c r="DQ2" s="25" t="str">
        <f t="shared" si="1"/>
        <v>sab</v>
      </c>
      <c r="DR2" s="25" t="str">
        <f t="shared" si="1"/>
        <v>dom</v>
      </c>
      <c r="DS2" s="25" t="str">
        <f t="shared" si="1"/>
        <v>lun</v>
      </c>
      <c r="DT2" s="25" t="str">
        <f t="shared" si="1"/>
        <v>mar</v>
      </c>
      <c r="DU2" s="25" t="str">
        <f t="shared" si="1"/>
        <v>mer</v>
      </c>
      <c r="DV2" s="25" t="str">
        <f t="shared" si="1"/>
        <v>gio</v>
      </c>
      <c r="DW2" s="25" t="str">
        <f t="shared" si="1"/>
        <v>ven</v>
      </c>
      <c r="DX2" s="25" t="str">
        <f t="shared" si="1"/>
        <v>sab</v>
      </c>
      <c r="DY2" s="25" t="str">
        <f t="shared" si="1"/>
        <v>dom</v>
      </c>
      <c r="DZ2" s="25" t="str">
        <f t="shared" si="1"/>
        <v>lun</v>
      </c>
      <c r="EA2" s="25" t="str">
        <f t="shared" si="1"/>
        <v>mar</v>
      </c>
      <c r="EB2" s="25" t="str">
        <f t="shared" si="1"/>
        <v>mer</v>
      </c>
      <c r="EC2" s="25" t="str">
        <f t="shared" si="1"/>
        <v>gio</v>
      </c>
      <c r="ED2" s="25" t="str">
        <f t="shared" ref="ED2:GO2" si="2">TEXT(ED1,"ggg")</f>
        <v>ven</v>
      </c>
      <c r="EE2" s="25" t="str">
        <f t="shared" si="2"/>
        <v>sab</v>
      </c>
      <c r="EF2" s="25" t="str">
        <f t="shared" si="2"/>
        <v>dom</v>
      </c>
      <c r="EG2" s="25" t="str">
        <f t="shared" si="2"/>
        <v>lun</v>
      </c>
      <c r="EH2" s="25" t="str">
        <f t="shared" si="2"/>
        <v>mar</v>
      </c>
      <c r="EI2" s="25" t="str">
        <f t="shared" si="2"/>
        <v>mer</v>
      </c>
      <c r="EJ2" s="25" t="str">
        <f t="shared" si="2"/>
        <v>gio</v>
      </c>
      <c r="EK2" s="25" t="str">
        <f t="shared" si="2"/>
        <v>ven</v>
      </c>
      <c r="EL2" s="25" t="str">
        <f t="shared" si="2"/>
        <v>sab</v>
      </c>
      <c r="EM2" s="25" t="str">
        <f t="shared" si="2"/>
        <v>dom</v>
      </c>
      <c r="EN2" s="25" t="str">
        <f t="shared" si="2"/>
        <v>lun</v>
      </c>
      <c r="EO2" s="25" t="str">
        <f t="shared" si="2"/>
        <v>mar</v>
      </c>
      <c r="EP2" s="25" t="str">
        <f t="shared" si="2"/>
        <v>mer</v>
      </c>
      <c r="EQ2" s="25" t="str">
        <f t="shared" si="2"/>
        <v>gio</v>
      </c>
      <c r="ER2" s="25" t="str">
        <f t="shared" si="2"/>
        <v>ven</v>
      </c>
      <c r="ES2" s="25" t="str">
        <f t="shared" si="2"/>
        <v>sab</v>
      </c>
      <c r="ET2" s="25" t="str">
        <f t="shared" si="2"/>
        <v>dom</v>
      </c>
      <c r="EU2" s="25" t="str">
        <f t="shared" si="2"/>
        <v>lun</v>
      </c>
      <c r="EV2" s="25" t="str">
        <f t="shared" si="2"/>
        <v>mar</v>
      </c>
      <c r="EW2" s="25" t="str">
        <f t="shared" si="2"/>
        <v>mer</v>
      </c>
      <c r="EX2" s="25" t="str">
        <f t="shared" si="2"/>
        <v>gio</v>
      </c>
      <c r="EY2" s="25" t="str">
        <f t="shared" si="2"/>
        <v>ven</v>
      </c>
      <c r="EZ2" s="25" t="str">
        <f t="shared" si="2"/>
        <v>sab</v>
      </c>
      <c r="FA2" s="25" t="str">
        <f t="shared" si="2"/>
        <v>dom</v>
      </c>
      <c r="FB2" s="25" t="str">
        <f t="shared" si="2"/>
        <v>lun</v>
      </c>
      <c r="FC2" s="25" t="str">
        <f t="shared" si="2"/>
        <v>mar</v>
      </c>
      <c r="FD2" s="25" t="str">
        <f t="shared" si="2"/>
        <v>mer</v>
      </c>
      <c r="FE2" s="25" t="str">
        <f t="shared" si="2"/>
        <v>gio</v>
      </c>
      <c r="FF2" s="25" t="str">
        <f t="shared" si="2"/>
        <v>ven</v>
      </c>
      <c r="FG2" s="25" t="str">
        <f t="shared" si="2"/>
        <v>sab</v>
      </c>
      <c r="FH2" s="25" t="str">
        <f t="shared" si="2"/>
        <v>dom</v>
      </c>
      <c r="FI2" s="25" t="str">
        <f t="shared" si="2"/>
        <v>lun</v>
      </c>
      <c r="FJ2" s="25" t="str">
        <f t="shared" si="2"/>
        <v>mar</v>
      </c>
      <c r="FK2" s="25" t="str">
        <f t="shared" si="2"/>
        <v>mer</v>
      </c>
      <c r="FL2" s="25" t="str">
        <f t="shared" si="2"/>
        <v>gio</v>
      </c>
      <c r="FM2" s="25" t="str">
        <f t="shared" si="2"/>
        <v>ven</v>
      </c>
      <c r="FN2" s="25" t="str">
        <f t="shared" si="2"/>
        <v>sab</v>
      </c>
      <c r="FO2" s="25" t="str">
        <f t="shared" si="2"/>
        <v>dom</v>
      </c>
      <c r="FP2" s="25" t="str">
        <f t="shared" si="2"/>
        <v>lun</v>
      </c>
      <c r="FQ2" s="25" t="str">
        <f t="shared" si="2"/>
        <v>mar</v>
      </c>
      <c r="FR2" s="25" t="str">
        <f t="shared" si="2"/>
        <v>mer</v>
      </c>
      <c r="FS2" s="25" t="str">
        <f t="shared" si="2"/>
        <v>gio</v>
      </c>
      <c r="FT2" s="25" t="str">
        <f t="shared" si="2"/>
        <v>ven</v>
      </c>
      <c r="FU2" s="25" t="str">
        <f t="shared" si="2"/>
        <v>sab</v>
      </c>
      <c r="FV2" s="25" t="str">
        <f t="shared" si="2"/>
        <v>dom</v>
      </c>
      <c r="FW2" s="25" t="str">
        <f t="shared" si="2"/>
        <v>lun</v>
      </c>
      <c r="FX2" s="25" t="str">
        <f t="shared" si="2"/>
        <v>mar</v>
      </c>
      <c r="FY2" s="25" t="str">
        <f t="shared" si="2"/>
        <v>mer</v>
      </c>
      <c r="FZ2" s="25" t="str">
        <f t="shared" si="2"/>
        <v>gio</v>
      </c>
      <c r="GA2" s="25" t="str">
        <f t="shared" si="2"/>
        <v>ven</v>
      </c>
      <c r="GB2" s="25" t="str">
        <f t="shared" si="2"/>
        <v>sab</v>
      </c>
      <c r="GC2" s="25" t="str">
        <f t="shared" si="2"/>
        <v>dom</v>
      </c>
      <c r="GD2" s="25" t="str">
        <f t="shared" si="2"/>
        <v>lun</v>
      </c>
      <c r="GE2" s="25" t="str">
        <f t="shared" si="2"/>
        <v>mar</v>
      </c>
      <c r="GF2" s="25" t="str">
        <f t="shared" si="2"/>
        <v>mer</v>
      </c>
      <c r="GG2" s="25" t="str">
        <f t="shared" si="2"/>
        <v>gio</v>
      </c>
      <c r="GH2" s="25" t="str">
        <f t="shared" si="2"/>
        <v>ven</v>
      </c>
      <c r="GI2" s="25" t="str">
        <f t="shared" si="2"/>
        <v>sab</v>
      </c>
      <c r="GJ2" s="25" t="str">
        <f t="shared" si="2"/>
        <v>dom</v>
      </c>
      <c r="GK2" s="25" t="str">
        <f t="shared" si="2"/>
        <v>lun</v>
      </c>
      <c r="GL2" s="25" t="str">
        <f t="shared" si="2"/>
        <v>mar</v>
      </c>
      <c r="GM2" s="25" t="str">
        <f t="shared" si="2"/>
        <v>mer</v>
      </c>
      <c r="GN2" s="25" t="str">
        <f t="shared" si="2"/>
        <v>gio</v>
      </c>
      <c r="GO2" s="25" t="str">
        <f t="shared" si="2"/>
        <v>ven</v>
      </c>
      <c r="GP2" s="25" t="str">
        <f t="shared" ref="GP2:JA2" si="3">TEXT(GP1,"ggg")</f>
        <v>sab</v>
      </c>
      <c r="GQ2" s="25" t="str">
        <f t="shared" si="3"/>
        <v>dom</v>
      </c>
      <c r="GR2" s="25" t="str">
        <f t="shared" si="3"/>
        <v>lun</v>
      </c>
      <c r="GS2" s="25" t="str">
        <f t="shared" si="3"/>
        <v>mar</v>
      </c>
      <c r="GT2" s="25" t="str">
        <f t="shared" si="3"/>
        <v>mer</v>
      </c>
      <c r="GU2" s="25" t="str">
        <f t="shared" si="3"/>
        <v>gio</v>
      </c>
      <c r="GV2" s="25" t="str">
        <f t="shared" si="3"/>
        <v>ven</v>
      </c>
      <c r="GW2" s="25" t="str">
        <f t="shared" si="3"/>
        <v>sab</v>
      </c>
      <c r="GX2" s="25" t="str">
        <f t="shared" si="3"/>
        <v>dom</v>
      </c>
      <c r="GY2" s="25" t="str">
        <f t="shared" si="3"/>
        <v>lun</v>
      </c>
      <c r="GZ2" s="25" t="str">
        <f t="shared" si="3"/>
        <v>mar</v>
      </c>
      <c r="HA2" s="25" t="str">
        <f t="shared" si="3"/>
        <v>mer</v>
      </c>
      <c r="HB2" s="25" t="str">
        <f t="shared" si="3"/>
        <v>gio</v>
      </c>
      <c r="HC2" s="25" t="str">
        <f t="shared" si="3"/>
        <v>ven</v>
      </c>
      <c r="HD2" s="25" t="str">
        <f t="shared" si="3"/>
        <v>sab</v>
      </c>
      <c r="HE2" s="25" t="str">
        <f t="shared" si="3"/>
        <v>dom</v>
      </c>
      <c r="HF2" s="25" t="str">
        <f t="shared" si="3"/>
        <v>lun</v>
      </c>
      <c r="HG2" s="25" t="str">
        <f t="shared" si="3"/>
        <v>mar</v>
      </c>
      <c r="HH2" s="25" t="str">
        <f t="shared" si="3"/>
        <v>mer</v>
      </c>
      <c r="HI2" s="25" t="str">
        <f t="shared" si="3"/>
        <v>gio</v>
      </c>
      <c r="HJ2" s="25" t="str">
        <f t="shared" si="3"/>
        <v>ven</v>
      </c>
      <c r="HK2" s="25" t="str">
        <f t="shared" si="3"/>
        <v>sab</v>
      </c>
      <c r="HL2" s="25" t="str">
        <f t="shared" si="3"/>
        <v>dom</v>
      </c>
      <c r="HM2" s="25" t="str">
        <f t="shared" si="3"/>
        <v>lun</v>
      </c>
      <c r="HN2" s="25" t="str">
        <f t="shared" si="3"/>
        <v>mar</v>
      </c>
      <c r="HO2" s="25" t="str">
        <f t="shared" si="3"/>
        <v>mer</v>
      </c>
      <c r="HP2" s="25" t="str">
        <f t="shared" si="3"/>
        <v>gio</v>
      </c>
      <c r="HQ2" s="25" t="str">
        <f t="shared" si="3"/>
        <v>ven</v>
      </c>
      <c r="HR2" s="25" t="str">
        <f t="shared" si="3"/>
        <v>sab</v>
      </c>
      <c r="HS2" s="25" t="str">
        <f t="shared" si="3"/>
        <v>dom</v>
      </c>
      <c r="HT2" s="25" t="str">
        <f t="shared" si="3"/>
        <v>lun</v>
      </c>
      <c r="HU2" s="25" t="str">
        <f t="shared" si="3"/>
        <v>mar</v>
      </c>
      <c r="HV2" s="25" t="str">
        <f t="shared" si="3"/>
        <v>mer</v>
      </c>
      <c r="HW2" s="25" t="str">
        <f t="shared" si="3"/>
        <v>gio</v>
      </c>
      <c r="HX2" s="25" t="str">
        <f t="shared" si="3"/>
        <v>ven</v>
      </c>
      <c r="HY2" s="25" t="str">
        <f t="shared" si="3"/>
        <v>sab</v>
      </c>
      <c r="HZ2" s="25" t="str">
        <f t="shared" si="3"/>
        <v>dom</v>
      </c>
      <c r="IA2" s="25" t="str">
        <f t="shared" si="3"/>
        <v>lun</v>
      </c>
      <c r="IB2" s="25" t="str">
        <f t="shared" si="3"/>
        <v>mar</v>
      </c>
      <c r="IC2" s="25" t="str">
        <f t="shared" si="3"/>
        <v>mer</v>
      </c>
      <c r="ID2" s="25" t="str">
        <f t="shared" si="3"/>
        <v>gio</v>
      </c>
      <c r="IE2" s="25" t="str">
        <f t="shared" si="3"/>
        <v>ven</v>
      </c>
      <c r="IF2" s="25" t="str">
        <f t="shared" si="3"/>
        <v>sab</v>
      </c>
      <c r="IG2" s="25" t="str">
        <f t="shared" si="3"/>
        <v>dom</v>
      </c>
      <c r="IH2" s="25" t="str">
        <f t="shared" si="3"/>
        <v>lun</v>
      </c>
      <c r="II2" s="25" t="str">
        <f t="shared" si="3"/>
        <v>mar</v>
      </c>
      <c r="IJ2" s="25" t="str">
        <f t="shared" si="3"/>
        <v>mer</v>
      </c>
      <c r="IK2" s="25" t="str">
        <f t="shared" si="3"/>
        <v>gio</v>
      </c>
      <c r="IL2" s="25" t="str">
        <f t="shared" si="3"/>
        <v>ven</v>
      </c>
      <c r="IM2" s="25" t="str">
        <f t="shared" si="3"/>
        <v>sab</v>
      </c>
      <c r="IN2" s="25" t="str">
        <f t="shared" si="3"/>
        <v>dom</v>
      </c>
      <c r="IO2" s="25" t="str">
        <f t="shared" si="3"/>
        <v>lun</v>
      </c>
      <c r="IP2" s="25" t="str">
        <f t="shared" si="3"/>
        <v>mar</v>
      </c>
      <c r="IQ2" s="25" t="str">
        <f t="shared" si="3"/>
        <v>mer</v>
      </c>
      <c r="IR2" s="25" t="str">
        <f t="shared" si="3"/>
        <v>gio</v>
      </c>
      <c r="IS2" s="25" t="str">
        <f t="shared" si="3"/>
        <v>ven</v>
      </c>
      <c r="IT2" s="25" t="str">
        <f t="shared" si="3"/>
        <v>sab</v>
      </c>
      <c r="IU2" s="25" t="str">
        <f t="shared" si="3"/>
        <v>dom</v>
      </c>
      <c r="IV2" s="25" t="str">
        <f t="shared" si="3"/>
        <v>lun</v>
      </c>
      <c r="IW2" s="25" t="str">
        <f t="shared" si="3"/>
        <v>mar</v>
      </c>
      <c r="IX2" s="25" t="str">
        <f t="shared" si="3"/>
        <v>mer</v>
      </c>
      <c r="IY2" s="25" t="str">
        <f t="shared" si="3"/>
        <v>gio</v>
      </c>
      <c r="IZ2" s="25" t="str">
        <f t="shared" si="3"/>
        <v>ven</v>
      </c>
      <c r="JA2" s="25" t="str">
        <f t="shared" si="3"/>
        <v>sab</v>
      </c>
      <c r="JB2" s="25" t="str">
        <f t="shared" ref="JB2:LM2" si="4">TEXT(JB1,"ggg")</f>
        <v>dom</v>
      </c>
      <c r="JC2" s="25" t="str">
        <f t="shared" si="4"/>
        <v>lun</v>
      </c>
      <c r="JD2" s="25" t="str">
        <f t="shared" si="4"/>
        <v>mar</v>
      </c>
      <c r="JE2" s="25" t="str">
        <f t="shared" si="4"/>
        <v>mer</v>
      </c>
      <c r="JF2" s="25" t="str">
        <f t="shared" si="4"/>
        <v>gio</v>
      </c>
      <c r="JG2" s="25" t="str">
        <f t="shared" si="4"/>
        <v>ven</v>
      </c>
      <c r="JH2" s="25" t="str">
        <f t="shared" si="4"/>
        <v>sab</v>
      </c>
      <c r="JI2" s="25" t="str">
        <f t="shared" si="4"/>
        <v>dom</v>
      </c>
      <c r="JJ2" s="25" t="str">
        <f t="shared" si="4"/>
        <v>lun</v>
      </c>
      <c r="JK2" s="25" t="str">
        <f t="shared" si="4"/>
        <v>mar</v>
      </c>
      <c r="JL2" s="25" t="str">
        <f t="shared" si="4"/>
        <v>mer</v>
      </c>
      <c r="JM2" s="25" t="str">
        <f t="shared" si="4"/>
        <v>gio</v>
      </c>
      <c r="JN2" s="25" t="str">
        <f t="shared" si="4"/>
        <v>ven</v>
      </c>
      <c r="JO2" s="25" t="str">
        <f t="shared" si="4"/>
        <v>sab</v>
      </c>
      <c r="JP2" s="25" t="str">
        <f t="shared" si="4"/>
        <v>dom</v>
      </c>
      <c r="JQ2" s="25" t="str">
        <f t="shared" si="4"/>
        <v>lun</v>
      </c>
      <c r="JR2" s="25" t="str">
        <f t="shared" si="4"/>
        <v>mar</v>
      </c>
      <c r="JS2" s="25" t="str">
        <f t="shared" si="4"/>
        <v>mer</v>
      </c>
      <c r="JT2" s="25" t="str">
        <f t="shared" si="4"/>
        <v>gio</v>
      </c>
      <c r="JU2" s="25" t="str">
        <f t="shared" si="4"/>
        <v>ven</v>
      </c>
      <c r="JV2" s="25" t="str">
        <f t="shared" si="4"/>
        <v>sab</v>
      </c>
      <c r="JW2" s="25" t="str">
        <f t="shared" si="4"/>
        <v>dom</v>
      </c>
      <c r="JX2" s="25" t="str">
        <f t="shared" si="4"/>
        <v>lun</v>
      </c>
      <c r="JY2" s="25" t="str">
        <f t="shared" si="4"/>
        <v>mar</v>
      </c>
      <c r="JZ2" s="25" t="str">
        <f t="shared" si="4"/>
        <v>mer</v>
      </c>
      <c r="KA2" s="25" t="str">
        <f t="shared" si="4"/>
        <v>gio</v>
      </c>
      <c r="KB2" s="25" t="str">
        <f t="shared" si="4"/>
        <v>ven</v>
      </c>
      <c r="KC2" s="25" t="str">
        <f t="shared" si="4"/>
        <v>sab</v>
      </c>
      <c r="KD2" s="25" t="str">
        <f t="shared" si="4"/>
        <v>dom</v>
      </c>
      <c r="KE2" s="25" t="str">
        <f t="shared" si="4"/>
        <v>lun</v>
      </c>
      <c r="KF2" s="25" t="str">
        <f t="shared" si="4"/>
        <v>mar</v>
      </c>
      <c r="KG2" s="25" t="str">
        <f t="shared" si="4"/>
        <v>mer</v>
      </c>
      <c r="KH2" s="25" t="str">
        <f t="shared" si="4"/>
        <v>gio</v>
      </c>
      <c r="KI2" s="25" t="str">
        <f t="shared" si="4"/>
        <v>ven</v>
      </c>
      <c r="KJ2" s="25" t="str">
        <f t="shared" si="4"/>
        <v>sab</v>
      </c>
      <c r="KK2" s="25" t="str">
        <f t="shared" si="4"/>
        <v>dom</v>
      </c>
      <c r="KL2" s="25" t="str">
        <f t="shared" si="4"/>
        <v>lun</v>
      </c>
      <c r="KM2" s="25" t="str">
        <f t="shared" si="4"/>
        <v>mar</v>
      </c>
      <c r="KN2" s="25" t="str">
        <f t="shared" si="4"/>
        <v>mer</v>
      </c>
      <c r="KO2" s="25" t="str">
        <f t="shared" si="4"/>
        <v>gio</v>
      </c>
      <c r="KP2" s="25" t="str">
        <f t="shared" si="4"/>
        <v>ven</v>
      </c>
      <c r="KQ2" s="25" t="str">
        <f t="shared" si="4"/>
        <v>sab</v>
      </c>
      <c r="KR2" s="25" t="str">
        <f t="shared" si="4"/>
        <v>dom</v>
      </c>
      <c r="KS2" s="25" t="str">
        <f t="shared" si="4"/>
        <v>lun</v>
      </c>
      <c r="KT2" s="25" t="str">
        <f t="shared" si="4"/>
        <v>mar</v>
      </c>
      <c r="KU2" s="25" t="str">
        <f t="shared" si="4"/>
        <v>mer</v>
      </c>
      <c r="KV2" s="25" t="str">
        <f t="shared" si="4"/>
        <v>gio</v>
      </c>
      <c r="KW2" s="25" t="str">
        <f t="shared" si="4"/>
        <v>ven</v>
      </c>
      <c r="KX2" s="25" t="str">
        <f t="shared" si="4"/>
        <v>sab</v>
      </c>
      <c r="KY2" s="25" t="str">
        <f t="shared" si="4"/>
        <v>dom</v>
      </c>
      <c r="KZ2" s="25" t="str">
        <f t="shared" si="4"/>
        <v>lun</v>
      </c>
      <c r="LA2" s="25" t="str">
        <f t="shared" si="4"/>
        <v>mar</v>
      </c>
      <c r="LB2" s="25" t="str">
        <f t="shared" si="4"/>
        <v>mer</v>
      </c>
      <c r="LC2" s="25" t="str">
        <f t="shared" si="4"/>
        <v>gio</v>
      </c>
      <c r="LD2" s="25" t="str">
        <f t="shared" si="4"/>
        <v>ven</v>
      </c>
      <c r="LE2" s="25" t="str">
        <f t="shared" si="4"/>
        <v>sab</v>
      </c>
      <c r="LF2" s="25" t="str">
        <f t="shared" si="4"/>
        <v>dom</v>
      </c>
      <c r="LG2" s="25" t="str">
        <f t="shared" si="4"/>
        <v>lun</v>
      </c>
      <c r="LH2" s="25" t="str">
        <f t="shared" si="4"/>
        <v>mar</v>
      </c>
      <c r="LI2" s="25" t="str">
        <f t="shared" si="4"/>
        <v>mer</v>
      </c>
      <c r="LJ2" s="25" t="str">
        <f t="shared" si="4"/>
        <v>gio</v>
      </c>
      <c r="LK2" s="25" t="str">
        <f t="shared" si="4"/>
        <v>ven</v>
      </c>
      <c r="LL2" s="25" t="str">
        <f t="shared" si="4"/>
        <v>sab</v>
      </c>
      <c r="LM2" s="25" t="str">
        <f t="shared" si="4"/>
        <v>dom</v>
      </c>
      <c r="LN2" s="25" t="str">
        <f t="shared" ref="LN2:NY2" si="5">TEXT(LN1,"ggg")</f>
        <v>lun</v>
      </c>
      <c r="LO2" s="25" t="str">
        <f t="shared" si="5"/>
        <v>mar</v>
      </c>
      <c r="LP2" s="25" t="str">
        <f t="shared" si="5"/>
        <v>mer</v>
      </c>
      <c r="LQ2" s="25" t="str">
        <f t="shared" si="5"/>
        <v>gio</v>
      </c>
      <c r="LR2" s="25" t="str">
        <f t="shared" si="5"/>
        <v>ven</v>
      </c>
      <c r="LS2" s="25" t="str">
        <f t="shared" si="5"/>
        <v>sab</v>
      </c>
      <c r="LT2" s="25" t="str">
        <f t="shared" si="5"/>
        <v>dom</v>
      </c>
      <c r="LU2" s="25" t="str">
        <f t="shared" si="5"/>
        <v>lun</v>
      </c>
      <c r="LV2" s="25" t="str">
        <f t="shared" si="5"/>
        <v>mar</v>
      </c>
      <c r="LW2" s="25" t="str">
        <f t="shared" si="5"/>
        <v>mer</v>
      </c>
      <c r="LX2" s="25" t="str">
        <f t="shared" si="5"/>
        <v>gio</v>
      </c>
      <c r="LY2" s="25" t="str">
        <f t="shared" si="5"/>
        <v>ven</v>
      </c>
      <c r="LZ2" s="25" t="str">
        <f t="shared" si="5"/>
        <v>sab</v>
      </c>
      <c r="MA2" s="25" t="str">
        <f t="shared" si="5"/>
        <v>dom</v>
      </c>
      <c r="MB2" s="25" t="str">
        <f t="shared" si="5"/>
        <v>lun</v>
      </c>
      <c r="MC2" s="25" t="str">
        <f t="shared" si="5"/>
        <v>mar</v>
      </c>
      <c r="MD2" s="25" t="str">
        <f t="shared" si="5"/>
        <v>mer</v>
      </c>
      <c r="ME2" s="25" t="str">
        <f t="shared" si="5"/>
        <v>gio</v>
      </c>
      <c r="MF2" s="25" t="str">
        <f t="shared" si="5"/>
        <v>ven</v>
      </c>
      <c r="MG2" s="25" t="str">
        <f t="shared" si="5"/>
        <v>sab</v>
      </c>
      <c r="MH2" s="25" t="str">
        <f t="shared" si="5"/>
        <v>dom</v>
      </c>
      <c r="MI2" s="25" t="str">
        <f t="shared" si="5"/>
        <v>lun</v>
      </c>
      <c r="MJ2" s="25" t="str">
        <f t="shared" si="5"/>
        <v>mar</v>
      </c>
      <c r="MK2" s="25" t="str">
        <f t="shared" si="5"/>
        <v>mer</v>
      </c>
      <c r="ML2" s="25" t="str">
        <f t="shared" si="5"/>
        <v>gio</v>
      </c>
      <c r="MM2" s="25" t="str">
        <f t="shared" si="5"/>
        <v>ven</v>
      </c>
      <c r="MN2" s="25" t="str">
        <f t="shared" si="5"/>
        <v>sab</v>
      </c>
      <c r="MO2" s="25" t="str">
        <f t="shared" si="5"/>
        <v>dom</v>
      </c>
      <c r="MP2" s="25" t="str">
        <f t="shared" si="5"/>
        <v>lun</v>
      </c>
      <c r="MQ2" s="25" t="str">
        <f t="shared" si="5"/>
        <v>mar</v>
      </c>
      <c r="MR2" s="25" t="str">
        <f t="shared" si="5"/>
        <v>mer</v>
      </c>
      <c r="MS2" s="25" t="str">
        <f t="shared" si="5"/>
        <v>gio</v>
      </c>
      <c r="MT2" s="25" t="str">
        <f t="shared" si="5"/>
        <v>ven</v>
      </c>
      <c r="MU2" s="25" t="str">
        <f t="shared" si="5"/>
        <v>sab</v>
      </c>
      <c r="MV2" s="25" t="str">
        <f t="shared" si="5"/>
        <v>dom</v>
      </c>
      <c r="MW2" s="25" t="str">
        <f t="shared" si="5"/>
        <v>lun</v>
      </c>
      <c r="MX2" s="25" t="str">
        <f t="shared" si="5"/>
        <v>mar</v>
      </c>
      <c r="MY2" s="25" t="str">
        <f t="shared" si="5"/>
        <v>mer</v>
      </c>
      <c r="MZ2" s="25" t="str">
        <f t="shared" si="5"/>
        <v>gio</v>
      </c>
      <c r="NA2" s="25" t="str">
        <f t="shared" si="5"/>
        <v>ven</v>
      </c>
      <c r="NB2" s="25" t="str">
        <f t="shared" si="5"/>
        <v>sab</v>
      </c>
      <c r="NC2" s="25" t="str">
        <f t="shared" si="5"/>
        <v>dom</v>
      </c>
      <c r="ND2" s="25" t="str">
        <f t="shared" si="5"/>
        <v>lun</v>
      </c>
      <c r="NE2" s="25" t="str">
        <f t="shared" si="5"/>
        <v>mar</v>
      </c>
      <c r="NF2" s="25" t="str">
        <f t="shared" si="5"/>
        <v>mer</v>
      </c>
      <c r="NG2" s="25" t="str">
        <f t="shared" si="5"/>
        <v>gio</v>
      </c>
      <c r="NH2" s="25" t="str">
        <f t="shared" si="5"/>
        <v>ven</v>
      </c>
      <c r="NI2" s="25" t="str">
        <f t="shared" si="5"/>
        <v>sab</v>
      </c>
      <c r="NJ2" s="25" t="str">
        <f t="shared" si="5"/>
        <v>dom</v>
      </c>
      <c r="NK2" s="25" t="str">
        <f t="shared" si="5"/>
        <v>lun</v>
      </c>
      <c r="NL2" s="25" t="str">
        <f t="shared" si="5"/>
        <v>mar</v>
      </c>
      <c r="NM2" s="25" t="str">
        <f t="shared" si="5"/>
        <v>mer</v>
      </c>
      <c r="NN2" s="25" t="str">
        <f t="shared" si="5"/>
        <v>gio</v>
      </c>
      <c r="NO2" s="25" t="str">
        <f t="shared" si="5"/>
        <v>ven</v>
      </c>
      <c r="NP2" s="25" t="str">
        <f t="shared" si="5"/>
        <v>sab</v>
      </c>
      <c r="NQ2" s="25" t="str">
        <f t="shared" si="5"/>
        <v>dom</v>
      </c>
      <c r="NR2" s="25" t="str">
        <f t="shared" si="5"/>
        <v>lun</v>
      </c>
      <c r="NS2" s="25" t="str">
        <f t="shared" si="5"/>
        <v>mar</v>
      </c>
      <c r="NT2" s="25" t="str">
        <f t="shared" si="5"/>
        <v>mer</v>
      </c>
      <c r="NU2" s="25" t="str">
        <f t="shared" si="5"/>
        <v>gio</v>
      </c>
      <c r="NV2" s="25" t="str">
        <f t="shared" si="5"/>
        <v>ven</v>
      </c>
      <c r="NW2" s="25" t="str">
        <f t="shared" si="5"/>
        <v>sab</v>
      </c>
      <c r="NX2" s="25" t="str">
        <f t="shared" si="5"/>
        <v>dom</v>
      </c>
      <c r="NY2" s="25" t="str">
        <f t="shared" si="5"/>
        <v>lun</v>
      </c>
      <c r="NZ2" s="25" t="str">
        <f t="shared" ref="NZ2:OK2" si="6">TEXT(NZ1,"ggg")</f>
        <v>mar</v>
      </c>
      <c r="OA2" s="25" t="str">
        <f t="shared" si="6"/>
        <v>mer</v>
      </c>
      <c r="OB2" s="25" t="str">
        <f t="shared" si="6"/>
        <v>gio</v>
      </c>
      <c r="OC2" s="25" t="str">
        <f t="shared" si="6"/>
        <v>ven</v>
      </c>
      <c r="OD2" s="25" t="str">
        <f t="shared" si="6"/>
        <v>sab</v>
      </c>
      <c r="OE2" s="25" t="str">
        <f t="shared" si="6"/>
        <v>dom</v>
      </c>
      <c r="OF2" s="25" t="str">
        <f t="shared" si="6"/>
        <v>lun</v>
      </c>
      <c r="OG2" s="25" t="str">
        <f t="shared" si="6"/>
        <v>mar</v>
      </c>
      <c r="OH2" s="25" t="str">
        <f t="shared" si="6"/>
        <v>mer</v>
      </c>
      <c r="OI2" s="25" t="str">
        <f t="shared" si="6"/>
        <v>gio</v>
      </c>
      <c r="OJ2" s="25" t="str">
        <f t="shared" si="6"/>
        <v>ven</v>
      </c>
      <c r="OK2" s="25" t="str">
        <f t="shared" si="6"/>
        <v>sab</v>
      </c>
      <c r="OL2" s="25" t="str">
        <f t="shared" ref="OL2" si="7">TEXT(OL1,"ggg")</f>
        <v>sab</v>
      </c>
    </row>
    <row r="3" spans="1:404" ht="14.45">
      <c r="A3" t="s">
        <v>984</v>
      </c>
      <c r="B3" t="s">
        <v>1041</v>
      </c>
      <c r="C3" t="s">
        <v>59</v>
      </c>
      <c r="D3" s="12" t="s">
        <v>59</v>
      </c>
      <c r="E3" s="12">
        <f t="shared" ref="E3:E66" si="8">COUNTIFS(HV3:IG3,UPPER("x"))</f>
        <v>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</row>
    <row r="4" spans="1:404" ht="14.45">
      <c r="A4" t="s">
        <v>399</v>
      </c>
      <c r="B4" t="s">
        <v>1041</v>
      </c>
      <c r="C4" t="s">
        <v>55</v>
      </c>
      <c r="D4" s="12" t="s">
        <v>1020</v>
      </c>
      <c r="E4" s="12">
        <f t="shared" si="8"/>
        <v>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</row>
    <row r="5" spans="1:404" ht="14.45">
      <c r="A5" t="s">
        <v>1044</v>
      </c>
      <c r="B5" t="s">
        <v>1041</v>
      </c>
      <c r="C5" t="s">
        <v>55</v>
      </c>
      <c r="D5" t="s">
        <v>142</v>
      </c>
      <c r="E5" s="12">
        <f t="shared" si="8"/>
        <v>0</v>
      </c>
      <c r="F5"/>
      <c r="G5"/>
      <c r="H5"/>
      <c r="I5"/>
      <c r="J5"/>
      <c r="K5" s="1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</row>
    <row r="6" spans="1:404" ht="14.45">
      <c r="A6" t="s">
        <v>1045</v>
      </c>
      <c r="B6" t="s">
        <v>128</v>
      </c>
      <c r="C6" t="s">
        <v>128</v>
      </c>
      <c r="D6" t="s">
        <v>1016</v>
      </c>
      <c r="E6" s="12">
        <f t="shared" si="8"/>
        <v>0</v>
      </c>
      <c r="F6"/>
      <c r="G6"/>
      <c r="H6"/>
      <c r="I6"/>
      <c r="J6"/>
      <c r="K6" s="12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</row>
    <row r="7" spans="1:404" ht="14.45">
      <c r="A7" t="s">
        <v>173</v>
      </c>
      <c r="B7" t="s">
        <v>1041</v>
      </c>
      <c r="C7" t="s">
        <v>55</v>
      </c>
      <c r="D7" s="12" t="s">
        <v>142</v>
      </c>
      <c r="E7" s="12">
        <f t="shared" si="8"/>
        <v>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</row>
    <row r="8" spans="1:404" ht="14.45">
      <c r="A8" t="s">
        <v>1046</v>
      </c>
      <c r="B8" t="s">
        <v>1041</v>
      </c>
      <c r="C8" t="s">
        <v>55</v>
      </c>
      <c r="D8" s="12" t="s">
        <v>142</v>
      </c>
      <c r="E8" s="12">
        <f t="shared" si="8"/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</row>
    <row r="9" spans="1:404" ht="14.45">
      <c r="A9" t="s">
        <v>1047</v>
      </c>
      <c r="B9" t="s">
        <v>1041</v>
      </c>
      <c r="C9" t="s">
        <v>55</v>
      </c>
      <c r="D9" s="12" t="s">
        <v>142</v>
      </c>
      <c r="E9" s="12">
        <f t="shared" si="8"/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EK9" s="27" t="s">
        <v>1043</v>
      </c>
      <c r="GK9" s="27" t="s">
        <v>1043</v>
      </c>
      <c r="GL9" s="27" t="s">
        <v>1043</v>
      </c>
      <c r="GM9" s="27" t="s">
        <v>1043</v>
      </c>
      <c r="GN9" s="27" t="s">
        <v>1043</v>
      </c>
      <c r="GO9" s="27" t="s">
        <v>1043</v>
      </c>
      <c r="LS9" s="27"/>
      <c r="LT9" s="27"/>
      <c r="LW9" s="27"/>
      <c r="LX9" s="27"/>
      <c r="LY9" s="27"/>
      <c r="LZ9" s="27"/>
      <c r="MA9" s="27"/>
    </row>
    <row r="10" spans="1:404" ht="14.45">
      <c r="A10" t="s">
        <v>1048</v>
      </c>
      <c r="B10" t="s">
        <v>1041</v>
      </c>
      <c r="C10" t="s">
        <v>55</v>
      </c>
      <c r="D10" s="12" t="s">
        <v>142</v>
      </c>
      <c r="E10" s="12">
        <f t="shared" si="8"/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</row>
    <row r="11" spans="1:404" ht="14.45">
      <c r="A11" t="s">
        <v>1049</v>
      </c>
      <c r="B11" t="s">
        <v>1041</v>
      </c>
      <c r="C11" t="s">
        <v>55</v>
      </c>
      <c r="D11" s="12" t="s">
        <v>50</v>
      </c>
      <c r="E11" s="12">
        <f t="shared" si="8"/>
        <v>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</row>
    <row r="12" spans="1:404" ht="14.45">
      <c r="A12" t="s">
        <v>1050</v>
      </c>
      <c r="B12" t="s">
        <v>507</v>
      </c>
      <c r="C12" t="s">
        <v>507</v>
      </c>
      <c r="D12" t="s">
        <v>1016</v>
      </c>
      <c r="E12" s="12">
        <f t="shared" si="8"/>
        <v>0</v>
      </c>
      <c r="F12"/>
      <c r="G12"/>
      <c r="H12"/>
      <c r="I12"/>
      <c r="J12"/>
      <c r="K12" s="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</row>
    <row r="13" spans="1:404" ht="14.45">
      <c r="A13" t="s">
        <v>1052</v>
      </c>
      <c r="B13" t="s">
        <v>1041</v>
      </c>
      <c r="C13" t="s">
        <v>55</v>
      </c>
      <c r="D13" s="12" t="s">
        <v>979</v>
      </c>
      <c r="E13" s="12">
        <f t="shared" si="8"/>
        <v>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</row>
    <row r="14" spans="1:404" ht="14.45">
      <c r="A14" t="s">
        <v>1053</v>
      </c>
      <c r="B14" t="s">
        <v>128</v>
      </c>
      <c r="C14" t="s">
        <v>128</v>
      </c>
      <c r="D14" t="s">
        <v>1016</v>
      </c>
      <c r="E14" s="12">
        <f t="shared" si="8"/>
        <v>0</v>
      </c>
      <c r="F14"/>
      <c r="G14"/>
      <c r="H14"/>
      <c r="I14"/>
      <c r="J14"/>
      <c r="K14" s="12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</row>
    <row r="15" spans="1:404" ht="14.45">
      <c r="A15" t="s">
        <v>1054</v>
      </c>
      <c r="B15" t="s">
        <v>1041</v>
      </c>
      <c r="C15" t="s">
        <v>1055</v>
      </c>
      <c r="D15" t="s">
        <v>1016</v>
      </c>
      <c r="E15" s="12">
        <f t="shared" si="8"/>
        <v>0</v>
      </c>
      <c r="F15"/>
      <c r="G15"/>
      <c r="H15"/>
      <c r="I15"/>
      <c r="J15"/>
      <c r="K15" s="12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</row>
    <row r="16" spans="1:404" ht="14.45">
      <c r="A16" t="s">
        <v>1056</v>
      </c>
      <c r="B16" t="s">
        <v>1041</v>
      </c>
      <c r="C16" t="s">
        <v>55</v>
      </c>
      <c r="D16" s="12" t="s">
        <v>989</v>
      </c>
      <c r="E16" s="12">
        <f t="shared" si="8"/>
        <v>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</row>
    <row r="17" spans="1:402" ht="14.45">
      <c r="A17" t="s">
        <v>1057</v>
      </c>
      <c r="B17" t="s">
        <v>1041</v>
      </c>
      <c r="C17" t="s">
        <v>55</v>
      </c>
      <c r="D17" s="12" t="s">
        <v>979</v>
      </c>
      <c r="E17" s="12">
        <f t="shared" si="8"/>
        <v>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402" ht="14.45">
      <c r="A18" t="s">
        <v>1011</v>
      </c>
      <c r="B18" t="s">
        <v>1041</v>
      </c>
      <c r="C18" t="s">
        <v>1055</v>
      </c>
      <c r="D18" t="s">
        <v>1016</v>
      </c>
      <c r="E18" s="12">
        <f t="shared" si="8"/>
        <v>0</v>
      </c>
      <c r="F18"/>
      <c r="G18"/>
      <c r="H18"/>
      <c r="I18"/>
      <c r="J18"/>
      <c r="K18" s="12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</row>
    <row r="19" spans="1:402" ht="14.45">
      <c r="A19" t="s">
        <v>1058</v>
      </c>
      <c r="B19" t="s">
        <v>1041</v>
      </c>
      <c r="C19" t="s">
        <v>55</v>
      </c>
      <c r="D19" s="12" t="s">
        <v>979</v>
      </c>
      <c r="E19" s="12">
        <f t="shared" si="8"/>
        <v>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402" ht="14.45">
      <c r="A20" t="s">
        <v>341</v>
      </c>
      <c r="B20" t="s">
        <v>1041</v>
      </c>
      <c r="C20" t="s">
        <v>55</v>
      </c>
      <c r="D20" s="12" t="s">
        <v>979</v>
      </c>
      <c r="E20" s="12">
        <f t="shared" si="8"/>
        <v>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IH20" s="27" t="s">
        <v>1042</v>
      </c>
      <c r="II20" s="27" t="s">
        <v>1042</v>
      </c>
      <c r="IJ20" s="27" t="s">
        <v>1042</v>
      </c>
      <c r="IK20" s="27" t="s">
        <v>1042</v>
      </c>
    </row>
    <row r="21" spans="1:402" ht="14.45">
      <c r="A21" t="s">
        <v>202</v>
      </c>
      <c r="B21" t="s">
        <v>1041</v>
      </c>
      <c r="C21" t="s">
        <v>55</v>
      </c>
      <c r="D21" s="12" t="s">
        <v>142</v>
      </c>
      <c r="E21" s="12">
        <f t="shared" si="8"/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402" ht="14.45">
      <c r="A22" t="s">
        <v>401</v>
      </c>
      <c r="B22" t="s">
        <v>1041</v>
      </c>
      <c r="C22" t="s">
        <v>342</v>
      </c>
      <c r="D22" s="12" t="s">
        <v>342</v>
      </c>
      <c r="E22" s="12">
        <f t="shared" si="8"/>
        <v>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402" ht="14.45">
      <c r="A23" t="s">
        <v>1059</v>
      </c>
      <c r="B23" t="s">
        <v>1041</v>
      </c>
      <c r="C23" t="s">
        <v>1055</v>
      </c>
      <c r="D23" t="s">
        <v>1016</v>
      </c>
      <c r="E23" s="12">
        <f t="shared" si="8"/>
        <v>0</v>
      </c>
      <c r="F23"/>
      <c r="G23"/>
      <c r="H23"/>
      <c r="I23"/>
      <c r="J23"/>
      <c r="K23" s="12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</row>
    <row r="24" spans="1:402" ht="14.45">
      <c r="A24" t="s">
        <v>402</v>
      </c>
      <c r="B24" t="s">
        <v>1041</v>
      </c>
      <c r="C24" t="s">
        <v>55</v>
      </c>
      <c r="D24" s="12" t="s">
        <v>142</v>
      </c>
      <c r="E24" s="12">
        <f t="shared" si="8"/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29"/>
      <c r="CT24" s="29"/>
    </row>
    <row r="25" spans="1:402" ht="14.45">
      <c r="A25" s="9" t="s">
        <v>175</v>
      </c>
      <c r="B25" t="s">
        <v>1041</v>
      </c>
      <c r="C25" t="s">
        <v>59</v>
      </c>
      <c r="D25" s="12" t="s">
        <v>59</v>
      </c>
      <c r="E25" s="12">
        <f t="shared" si="8"/>
        <v>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402" ht="14.45">
      <c r="A26" t="s">
        <v>1060</v>
      </c>
      <c r="B26" t="s">
        <v>1041</v>
      </c>
      <c r="C26" t="s">
        <v>55</v>
      </c>
      <c r="D26" s="12" t="s">
        <v>979</v>
      </c>
      <c r="E26" s="12">
        <f t="shared" si="8"/>
        <v>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402" ht="14.45">
      <c r="A27" s="34" t="s">
        <v>1061</v>
      </c>
      <c r="B27" t="s">
        <v>1041</v>
      </c>
      <c r="C27" t="s">
        <v>55</v>
      </c>
      <c r="D27" t="s">
        <v>142</v>
      </c>
      <c r="E27" s="12">
        <f t="shared" si="8"/>
        <v>0</v>
      </c>
      <c r="F27"/>
      <c r="G27" s="12"/>
      <c r="H27" s="12"/>
      <c r="I27" s="12"/>
      <c r="J27" s="12"/>
      <c r="K27" s="12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</row>
    <row r="28" spans="1:402" ht="14.45">
      <c r="A28" t="s">
        <v>100</v>
      </c>
      <c r="B28" t="s">
        <v>1041</v>
      </c>
      <c r="C28" t="s">
        <v>1062</v>
      </c>
      <c r="D28" s="12" t="s">
        <v>342</v>
      </c>
      <c r="E28" s="12">
        <f t="shared" si="8"/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402" ht="14.45">
      <c r="A29" t="s">
        <v>1063</v>
      </c>
      <c r="B29" t="s">
        <v>1041</v>
      </c>
      <c r="C29" t="s">
        <v>55</v>
      </c>
      <c r="D29" s="12" t="s">
        <v>1020</v>
      </c>
      <c r="E29" s="12">
        <f t="shared" si="8"/>
        <v>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402" ht="14.45">
      <c r="A30" t="s">
        <v>1064</v>
      </c>
      <c r="B30" t="s">
        <v>1041</v>
      </c>
      <c r="C30" t="s">
        <v>55</v>
      </c>
      <c r="D30" s="12" t="s">
        <v>50</v>
      </c>
      <c r="E30" s="12">
        <f t="shared" si="8"/>
        <v>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402" ht="14.45">
      <c r="A31" t="s">
        <v>1065</v>
      </c>
      <c r="B31" t="s">
        <v>1041</v>
      </c>
      <c r="C31" t="s">
        <v>59</v>
      </c>
      <c r="D31" s="12" t="s">
        <v>59</v>
      </c>
      <c r="E31" s="12">
        <f t="shared" si="8"/>
        <v>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KB31" s="27"/>
      <c r="KC31" s="27"/>
      <c r="KD31" s="27"/>
      <c r="LK31" s="27"/>
      <c r="LL31" s="27"/>
      <c r="LM31" s="27"/>
      <c r="MM31" s="27"/>
      <c r="MN31" s="27"/>
      <c r="MO31" s="27"/>
      <c r="OJ31" s="27"/>
      <c r="OK31" s="27"/>
      <c r="OL31" s="27"/>
    </row>
    <row r="32" spans="1:402" ht="14.45">
      <c r="A32" t="s">
        <v>243</v>
      </c>
      <c r="B32" t="s">
        <v>1041</v>
      </c>
      <c r="C32" t="s">
        <v>55</v>
      </c>
      <c r="D32" s="12" t="s">
        <v>142</v>
      </c>
      <c r="E32" s="12">
        <f t="shared" si="8"/>
        <v>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8" ht="14.45">
      <c r="A33" t="s">
        <v>404</v>
      </c>
      <c r="B33" t="s">
        <v>1041</v>
      </c>
      <c r="C33" t="s">
        <v>55</v>
      </c>
      <c r="D33" s="12" t="s">
        <v>50</v>
      </c>
      <c r="E33" s="12">
        <f t="shared" si="8"/>
        <v>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8" ht="14.45">
      <c r="A34" t="s">
        <v>1067</v>
      </c>
      <c r="B34" t="s">
        <v>356</v>
      </c>
      <c r="C34" t="s">
        <v>356</v>
      </c>
      <c r="D34" t="s">
        <v>1016</v>
      </c>
      <c r="E34" s="12">
        <f t="shared" si="8"/>
        <v>0</v>
      </c>
      <c r="F34"/>
      <c r="G34" s="12"/>
      <c r="H34" s="12"/>
      <c r="I34" s="12"/>
      <c r="J34" s="12"/>
      <c r="K34" s="12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</row>
    <row r="35" spans="1:98" ht="14.45">
      <c r="A35" t="s">
        <v>770</v>
      </c>
      <c r="B35" t="s">
        <v>1041</v>
      </c>
      <c r="C35" t="s">
        <v>342</v>
      </c>
      <c r="D35" s="12" t="s">
        <v>342</v>
      </c>
      <c r="E35" s="12">
        <f t="shared" si="8"/>
        <v>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29"/>
      <c r="CT35" s="29"/>
    </row>
    <row r="36" spans="1:98" ht="14.45">
      <c r="A36" t="s">
        <v>1068</v>
      </c>
      <c r="B36" t="s">
        <v>1041</v>
      </c>
      <c r="C36" t="s">
        <v>55</v>
      </c>
      <c r="D36" s="12" t="s">
        <v>50</v>
      </c>
      <c r="E36" s="12">
        <f t="shared" si="8"/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8" ht="14.45">
      <c r="A37" t="s">
        <v>1069</v>
      </c>
      <c r="B37" t="s">
        <v>1041</v>
      </c>
      <c r="C37" t="s">
        <v>55</v>
      </c>
      <c r="D37" s="12" t="s">
        <v>50</v>
      </c>
      <c r="E37" s="12">
        <f t="shared" si="8"/>
        <v>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8" ht="14.45">
      <c r="A38" t="s">
        <v>327</v>
      </c>
      <c r="B38" t="s">
        <v>1041</v>
      </c>
      <c r="C38" t="s">
        <v>55</v>
      </c>
      <c r="D38" s="12" t="s">
        <v>979</v>
      </c>
      <c r="E38" s="12">
        <f t="shared" si="8"/>
        <v>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8" ht="14.45">
      <c r="A39" t="s">
        <v>1070</v>
      </c>
      <c r="B39" t="s">
        <v>1041</v>
      </c>
      <c r="C39" t="s">
        <v>55</v>
      </c>
      <c r="D39" s="12" t="s">
        <v>50</v>
      </c>
      <c r="E39" s="12">
        <f t="shared" si="8"/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8" ht="14.45">
      <c r="A40" t="s">
        <v>504</v>
      </c>
      <c r="B40" t="s">
        <v>1041</v>
      </c>
      <c r="C40" t="s">
        <v>55</v>
      </c>
      <c r="D40" t="s">
        <v>979</v>
      </c>
      <c r="E40" s="12">
        <f t="shared" si="8"/>
        <v>0</v>
      </c>
      <c r="F40"/>
      <c r="G40" s="12"/>
      <c r="H40" s="12"/>
      <c r="I40" s="12"/>
      <c r="J40" s="12"/>
      <c r="K40" s="12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</row>
    <row r="41" spans="1:98" ht="14.45">
      <c r="A41" t="s">
        <v>1071</v>
      </c>
      <c r="B41" t="s">
        <v>157</v>
      </c>
      <c r="C41" t="s">
        <v>157</v>
      </c>
      <c r="D41" t="s">
        <v>1016</v>
      </c>
      <c r="E41" s="12">
        <f t="shared" si="8"/>
        <v>0</v>
      </c>
      <c r="F41"/>
      <c r="G41" s="12"/>
      <c r="H41" s="12"/>
      <c r="I41" s="12"/>
      <c r="J41" s="12"/>
      <c r="K41" s="12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</row>
    <row r="42" spans="1:98" ht="14.45">
      <c r="A42" t="s">
        <v>1072</v>
      </c>
      <c r="B42" t="s">
        <v>1041</v>
      </c>
      <c r="C42" t="s">
        <v>342</v>
      </c>
      <c r="D42" s="12" t="s">
        <v>342</v>
      </c>
      <c r="E42" s="12">
        <f t="shared" si="8"/>
        <v>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8" ht="14.45">
      <c r="A43" t="s">
        <v>1073</v>
      </c>
      <c r="B43" t="s">
        <v>1041</v>
      </c>
      <c r="C43" t="s">
        <v>55</v>
      </c>
      <c r="D43" s="12" t="s">
        <v>989</v>
      </c>
      <c r="E43" s="12">
        <f t="shared" si="8"/>
        <v>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8" ht="14.45">
      <c r="A44" t="s">
        <v>1003</v>
      </c>
      <c r="B44" t="s">
        <v>1041</v>
      </c>
      <c r="C44" t="s">
        <v>176</v>
      </c>
      <c r="D44" s="12" t="s">
        <v>267</v>
      </c>
      <c r="E44" s="12">
        <f t="shared" si="8"/>
        <v>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8" ht="14.45">
      <c r="A45" t="s">
        <v>471</v>
      </c>
      <c r="B45" t="s">
        <v>1041</v>
      </c>
      <c r="C45" t="s">
        <v>55</v>
      </c>
      <c r="D45" s="12" t="s">
        <v>142</v>
      </c>
      <c r="E45" s="12">
        <f t="shared" si="8"/>
        <v>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8" ht="14.45">
      <c r="A46" t="s">
        <v>1074</v>
      </c>
      <c r="B46" t="s">
        <v>1041</v>
      </c>
      <c r="C46" t="s">
        <v>55</v>
      </c>
      <c r="D46" s="12" t="s">
        <v>142</v>
      </c>
      <c r="E46" s="12">
        <f t="shared" si="8"/>
        <v>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8" ht="14.45">
      <c r="A47" t="s">
        <v>407</v>
      </c>
      <c r="B47" t="s">
        <v>1041</v>
      </c>
      <c r="C47" t="s">
        <v>55</v>
      </c>
      <c r="D47" s="12" t="s">
        <v>1020</v>
      </c>
      <c r="E47" s="12">
        <f t="shared" si="8"/>
        <v>0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29"/>
      <c r="CT47" s="29"/>
    </row>
    <row r="48" spans="1:98" ht="14.45">
      <c r="A48" s="9" t="s">
        <v>272</v>
      </c>
      <c r="B48" t="s">
        <v>1041</v>
      </c>
      <c r="C48" t="s">
        <v>59</v>
      </c>
      <c r="D48" s="12" t="s">
        <v>59</v>
      </c>
      <c r="E48" s="12">
        <f t="shared" si="8"/>
        <v>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257" ht="14.45">
      <c r="A49" t="s">
        <v>1075</v>
      </c>
      <c r="B49" t="s">
        <v>128</v>
      </c>
      <c r="C49" t="s">
        <v>128</v>
      </c>
      <c r="D49" t="s">
        <v>1016</v>
      </c>
      <c r="E49" s="12">
        <f t="shared" si="8"/>
        <v>0</v>
      </c>
      <c r="F49"/>
      <c r="G49" s="12"/>
      <c r="H49" s="12"/>
      <c r="I49" s="12"/>
      <c r="J49" s="12"/>
      <c r="K49" s="12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</row>
    <row r="50" spans="1:257" ht="14.45">
      <c r="A50" t="s">
        <v>408</v>
      </c>
      <c r="B50" t="s">
        <v>1041</v>
      </c>
      <c r="C50" t="s">
        <v>176</v>
      </c>
      <c r="D50" s="12" t="s">
        <v>267</v>
      </c>
      <c r="E50" s="12">
        <f t="shared" si="8"/>
        <v>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257" ht="14.45">
      <c r="A51" t="s">
        <v>455</v>
      </c>
      <c r="B51" t="s">
        <v>1041</v>
      </c>
      <c r="C51" t="s">
        <v>55</v>
      </c>
      <c r="D51" s="12" t="s">
        <v>142</v>
      </c>
      <c r="E51" s="12">
        <f t="shared" si="8"/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257" ht="14.45">
      <c r="A52" t="s">
        <v>1076</v>
      </c>
      <c r="B52" t="s">
        <v>1041</v>
      </c>
      <c r="C52" t="s">
        <v>55</v>
      </c>
      <c r="D52" s="12" t="s">
        <v>142</v>
      </c>
      <c r="E52" s="12">
        <f t="shared" si="8"/>
        <v>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257" ht="14.45">
      <c r="A53" t="s">
        <v>409</v>
      </c>
      <c r="B53" t="s">
        <v>1041</v>
      </c>
      <c r="C53" t="s">
        <v>59</v>
      </c>
      <c r="D53" s="12" t="s">
        <v>59</v>
      </c>
      <c r="E53" s="12">
        <f t="shared" si="8"/>
        <v>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257" ht="14.45">
      <c r="A54" t="s">
        <v>1077</v>
      </c>
      <c r="B54" t="s">
        <v>510</v>
      </c>
      <c r="C54" t="s">
        <v>510</v>
      </c>
      <c r="D54" t="s">
        <v>1016</v>
      </c>
      <c r="E54" s="12">
        <f t="shared" si="8"/>
        <v>0</v>
      </c>
      <c r="F54"/>
      <c r="G54"/>
      <c r="H54"/>
      <c r="I54"/>
      <c r="J54"/>
      <c r="K54" s="12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</row>
    <row r="55" spans="1:257" ht="14.45">
      <c r="A55" t="s">
        <v>1078</v>
      </c>
      <c r="B55" t="s">
        <v>1041</v>
      </c>
      <c r="C55" t="s">
        <v>55</v>
      </c>
      <c r="D55" s="12" t="s">
        <v>142</v>
      </c>
      <c r="E55" s="12">
        <f t="shared" si="8"/>
        <v>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257" ht="14.45">
      <c r="A56" t="s">
        <v>1079</v>
      </c>
      <c r="B56" t="s">
        <v>1041</v>
      </c>
      <c r="C56" t="s">
        <v>55</v>
      </c>
      <c r="D56" t="s">
        <v>979</v>
      </c>
      <c r="E56" s="12">
        <f t="shared" si="8"/>
        <v>0</v>
      </c>
      <c r="F56"/>
      <c r="G56"/>
      <c r="H56"/>
      <c r="I56"/>
      <c r="J56"/>
      <c r="K56" s="12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</row>
    <row r="57" spans="1:257" ht="14.45">
      <c r="A57" t="s">
        <v>1080</v>
      </c>
      <c r="B57" t="s">
        <v>1041</v>
      </c>
      <c r="C57" t="s">
        <v>176</v>
      </c>
      <c r="D57" s="12" t="s">
        <v>267</v>
      </c>
      <c r="E57" s="12">
        <f t="shared" si="8"/>
        <v>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257" ht="14.45">
      <c r="A58" t="s">
        <v>1081</v>
      </c>
      <c r="B58" t="s">
        <v>1041</v>
      </c>
      <c r="C58" t="s">
        <v>55</v>
      </c>
      <c r="D58" s="12" t="s">
        <v>979</v>
      </c>
      <c r="E58" s="12">
        <f t="shared" si="8"/>
        <v>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257" ht="14.45">
      <c r="A59" t="s">
        <v>1082</v>
      </c>
      <c r="B59" t="s">
        <v>1041</v>
      </c>
      <c r="C59" t="s">
        <v>176</v>
      </c>
      <c r="D59" s="12" t="s">
        <v>267</v>
      </c>
      <c r="E59" s="12">
        <f t="shared" si="8"/>
        <v>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257" ht="14.45">
      <c r="A60" t="s">
        <v>771</v>
      </c>
      <c r="B60" t="s">
        <v>1041</v>
      </c>
      <c r="C60" t="s">
        <v>55</v>
      </c>
      <c r="D60" s="12" t="s">
        <v>50</v>
      </c>
      <c r="E60" s="12">
        <f t="shared" si="8"/>
        <v>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DW60" s="12"/>
      <c r="IV60" s="12"/>
      <c r="IW60" s="12"/>
    </row>
    <row r="61" spans="1:257" ht="14.45">
      <c r="A61" t="s">
        <v>1083</v>
      </c>
      <c r="B61" t="s">
        <v>1041</v>
      </c>
      <c r="C61" t="s">
        <v>342</v>
      </c>
      <c r="D61" t="s">
        <v>1016</v>
      </c>
      <c r="E61" s="12">
        <f t="shared" si="8"/>
        <v>0</v>
      </c>
      <c r="F61"/>
      <c r="G61"/>
      <c r="H61"/>
      <c r="I61"/>
      <c r="J61"/>
      <c r="K61" s="12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</row>
    <row r="62" spans="1:257" ht="14.45">
      <c r="A62" t="s">
        <v>1084</v>
      </c>
      <c r="B62" t="s">
        <v>1041</v>
      </c>
      <c r="C62" t="s">
        <v>342</v>
      </c>
      <c r="D62" s="12" t="s">
        <v>342</v>
      </c>
      <c r="E62" s="12">
        <f t="shared" si="8"/>
        <v>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257" ht="14.45">
      <c r="A63" s="9" t="s">
        <v>188</v>
      </c>
      <c r="B63" t="s">
        <v>1041</v>
      </c>
      <c r="C63" s="9" t="s">
        <v>55</v>
      </c>
      <c r="D63" s="9" t="s">
        <v>989</v>
      </c>
      <c r="E63" s="12">
        <f t="shared" si="8"/>
        <v>0</v>
      </c>
      <c r="K63" s="12"/>
    </row>
    <row r="64" spans="1:257" ht="14.45">
      <c r="A64" t="s">
        <v>395</v>
      </c>
      <c r="B64" t="s">
        <v>1041</v>
      </c>
      <c r="C64" t="s">
        <v>55</v>
      </c>
      <c r="D64" s="12" t="s">
        <v>989</v>
      </c>
      <c r="E64" s="12">
        <f t="shared" si="8"/>
        <v>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404" ht="14.45">
      <c r="A65" t="s">
        <v>410</v>
      </c>
      <c r="B65" t="s">
        <v>1041</v>
      </c>
      <c r="C65" t="s">
        <v>55</v>
      </c>
      <c r="D65" s="12" t="s">
        <v>979</v>
      </c>
      <c r="E65" s="12">
        <f t="shared" si="8"/>
        <v>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HM65" s="27" t="s">
        <v>1042</v>
      </c>
      <c r="HN65" s="27" t="s">
        <v>1042</v>
      </c>
      <c r="HO65" s="27" t="s">
        <v>1042</v>
      </c>
      <c r="HP65" s="27" t="s">
        <v>1042</v>
      </c>
      <c r="HQ65" s="27" t="s">
        <v>1042</v>
      </c>
    </row>
    <row r="66" spans="1:404" ht="14.45">
      <c r="A66" t="s">
        <v>1085</v>
      </c>
      <c r="B66" t="s">
        <v>1041</v>
      </c>
      <c r="C66" t="s">
        <v>55</v>
      </c>
      <c r="D66" s="12" t="s">
        <v>50</v>
      </c>
      <c r="E66" s="12">
        <f t="shared" si="8"/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404" ht="14.45">
      <c r="A67" t="s">
        <v>1086</v>
      </c>
      <c r="B67" t="s">
        <v>1041</v>
      </c>
      <c r="C67" t="s">
        <v>55</v>
      </c>
      <c r="D67" s="12" t="s">
        <v>142</v>
      </c>
      <c r="E67" s="12">
        <f t="shared" ref="E67" si="9">COUNTIFS(HV67:IG67,UPPER("x"))</f>
        <v>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404" ht="14.45">
      <c r="A68" t="s">
        <v>398</v>
      </c>
      <c r="B68" t="s">
        <v>1041</v>
      </c>
      <c r="C68" t="s">
        <v>59</v>
      </c>
      <c r="D68" s="12" t="s">
        <v>59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</row>
    <row r="69" spans="1:404" ht="14.45">
      <c r="A69" t="s">
        <v>1088</v>
      </c>
      <c r="B69" t="s">
        <v>1041</v>
      </c>
      <c r="C69" t="s">
        <v>55</v>
      </c>
      <c r="D69" s="12" t="s">
        <v>142</v>
      </c>
      <c r="E69" s="12">
        <f t="shared" ref="E69:E125" si="10">COUNTIFS(HV69:IG69,UPPER("x"))</f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404" ht="14.45">
      <c r="A70" t="s">
        <v>427</v>
      </c>
      <c r="B70" t="s">
        <v>1041</v>
      </c>
      <c r="C70" t="s">
        <v>59</v>
      </c>
      <c r="D70" s="12" t="s">
        <v>59</v>
      </c>
      <c r="E70" s="12">
        <f t="shared" si="10"/>
        <v>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404" ht="14.45">
      <c r="A71" t="s">
        <v>1089</v>
      </c>
      <c r="B71" t="s">
        <v>1041</v>
      </c>
      <c r="C71" t="s">
        <v>55</v>
      </c>
      <c r="D71" s="12" t="s">
        <v>50</v>
      </c>
      <c r="E71" s="12">
        <f t="shared" si="10"/>
        <v>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404" ht="14.45">
      <c r="A72" t="s">
        <v>1090</v>
      </c>
      <c r="B72" t="s">
        <v>1041</v>
      </c>
      <c r="C72" t="s">
        <v>55</v>
      </c>
      <c r="D72" s="12" t="s">
        <v>142</v>
      </c>
      <c r="E72" s="12">
        <f t="shared" si="10"/>
        <v>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404" ht="14.45">
      <c r="A73" t="s">
        <v>1091</v>
      </c>
      <c r="B73" t="s">
        <v>1041</v>
      </c>
      <c r="C73" t="s">
        <v>55</v>
      </c>
      <c r="D73" s="12" t="s">
        <v>50</v>
      </c>
      <c r="E73" s="12">
        <f t="shared" si="10"/>
        <v>0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404" ht="14.45">
      <c r="A74" t="s">
        <v>1092</v>
      </c>
      <c r="B74" t="s">
        <v>1041</v>
      </c>
      <c r="C74" t="s">
        <v>55</v>
      </c>
      <c r="D74" s="12" t="s">
        <v>50</v>
      </c>
      <c r="E74" s="12">
        <f t="shared" si="10"/>
        <v>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404" ht="14.45">
      <c r="A75" t="s">
        <v>457</v>
      </c>
      <c r="B75" t="s">
        <v>1041</v>
      </c>
      <c r="C75" t="s">
        <v>55</v>
      </c>
      <c r="D75" s="12" t="s">
        <v>1020</v>
      </c>
      <c r="E75" s="12">
        <f>COUNTIFS(FM75:IG75,UPPER("x"))</f>
        <v>1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FQ75" s="27" t="s">
        <v>1043</v>
      </c>
    </row>
    <row r="76" spans="1:404" ht="14.45">
      <c r="A76" t="s">
        <v>275</v>
      </c>
      <c r="B76" t="s">
        <v>1041</v>
      </c>
      <c r="C76" t="s">
        <v>55</v>
      </c>
      <c r="D76" s="12" t="s">
        <v>142</v>
      </c>
      <c r="E76" s="12">
        <f t="shared" si="10"/>
        <v>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404" ht="14.45">
      <c r="A77" t="s">
        <v>1093</v>
      </c>
      <c r="B77" t="s">
        <v>510</v>
      </c>
      <c r="C77" t="s">
        <v>510</v>
      </c>
      <c r="D77" t="s">
        <v>1016</v>
      </c>
      <c r="E77" s="12">
        <f t="shared" si="10"/>
        <v>0</v>
      </c>
      <c r="F77"/>
      <c r="G77" s="12"/>
      <c r="H77" s="12"/>
      <c r="I77" s="12"/>
      <c r="J77" s="12"/>
      <c r="K77" s="12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</row>
    <row r="78" spans="1:404" ht="14.45">
      <c r="A78" t="s">
        <v>998</v>
      </c>
      <c r="B78" t="s">
        <v>1041</v>
      </c>
      <c r="C78" t="s">
        <v>59</v>
      </c>
      <c r="D78" s="12" t="s">
        <v>59</v>
      </c>
      <c r="E78" s="12">
        <f t="shared" si="10"/>
        <v>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404" s="32" customFormat="1" ht="14.45">
      <c r="A79" t="s">
        <v>1094</v>
      </c>
      <c r="B79" t="s">
        <v>1041</v>
      </c>
      <c r="C79" t="s">
        <v>55</v>
      </c>
      <c r="D79" s="12" t="s">
        <v>50</v>
      </c>
      <c r="E79" s="12">
        <f t="shared" si="10"/>
        <v>0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12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/>
      <c r="JJ79" s="27"/>
      <c r="JK79" s="27"/>
      <c r="JL79" s="27"/>
      <c r="JM79" s="27"/>
      <c r="JN79" s="27"/>
      <c r="JO79" s="27"/>
      <c r="JP79" s="27"/>
      <c r="JQ79" s="27"/>
      <c r="JR79" s="27"/>
      <c r="JS79" s="27"/>
      <c r="JT79" s="27"/>
      <c r="JU79" s="27"/>
      <c r="JV79" s="27"/>
      <c r="JW79" s="27"/>
      <c r="JX79" s="27"/>
      <c r="JY79" s="27"/>
      <c r="OM79" s="9"/>
      <c r="ON79" s="9"/>
    </row>
    <row r="80" spans="1:404" s="32" customFormat="1" ht="14.45">
      <c r="A80" t="s">
        <v>904</v>
      </c>
      <c r="B80" t="s">
        <v>1041</v>
      </c>
      <c r="C80" t="s">
        <v>55</v>
      </c>
      <c r="D80" s="12" t="s">
        <v>989</v>
      </c>
      <c r="E80" s="12">
        <f t="shared" si="10"/>
        <v>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  <c r="JJ80" s="27"/>
      <c r="JK80" s="27"/>
      <c r="JL80" s="27"/>
      <c r="JM80" s="27"/>
      <c r="JN80" s="27"/>
      <c r="JO80" s="27"/>
      <c r="JP80" s="27"/>
      <c r="JQ80" s="27"/>
      <c r="JR80" s="27"/>
      <c r="JS80" s="27"/>
      <c r="JT80" s="27"/>
      <c r="JU80" s="27"/>
      <c r="JV80" s="27"/>
      <c r="JW80" s="27"/>
      <c r="JX80" s="27"/>
      <c r="JY80" s="27"/>
      <c r="OM80" s="9"/>
      <c r="ON80" s="9"/>
    </row>
    <row r="81" spans="1:404" s="32" customFormat="1" ht="14.45">
      <c r="A81" t="s">
        <v>390</v>
      </c>
      <c r="B81" t="s">
        <v>1041</v>
      </c>
      <c r="C81" t="s">
        <v>55</v>
      </c>
      <c r="D81" s="12" t="s">
        <v>979</v>
      </c>
      <c r="E81" s="12">
        <f t="shared" si="10"/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  <c r="JJ81" s="27"/>
      <c r="JK81" s="27"/>
      <c r="JL81" s="27"/>
      <c r="JM81" s="27"/>
      <c r="JN81" s="27"/>
      <c r="JO81" s="27"/>
      <c r="JP81" s="27"/>
      <c r="JQ81" s="27"/>
      <c r="JR81" s="27"/>
      <c r="JS81" s="27"/>
      <c r="JT81" s="27"/>
      <c r="JU81" s="27"/>
      <c r="JV81" s="27"/>
      <c r="JW81" s="27"/>
      <c r="JX81" s="27"/>
      <c r="JY81" s="27"/>
      <c r="OM81" s="9"/>
      <c r="ON81" s="9"/>
    </row>
    <row r="82" spans="1:404" s="32" customFormat="1" ht="14.45">
      <c r="A82" t="s">
        <v>1095</v>
      </c>
      <c r="B82" t="s">
        <v>1041</v>
      </c>
      <c r="C82" t="s">
        <v>55</v>
      </c>
      <c r="D82" s="12" t="s">
        <v>142</v>
      </c>
      <c r="E82" s="12">
        <f t="shared" si="10"/>
        <v>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/>
      <c r="JJ82" s="27"/>
      <c r="JK82" s="27"/>
      <c r="JL82" s="27"/>
      <c r="JM82" s="27"/>
      <c r="JN82" s="27"/>
      <c r="JO82" s="27"/>
      <c r="JP82" s="27"/>
      <c r="JQ82" s="27"/>
      <c r="JR82" s="27"/>
      <c r="JS82" s="27"/>
      <c r="JT82" s="27"/>
      <c r="JU82" s="27"/>
      <c r="JV82" s="27"/>
      <c r="JW82" s="27"/>
      <c r="JX82" s="27"/>
      <c r="JY82" s="27"/>
      <c r="OM82" s="9"/>
      <c r="ON82" s="9"/>
    </row>
    <row r="83" spans="1:404" s="32" customFormat="1" ht="14.45">
      <c r="A83" t="s">
        <v>547</v>
      </c>
      <c r="B83" t="s">
        <v>128</v>
      </c>
      <c r="C83" t="s">
        <v>128</v>
      </c>
      <c r="D83" t="s">
        <v>1016</v>
      </c>
      <c r="E83" s="12">
        <f t="shared" si="10"/>
        <v>0</v>
      </c>
      <c r="F83"/>
      <c r="G83"/>
      <c r="H83"/>
      <c r="I83"/>
      <c r="J83"/>
      <c r="K83" s="12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  <c r="JJ83" s="27"/>
      <c r="JK83" s="27"/>
      <c r="JL83" s="27"/>
      <c r="JM83" s="27"/>
      <c r="JN83" s="27"/>
      <c r="JO83" s="27"/>
      <c r="JP83" s="27"/>
      <c r="JQ83" s="27"/>
      <c r="JR83" s="27"/>
      <c r="JS83" s="27"/>
      <c r="JT83" s="27"/>
      <c r="JU83" s="27"/>
      <c r="JV83" s="27"/>
      <c r="JW83" s="27"/>
      <c r="JX83" s="27"/>
      <c r="JY83" s="27"/>
      <c r="OM83" s="9"/>
      <c r="ON83" s="9"/>
    </row>
    <row r="84" spans="1:404" s="32" customFormat="1" ht="14.45">
      <c r="A84" t="s">
        <v>481</v>
      </c>
      <c r="B84" t="s">
        <v>1041</v>
      </c>
      <c r="C84" t="s">
        <v>55</v>
      </c>
      <c r="D84" s="12" t="s">
        <v>979</v>
      </c>
      <c r="E84" s="12">
        <f t="shared" si="10"/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 t="s">
        <v>1042</v>
      </c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 t="s">
        <v>1042</v>
      </c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 t="s">
        <v>1042</v>
      </c>
      <c r="IW84" s="27" t="s">
        <v>1042</v>
      </c>
      <c r="IX84" s="27" t="s">
        <v>1042</v>
      </c>
      <c r="IY84" s="27" t="s">
        <v>1042</v>
      </c>
      <c r="IZ84" s="27" t="s">
        <v>1042</v>
      </c>
      <c r="JA84" s="27"/>
      <c r="JB84" s="27"/>
      <c r="JC84" s="27"/>
      <c r="JD84" s="27"/>
      <c r="JE84" s="27"/>
      <c r="JF84" s="27"/>
      <c r="JG84" s="27"/>
      <c r="JH84" s="27"/>
      <c r="JI84" s="27"/>
      <c r="JJ84" s="27"/>
      <c r="JK84" s="27"/>
      <c r="JL84" s="27"/>
      <c r="JM84" s="27"/>
      <c r="JN84" s="27"/>
      <c r="JO84" s="27"/>
      <c r="JP84" s="27"/>
      <c r="JQ84" s="27"/>
      <c r="JR84" s="27"/>
      <c r="JS84" s="27"/>
      <c r="JT84" s="27"/>
      <c r="JU84" s="27"/>
      <c r="JV84" s="27"/>
      <c r="JW84" s="27"/>
      <c r="JX84" s="27"/>
      <c r="JY84" s="27"/>
      <c r="OM84" s="9"/>
      <c r="ON84" s="9"/>
    </row>
    <row r="85" spans="1:404" s="32" customFormat="1" ht="14.45">
      <c r="A85" t="s">
        <v>244</v>
      </c>
      <c r="B85" t="s">
        <v>1041</v>
      </c>
      <c r="C85" t="s">
        <v>55</v>
      </c>
      <c r="D85" s="12" t="s">
        <v>142</v>
      </c>
      <c r="E85" s="12">
        <f t="shared" si="10"/>
        <v>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/>
      <c r="JR85" s="27"/>
      <c r="JS85" s="27"/>
      <c r="JT85" s="27"/>
      <c r="JU85" s="27"/>
      <c r="JV85" s="27"/>
      <c r="JW85" s="27"/>
      <c r="JX85" s="27"/>
      <c r="JY85" s="27"/>
      <c r="OM85" s="9"/>
      <c r="ON85" s="9"/>
    </row>
    <row r="86" spans="1:404" s="32" customFormat="1" ht="14.45">
      <c r="A86" s="9" t="s">
        <v>161</v>
      </c>
      <c r="B86" s="9" t="s">
        <v>1096</v>
      </c>
      <c r="C86" t="s">
        <v>157</v>
      </c>
      <c r="D86" t="s">
        <v>1016</v>
      </c>
      <c r="E86" s="12">
        <f t="shared" si="10"/>
        <v>0</v>
      </c>
      <c r="F86"/>
      <c r="G86"/>
      <c r="H86"/>
      <c r="I86"/>
      <c r="J86"/>
      <c r="K86" s="12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/>
      <c r="JL86" s="27"/>
      <c r="JM86" s="27"/>
      <c r="JN86" s="27"/>
      <c r="JO86" s="27"/>
      <c r="JP86" s="27"/>
      <c r="JQ86" s="27"/>
      <c r="JR86" s="27"/>
      <c r="JS86" s="27"/>
      <c r="JT86" s="27"/>
      <c r="JU86" s="27"/>
      <c r="JV86" s="27"/>
      <c r="JW86" s="27"/>
      <c r="JX86" s="27"/>
      <c r="JY86" s="27"/>
      <c r="OM86" s="9"/>
      <c r="ON86" s="9"/>
    </row>
    <row r="87" spans="1:404" s="32" customFormat="1" ht="14.45">
      <c r="A87" t="s">
        <v>1097</v>
      </c>
      <c r="B87" t="s">
        <v>1041</v>
      </c>
      <c r="C87" t="s">
        <v>342</v>
      </c>
      <c r="D87" s="12" t="s">
        <v>342</v>
      </c>
      <c r="E87" s="12">
        <f t="shared" si="10"/>
        <v>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/>
      <c r="JR87" s="27"/>
      <c r="JS87" s="27"/>
      <c r="JT87" s="27"/>
      <c r="JU87" s="27"/>
      <c r="JV87" s="27"/>
      <c r="JW87" s="27"/>
      <c r="JX87" s="27"/>
      <c r="JY87" s="27"/>
      <c r="OM87" s="9"/>
      <c r="ON87" s="9"/>
    </row>
    <row r="88" spans="1:404" s="32" customFormat="1" ht="14.45">
      <c r="A88" t="s">
        <v>1098</v>
      </c>
      <c r="B88" t="s">
        <v>1041</v>
      </c>
      <c r="C88" t="s">
        <v>55</v>
      </c>
      <c r="D88" s="12" t="s">
        <v>1020</v>
      </c>
      <c r="E88" s="12">
        <f t="shared" si="10"/>
        <v>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27"/>
      <c r="JR88" s="27"/>
      <c r="JS88" s="27"/>
      <c r="JT88" s="27"/>
      <c r="JU88" s="27"/>
      <c r="JV88" s="27"/>
      <c r="JW88" s="27"/>
      <c r="JX88" s="27"/>
      <c r="JY88" s="27"/>
      <c r="OM88" s="9"/>
      <c r="ON88" s="9"/>
    </row>
    <row r="89" spans="1:404" s="32" customFormat="1" ht="14.45">
      <c r="A89" t="s">
        <v>588</v>
      </c>
      <c r="B89" t="s">
        <v>1041</v>
      </c>
      <c r="C89" t="s">
        <v>55</v>
      </c>
      <c r="D89" s="12" t="s">
        <v>50</v>
      </c>
      <c r="E89" s="12">
        <f t="shared" si="10"/>
        <v>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83"/>
      <c r="HP89" s="83"/>
      <c r="HQ89" s="83"/>
      <c r="HR89" s="83"/>
      <c r="HS89" s="83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7"/>
      <c r="JL89" s="27"/>
      <c r="JM89" s="27"/>
      <c r="JN89" s="27"/>
      <c r="JO89" s="27"/>
      <c r="JP89" s="27"/>
      <c r="JQ89" s="27"/>
      <c r="JR89" s="27"/>
      <c r="JS89" s="27"/>
      <c r="JT89" s="27"/>
      <c r="JU89" s="27"/>
      <c r="JV89" s="27"/>
      <c r="JW89" s="27"/>
      <c r="JX89" s="27"/>
      <c r="JY89" s="27"/>
      <c r="OM89" s="9"/>
      <c r="ON89" s="9"/>
    </row>
    <row r="90" spans="1:404" s="32" customFormat="1" ht="14.45">
      <c r="A90" t="s">
        <v>413</v>
      </c>
      <c r="B90" t="s">
        <v>1041</v>
      </c>
      <c r="C90" t="s">
        <v>55</v>
      </c>
      <c r="D90" s="12" t="s">
        <v>979</v>
      </c>
      <c r="E90" s="12">
        <f t="shared" si="10"/>
        <v>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OM90" s="9"/>
      <c r="ON90" s="9"/>
    </row>
    <row r="91" spans="1:404" s="32" customFormat="1" ht="14.45">
      <c r="A91" t="s">
        <v>414</v>
      </c>
      <c r="B91" t="s">
        <v>1041</v>
      </c>
      <c r="C91" t="s">
        <v>342</v>
      </c>
      <c r="D91" s="12" t="s">
        <v>342</v>
      </c>
      <c r="E91" s="12">
        <f t="shared" si="10"/>
        <v>0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OM91" s="9"/>
      <c r="ON91" s="9"/>
    </row>
    <row r="92" spans="1:404" s="32" customFormat="1" ht="14.45">
      <c r="A92" t="s">
        <v>415</v>
      </c>
      <c r="B92" t="s">
        <v>1041</v>
      </c>
      <c r="C92" t="s">
        <v>55</v>
      </c>
      <c r="D92" s="12" t="s">
        <v>142</v>
      </c>
      <c r="E92" s="12">
        <f t="shared" si="10"/>
        <v>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OM92" s="9"/>
      <c r="ON92" s="9"/>
    </row>
    <row r="93" spans="1:404" s="32" customFormat="1" ht="14.45">
      <c r="A93" t="s">
        <v>772</v>
      </c>
      <c r="B93" t="s">
        <v>1041</v>
      </c>
      <c r="C93" t="s">
        <v>55</v>
      </c>
      <c r="D93" s="12" t="s">
        <v>50</v>
      </c>
      <c r="E93" s="12">
        <f t="shared" si="10"/>
        <v>0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12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OM93" s="9"/>
      <c r="ON93" s="9"/>
    </row>
    <row r="94" spans="1:404" s="32" customFormat="1" ht="14.45">
      <c r="A94" t="s">
        <v>333</v>
      </c>
      <c r="B94" t="s">
        <v>1041</v>
      </c>
      <c r="C94" t="s">
        <v>176</v>
      </c>
      <c r="D94" s="12" t="s">
        <v>267</v>
      </c>
      <c r="E94" s="12">
        <f t="shared" si="10"/>
        <v>0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  <c r="IX94" s="27"/>
      <c r="IY94" s="27"/>
      <c r="IZ94" s="27"/>
      <c r="JA94" s="27"/>
      <c r="JB94" s="27"/>
      <c r="JC94" s="27"/>
      <c r="JD94" s="27"/>
      <c r="JE94" s="27"/>
      <c r="JF94" s="27"/>
      <c r="JG94" s="27"/>
      <c r="JH94" s="27"/>
      <c r="JI94" s="27"/>
      <c r="JJ94" s="27"/>
      <c r="JK94" s="27"/>
      <c r="JL94" s="27"/>
      <c r="JM94" s="27"/>
      <c r="JN94" s="27"/>
      <c r="JO94" s="27"/>
      <c r="JP94" s="27"/>
      <c r="JQ94" s="27"/>
      <c r="JR94" s="27"/>
      <c r="JS94" s="27"/>
      <c r="JT94" s="27"/>
      <c r="JU94" s="27"/>
      <c r="JV94" s="27"/>
      <c r="JW94" s="27"/>
      <c r="JX94" s="27"/>
      <c r="JY94" s="27"/>
      <c r="OM94" s="9"/>
      <c r="ON94" s="9"/>
    </row>
    <row r="95" spans="1:404" s="32" customFormat="1" ht="14.45">
      <c r="A95" t="s">
        <v>1099</v>
      </c>
      <c r="B95" t="s">
        <v>1041</v>
      </c>
      <c r="C95" t="s">
        <v>55</v>
      </c>
      <c r="D95" s="12" t="s">
        <v>979</v>
      </c>
      <c r="E95" s="12">
        <f t="shared" si="10"/>
        <v>0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  <c r="JJ95" s="27"/>
      <c r="JK95" s="27"/>
      <c r="JL95" s="27"/>
      <c r="JM95" s="27"/>
      <c r="JN95" s="27"/>
      <c r="JO95" s="27"/>
      <c r="JP95" s="27"/>
      <c r="JQ95" s="27"/>
      <c r="JR95" s="27"/>
      <c r="JS95" s="27"/>
      <c r="JT95" s="27"/>
      <c r="JU95" s="27"/>
      <c r="JV95" s="27"/>
      <c r="JW95" s="27"/>
      <c r="JX95" s="27"/>
      <c r="JY95" s="27"/>
      <c r="OM95" s="9"/>
      <c r="ON95" s="9"/>
    </row>
    <row r="96" spans="1:404" s="32" customFormat="1" ht="14.45">
      <c r="A96" t="s">
        <v>449</v>
      </c>
      <c r="B96" t="s">
        <v>1041</v>
      </c>
      <c r="C96" t="s">
        <v>55</v>
      </c>
      <c r="D96" s="12" t="s">
        <v>50</v>
      </c>
      <c r="E96" s="12">
        <f t="shared" si="10"/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12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12"/>
      <c r="II96" s="12"/>
      <c r="IJ96" s="12"/>
      <c r="IK96" s="12"/>
      <c r="IL96" s="12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/>
      <c r="JC96" s="27"/>
      <c r="JD96" s="27"/>
      <c r="JE96" s="27"/>
      <c r="JF96" s="27"/>
      <c r="JG96" s="27"/>
      <c r="JH96" s="27"/>
      <c r="JI96" s="27"/>
      <c r="JJ96" s="27"/>
      <c r="JK96" s="27"/>
      <c r="JL96" s="27"/>
      <c r="JM96" s="27"/>
      <c r="JN96" s="27"/>
      <c r="JO96" s="27"/>
      <c r="JP96" s="27"/>
      <c r="JQ96" s="27"/>
      <c r="JR96" s="27"/>
      <c r="JS96" s="27"/>
      <c r="JT96" s="27"/>
      <c r="JU96" s="27"/>
      <c r="JV96" s="27"/>
      <c r="JW96" s="27"/>
      <c r="JX96" s="27"/>
      <c r="JY96" s="27"/>
      <c r="OM96" s="9"/>
      <c r="ON96" s="9"/>
    </row>
    <row r="97" spans="1:404" s="32" customFormat="1" ht="14.45">
      <c r="A97" t="s">
        <v>416</v>
      </c>
      <c r="B97" t="s">
        <v>1041</v>
      </c>
      <c r="C97" t="s">
        <v>55</v>
      </c>
      <c r="D97" s="12" t="s">
        <v>55</v>
      </c>
      <c r="E97" s="12">
        <f t="shared" si="10"/>
        <v>0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  <c r="JJ97" s="27"/>
      <c r="JK97" s="27"/>
      <c r="JL97" s="27"/>
      <c r="JM97" s="27"/>
      <c r="JN97" s="27"/>
      <c r="JO97" s="27"/>
      <c r="JP97" s="27"/>
      <c r="JQ97" s="27"/>
      <c r="JR97" s="27"/>
      <c r="JS97" s="27"/>
      <c r="JT97" s="27"/>
      <c r="JU97" s="27"/>
      <c r="JV97" s="27"/>
      <c r="JW97" s="27"/>
      <c r="JX97" s="27"/>
      <c r="JY97" s="27"/>
      <c r="OM97" s="9"/>
      <c r="ON97" s="9"/>
    </row>
    <row r="98" spans="1:404" s="32" customFormat="1" ht="14.45">
      <c r="A98" t="s">
        <v>1100</v>
      </c>
      <c r="B98" t="s">
        <v>1041</v>
      </c>
      <c r="C98" s="9" t="s">
        <v>55</v>
      </c>
      <c r="D98" s="12" t="s">
        <v>979</v>
      </c>
      <c r="E98" s="12">
        <f t="shared" si="10"/>
        <v>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 t="s">
        <v>1042</v>
      </c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 t="s">
        <v>1042</v>
      </c>
      <c r="II98" s="27" t="s">
        <v>1042</v>
      </c>
      <c r="IJ98" s="27" t="s">
        <v>1042</v>
      </c>
      <c r="IK98" s="27" t="s">
        <v>1042</v>
      </c>
      <c r="IL98" s="27" t="s">
        <v>1042</v>
      </c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  <c r="JJ98" s="27"/>
      <c r="JK98" s="27"/>
      <c r="JL98" s="27"/>
      <c r="JM98" s="27"/>
      <c r="JN98" s="27"/>
      <c r="JO98" s="27"/>
      <c r="JP98" s="27"/>
      <c r="JQ98" s="27"/>
      <c r="JR98" s="27"/>
      <c r="JS98" s="27"/>
      <c r="JT98" s="27"/>
      <c r="JU98" s="27"/>
      <c r="JV98" s="27"/>
      <c r="JW98" s="27"/>
      <c r="JX98" s="27"/>
      <c r="JY98" s="27"/>
      <c r="OM98" s="9"/>
      <c r="ON98" s="9"/>
    </row>
    <row r="99" spans="1:404" s="32" customFormat="1" ht="14.45">
      <c r="A99" t="s">
        <v>1101</v>
      </c>
      <c r="B99" t="s">
        <v>1041</v>
      </c>
      <c r="C99" t="s">
        <v>55</v>
      </c>
      <c r="D99" s="12" t="s">
        <v>142</v>
      </c>
      <c r="E99" s="12">
        <f t="shared" si="10"/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7"/>
      <c r="IU99" s="27"/>
      <c r="IV99" s="27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/>
      <c r="JJ99" s="27"/>
      <c r="JK99" s="27"/>
      <c r="JL99" s="27"/>
      <c r="JM99" s="27"/>
      <c r="JN99" s="27"/>
      <c r="JO99" s="27"/>
      <c r="JP99" s="27"/>
      <c r="JQ99" s="27"/>
      <c r="JR99" s="27"/>
      <c r="JS99" s="27"/>
      <c r="JT99" s="27"/>
      <c r="JU99" s="27"/>
      <c r="JV99" s="27"/>
      <c r="JW99" s="27"/>
      <c r="JX99" s="27"/>
      <c r="JY99" s="27"/>
      <c r="OM99" s="9"/>
      <c r="ON99" s="9"/>
    </row>
    <row r="100" spans="1:404" s="32" customFormat="1" ht="14.45">
      <c r="A100" t="s">
        <v>1102</v>
      </c>
      <c r="B100" t="s">
        <v>1041</v>
      </c>
      <c r="C100" t="s">
        <v>55</v>
      </c>
      <c r="D100" s="12" t="s">
        <v>50</v>
      </c>
      <c r="E100" s="12">
        <f t="shared" si="10"/>
        <v>0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83"/>
      <c r="HR100" s="83"/>
      <c r="HS100" s="83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  <c r="JJ100" s="27"/>
      <c r="JK100" s="27"/>
      <c r="JL100" s="27"/>
      <c r="JM100" s="27"/>
      <c r="JN100" s="27"/>
      <c r="JO100" s="27"/>
      <c r="JP100" s="27"/>
      <c r="JQ100" s="27"/>
      <c r="JR100" s="27"/>
      <c r="JS100" s="27"/>
      <c r="JT100" s="27"/>
      <c r="JU100" s="27"/>
      <c r="JV100" s="27"/>
      <c r="JW100" s="27"/>
      <c r="JX100" s="27"/>
      <c r="JY100" s="27"/>
      <c r="OM100" s="9"/>
      <c r="ON100" s="9"/>
    </row>
    <row r="101" spans="1:404" s="32" customFormat="1" ht="14.45">
      <c r="A101" t="s">
        <v>1103</v>
      </c>
      <c r="B101" t="s">
        <v>128</v>
      </c>
      <c r="C101" t="s">
        <v>128</v>
      </c>
      <c r="D101" t="s">
        <v>1016</v>
      </c>
      <c r="E101" s="12">
        <f t="shared" si="10"/>
        <v>0</v>
      </c>
      <c r="F101"/>
      <c r="G101"/>
      <c r="H101"/>
      <c r="I101"/>
      <c r="J101"/>
      <c r="K101" s="12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OM101" s="9"/>
      <c r="ON101" s="9"/>
    </row>
    <row r="102" spans="1:404" s="32" customFormat="1" ht="14.45">
      <c r="A102" t="s">
        <v>1104</v>
      </c>
      <c r="B102" t="s">
        <v>1041</v>
      </c>
      <c r="C102" t="s">
        <v>342</v>
      </c>
      <c r="D102" s="12" t="s">
        <v>342</v>
      </c>
      <c r="E102" s="12">
        <f t="shared" si="10"/>
        <v>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/>
      <c r="IP102" s="27"/>
      <c r="IQ102" s="27"/>
      <c r="IR102" s="27"/>
      <c r="IS102" s="27"/>
      <c r="IT102" s="27"/>
      <c r="IU102" s="27"/>
      <c r="IV102" s="27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/>
      <c r="JJ102" s="27"/>
      <c r="JK102" s="27"/>
      <c r="JL102" s="27"/>
      <c r="JM102" s="27"/>
      <c r="JN102" s="27"/>
      <c r="JO102" s="27"/>
      <c r="JP102" s="27"/>
      <c r="JQ102" s="27"/>
      <c r="JR102" s="27"/>
      <c r="JS102" s="27"/>
      <c r="JT102" s="27"/>
      <c r="JU102" s="27"/>
      <c r="JV102" s="27"/>
      <c r="JW102" s="27"/>
      <c r="JX102" s="27"/>
      <c r="JY102" s="27"/>
      <c r="OM102" s="9"/>
      <c r="ON102" s="9"/>
    </row>
    <row r="103" spans="1:404" s="32" customFormat="1" ht="14.45">
      <c r="A103" t="s">
        <v>773</v>
      </c>
      <c r="B103" t="s">
        <v>1041</v>
      </c>
      <c r="C103" t="s">
        <v>55</v>
      </c>
      <c r="D103" s="12" t="s">
        <v>50</v>
      </c>
      <c r="E103" s="12">
        <f t="shared" si="10"/>
        <v>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12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  <c r="JJ103" s="27"/>
      <c r="JK103" s="27"/>
      <c r="JL103" s="27"/>
      <c r="JM103" s="27"/>
      <c r="JN103" s="27"/>
      <c r="JO103" s="27"/>
      <c r="JP103" s="27"/>
      <c r="JQ103" s="27"/>
      <c r="JR103" s="27"/>
      <c r="JS103" s="27"/>
      <c r="JT103" s="27"/>
      <c r="JU103" s="27"/>
      <c r="JV103" s="27"/>
      <c r="JW103" s="27"/>
      <c r="JX103" s="27"/>
      <c r="JY103" s="27"/>
      <c r="OM103" s="9"/>
      <c r="ON103" s="9"/>
    </row>
    <row r="104" spans="1:404" s="32" customFormat="1" ht="14.45">
      <c r="A104" t="s">
        <v>335</v>
      </c>
      <c r="B104" t="s">
        <v>510</v>
      </c>
      <c r="C104" t="s">
        <v>510</v>
      </c>
      <c r="D104" t="s">
        <v>1016</v>
      </c>
      <c r="E104" s="12">
        <f t="shared" si="10"/>
        <v>0</v>
      </c>
      <c r="F104"/>
      <c r="G104"/>
      <c r="H104"/>
      <c r="I104"/>
      <c r="J104"/>
      <c r="K104" s="12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  <c r="JJ104" s="27"/>
      <c r="JK104" s="27"/>
      <c r="JL104" s="27"/>
      <c r="JM104" s="27"/>
      <c r="JN104" s="27"/>
      <c r="JO104" s="27"/>
      <c r="JP104" s="27"/>
      <c r="JQ104" s="27"/>
      <c r="JR104" s="27"/>
      <c r="JS104" s="27"/>
      <c r="JT104" s="27"/>
      <c r="JU104" s="27"/>
      <c r="JV104" s="27"/>
      <c r="JW104" s="27"/>
      <c r="JX104" s="27"/>
      <c r="JY104" s="27"/>
      <c r="OM104" s="9"/>
      <c r="ON104" s="9"/>
    </row>
    <row r="105" spans="1:404" s="32" customFormat="1" ht="14.45">
      <c r="A105" s="9" t="s">
        <v>133</v>
      </c>
      <c r="B105" t="s">
        <v>1041</v>
      </c>
      <c r="C105" s="9" t="s">
        <v>55</v>
      </c>
      <c r="D105" s="12" t="s">
        <v>142</v>
      </c>
      <c r="E105" s="12">
        <f t="shared" si="10"/>
        <v>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  <c r="JJ105" s="27"/>
      <c r="JK105" s="27"/>
      <c r="JL105" s="27"/>
      <c r="JM105" s="27"/>
      <c r="JN105" s="27"/>
      <c r="JO105" s="27"/>
      <c r="JP105" s="27"/>
      <c r="JQ105" s="27"/>
      <c r="JR105" s="27"/>
      <c r="JS105" s="27"/>
      <c r="JT105" s="27"/>
      <c r="JU105" s="27"/>
      <c r="JV105" s="27"/>
      <c r="JW105" s="27"/>
      <c r="JX105" s="27"/>
      <c r="JY105" s="27"/>
      <c r="OM105" s="9"/>
      <c r="ON105" s="9"/>
    </row>
    <row r="106" spans="1:404" s="32" customFormat="1" ht="14.45">
      <c r="A106" t="s">
        <v>1105</v>
      </c>
      <c r="B106" t="s">
        <v>1041</v>
      </c>
      <c r="C106" t="s">
        <v>55</v>
      </c>
      <c r="D106" s="12" t="s">
        <v>50</v>
      </c>
      <c r="E106" s="12">
        <f t="shared" si="10"/>
        <v>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  <c r="JJ106" s="27"/>
      <c r="JK106" s="27"/>
      <c r="JL106" s="27"/>
      <c r="JM106" s="27"/>
      <c r="JN106" s="27"/>
      <c r="JO106" s="27"/>
      <c r="JP106" s="27"/>
      <c r="JQ106" s="27"/>
      <c r="JR106" s="27"/>
      <c r="JS106" s="27"/>
      <c r="JT106" s="27"/>
      <c r="JU106" s="27"/>
      <c r="JV106" s="27"/>
      <c r="JW106" s="27"/>
      <c r="JX106" s="27"/>
      <c r="JY106" s="27"/>
      <c r="OM106" s="9"/>
      <c r="ON106" s="9"/>
    </row>
    <row r="107" spans="1:404" s="32" customFormat="1" ht="14.45">
      <c r="A107" t="s">
        <v>1106</v>
      </c>
      <c r="B107" t="s">
        <v>1041</v>
      </c>
      <c r="C107" t="s">
        <v>55</v>
      </c>
      <c r="D107" s="12" t="s">
        <v>142</v>
      </c>
      <c r="E107" s="12">
        <f t="shared" si="10"/>
        <v>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/>
      <c r="JQ107" s="27"/>
      <c r="JR107" s="27"/>
      <c r="JS107" s="27"/>
      <c r="JT107" s="27"/>
      <c r="JU107" s="27"/>
      <c r="JV107" s="27"/>
      <c r="JW107" s="27"/>
      <c r="JX107" s="27"/>
      <c r="JY107" s="27"/>
      <c r="OM107" s="9"/>
      <c r="ON107" s="9"/>
    </row>
    <row r="108" spans="1:404" s="32" customFormat="1" ht="14.45">
      <c r="A108" t="s">
        <v>278</v>
      </c>
      <c r="B108" t="s">
        <v>1041</v>
      </c>
      <c r="C108" t="s">
        <v>55</v>
      </c>
      <c r="D108" s="12" t="s">
        <v>142</v>
      </c>
      <c r="E108" s="12">
        <f t="shared" si="10"/>
        <v>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  <c r="JJ108" s="27"/>
      <c r="JK108" s="27"/>
      <c r="JL108" s="27"/>
      <c r="JM108" s="27"/>
      <c r="JN108" s="27"/>
      <c r="JO108" s="27"/>
      <c r="JP108" s="27"/>
      <c r="JQ108" s="27"/>
      <c r="JR108" s="27"/>
      <c r="JS108" s="27"/>
      <c r="JT108" s="27"/>
      <c r="JU108" s="27"/>
      <c r="JV108" s="27"/>
      <c r="JW108" s="27"/>
      <c r="JX108" s="27"/>
      <c r="JY108" s="27"/>
      <c r="OM108" s="9"/>
      <c r="ON108" s="9"/>
    </row>
    <row r="109" spans="1:404" s="32" customFormat="1" ht="14.45">
      <c r="A109" t="s">
        <v>1107</v>
      </c>
      <c r="B109" t="s">
        <v>1041</v>
      </c>
      <c r="C109" t="s">
        <v>59</v>
      </c>
      <c r="D109" s="12" t="s">
        <v>342</v>
      </c>
      <c r="E109" s="12">
        <f t="shared" si="10"/>
        <v>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  <c r="JJ109" s="27"/>
      <c r="JK109" s="27"/>
      <c r="JL109" s="27"/>
      <c r="JM109" s="27"/>
      <c r="JN109" s="27"/>
      <c r="JO109" s="27"/>
      <c r="JP109" s="27"/>
      <c r="JQ109" s="27"/>
      <c r="JR109" s="27"/>
      <c r="JS109" s="27"/>
      <c r="JT109" s="27"/>
      <c r="JU109" s="27"/>
      <c r="JV109" s="27"/>
      <c r="JW109" s="27"/>
      <c r="JX109" s="27"/>
      <c r="JY109" s="27"/>
      <c r="OM109" s="9"/>
      <c r="ON109" s="9"/>
    </row>
    <row r="110" spans="1:404" s="32" customFormat="1" ht="14.45">
      <c r="A110" s="9" t="s">
        <v>539</v>
      </c>
      <c r="B110" t="s">
        <v>128</v>
      </c>
      <c r="C110" t="s">
        <v>128</v>
      </c>
      <c r="D110" t="s">
        <v>1016</v>
      </c>
      <c r="E110" s="12">
        <f t="shared" si="10"/>
        <v>0</v>
      </c>
      <c r="F110"/>
      <c r="G110"/>
      <c r="H110"/>
      <c r="I110"/>
      <c r="J110"/>
      <c r="K110" s="12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  <c r="IX110" s="27"/>
      <c r="IY110" s="27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  <c r="JJ110" s="27"/>
      <c r="JK110" s="27"/>
      <c r="JL110" s="27"/>
      <c r="JM110" s="27"/>
      <c r="JN110" s="27"/>
      <c r="JO110" s="27"/>
      <c r="JP110" s="27"/>
      <c r="JQ110" s="27"/>
      <c r="JR110" s="27"/>
      <c r="JS110" s="27"/>
      <c r="JT110" s="27"/>
      <c r="JU110" s="27"/>
      <c r="JV110" s="27"/>
      <c r="JW110" s="27"/>
      <c r="JX110" s="27"/>
      <c r="JY110" s="27"/>
      <c r="OM110" s="9"/>
      <c r="ON110" s="9"/>
    </row>
    <row r="111" spans="1:404" s="32" customFormat="1" ht="14.45">
      <c r="A111" t="s">
        <v>1108</v>
      </c>
      <c r="B111" t="s">
        <v>1041</v>
      </c>
      <c r="C111" t="s">
        <v>55</v>
      </c>
      <c r="D111" s="12" t="s">
        <v>142</v>
      </c>
      <c r="E111" s="12">
        <f t="shared" si="10"/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  <c r="IX111" s="27"/>
      <c r="IY111" s="27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  <c r="JJ111" s="27"/>
      <c r="JK111" s="27"/>
      <c r="JL111" s="27"/>
      <c r="JM111" s="27"/>
      <c r="JN111" s="27"/>
      <c r="JO111" s="27"/>
      <c r="JP111" s="27"/>
      <c r="JQ111" s="27"/>
      <c r="JR111" s="27"/>
      <c r="JS111" s="27"/>
      <c r="JT111" s="27"/>
      <c r="JU111" s="27"/>
      <c r="JV111" s="27"/>
      <c r="JW111" s="27"/>
      <c r="JX111" s="27"/>
      <c r="JY111" s="27"/>
      <c r="OM111" s="9"/>
      <c r="ON111" s="9"/>
    </row>
    <row r="112" spans="1:404" s="32" customFormat="1" ht="14.45">
      <c r="A112" t="s">
        <v>1109</v>
      </c>
      <c r="B112" t="s">
        <v>1041</v>
      </c>
      <c r="C112" t="s">
        <v>55</v>
      </c>
      <c r="D112" s="12" t="s">
        <v>979</v>
      </c>
      <c r="E112" s="12">
        <f t="shared" si="10"/>
        <v>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 t="s">
        <v>1042</v>
      </c>
      <c r="HN112" s="27" t="s">
        <v>1042</v>
      </c>
      <c r="HO112" s="27" t="s">
        <v>1042</v>
      </c>
      <c r="HP112" s="27" t="s">
        <v>1042</v>
      </c>
      <c r="HQ112" s="27" t="s">
        <v>1042</v>
      </c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7"/>
      <c r="IY112" s="27"/>
      <c r="IZ112" s="27"/>
      <c r="JA112" s="27"/>
      <c r="JB112" s="27"/>
      <c r="JC112" s="27"/>
      <c r="JD112" s="27"/>
      <c r="JE112" s="27"/>
      <c r="JF112" s="27"/>
      <c r="JG112" s="27"/>
      <c r="JH112" s="27"/>
      <c r="JI112" s="27"/>
      <c r="JJ112" s="27"/>
      <c r="JK112" s="27"/>
      <c r="JL112" s="27"/>
      <c r="JM112" s="27"/>
      <c r="JN112" s="27"/>
      <c r="JO112" s="27"/>
      <c r="JP112" s="27"/>
      <c r="JQ112" s="27"/>
      <c r="JR112" s="27"/>
      <c r="JS112" s="27"/>
      <c r="JT112" s="27"/>
      <c r="JU112" s="27"/>
      <c r="JV112" s="27"/>
      <c r="JW112" s="27"/>
      <c r="JX112" s="27"/>
      <c r="JY112" s="27"/>
      <c r="OM112" s="9"/>
      <c r="ON112" s="9"/>
    </row>
    <row r="113" spans="1:404" s="32" customFormat="1" ht="14.45">
      <c r="A113" t="s">
        <v>419</v>
      </c>
      <c r="B113" t="s">
        <v>1041</v>
      </c>
      <c r="C113" t="s">
        <v>55</v>
      </c>
      <c r="D113" s="12" t="s">
        <v>979</v>
      </c>
      <c r="E113" s="12">
        <f t="shared" si="10"/>
        <v>0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 t="s">
        <v>1042</v>
      </c>
      <c r="HG113" s="27" t="s">
        <v>1042</v>
      </c>
      <c r="HH113" s="27" t="s">
        <v>1042</v>
      </c>
      <c r="HI113" s="27" t="s">
        <v>1042</v>
      </c>
      <c r="HJ113" s="27" t="s">
        <v>1042</v>
      </c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7"/>
      <c r="IY113" s="27"/>
      <c r="IZ113" s="27"/>
      <c r="JA113" s="27"/>
      <c r="JB113" s="27"/>
      <c r="JC113" s="27"/>
      <c r="JD113" s="27"/>
      <c r="JE113" s="27"/>
      <c r="JF113" s="27"/>
      <c r="JG113" s="27"/>
      <c r="JH113" s="27"/>
      <c r="JI113" s="27"/>
      <c r="JJ113" s="27"/>
      <c r="JK113" s="27"/>
      <c r="JL113" s="27"/>
      <c r="JM113" s="27"/>
      <c r="JN113" s="27"/>
      <c r="JO113" s="27"/>
      <c r="JP113" s="27"/>
      <c r="JQ113" s="27"/>
      <c r="JR113" s="27"/>
      <c r="JS113" s="27"/>
      <c r="JT113" s="27"/>
      <c r="JU113" s="27"/>
      <c r="JV113" s="27"/>
      <c r="JW113" s="27"/>
      <c r="JX113" s="27"/>
      <c r="JY113" s="27"/>
      <c r="OM113" s="9"/>
      <c r="ON113" s="9"/>
    </row>
    <row r="114" spans="1:404" s="32" customFormat="1" ht="14.45">
      <c r="A114" t="s">
        <v>1110</v>
      </c>
      <c r="B114" t="s">
        <v>128</v>
      </c>
      <c r="C114" t="s">
        <v>128</v>
      </c>
      <c r="D114" t="s">
        <v>1016</v>
      </c>
      <c r="E114" s="12">
        <f t="shared" si="10"/>
        <v>0</v>
      </c>
      <c r="F114"/>
      <c r="G114"/>
      <c r="H114"/>
      <c r="I114"/>
      <c r="J114"/>
      <c r="K114" s="12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  <c r="JJ114" s="27"/>
      <c r="JK114" s="27"/>
      <c r="JL114" s="27"/>
      <c r="JM114" s="27"/>
      <c r="JN114" s="27"/>
      <c r="JO114" s="27"/>
      <c r="JP114" s="27"/>
      <c r="JQ114" s="27"/>
      <c r="JR114" s="27"/>
      <c r="JS114" s="27"/>
      <c r="JT114" s="27"/>
      <c r="JU114" s="27"/>
      <c r="JV114" s="27"/>
      <c r="JW114" s="27"/>
      <c r="JX114" s="27"/>
      <c r="JY114" s="27"/>
      <c r="OM114" s="9"/>
      <c r="ON114" s="9"/>
    </row>
    <row r="115" spans="1:404" s="32" customFormat="1" ht="14.45">
      <c r="A115" t="s">
        <v>694</v>
      </c>
      <c r="B115" t="s">
        <v>1041</v>
      </c>
      <c r="C115" t="s">
        <v>176</v>
      </c>
      <c r="D115" s="12" t="s">
        <v>267</v>
      </c>
      <c r="E115" s="12">
        <f t="shared" si="10"/>
        <v>0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  <c r="JJ115" s="27"/>
      <c r="JK115" s="27"/>
      <c r="JL115" s="27"/>
      <c r="JM115" s="27"/>
      <c r="JN115" s="27"/>
      <c r="JO115" s="27"/>
      <c r="JP115" s="27"/>
      <c r="JQ115" s="27"/>
      <c r="JR115" s="27"/>
      <c r="JS115" s="27"/>
      <c r="JT115" s="27"/>
      <c r="JU115" s="27"/>
      <c r="JV115" s="27"/>
      <c r="JW115" s="27"/>
      <c r="JX115" s="27"/>
      <c r="JY115" s="27"/>
      <c r="OM115" s="9"/>
      <c r="ON115" s="9"/>
    </row>
    <row r="116" spans="1:404" s="32" customFormat="1" ht="14.45">
      <c r="A116" t="s">
        <v>695</v>
      </c>
      <c r="B116" t="s">
        <v>1041</v>
      </c>
      <c r="C116" t="s">
        <v>176</v>
      </c>
      <c r="D116" s="12" t="s">
        <v>267</v>
      </c>
      <c r="E116" s="12">
        <f t="shared" si="10"/>
        <v>0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  <c r="JJ116" s="27"/>
      <c r="JK116" s="27"/>
      <c r="JL116" s="27"/>
      <c r="JM116" s="27"/>
      <c r="JN116" s="27"/>
      <c r="JO116" s="27"/>
      <c r="JP116" s="27"/>
      <c r="JQ116" s="27"/>
      <c r="JR116" s="27"/>
      <c r="JS116" s="27"/>
      <c r="JT116" s="27"/>
      <c r="JU116" s="27"/>
      <c r="JV116" s="27"/>
      <c r="JW116" s="27"/>
      <c r="JX116" s="27"/>
      <c r="JY116" s="27"/>
      <c r="OM116" s="9"/>
      <c r="ON116" s="9"/>
    </row>
    <row r="117" spans="1:404" s="32" customFormat="1" ht="14.45">
      <c r="A117" t="s">
        <v>774</v>
      </c>
      <c r="B117" t="s">
        <v>1041</v>
      </c>
      <c r="C117" t="s">
        <v>342</v>
      </c>
      <c r="D117" s="12" t="s">
        <v>342</v>
      </c>
      <c r="E117" s="12">
        <f t="shared" si="10"/>
        <v>0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27"/>
      <c r="CT117" s="27"/>
      <c r="CU117" s="27"/>
      <c r="CV117" s="27"/>
      <c r="CW117" s="27"/>
      <c r="CX117" s="12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12"/>
      <c r="DJ117" s="27"/>
      <c r="DK117" s="27"/>
      <c r="DL117" s="27"/>
      <c r="DM117" s="12"/>
      <c r="DN117" s="27"/>
      <c r="DO117" s="27"/>
      <c r="DP117" s="27"/>
      <c r="DQ117" s="27"/>
      <c r="DR117" s="27"/>
      <c r="DS117" s="27"/>
      <c r="DT117" s="27"/>
      <c r="DU117" s="27"/>
      <c r="DV117" s="27"/>
      <c r="DW117" s="12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12"/>
      <c r="FX117" s="12"/>
      <c r="FY117" s="12"/>
      <c r="FZ117" s="12"/>
      <c r="GA117" s="12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12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  <c r="JJ117" s="27"/>
      <c r="JK117" s="27"/>
      <c r="JL117" s="27"/>
      <c r="JM117" s="27"/>
      <c r="JN117" s="27"/>
      <c r="JO117" s="27"/>
      <c r="JP117" s="27"/>
      <c r="JQ117" s="27"/>
      <c r="JR117" s="27"/>
      <c r="JS117" s="27"/>
      <c r="JT117" s="27"/>
      <c r="JU117" s="27"/>
      <c r="JV117" s="27"/>
      <c r="JW117" s="27"/>
      <c r="JX117" s="27"/>
      <c r="JY117" s="27"/>
      <c r="OM117" s="9"/>
      <c r="ON117" s="9"/>
    </row>
    <row r="118" spans="1:404" s="32" customFormat="1" ht="14.45">
      <c r="A118" t="s">
        <v>106</v>
      </c>
      <c r="B118" t="s">
        <v>1041</v>
      </c>
      <c r="C118" t="s">
        <v>55</v>
      </c>
      <c r="D118" s="12" t="s">
        <v>142</v>
      </c>
      <c r="E118" s="12">
        <f t="shared" si="10"/>
        <v>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  <c r="JJ118" s="27"/>
      <c r="JK118" s="27"/>
      <c r="JL118" s="27"/>
      <c r="JM118" s="27"/>
      <c r="JN118" s="27"/>
      <c r="JO118" s="27"/>
      <c r="JP118" s="27"/>
      <c r="JQ118" s="27"/>
      <c r="JR118" s="27"/>
      <c r="JS118" s="27"/>
      <c r="JT118" s="27"/>
      <c r="JU118" s="27"/>
      <c r="JV118" s="27"/>
      <c r="JW118" s="27"/>
      <c r="JX118" s="27"/>
      <c r="JY118" s="27"/>
      <c r="OM118" s="9"/>
      <c r="ON118" s="9"/>
    </row>
    <row r="119" spans="1:404" s="32" customFormat="1" ht="14.45">
      <c r="A119" s="9" t="s">
        <v>148</v>
      </c>
      <c r="B119" t="s">
        <v>128</v>
      </c>
      <c r="C119" t="s">
        <v>128</v>
      </c>
      <c r="D119" t="s">
        <v>1016</v>
      </c>
      <c r="E119" s="12">
        <f t="shared" si="10"/>
        <v>0</v>
      </c>
      <c r="F119"/>
      <c r="G119"/>
      <c r="H119"/>
      <c r="I119"/>
      <c r="J119"/>
      <c r="K119" s="12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  <c r="JJ119" s="27"/>
      <c r="JK119" s="27"/>
      <c r="JL119" s="27"/>
      <c r="JM119" s="27"/>
      <c r="JN119" s="27"/>
      <c r="JO119" s="27"/>
      <c r="JP119" s="27"/>
      <c r="JQ119" s="27"/>
      <c r="JR119" s="27"/>
      <c r="JS119" s="27"/>
      <c r="JT119" s="27"/>
      <c r="JU119" s="27"/>
      <c r="JV119" s="27"/>
      <c r="JW119" s="27"/>
      <c r="JX119" s="27"/>
      <c r="JY119" s="27"/>
      <c r="OM119" s="9"/>
      <c r="ON119" s="9"/>
    </row>
    <row r="120" spans="1:404" s="32" customFormat="1" ht="14.45">
      <c r="A120" t="s">
        <v>1111</v>
      </c>
      <c r="B120" t="s">
        <v>1041</v>
      </c>
      <c r="C120" t="s">
        <v>176</v>
      </c>
      <c r="D120" s="12" t="s">
        <v>267</v>
      </c>
      <c r="E120" s="12">
        <f t="shared" si="10"/>
        <v>0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12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12"/>
      <c r="HO120" s="12"/>
      <c r="HP120" s="12"/>
      <c r="HQ120" s="12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  <c r="JJ120" s="27"/>
      <c r="JK120" s="27"/>
      <c r="JL120" s="27"/>
      <c r="JM120" s="27"/>
      <c r="JN120" s="27"/>
      <c r="JO120" s="27"/>
      <c r="JP120" s="27"/>
      <c r="JQ120" s="27"/>
      <c r="JR120" s="27"/>
      <c r="JS120" s="27"/>
      <c r="JT120" s="27"/>
      <c r="JU120" s="27"/>
      <c r="JV120" s="27"/>
      <c r="JW120" s="27"/>
      <c r="JX120" s="27"/>
      <c r="JY120" s="27"/>
      <c r="OM120" s="9"/>
      <c r="ON120" s="9"/>
    </row>
    <row r="121" spans="1:404" s="32" customFormat="1" ht="14.45">
      <c r="A121" s="8" t="s">
        <v>608</v>
      </c>
      <c r="B121" s="8" t="s">
        <v>608</v>
      </c>
      <c r="C121" s="8" t="s">
        <v>608</v>
      </c>
      <c r="D121" s="8" t="s">
        <v>608</v>
      </c>
      <c r="E121" s="12">
        <f t="shared" si="10"/>
        <v>0</v>
      </c>
      <c r="F121" s="8"/>
      <c r="G121" s="8"/>
      <c r="H121" s="8"/>
      <c r="I121" s="8"/>
      <c r="J121" s="8"/>
      <c r="K121" s="12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  <c r="JJ121" s="27"/>
      <c r="JK121" s="27"/>
      <c r="JL121" s="27"/>
      <c r="JM121" s="27"/>
      <c r="JN121" s="27"/>
      <c r="JO121" s="27"/>
      <c r="JP121" s="27"/>
      <c r="JQ121" s="27"/>
      <c r="JR121" s="27"/>
      <c r="JS121" s="27"/>
      <c r="JT121" s="27"/>
      <c r="JU121" s="27"/>
      <c r="JV121" s="27"/>
      <c r="JW121" s="27"/>
      <c r="JX121" s="27"/>
      <c r="JY121" s="27"/>
      <c r="OM121" s="9"/>
      <c r="ON121" s="9"/>
    </row>
    <row r="122" spans="1:404" s="32" customFormat="1" ht="14.45">
      <c r="A122" t="s">
        <v>1112</v>
      </c>
      <c r="B122" t="s">
        <v>1041</v>
      </c>
      <c r="C122" t="s">
        <v>55</v>
      </c>
      <c r="D122" s="12" t="s">
        <v>989</v>
      </c>
      <c r="E122" s="12">
        <f t="shared" si="10"/>
        <v>0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  <c r="JJ122" s="27"/>
      <c r="JK122" s="27"/>
      <c r="JL122" s="27"/>
      <c r="JM122" s="27"/>
      <c r="JN122" s="27"/>
      <c r="JO122" s="27"/>
      <c r="JP122" s="27"/>
      <c r="JQ122" s="27"/>
      <c r="JR122" s="27"/>
      <c r="JS122" s="27"/>
      <c r="JT122" s="27"/>
      <c r="JU122" s="27"/>
      <c r="JV122" s="27"/>
      <c r="JW122" s="27"/>
      <c r="JX122" s="27"/>
      <c r="JY122" s="27"/>
      <c r="OM122" s="9"/>
      <c r="ON122" s="9"/>
    </row>
    <row r="123" spans="1:404" s="32" customFormat="1" ht="14.45">
      <c r="A123" t="s">
        <v>1113</v>
      </c>
      <c r="B123" t="s">
        <v>1041</v>
      </c>
      <c r="C123" t="s">
        <v>55</v>
      </c>
      <c r="D123" s="12" t="s">
        <v>50</v>
      </c>
      <c r="E123" s="12">
        <f t="shared" si="10"/>
        <v>0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27"/>
      <c r="HU123" s="27"/>
      <c r="HV123" s="27"/>
      <c r="HW123" s="27"/>
      <c r="HX123" s="27"/>
      <c r="HY123" s="12"/>
      <c r="HZ123" s="12"/>
      <c r="IA123" s="27"/>
      <c r="IB123" s="27"/>
      <c r="IC123" s="27"/>
      <c r="ID123" s="27"/>
      <c r="IE123" s="27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OM123" s="9"/>
      <c r="ON123" s="9"/>
    </row>
    <row r="124" spans="1:404" s="32" customFormat="1" ht="14.45">
      <c r="A124" s="34" t="s">
        <v>1114</v>
      </c>
      <c r="B124" t="s">
        <v>1041</v>
      </c>
      <c r="C124" t="s">
        <v>55</v>
      </c>
      <c r="D124" s="12" t="s">
        <v>142</v>
      </c>
      <c r="E124" s="12">
        <f t="shared" si="10"/>
        <v>0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  <c r="JJ124" s="27"/>
      <c r="JK124" s="27"/>
      <c r="JL124" s="27"/>
      <c r="JM124" s="27"/>
      <c r="JN124" s="27"/>
      <c r="JO124" s="27"/>
      <c r="JP124" s="27"/>
      <c r="JQ124" s="27"/>
      <c r="JR124" s="27"/>
      <c r="JS124" s="27"/>
      <c r="JT124" s="27"/>
      <c r="JU124" s="27"/>
      <c r="JV124" s="27"/>
      <c r="JW124" s="27"/>
      <c r="JX124" s="27"/>
      <c r="JY124" s="27"/>
      <c r="OM124" s="9"/>
      <c r="ON124" s="9"/>
    </row>
    <row r="125" spans="1:404" s="32" customFormat="1" ht="14.45">
      <c r="A125" t="s">
        <v>1115</v>
      </c>
      <c r="B125" t="s">
        <v>1041</v>
      </c>
      <c r="C125" t="s">
        <v>55</v>
      </c>
      <c r="D125" s="12" t="s">
        <v>142</v>
      </c>
      <c r="E125" s="12">
        <f t="shared" si="10"/>
        <v>0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/>
      <c r="JJ125" s="27"/>
      <c r="JK125" s="27"/>
      <c r="JL125" s="27"/>
      <c r="JM125" s="27"/>
      <c r="JN125" s="27"/>
      <c r="JO125" s="27"/>
      <c r="JP125" s="27"/>
      <c r="JQ125" s="27"/>
      <c r="JR125" s="27"/>
      <c r="JS125" s="27"/>
      <c r="JT125" s="27"/>
      <c r="JU125" s="27"/>
      <c r="JV125" s="27"/>
      <c r="JW125" s="27"/>
      <c r="JX125" s="27"/>
      <c r="JY125" s="27"/>
      <c r="OM125" s="9"/>
      <c r="ON125" s="9"/>
    </row>
    <row r="126" spans="1:404" s="32" customFormat="1" ht="14.45">
      <c r="A126" t="s">
        <v>1116</v>
      </c>
      <c r="B126" t="s">
        <v>1117</v>
      </c>
      <c r="C126" t="s">
        <v>176</v>
      </c>
      <c r="D126" s="12" t="s">
        <v>1016</v>
      </c>
      <c r="E126" s="12">
        <f>COUNTIFS(HV126:IG126,UPPER("x"))</f>
        <v>0</v>
      </c>
      <c r="F126" s="9"/>
      <c r="G126" s="9"/>
      <c r="H126" s="9"/>
      <c r="I126" s="9"/>
      <c r="J126" s="9"/>
      <c r="K126" s="12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7"/>
      <c r="IU126" s="27"/>
      <c r="IV126" s="27"/>
      <c r="IW126" s="27"/>
      <c r="IX126" s="27"/>
      <c r="IY126" s="27"/>
      <c r="IZ126" s="27"/>
      <c r="JA126" s="27"/>
      <c r="JB126" s="27"/>
      <c r="JC126" s="27"/>
      <c r="JD126" s="27"/>
      <c r="JE126" s="27"/>
      <c r="JF126" s="27"/>
      <c r="JG126" s="27"/>
      <c r="JH126" s="27"/>
      <c r="JI126" s="27"/>
      <c r="JJ126" s="27"/>
      <c r="JK126" s="27"/>
      <c r="JL126" s="27"/>
      <c r="JM126" s="27"/>
      <c r="JN126" s="27"/>
      <c r="JO126" s="27"/>
      <c r="JP126" s="27"/>
      <c r="JQ126" s="27"/>
      <c r="JR126" s="27"/>
      <c r="JS126" s="27"/>
      <c r="JT126" s="27"/>
      <c r="JU126" s="27"/>
      <c r="JV126" s="27"/>
      <c r="JW126" s="27"/>
      <c r="JX126" s="27"/>
      <c r="JY126" s="27"/>
      <c r="OM126" s="9"/>
      <c r="ON126" s="9"/>
    </row>
    <row r="127" spans="1:404" s="32" customFormat="1" ht="14.45">
      <c r="A127" s="34" t="s">
        <v>326</v>
      </c>
      <c r="B127" t="s">
        <v>1041</v>
      </c>
      <c r="C127" t="s">
        <v>55</v>
      </c>
      <c r="D127" s="12" t="s">
        <v>979</v>
      </c>
      <c r="E127" s="12">
        <f t="shared" ref="E127" si="11">COUNTIFS(HV127:IG127,UPPER("x"))</f>
        <v>0</v>
      </c>
      <c r="F127" s="9"/>
      <c r="G127" s="9"/>
      <c r="H127" s="9"/>
      <c r="I127" s="9"/>
      <c r="J127" s="9"/>
      <c r="K127" s="12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/>
      <c r="JJ127" s="27"/>
      <c r="JK127" s="27"/>
      <c r="JL127" s="27"/>
      <c r="JM127" s="27"/>
      <c r="JN127" s="27"/>
      <c r="JO127" s="27"/>
      <c r="JP127" s="27"/>
      <c r="JQ127" s="27"/>
      <c r="JR127" s="27"/>
      <c r="JS127" s="27"/>
      <c r="JT127" s="27"/>
      <c r="JU127" s="27"/>
      <c r="JV127" s="27"/>
      <c r="JW127" s="27"/>
      <c r="JX127" s="27"/>
      <c r="JY127" s="27"/>
      <c r="OM127" s="9"/>
      <c r="ON127" s="9"/>
    </row>
    <row r="128" spans="1:404" s="32" customFormat="1" ht="14.45">
      <c r="A128" s="9" t="s">
        <v>1118</v>
      </c>
      <c r="B128" t="s">
        <v>1041</v>
      </c>
      <c r="C128" t="s">
        <v>55</v>
      </c>
      <c r="D128" s="24" t="s">
        <v>1041</v>
      </c>
      <c r="E128" s="9"/>
      <c r="F128" s="9"/>
      <c r="G128" s="9"/>
      <c r="H128" s="9"/>
      <c r="I128" s="9"/>
      <c r="J128" s="9"/>
      <c r="K128" s="12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  <c r="JJ128" s="27"/>
      <c r="JK128" s="27"/>
      <c r="JL128" s="27"/>
      <c r="JM128" s="27"/>
      <c r="JN128" s="27"/>
      <c r="JO128" s="27"/>
      <c r="JP128" s="27"/>
      <c r="JQ128" s="27"/>
      <c r="JR128" s="27"/>
      <c r="JS128" s="27"/>
      <c r="JT128" s="27"/>
      <c r="JU128" s="27"/>
      <c r="JV128" s="27"/>
      <c r="JW128" s="27"/>
      <c r="JX128" s="27"/>
      <c r="JY128" s="27"/>
      <c r="OM128" s="9"/>
      <c r="ON128" s="9"/>
    </row>
  </sheetData>
  <autoFilter ref="A2:OL128" xr:uid="{3DED0D7C-50A7-49BD-8906-71AA66E92A60}"/>
  <conditionalFormatting sqref="A2:XFD2">
    <cfRule type="cellIs" dxfId="13" priority="1" operator="equal">
      <formula>"sab"</formula>
    </cfRule>
    <cfRule type="cellIs" dxfId="12" priority="2" operator="equal">
      <formula>"dom"</formula>
    </cfRule>
  </conditionalFormatting>
  <dataValidations count="1">
    <dataValidation allowBlank="1" showInputMessage="1" showErrorMessage="1" sqref="A120:D120 B126:D126 F120:J120 L120:CR120" xr:uid="{C861CB3D-60EF-4553-B415-2B8822BA9319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88A-1DA6-4204-85C2-6702CD37BCE7}">
  <dimension ref="A1:G130"/>
  <sheetViews>
    <sheetView zoomScale="130" zoomScaleNormal="130" workbookViewId="0">
      <selection activeCell="F4" sqref="F4"/>
    </sheetView>
  </sheetViews>
  <sheetFormatPr defaultColWidth="8.42578125" defaultRowHeight="14.45"/>
  <cols>
    <col min="1" max="1" width="26.42578125" customWidth="1"/>
    <col min="2" max="2" width="37.42578125" customWidth="1"/>
    <col min="3" max="3" width="33.42578125" customWidth="1"/>
    <col min="4" max="4" width="18.42578125" customWidth="1"/>
    <col min="5" max="5" width="30.42578125" bestFit="1" customWidth="1"/>
    <col min="6" max="6" width="15" customWidth="1"/>
    <col min="7" max="7" width="16" bestFit="1" customWidth="1"/>
  </cols>
  <sheetData>
    <row r="1" spans="1:7">
      <c r="A1" s="18" t="s">
        <v>0</v>
      </c>
      <c r="B1" s="18" t="s">
        <v>1</v>
      </c>
      <c r="C1" s="18" t="s">
        <v>2</v>
      </c>
      <c r="D1" s="18" t="s">
        <v>8</v>
      </c>
      <c r="E1" s="18" t="s">
        <v>14</v>
      </c>
      <c r="F1" s="18" t="s">
        <v>17</v>
      </c>
      <c r="G1" s="19" t="s">
        <v>12</v>
      </c>
    </row>
    <row r="2" spans="1:7">
      <c r="A2" t="s">
        <v>45</v>
      </c>
      <c r="B2" s="11" t="s">
        <v>46</v>
      </c>
      <c r="C2" t="s">
        <v>472</v>
      </c>
      <c r="D2" t="s">
        <v>379</v>
      </c>
      <c r="E2" t="s">
        <v>56</v>
      </c>
      <c r="F2" s="16" t="s">
        <v>84</v>
      </c>
      <c r="G2" s="13" t="s">
        <v>1060</v>
      </c>
    </row>
    <row r="3" spans="1:7">
      <c r="A3" t="s">
        <v>420</v>
      </c>
      <c r="B3" s="11" t="s">
        <v>194</v>
      </c>
      <c r="C3" t="s">
        <v>195</v>
      </c>
      <c r="D3" t="s">
        <v>307</v>
      </c>
      <c r="E3" t="s">
        <v>134</v>
      </c>
      <c r="F3" s="17" t="s">
        <v>654</v>
      </c>
      <c r="G3" s="14" t="s">
        <v>415</v>
      </c>
    </row>
    <row r="4" spans="1:7">
      <c r="A4" t="s">
        <v>209</v>
      </c>
      <c r="B4" s="11" t="s">
        <v>1119</v>
      </c>
      <c r="C4" t="s">
        <v>303</v>
      </c>
      <c r="D4" t="s">
        <v>1120</v>
      </c>
      <c r="E4" t="s">
        <v>153</v>
      </c>
      <c r="F4" s="16" t="s">
        <v>1121</v>
      </c>
      <c r="G4" s="13" t="s">
        <v>414</v>
      </c>
    </row>
    <row r="5" spans="1:7">
      <c r="A5" t="s">
        <v>262</v>
      </c>
      <c r="B5" s="11" t="s">
        <v>1122</v>
      </c>
      <c r="C5" t="s">
        <v>1123</v>
      </c>
      <c r="D5" t="s">
        <v>139</v>
      </c>
      <c r="E5" t="s">
        <v>424</v>
      </c>
      <c r="F5" s="17" t="s">
        <v>93</v>
      </c>
      <c r="G5" s="14" t="s">
        <v>408</v>
      </c>
    </row>
    <row r="6" spans="1:7">
      <c r="A6" t="s">
        <v>60</v>
      </c>
      <c r="B6" s="11" t="s">
        <v>1124</v>
      </c>
      <c r="C6" t="s">
        <v>540</v>
      </c>
      <c r="D6" t="s">
        <v>241</v>
      </c>
      <c r="E6" t="s">
        <v>146</v>
      </c>
      <c r="F6" s="16" t="s">
        <v>381</v>
      </c>
      <c r="G6" s="13" t="s">
        <v>1068</v>
      </c>
    </row>
    <row r="7" spans="1:7">
      <c r="A7" t="s">
        <v>534</v>
      </c>
      <c r="B7" s="11" t="s">
        <v>1125</v>
      </c>
      <c r="C7" t="s">
        <v>1126</v>
      </c>
      <c r="D7" t="s">
        <v>198</v>
      </c>
      <c r="E7" t="s">
        <v>508</v>
      </c>
      <c r="F7" s="17" t="s">
        <v>57</v>
      </c>
      <c r="G7" s="14" t="s">
        <v>403</v>
      </c>
    </row>
    <row r="8" spans="1:7">
      <c r="A8" t="s">
        <v>1127</v>
      </c>
      <c r="C8" t="s">
        <v>1128</v>
      </c>
      <c r="D8" t="s">
        <v>171</v>
      </c>
      <c r="E8" t="s">
        <v>92</v>
      </c>
      <c r="F8" s="16" t="s">
        <v>1129</v>
      </c>
      <c r="G8" s="13" t="s">
        <v>413</v>
      </c>
    </row>
    <row r="9" spans="1:7">
      <c r="A9" t="s">
        <v>1130</v>
      </c>
      <c r="C9" t="s">
        <v>1131</v>
      </c>
      <c r="D9" t="s">
        <v>1132</v>
      </c>
      <c r="E9" t="s">
        <v>348</v>
      </c>
      <c r="G9" s="14" t="s">
        <v>404</v>
      </c>
    </row>
    <row r="10" spans="1:7">
      <c r="C10" t="s">
        <v>1133</v>
      </c>
      <c r="D10" t="s">
        <v>50</v>
      </c>
      <c r="E10" t="s">
        <v>178</v>
      </c>
      <c r="G10" s="13" t="s">
        <v>410</v>
      </c>
    </row>
    <row r="11" spans="1:7">
      <c r="C11" t="s">
        <v>1134</v>
      </c>
      <c r="D11" t="s">
        <v>1135</v>
      </c>
      <c r="E11" t="s">
        <v>149</v>
      </c>
      <c r="G11" s="14" t="s">
        <v>1136</v>
      </c>
    </row>
    <row r="12" spans="1:7">
      <c r="C12" t="s">
        <v>1137</v>
      </c>
      <c r="D12" t="s">
        <v>1138</v>
      </c>
      <c r="E12" t="s">
        <v>159</v>
      </c>
      <c r="G12" s="13" t="s">
        <v>402</v>
      </c>
    </row>
    <row r="13" spans="1:7">
      <c r="C13" t="s">
        <v>1139</v>
      </c>
      <c r="E13" t="s">
        <v>1140</v>
      </c>
      <c r="G13" s="14" t="s">
        <v>770</v>
      </c>
    </row>
    <row r="14" spans="1:7">
      <c r="C14" t="s">
        <v>111</v>
      </c>
      <c r="E14" t="s">
        <v>87</v>
      </c>
      <c r="G14" s="13" t="s">
        <v>407</v>
      </c>
    </row>
    <row r="15" spans="1:7">
      <c r="G15" s="14" t="s">
        <v>588</v>
      </c>
    </row>
    <row r="16" spans="1:7">
      <c r="G16" s="13" t="s">
        <v>395</v>
      </c>
    </row>
    <row r="17" spans="7:7">
      <c r="G17" s="14" t="s">
        <v>335</v>
      </c>
    </row>
    <row r="18" spans="7:7">
      <c r="G18" s="13" t="s">
        <v>1141</v>
      </c>
    </row>
    <row r="19" spans="7:7">
      <c r="G19" s="14" t="s">
        <v>1059</v>
      </c>
    </row>
    <row r="20" spans="7:7">
      <c r="G20" s="13" t="s">
        <v>401</v>
      </c>
    </row>
    <row r="21" spans="7:7">
      <c r="G21" s="14" t="s">
        <v>1097</v>
      </c>
    </row>
    <row r="22" spans="7:7">
      <c r="G22" s="13" t="s">
        <v>202</v>
      </c>
    </row>
    <row r="23" spans="7:7">
      <c r="G23" s="14" t="s">
        <v>416</v>
      </c>
    </row>
    <row r="24" spans="7:7">
      <c r="G24" s="13" t="s">
        <v>457</v>
      </c>
    </row>
    <row r="25" spans="7:7">
      <c r="G25" s="14" t="s">
        <v>1074</v>
      </c>
    </row>
    <row r="26" spans="7:7">
      <c r="G26" s="13" t="s">
        <v>1113</v>
      </c>
    </row>
    <row r="27" spans="7:7">
      <c r="G27" s="14" t="s">
        <v>774</v>
      </c>
    </row>
    <row r="28" spans="7:7">
      <c r="G28" s="13" t="s">
        <v>1111</v>
      </c>
    </row>
    <row r="29" spans="7:7">
      <c r="G29" s="14" t="s">
        <v>481</v>
      </c>
    </row>
    <row r="30" spans="7:7">
      <c r="G30" s="13" t="s">
        <v>341</v>
      </c>
    </row>
    <row r="31" spans="7:7">
      <c r="G31" s="14" t="s">
        <v>1003</v>
      </c>
    </row>
    <row r="32" spans="7:7">
      <c r="G32" s="13" t="s">
        <v>1092</v>
      </c>
    </row>
    <row r="33" spans="7:7">
      <c r="G33" s="14" t="s">
        <v>773</v>
      </c>
    </row>
    <row r="34" spans="7:7">
      <c r="G34" s="13" t="s">
        <v>1084</v>
      </c>
    </row>
    <row r="35" spans="7:7">
      <c r="G35" s="14" t="s">
        <v>1099</v>
      </c>
    </row>
    <row r="36" spans="7:7">
      <c r="G36" s="13" t="s">
        <v>1065</v>
      </c>
    </row>
    <row r="37" spans="7:7">
      <c r="G37" s="14" t="s">
        <v>1083</v>
      </c>
    </row>
    <row r="38" spans="7:7">
      <c r="G38" s="13" t="s">
        <v>1142</v>
      </c>
    </row>
    <row r="39" spans="7:7">
      <c r="G39" s="14" t="s">
        <v>1058</v>
      </c>
    </row>
    <row r="40" spans="7:7">
      <c r="G40" s="13" t="s">
        <v>771</v>
      </c>
    </row>
    <row r="41" spans="7:7">
      <c r="G41" s="14" t="s">
        <v>1067</v>
      </c>
    </row>
    <row r="42" spans="7:7">
      <c r="G42" s="13" t="s">
        <v>1095</v>
      </c>
    </row>
    <row r="43" spans="7:7">
      <c r="G43" s="14" t="s">
        <v>1011</v>
      </c>
    </row>
    <row r="44" spans="7:7">
      <c r="G44" s="13" t="s">
        <v>1098</v>
      </c>
    </row>
    <row r="45" spans="7:7">
      <c r="G45" s="14" t="s">
        <v>1093</v>
      </c>
    </row>
    <row r="46" spans="7:7">
      <c r="G46" s="13" t="s">
        <v>1107</v>
      </c>
    </row>
    <row r="47" spans="7:7">
      <c r="G47" s="14" t="s">
        <v>1091</v>
      </c>
    </row>
    <row r="48" spans="7:7">
      <c r="G48" s="13" t="s">
        <v>1073</v>
      </c>
    </row>
    <row r="49" spans="7:7">
      <c r="G49" s="14" t="s">
        <v>1082</v>
      </c>
    </row>
    <row r="50" spans="7:7">
      <c r="G50" s="13" t="s">
        <v>1057</v>
      </c>
    </row>
    <row r="51" spans="7:7">
      <c r="G51" s="14" t="s">
        <v>1072</v>
      </c>
    </row>
    <row r="52" spans="7:7">
      <c r="G52" s="13" t="s">
        <v>1056</v>
      </c>
    </row>
    <row r="53" spans="7:7">
      <c r="G53" s="14" t="s">
        <v>1054</v>
      </c>
    </row>
    <row r="54" spans="7:7">
      <c r="G54" s="13" t="s">
        <v>1090</v>
      </c>
    </row>
    <row r="55" spans="7:7">
      <c r="G55" s="14" t="s">
        <v>333</v>
      </c>
    </row>
    <row r="56" spans="7:7">
      <c r="G56" s="13" t="s">
        <v>1106</v>
      </c>
    </row>
    <row r="57" spans="7:7">
      <c r="G57" s="14" t="s">
        <v>904</v>
      </c>
    </row>
    <row r="58" spans="7:7">
      <c r="G58" s="13" t="s">
        <v>1080</v>
      </c>
    </row>
    <row r="59" spans="7:7">
      <c r="G59" s="14" t="s">
        <v>1105</v>
      </c>
    </row>
    <row r="60" spans="7:7">
      <c r="G60" s="13" t="s">
        <v>1089</v>
      </c>
    </row>
    <row r="61" spans="7:7">
      <c r="G61" s="14" t="s">
        <v>1143</v>
      </c>
    </row>
    <row r="62" spans="7:7">
      <c r="G62" s="13" t="s">
        <v>772</v>
      </c>
    </row>
    <row r="63" spans="7:7">
      <c r="G63" s="14" t="s">
        <v>1052</v>
      </c>
    </row>
    <row r="64" spans="7:7">
      <c r="G64" s="13" t="s">
        <v>1094</v>
      </c>
    </row>
    <row r="65" spans="7:7">
      <c r="G65" s="14" t="s">
        <v>1077</v>
      </c>
    </row>
    <row r="66" spans="7:7">
      <c r="G66" s="13" t="s">
        <v>1064</v>
      </c>
    </row>
    <row r="67" spans="7:7">
      <c r="G67" s="14" t="s">
        <v>1063</v>
      </c>
    </row>
    <row r="68" spans="7:7">
      <c r="G68" s="13" t="s">
        <v>1050</v>
      </c>
    </row>
    <row r="69" spans="7:7">
      <c r="G69" s="14" t="s">
        <v>1112</v>
      </c>
    </row>
    <row r="70" spans="7:7">
      <c r="G70" s="13" t="s">
        <v>1049</v>
      </c>
    </row>
    <row r="71" spans="7:7">
      <c r="G71" s="14" t="s">
        <v>100</v>
      </c>
    </row>
    <row r="72" spans="7:7">
      <c r="G72" s="13" t="s">
        <v>419</v>
      </c>
    </row>
    <row r="73" spans="7:7">
      <c r="G73" s="14" t="s">
        <v>1048</v>
      </c>
    </row>
    <row r="74" spans="7:7">
      <c r="G74" s="13" t="s">
        <v>1070</v>
      </c>
    </row>
    <row r="75" spans="7:7">
      <c r="G75" s="14" t="s">
        <v>409</v>
      </c>
    </row>
    <row r="76" spans="7:7">
      <c r="G76" s="13" t="s">
        <v>1076</v>
      </c>
    </row>
    <row r="77" spans="7:7">
      <c r="G77" s="14" t="s">
        <v>327</v>
      </c>
    </row>
    <row r="78" spans="7:7">
      <c r="G78" s="13" t="s">
        <v>1086</v>
      </c>
    </row>
    <row r="79" spans="7:7">
      <c r="G79" s="14" t="s">
        <v>1047</v>
      </c>
    </row>
    <row r="80" spans="7:7">
      <c r="G80" s="13" t="s">
        <v>1046</v>
      </c>
    </row>
    <row r="81" spans="7:7">
      <c r="G81" s="14" t="s">
        <v>549</v>
      </c>
    </row>
    <row r="82" spans="7:7">
      <c r="G82" s="13" t="s">
        <v>1088</v>
      </c>
    </row>
    <row r="83" spans="7:7">
      <c r="G83" s="14" t="s">
        <v>1081</v>
      </c>
    </row>
    <row r="84" spans="7:7">
      <c r="G84" s="13" t="s">
        <v>998</v>
      </c>
    </row>
    <row r="85" spans="7:7">
      <c r="G85" s="14" t="s">
        <v>1102</v>
      </c>
    </row>
    <row r="86" spans="7:7">
      <c r="G86" s="13" t="s">
        <v>1085</v>
      </c>
    </row>
    <row r="87" spans="7:7">
      <c r="G87" s="14" t="s">
        <v>399</v>
      </c>
    </row>
    <row r="88" spans="7:7">
      <c r="G88" s="13" t="s">
        <v>1144</v>
      </c>
    </row>
    <row r="89" spans="7:7">
      <c r="G89" s="14" t="s">
        <v>1115</v>
      </c>
    </row>
    <row r="90" spans="7:7">
      <c r="G90" s="13" t="s">
        <v>449</v>
      </c>
    </row>
    <row r="91" spans="7:7">
      <c r="G91" s="14" t="s">
        <v>1109</v>
      </c>
    </row>
    <row r="92" spans="7:7">
      <c r="G92" s="13" t="s">
        <v>398</v>
      </c>
    </row>
    <row r="93" spans="7:7">
      <c r="G93" s="14" t="s">
        <v>1069</v>
      </c>
    </row>
    <row r="94" spans="7:7">
      <c r="G94" s="13" t="s">
        <v>417</v>
      </c>
    </row>
    <row r="95" spans="7:7">
      <c r="G95" s="14" t="s">
        <v>1145</v>
      </c>
    </row>
    <row r="96" spans="7:7">
      <c r="G96" s="13" t="s">
        <v>984</v>
      </c>
    </row>
    <row r="97" spans="7:7">
      <c r="G97" s="14" t="s">
        <v>1146</v>
      </c>
    </row>
    <row r="98" spans="7:7">
      <c r="G98" s="13" t="s">
        <v>1147</v>
      </c>
    </row>
    <row r="99" spans="7:7">
      <c r="G99" s="14" t="s">
        <v>1104</v>
      </c>
    </row>
    <row r="100" spans="7:7">
      <c r="G100" s="13" t="s">
        <v>1148</v>
      </c>
    </row>
    <row r="101" spans="7:7">
      <c r="G101" s="14" t="s">
        <v>1149</v>
      </c>
    </row>
    <row r="102" spans="7:7">
      <c r="G102" s="13" t="s">
        <v>1150</v>
      </c>
    </row>
    <row r="103" spans="7:7">
      <c r="G103" s="14" t="s">
        <v>1151</v>
      </c>
    </row>
    <row r="104" spans="7:7">
      <c r="G104" s="13" t="s">
        <v>1152</v>
      </c>
    </row>
    <row r="105" spans="7:7">
      <c r="G105" s="14" t="s">
        <v>1153</v>
      </c>
    </row>
    <row r="106" spans="7:7">
      <c r="G106" s="13" t="s">
        <v>1154</v>
      </c>
    </row>
    <row r="107" spans="7:7">
      <c r="G107" s="14" t="s">
        <v>1155</v>
      </c>
    </row>
    <row r="108" spans="7:7">
      <c r="G108" s="13" t="s">
        <v>1156</v>
      </c>
    </row>
    <row r="109" spans="7:7">
      <c r="G109" s="14" t="s">
        <v>1157</v>
      </c>
    </row>
    <row r="110" spans="7:7">
      <c r="G110" s="13" t="s">
        <v>1158</v>
      </c>
    </row>
    <row r="111" spans="7:7">
      <c r="G111" s="14" t="s">
        <v>1159</v>
      </c>
    </row>
    <row r="112" spans="7:7">
      <c r="G112" s="13" t="s">
        <v>1160</v>
      </c>
    </row>
    <row r="113" spans="7:7">
      <c r="G113" s="14" t="s">
        <v>1161</v>
      </c>
    </row>
    <row r="114" spans="7:7">
      <c r="G114" s="13" t="s">
        <v>1142</v>
      </c>
    </row>
    <row r="115" spans="7:7">
      <c r="G115" s="14" t="s">
        <v>1162</v>
      </c>
    </row>
    <row r="116" spans="7:7">
      <c r="G116" s="13" t="s">
        <v>1163</v>
      </c>
    </row>
    <row r="117" spans="7:7">
      <c r="G117" s="14" t="s">
        <v>1164</v>
      </c>
    </row>
    <row r="118" spans="7:7">
      <c r="G118" s="13" t="s">
        <v>1165</v>
      </c>
    </row>
    <row r="119" spans="7:7">
      <c r="G119" s="15" t="s">
        <v>1166</v>
      </c>
    </row>
    <row r="120" spans="7:7">
      <c r="G120" s="20" t="s">
        <v>1022</v>
      </c>
    </row>
    <row r="121" spans="7:7">
      <c r="G121" t="s">
        <v>390</v>
      </c>
    </row>
    <row r="122" spans="7:7">
      <c r="G122" s="8" t="s">
        <v>449</v>
      </c>
    </row>
    <row r="123" spans="7:7">
      <c r="G123" s="21" t="s">
        <v>1167</v>
      </c>
    </row>
    <row r="124" spans="7:7">
      <c r="G124" s="8" t="s">
        <v>449</v>
      </c>
    </row>
    <row r="125" spans="7:7">
      <c r="G125" s="21" t="s">
        <v>346</v>
      </c>
    </row>
    <row r="126" spans="7:7">
      <c r="G126" s="21" t="s">
        <v>347</v>
      </c>
    </row>
    <row r="127" spans="7:7">
      <c r="G127" s="21" t="s">
        <v>1167</v>
      </c>
    </row>
    <row r="128" spans="7:7">
      <c r="G128" s="21" t="s">
        <v>346</v>
      </c>
    </row>
    <row r="129" spans="7:7">
      <c r="G129" s="21" t="s">
        <v>347</v>
      </c>
    </row>
    <row r="130" spans="7:7">
      <c r="G130" s="21" t="s">
        <v>1167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21086B-93DD-4587-8F86-11F5357E327B}">
          <x14:formula1>
            <xm:f>EMPLOYEE!$D$4:$D$146</xm:f>
          </x14:formula1>
          <xm:sqref>G1:G1048576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8502-B862-4F9F-BC7D-DDAC69A61FB3}">
  <sheetPr filterMode="1"/>
  <dimension ref="A1:P169"/>
  <sheetViews>
    <sheetView topLeftCell="A14" zoomScale="90" zoomScaleNormal="90" workbookViewId="0">
      <selection activeCell="A142" sqref="A142"/>
    </sheetView>
  </sheetViews>
  <sheetFormatPr defaultColWidth="9.42578125" defaultRowHeight="14.45"/>
  <cols>
    <col min="1" max="1" width="11.42578125" bestFit="1" customWidth="1"/>
    <col min="2" max="2" width="29.42578125" bestFit="1" customWidth="1"/>
    <col min="3" max="3" width="14.42578125" bestFit="1" customWidth="1"/>
    <col min="4" max="4" width="27.7109375" customWidth="1"/>
    <col min="5" max="5" width="33.42578125" bestFit="1" customWidth="1"/>
    <col min="6" max="6" width="27.42578125" customWidth="1"/>
    <col min="7" max="7" width="24.42578125" customWidth="1"/>
    <col min="8" max="8" width="20.28515625" customWidth="1"/>
    <col min="9" max="9" width="26.42578125" bestFit="1" customWidth="1"/>
    <col min="10" max="10" width="15.42578125" bestFit="1" customWidth="1"/>
    <col min="11" max="11" width="11" bestFit="1" customWidth="1"/>
    <col min="12" max="12" width="11.42578125" bestFit="1" customWidth="1"/>
    <col min="13" max="14" width="22.7109375" bestFit="1" customWidth="1"/>
    <col min="15" max="15" width="22.42578125" bestFit="1" customWidth="1"/>
    <col min="16" max="16" width="14.42578125" bestFit="1" customWidth="1"/>
    <col min="17" max="17" width="9.42578125" bestFit="1" customWidth="1"/>
  </cols>
  <sheetData>
    <row r="1" spans="1:16" ht="14.85" customHeight="1">
      <c r="A1" s="43" t="s">
        <v>1168</v>
      </c>
      <c r="B1" s="43" t="s">
        <v>1169</v>
      </c>
      <c r="C1" s="43" t="s">
        <v>1170</v>
      </c>
      <c r="D1" s="43" t="s">
        <v>1171</v>
      </c>
      <c r="E1" s="43" t="s">
        <v>1172</v>
      </c>
      <c r="F1" s="43" t="s">
        <v>1173</v>
      </c>
      <c r="G1" s="43" t="s">
        <v>1174</v>
      </c>
      <c r="H1" s="43" t="s">
        <v>1175</v>
      </c>
      <c r="I1" s="43" t="s">
        <v>1176</v>
      </c>
      <c r="J1" s="43" t="s">
        <v>1177</v>
      </c>
      <c r="K1" s="43" t="s">
        <v>1178</v>
      </c>
      <c r="L1" s="43" t="s">
        <v>1179</v>
      </c>
      <c r="M1" s="43" t="s">
        <v>4</v>
      </c>
      <c r="N1" s="43" t="s">
        <v>5</v>
      </c>
      <c r="O1" t="s">
        <v>1180</v>
      </c>
      <c r="P1" s="44" t="s">
        <v>1181</v>
      </c>
    </row>
    <row r="2" spans="1:16" ht="14.85" hidden="1" customHeight="1">
      <c r="A2" t="s">
        <v>1182</v>
      </c>
      <c r="B2" t="s">
        <v>1183</v>
      </c>
      <c r="C2" t="s">
        <v>1184</v>
      </c>
      <c r="D2" t="s">
        <v>984</v>
      </c>
      <c r="E2" t="s">
        <v>1185</v>
      </c>
      <c r="F2" t="s">
        <v>1041</v>
      </c>
      <c r="G2" t="s">
        <v>59</v>
      </c>
      <c r="H2" t="s">
        <v>1186</v>
      </c>
      <c r="I2" t="s">
        <v>998</v>
      </c>
      <c r="K2" t="s">
        <v>1187</v>
      </c>
      <c r="L2" t="s">
        <v>560</v>
      </c>
      <c r="M2" t="s">
        <v>1188</v>
      </c>
      <c r="N2" t="s">
        <v>1189</v>
      </c>
      <c r="O2" s="12" t="s">
        <v>59</v>
      </c>
    </row>
    <row r="3" spans="1:16" hidden="1">
      <c r="A3" t="s">
        <v>1190</v>
      </c>
      <c r="B3" t="s">
        <v>1191</v>
      </c>
      <c r="C3" t="s">
        <v>1192</v>
      </c>
      <c r="D3" t="s">
        <v>1193</v>
      </c>
      <c r="E3" t="s">
        <v>1194</v>
      </c>
      <c r="F3" t="s">
        <v>1041</v>
      </c>
      <c r="G3" t="s">
        <v>55</v>
      </c>
      <c r="H3" t="s">
        <v>1195</v>
      </c>
      <c r="I3" t="s">
        <v>402</v>
      </c>
      <c r="K3" t="s">
        <v>1187</v>
      </c>
      <c r="L3" t="s">
        <v>560</v>
      </c>
      <c r="O3" s="12" t="s">
        <v>142</v>
      </c>
    </row>
    <row r="4" spans="1:16" hidden="1">
      <c r="A4" t="s">
        <v>1196</v>
      </c>
      <c r="B4" t="s">
        <v>1197</v>
      </c>
      <c r="C4" t="s">
        <v>1198</v>
      </c>
      <c r="D4" t="s">
        <v>1145</v>
      </c>
      <c r="E4" t="s">
        <v>1199</v>
      </c>
      <c r="F4" t="s">
        <v>1041</v>
      </c>
      <c r="G4" t="s">
        <v>55</v>
      </c>
      <c r="H4" t="s">
        <v>1195</v>
      </c>
      <c r="I4" t="s">
        <v>402</v>
      </c>
      <c r="K4" t="s">
        <v>1187</v>
      </c>
      <c r="L4" t="s">
        <v>560</v>
      </c>
      <c r="M4" t="s">
        <v>1200</v>
      </c>
      <c r="N4" s="1">
        <v>45503</v>
      </c>
      <c r="O4" s="12" t="s">
        <v>142</v>
      </c>
    </row>
    <row r="5" spans="1:16" hidden="1">
      <c r="A5" t="s">
        <v>1201</v>
      </c>
      <c r="B5" t="s">
        <v>1202</v>
      </c>
      <c r="C5" t="s">
        <v>1203</v>
      </c>
      <c r="D5" t="s">
        <v>417</v>
      </c>
      <c r="E5" t="s">
        <v>1204</v>
      </c>
      <c r="F5" t="s">
        <v>1041</v>
      </c>
      <c r="G5" t="s">
        <v>55</v>
      </c>
      <c r="H5" t="s">
        <v>1195</v>
      </c>
      <c r="I5" t="s">
        <v>481</v>
      </c>
      <c r="K5" t="s">
        <v>1187</v>
      </c>
      <c r="L5" t="s">
        <v>560</v>
      </c>
      <c r="M5" t="s">
        <v>1205</v>
      </c>
      <c r="O5" s="12" t="s">
        <v>979</v>
      </c>
    </row>
    <row r="6" spans="1:16" hidden="1">
      <c r="A6" t="s">
        <v>1206</v>
      </c>
      <c r="B6" t="s">
        <v>1207</v>
      </c>
      <c r="C6" t="s">
        <v>1208</v>
      </c>
      <c r="D6" t="s">
        <v>1101</v>
      </c>
      <c r="E6" t="s">
        <v>1209</v>
      </c>
      <c r="F6" t="s">
        <v>1041</v>
      </c>
      <c r="G6" t="s">
        <v>55</v>
      </c>
      <c r="H6" t="s">
        <v>1195</v>
      </c>
      <c r="I6" t="s">
        <v>402</v>
      </c>
      <c r="K6" t="s">
        <v>1210</v>
      </c>
      <c r="L6" t="s">
        <v>1211</v>
      </c>
      <c r="O6" s="12" t="s">
        <v>142</v>
      </c>
    </row>
    <row r="7" spans="1:16" hidden="1">
      <c r="A7" t="s">
        <v>1212</v>
      </c>
      <c r="B7" t="s">
        <v>1213</v>
      </c>
      <c r="C7" t="s">
        <v>1214</v>
      </c>
      <c r="D7" t="s">
        <v>1069</v>
      </c>
      <c r="E7" t="s">
        <v>1215</v>
      </c>
      <c r="F7" t="s">
        <v>1041</v>
      </c>
      <c r="G7" t="s">
        <v>55</v>
      </c>
      <c r="H7" t="s">
        <v>1195</v>
      </c>
      <c r="I7" t="s">
        <v>1022</v>
      </c>
      <c r="K7" t="s">
        <v>1187</v>
      </c>
      <c r="L7" t="s">
        <v>560</v>
      </c>
      <c r="M7" t="s">
        <v>1216</v>
      </c>
      <c r="O7" s="12" t="s">
        <v>50</v>
      </c>
      <c r="P7" t="s">
        <v>1043</v>
      </c>
    </row>
    <row r="8" spans="1:16" hidden="1">
      <c r="A8" t="s">
        <v>1217</v>
      </c>
      <c r="B8" t="s">
        <v>1218</v>
      </c>
      <c r="C8" t="s">
        <v>1219</v>
      </c>
      <c r="D8" t="s">
        <v>1093</v>
      </c>
      <c r="E8" t="s">
        <v>1220</v>
      </c>
      <c r="F8" t="s">
        <v>510</v>
      </c>
      <c r="G8" t="s">
        <v>510</v>
      </c>
      <c r="H8" t="s">
        <v>1221</v>
      </c>
      <c r="I8" t="s">
        <v>841</v>
      </c>
      <c r="K8" t="s">
        <v>1187</v>
      </c>
      <c r="L8" t="s">
        <v>560</v>
      </c>
      <c r="M8" t="s">
        <v>1222</v>
      </c>
      <c r="O8" t="s">
        <v>1016</v>
      </c>
      <c r="P8" t="s">
        <v>1042</v>
      </c>
    </row>
    <row r="9" spans="1:16" hidden="1">
      <c r="A9" t="s">
        <v>1223</v>
      </c>
      <c r="B9" t="s">
        <v>1224</v>
      </c>
      <c r="C9" t="s">
        <v>1225</v>
      </c>
      <c r="D9" t="s">
        <v>106</v>
      </c>
      <c r="E9" t="s">
        <v>1226</v>
      </c>
      <c r="F9" t="s">
        <v>1041</v>
      </c>
      <c r="G9" t="s">
        <v>55</v>
      </c>
      <c r="H9" t="s">
        <v>1195</v>
      </c>
      <c r="I9" t="s">
        <v>402</v>
      </c>
      <c r="K9" t="s">
        <v>1210</v>
      </c>
      <c r="L9" t="s">
        <v>1211</v>
      </c>
      <c r="O9" s="12" t="s">
        <v>142</v>
      </c>
    </row>
    <row r="10" spans="1:16" hidden="1">
      <c r="A10" t="s">
        <v>1227</v>
      </c>
      <c r="B10" s="43" t="s">
        <v>1228</v>
      </c>
      <c r="C10" s="43" t="s">
        <v>1229</v>
      </c>
      <c r="D10" s="43" t="s">
        <v>1022</v>
      </c>
      <c r="E10" s="43" t="s">
        <v>1230</v>
      </c>
      <c r="F10" s="43" t="s">
        <v>1041</v>
      </c>
      <c r="G10" t="s">
        <v>1231</v>
      </c>
      <c r="H10" s="43" t="s">
        <v>1232</v>
      </c>
      <c r="I10" s="43" t="s">
        <v>1022</v>
      </c>
      <c r="J10" s="43"/>
      <c r="K10" s="43" t="s">
        <v>1187</v>
      </c>
      <c r="L10" s="43" t="s">
        <v>560</v>
      </c>
      <c r="M10" s="43"/>
      <c r="N10" s="43"/>
      <c r="O10" t="s">
        <v>1231</v>
      </c>
      <c r="P10" s="44"/>
    </row>
    <row r="11" spans="1:16" hidden="1">
      <c r="A11" t="s">
        <v>1233</v>
      </c>
      <c r="B11" t="s">
        <v>1234</v>
      </c>
      <c r="C11" t="s">
        <v>1235</v>
      </c>
      <c r="D11" t="s">
        <v>398</v>
      </c>
      <c r="E11" t="s">
        <v>1236</v>
      </c>
      <c r="F11" t="s">
        <v>1041</v>
      </c>
      <c r="G11" t="s">
        <v>59</v>
      </c>
      <c r="H11" t="s">
        <v>1186</v>
      </c>
      <c r="I11" t="s">
        <v>998</v>
      </c>
      <c r="K11" t="s">
        <v>1187</v>
      </c>
      <c r="L11" t="s">
        <v>560</v>
      </c>
      <c r="M11" t="s">
        <v>1237</v>
      </c>
      <c r="O11" s="12" t="s">
        <v>59</v>
      </c>
    </row>
    <row r="12" spans="1:16" hidden="1">
      <c r="A12" t="s">
        <v>1238</v>
      </c>
      <c r="B12" t="s">
        <v>1239</v>
      </c>
      <c r="C12" t="s">
        <v>1240</v>
      </c>
      <c r="D12" t="s">
        <v>1109</v>
      </c>
      <c r="E12" t="s">
        <v>1241</v>
      </c>
      <c r="F12" t="s">
        <v>1041</v>
      </c>
      <c r="G12" t="s">
        <v>55</v>
      </c>
      <c r="H12" t="s">
        <v>1195</v>
      </c>
      <c r="I12" t="s">
        <v>481</v>
      </c>
      <c r="K12" t="s">
        <v>1187</v>
      </c>
      <c r="L12" t="s">
        <v>560</v>
      </c>
      <c r="M12" t="s">
        <v>1242</v>
      </c>
      <c r="O12" s="12" t="s">
        <v>979</v>
      </c>
    </row>
    <row r="13" spans="1:16" hidden="1">
      <c r="A13" t="s">
        <v>1243</v>
      </c>
      <c r="B13" t="s">
        <v>1244</v>
      </c>
      <c r="C13" t="s">
        <v>1245</v>
      </c>
      <c r="D13" t="s">
        <v>449</v>
      </c>
      <c r="E13" t="s">
        <v>1246</v>
      </c>
      <c r="F13" t="s">
        <v>1041</v>
      </c>
      <c r="G13" t="s">
        <v>55</v>
      </c>
      <c r="H13" t="s">
        <v>1195</v>
      </c>
      <c r="I13" t="s">
        <v>1022</v>
      </c>
      <c r="K13" t="s">
        <v>1187</v>
      </c>
      <c r="L13" t="s">
        <v>560</v>
      </c>
      <c r="M13" t="s">
        <v>1247</v>
      </c>
      <c r="O13" s="12" t="s">
        <v>50</v>
      </c>
      <c r="P13" t="s">
        <v>1043</v>
      </c>
    </row>
    <row r="14" spans="1:16">
      <c r="A14" t="s">
        <v>1248</v>
      </c>
      <c r="B14" t="s">
        <v>1249</v>
      </c>
      <c r="C14" t="s">
        <v>1250</v>
      </c>
      <c r="D14" t="s">
        <v>418</v>
      </c>
      <c r="E14" t="str">
        <f>_xlfn.CONCAT(B14," ",C14)</f>
        <v>SENDA BEN YOUNES</v>
      </c>
      <c r="F14" t="s">
        <v>1041</v>
      </c>
      <c r="G14" t="s">
        <v>55</v>
      </c>
      <c r="H14" t="s">
        <v>1195</v>
      </c>
      <c r="I14" t="s">
        <v>402</v>
      </c>
      <c r="K14" t="s">
        <v>1187</v>
      </c>
      <c r="L14" t="s">
        <v>66</v>
      </c>
      <c r="O14" s="12" t="s">
        <v>142</v>
      </c>
    </row>
    <row r="15" spans="1:16" hidden="1">
      <c r="A15" t="s">
        <v>1251</v>
      </c>
      <c r="B15" t="s">
        <v>1252</v>
      </c>
      <c r="C15" t="s">
        <v>1253</v>
      </c>
      <c r="D15" t="s">
        <v>1144</v>
      </c>
      <c r="E15" t="s">
        <v>1254</v>
      </c>
      <c r="F15" t="s">
        <v>1041</v>
      </c>
      <c r="G15" t="s">
        <v>55</v>
      </c>
      <c r="H15" t="s">
        <v>1195</v>
      </c>
      <c r="I15" t="s">
        <v>402</v>
      </c>
      <c r="K15" t="s">
        <v>1187</v>
      </c>
      <c r="L15" t="s">
        <v>560</v>
      </c>
      <c r="M15" t="s">
        <v>1255</v>
      </c>
      <c r="O15" s="12" t="s">
        <v>142</v>
      </c>
    </row>
    <row r="16" spans="1:16" hidden="1">
      <c r="A16" t="s">
        <v>1256</v>
      </c>
      <c r="B16" t="s">
        <v>1257</v>
      </c>
      <c r="C16" t="s">
        <v>1258</v>
      </c>
      <c r="D16" t="s">
        <v>168</v>
      </c>
      <c r="E16" t="s">
        <v>1259</v>
      </c>
      <c r="F16" t="s">
        <v>1041</v>
      </c>
      <c r="G16" t="s">
        <v>55</v>
      </c>
      <c r="H16" t="s">
        <v>1195</v>
      </c>
      <c r="I16" t="s">
        <v>402</v>
      </c>
      <c r="K16" t="s">
        <v>1210</v>
      </c>
      <c r="L16" t="s">
        <v>1260</v>
      </c>
      <c r="O16" s="12" t="s">
        <v>142</v>
      </c>
    </row>
    <row r="17" spans="1:16" hidden="1">
      <c r="A17" t="s">
        <v>1261</v>
      </c>
      <c r="B17" t="s">
        <v>1262</v>
      </c>
      <c r="C17" t="s">
        <v>1263</v>
      </c>
      <c r="D17" t="s">
        <v>399</v>
      </c>
      <c r="E17" t="s">
        <v>1264</v>
      </c>
      <c r="F17" t="s">
        <v>1041</v>
      </c>
      <c r="G17" t="s">
        <v>55</v>
      </c>
      <c r="H17" t="s">
        <v>1195</v>
      </c>
      <c r="I17" t="s">
        <v>457</v>
      </c>
      <c r="K17" t="s">
        <v>1187</v>
      </c>
      <c r="L17" t="s">
        <v>560</v>
      </c>
      <c r="M17" t="s">
        <v>1265</v>
      </c>
      <c r="O17" s="12" t="s">
        <v>1020</v>
      </c>
      <c r="P17" t="s">
        <v>1042</v>
      </c>
    </row>
    <row r="18" spans="1:16" hidden="1">
      <c r="A18" t="s">
        <v>1266</v>
      </c>
      <c r="B18" t="s">
        <v>1267</v>
      </c>
      <c r="C18" t="s">
        <v>1268</v>
      </c>
      <c r="D18" t="s">
        <v>1085</v>
      </c>
      <c r="E18" t="s">
        <v>1269</v>
      </c>
      <c r="F18" t="s">
        <v>1041</v>
      </c>
      <c r="G18" t="s">
        <v>55</v>
      </c>
      <c r="H18" t="s">
        <v>1195</v>
      </c>
      <c r="I18" t="s">
        <v>1022</v>
      </c>
      <c r="K18" t="s">
        <v>1187</v>
      </c>
      <c r="L18" t="s">
        <v>560</v>
      </c>
      <c r="M18" t="s">
        <v>1270</v>
      </c>
      <c r="O18" s="12" t="s">
        <v>50</v>
      </c>
    </row>
    <row r="19" spans="1:16" hidden="1">
      <c r="A19" t="s">
        <v>1271</v>
      </c>
      <c r="B19" t="s">
        <v>1272</v>
      </c>
      <c r="C19" t="s">
        <v>1273</v>
      </c>
      <c r="D19" t="s">
        <v>1274</v>
      </c>
      <c r="E19" t="str">
        <f>_xlfn.CONCAT(B19," ",C19)</f>
        <v>SALVATORE BRUNO</v>
      </c>
      <c r="F19" t="s">
        <v>1041</v>
      </c>
      <c r="G19" t="s">
        <v>55</v>
      </c>
      <c r="H19" t="s">
        <v>1195</v>
      </c>
      <c r="I19" t="s">
        <v>481</v>
      </c>
      <c r="K19" t="s">
        <v>1210</v>
      </c>
      <c r="L19" t="s">
        <v>1275</v>
      </c>
      <c r="N19" s="1">
        <v>45478</v>
      </c>
      <c r="O19" t="s">
        <v>979</v>
      </c>
    </row>
    <row r="20" spans="1:16" hidden="1">
      <c r="A20" t="s">
        <v>1276</v>
      </c>
      <c r="B20" t="s">
        <v>1277</v>
      </c>
      <c r="C20" t="s">
        <v>1278</v>
      </c>
      <c r="D20" t="s">
        <v>1102</v>
      </c>
      <c r="E20" t="s">
        <v>1279</v>
      </c>
      <c r="F20" t="s">
        <v>1041</v>
      </c>
      <c r="G20" t="s">
        <v>55</v>
      </c>
      <c r="H20" t="s">
        <v>1195</v>
      </c>
      <c r="I20" t="s">
        <v>1022</v>
      </c>
      <c r="K20" t="s">
        <v>1187</v>
      </c>
      <c r="L20" t="s">
        <v>560</v>
      </c>
      <c r="M20" t="s">
        <v>1280</v>
      </c>
      <c r="O20" s="12" t="s">
        <v>50</v>
      </c>
      <c r="P20" t="s">
        <v>1043</v>
      </c>
    </row>
    <row r="21" spans="1:16" hidden="1">
      <c r="A21" t="s">
        <v>1281</v>
      </c>
      <c r="B21" t="s">
        <v>1282</v>
      </c>
      <c r="C21" t="s">
        <v>1283</v>
      </c>
      <c r="D21" t="s">
        <v>998</v>
      </c>
      <c r="E21" t="s">
        <v>1284</v>
      </c>
      <c r="F21" t="s">
        <v>1041</v>
      </c>
      <c r="G21" t="s">
        <v>59</v>
      </c>
      <c r="H21" t="s">
        <v>1186</v>
      </c>
      <c r="I21" t="s">
        <v>998</v>
      </c>
      <c r="K21" t="s">
        <v>1187</v>
      </c>
      <c r="L21" t="s">
        <v>560</v>
      </c>
      <c r="M21" t="s">
        <v>1285</v>
      </c>
      <c r="O21" s="12" t="s">
        <v>59</v>
      </c>
    </row>
    <row r="22" spans="1:16" hidden="1">
      <c r="A22" t="s">
        <v>1286</v>
      </c>
      <c r="B22" t="s">
        <v>1287</v>
      </c>
      <c r="C22" t="s">
        <v>1288</v>
      </c>
      <c r="D22" t="s">
        <v>1044</v>
      </c>
      <c r="E22" t="s">
        <v>1289</v>
      </c>
      <c r="F22" t="s">
        <v>1041</v>
      </c>
      <c r="G22" t="s">
        <v>55</v>
      </c>
      <c r="H22" t="s">
        <v>1195</v>
      </c>
      <c r="I22" t="s">
        <v>402</v>
      </c>
      <c r="K22" t="s">
        <v>1210</v>
      </c>
      <c r="L22" t="s">
        <v>1211</v>
      </c>
      <c r="O22" t="s">
        <v>142</v>
      </c>
    </row>
    <row r="23" spans="1:16" hidden="1">
      <c r="A23" t="s">
        <v>1290</v>
      </c>
      <c r="B23" t="s">
        <v>1239</v>
      </c>
      <c r="C23" t="s">
        <v>1291</v>
      </c>
      <c r="D23" t="s">
        <v>1292</v>
      </c>
      <c r="E23" t="s">
        <v>1293</v>
      </c>
      <c r="F23" t="s">
        <v>1041</v>
      </c>
      <c r="G23" t="s">
        <v>55</v>
      </c>
      <c r="H23" t="s">
        <v>1195</v>
      </c>
      <c r="I23" t="s">
        <v>402</v>
      </c>
      <c r="K23" t="s">
        <v>1210</v>
      </c>
      <c r="L23" t="s">
        <v>1294</v>
      </c>
      <c r="N23" s="1"/>
      <c r="O23" t="s">
        <v>142</v>
      </c>
    </row>
    <row r="24" spans="1:16" hidden="1">
      <c r="A24" t="s">
        <v>1295</v>
      </c>
      <c r="B24" t="s">
        <v>1296</v>
      </c>
      <c r="C24" t="s">
        <v>1297</v>
      </c>
      <c r="D24" t="s">
        <v>1045</v>
      </c>
      <c r="E24" t="s">
        <v>1298</v>
      </c>
      <c r="F24" t="s">
        <v>128</v>
      </c>
      <c r="G24" t="s">
        <v>128</v>
      </c>
      <c r="H24" t="s">
        <v>841</v>
      </c>
      <c r="I24" t="s">
        <v>841</v>
      </c>
      <c r="K24" t="s">
        <v>1187</v>
      </c>
      <c r="L24" t="s">
        <v>560</v>
      </c>
      <c r="O24" t="s">
        <v>1016</v>
      </c>
    </row>
    <row r="25" spans="1:16" hidden="1">
      <c r="A25" t="s">
        <v>1299</v>
      </c>
      <c r="B25" t="s">
        <v>1300</v>
      </c>
      <c r="C25" t="s">
        <v>1301</v>
      </c>
      <c r="D25" t="s">
        <v>1061</v>
      </c>
      <c r="E25" t="s">
        <v>1302</v>
      </c>
      <c r="F25" t="s">
        <v>1041</v>
      </c>
      <c r="G25" t="s">
        <v>55</v>
      </c>
      <c r="H25" t="s">
        <v>1195</v>
      </c>
      <c r="I25" t="s">
        <v>402</v>
      </c>
      <c r="K25" t="s">
        <v>1210</v>
      </c>
      <c r="L25" t="s">
        <v>1211</v>
      </c>
      <c r="O25" t="s">
        <v>142</v>
      </c>
    </row>
    <row r="26" spans="1:16" hidden="1">
      <c r="A26" t="s">
        <v>1303</v>
      </c>
      <c r="B26" t="str">
        <f>MID(E26,1,SEARCH(" ",E26))</f>
        <v xml:space="preserve">Valerio </v>
      </c>
      <c r="C26" t="str">
        <f>MID(E26,SEARCH(" ",E26)+1,LEN(E26))</f>
        <v>Carcaterra</v>
      </c>
      <c r="D26" t="str">
        <f>TRIM(CONCATENATE(CONCATENATE(LEFT(E26,1),". "),MID(E26,SEARCH(" ",E26)+1,LEN(E26))))</f>
        <v>V. Carcaterra</v>
      </c>
      <c r="E26" s="56" t="s">
        <v>1304</v>
      </c>
      <c r="F26" t="s">
        <v>1096</v>
      </c>
      <c r="G26" t="s">
        <v>841</v>
      </c>
      <c r="H26" t="s">
        <v>1096</v>
      </c>
      <c r="I26" t="s">
        <v>841</v>
      </c>
      <c r="K26" t="s">
        <v>1210</v>
      </c>
      <c r="L26" s="57" t="s">
        <v>1305</v>
      </c>
      <c r="O26" t="s">
        <v>1016</v>
      </c>
    </row>
    <row r="27" spans="1:16" hidden="1">
      <c r="A27" t="s">
        <v>1306</v>
      </c>
      <c r="B27" t="s">
        <v>1191</v>
      </c>
      <c r="C27" t="s">
        <v>1307</v>
      </c>
      <c r="D27" t="s">
        <v>1088</v>
      </c>
      <c r="E27" t="s">
        <v>1308</v>
      </c>
      <c r="F27" t="s">
        <v>1041</v>
      </c>
      <c r="G27" t="s">
        <v>55</v>
      </c>
      <c r="H27" t="s">
        <v>1195</v>
      </c>
      <c r="I27" t="s">
        <v>402</v>
      </c>
      <c r="K27" t="s">
        <v>1187</v>
      </c>
      <c r="L27" t="s">
        <v>560</v>
      </c>
      <c r="M27" t="s">
        <v>1309</v>
      </c>
      <c r="O27" s="12" t="s">
        <v>142</v>
      </c>
    </row>
    <row r="28" spans="1:16" hidden="1">
      <c r="A28" t="s">
        <v>1310</v>
      </c>
      <c r="B28" t="s">
        <v>1191</v>
      </c>
      <c r="C28" t="s">
        <v>1311</v>
      </c>
      <c r="D28" t="s">
        <v>596</v>
      </c>
      <c r="E28" t="s">
        <v>1312</v>
      </c>
      <c r="F28" t="s">
        <v>1041</v>
      </c>
      <c r="G28" t="s">
        <v>55</v>
      </c>
      <c r="H28" t="s">
        <v>1195</v>
      </c>
      <c r="I28" t="s">
        <v>481</v>
      </c>
      <c r="K28" t="s">
        <v>1210</v>
      </c>
      <c r="L28" t="s">
        <v>1313</v>
      </c>
      <c r="N28" s="1">
        <v>45411</v>
      </c>
      <c r="O28" s="12" t="s">
        <v>979</v>
      </c>
    </row>
    <row r="29" spans="1:16" hidden="1">
      <c r="A29" t="s">
        <v>1314</v>
      </c>
      <c r="B29" t="s">
        <v>1315</v>
      </c>
      <c r="C29" t="s">
        <v>1316</v>
      </c>
      <c r="D29" t="s">
        <v>1317</v>
      </c>
      <c r="E29" t="s">
        <v>1318</v>
      </c>
      <c r="F29" t="s">
        <v>1096</v>
      </c>
      <c r="G29" t="s">
        <v>841</v>
      </c>
      <c r="H29" t="s">
        <v>841</v>
      </c>
      <c r="I29" t="s">
        <v>841</v>
      </c>
      <c r="K29" t="s">
        <v>1187</v>
      </c>
      <c r="L29" t="s">
        <v>560</v>
      </c>
      <c r="O29" t="s">
        <v>1016</v>
      </c>
    </row>
    <row r="30" spans="1:16" hidden="1">
      <c r="A30" t="s">
        <v>1319</v>
      </c>
      <c r="B30" t="str">
        <f>MID(E30,1,SEARCH(" ",E30))</f>
        <v xml:space="preserve">Andrea </v>
      </c>
      <c r="C30" t="str">
        <f>MID(E30,SEARCH(" ",E30)+1,LEN(E30))</f>
        <v>Carmisciano</v>
      </c>
      <c r="D30" t="str">
        <f>TRIM(CONCATENATE(CONCATENATE(LEFT(E30,1),". "),MID(E30,SEARCH(" ",E30)+1,LEN(E30))))</f>
        <v>A. Carmisciano</v>
      </c>
      <c r="E30" s="56" t="s">
        <v>1320</v>
      </c>
      <c r="F30" t="s">
        <v>1096</v>
      </c>
      <c r="G30" t="s">
        <v>841</v>
      </c>
      <c r="H30" t="s">
        <v>1096</v>
      </c>
      <c r="I30" t="s">
        <v>841</v>
      </c>
      <c r="K30" t="s">
        <v>1187</v>
      </c>
      <c r="L30" t="s">
        <v>560</v>
      </c>
      <c r="O30" t="s">
        <v>1016</v>
      </c>
    </row>
    <row r="31" spans="1:16" hidden="1">
      <c r="A31" t="s">
        <v>1321</v>
      </c>
      <c r="B31" t="s">
        <v>1322</v>
      </c>
      <c r="C31" t="s">
        <v>1323</v>
      </c>
      <c r="D31" t="s">
        <v>455</v>
      </c>
      <c r="E31" t="s">
        <v>1324</v>
      </c>
      <c r="F31" t="s">
        <v>1041</v>
      </c>
      <c r="G31" t="s">
        <v>55</v>
      </c>
      <c r="H31" t="s">
        <v>1195</v>
      </c>
      <c r="I31" t="s">
        <v>402</v>
      </c>
      <c r="K31" t="s">
        <v>1210</v>
      </c>
      <c r="L31" t="s">
        <v>1325</v>
      </c>
      <c r="O31" s="12" t="s">
        <v>142</v>
      </c>
    </row>
    <row r="32" spans="1:16" hidden="1">
      <c r="A32" t="s">
        <v>1326</v>
      </c>
      <c r="B32" t="s">
        <v>1191</v>
      </c>
      <c r="C32" t="s">
        <v>1327</v>
      </c>
      <c r="D32" t="s">
        <v>412</v>
      </c>
      <c r="E32" t="s">
        <v>1328</v>
      </c>
      <c r="F32" t="s">
        <v>128</v>
      </c>
      <c r="G32" t="s">
        <v>128</v>
      </c>
      <c r="H32" t="s">
        <v>841</v>
      </c>
      <c r="I32" t="s">
        <v>841</v>
      </c>
      <c r="K32" t="s">
        <v>1187</v>
      </c>
      <c r="L32" t="s">
        <v>560</v>
      </c>
      <c r="O32" t="s">
        <v>1016</v>
      </c>
    </row>
    <row r="33" spans="1:16" hidden="1">
      <c r="A33" t="s">
        <v>1329</v>
      </c>
      <c r="B33" t="s">
        <v>1330</v>
      </c>
      <c r="C33" t="s">
        <v>1331</v>
      </c>
      <c r="D33" t="s">
        <v>173</v>
      </c>
      <c r="E33" t="s">
        <v>1332</v>
      </c>
      <c r="F33" t="s">
        <v>1041</v>
      </c>
      <c r="G33" t="s">
        <v>55</v>
      </c>
      <c r="H33" t="s">
        <v>1195</v>
      </c>
      <c r="I33" t="s">
        <v>402</v>
      </c>
      <c r="K33" t="s">
        <v>1210</v>
      </c>
      <c r="L33" t="s">
        <v>1333</v>
      </c>
      <c r="N33" s="1">
        <v>45565</v>
      </c>
      <c r="O33" s="12" t="s">
        <v>142</v>
      </c>
    </row>
    <row r="34" spans="1:16" hidden="1">
      <c r="A34" t="s">
        <v>1334</v>
      </c>
      <c r="B34" t="str">
        <f>MID(E34,1,SEARCH(" ",E34))</f>
        <v xml:space="preserve">Yehor </v>
      </c>
      <c r="C34" t="str">
        <f>MID(E34,SEARCH(" ",E34)+1,LEN(E34))</f>
        <v>Cherednychenko</v>
      </c>
      <c r="D34" t="str">
        <f>TRIM(CONCATENATE(CONCATENATE(LEFT(E34,1),". "),MID(E34,SEARCH(" ",E34)+1,LEN(E34))))</f>
        <v>Y. Cherednychenko</v>
      </c>
      <c r="E34" s="56" t="s">
        <v>1335</v>
      </c>
      <c r="F34" t="s">
        <v>1096</v>
      </c>
      <c r="G34" t="s">
        <v>841</v>
      </c>
      <c r="H34" t="s">
        <v>1096</v>
      </c>
      <c r="I34" t="s">
        <v>841</v>
      </c>
      <c r="K34" t="s">
        <v>1187</v>
      </c>
      <c r="L34" t="s">
        <v>560</v>
      </c>
      <c r="O34" t="s">
        <v>1016</v>
      </c>
    </row>
    <row r="35" spans="1:16" hidden="1">
      <c r="A35" t="s">
        <v>1336</v>
      </c>
      <c r="B35" t="s">
        <v>1337</v>
      </c>
      <c r="C35" t="s">
        <v>1338</v>
      </c>
      <c r="D35" t="s">
        <v>681</v>
      </c>
      <c r="E35" s="56" t="s">
        <v>1339</v>
      </c>
      <c r="F35" t="s">
        <v>128</v>
      </c>
      <c r="G35" t="s">
        <v>128</v>
      </c>
      <c r="H35" t="s">
        <v>841</v>
      </c>
      <c r="I35" t="s">
        <v>841</v>
      </c>
      <c r="K35" t="s">
        <v>1187</v>
      </c>
      <c r="L35" t="s">
        <v>560</v>
      </c>
      <c r="O35" t="s">
        <v>1016</v>
      </c>
    </row>
    <row r="36" spans="1:16" hidden="1">
      <c r="A36" t="s">
        <v>1340</v>
      </c>
      <c r="B36" t="str">
        <f>MID(E36,1,SEARCH(" ",E36))</f>
        <v xml:space="preserve">Pierfrancesco </v>
      </c>
      <c r="C36" t="str">
        <f>MID(E36,SEARCH(" ",E36)+1,LEN(E36))</f>
        <v>Cimino</v>
      </c>
      <c r="D36" t="str">
        <f>TRIM(CONCATENATE(CONCATENATE(LEFT(E36,1),". "),MID(E36,SEARCH(" ",E36)+1,LEN(E36))))</f>
        <v>P. Cimino</v>
      </c>
      <c r="E36" s="56" t="s">
        <v>1341</v>
      </c>
      <c r="F36" t="s">
        <v>1096</v>
      </c>
      <c r="G36" t="s">
        <v>841</v>
      </c>
      <c r="H36" t="s">
        <v>1096</v>
      </c>
      <c r="I36" t="s">
        <v>841</v>
      </c>
      <c r="K36" t="s">
        <v>1187</v>
      </c>
      <c r="L36" t="s">
        <v>560</v>
      </c>
      <c r="O36" t="s">
        <v>1016</v>
      </c>
    </row>
    <row r="37" spans="1:16" ht="16.899999999999999" hidden="1">
      <c r="A37" t="s">
        <v>1342</v>
      </c>
      <c r="B37" t="s">
        <v>1343</v>
      </c>
      <c r="C37" t="s">
        <v>1344</v>
      </c>
      <c r="D37" t="s">
        <v>549</v>
      </c>
      <c r="E37" t="s">
        <v>1345</v>
      </c>
      <c r="F37" t="s">
        <v>1346</v>
      </c>
      <c r="G37" s="60" t="s">
        <v>70</v>
      </c>
      <c r="H37" t="s">
        <v>1347</v>
      </c>
      <c r="I37" t="s">
        <v>550</v>
      </c>
      <c r="K37" t="s">
        <v>1187</v>
      </c>
      <c r="L37" t="s">
        <v>560</v>
      </c>
      <c r="M37" t="s">
        <v>1348</v>
      </c>
      <c r="O37" s="60" t="s">
        <v>1016</v>
      </c>
    </row>
    <row r="38" spans="1:16" hidden="1">
      <c r="A38" t="s">
        <v>1349</v>
      </c>
      <c r="B38" t="s">
        <v>1350</v>
      </c>
      <c r="C38" t="s">
        <v>1351</v>
      </c>
      <c r="D38" t="s">
        <v>875</v>
      </c>
      <c r="E38" s="56" t="s">
        <v>1352</v>
      </c>
      <c r="F38" t="s">
        <v>1096</v>
      </c>
      <c r="G38" t="s">
        <v>841</v>
      </c>
      <c r="H38" t="s">
        <v>1096</v>
      </c>
      <c r="I38" t="s">
        <v>841</v>
      </c>
      <c r="K38" t="s">
        <v>1187</v>
      </c>
      <c r="L38" t="s">
        <v>560</v>
      </c>
      <c r="O38" t="s">
        <v>1016</v>
      </c>
    </row>
    <row r="39" spans="1:16" hidden="1">
      <c r="A39" t="s">
        <v>1353</v>
      </c>
      <c r="B39" t="s">
        <v>1354</v>
      </c>
      <c r="C39" t="s">
        <v>1355</v>
      </c>
      <c r="D39" t="s">
        <v>1046</v>
      </c>
      <c r="E39" t="s">
        <v>1356</v>
      </c>
      <c r="F39" t="s">
        <v>1041</v>
      </c>
      <c r="G39" t="s">
        <v>55</v>
      </c>
      <c r="H39" t="s">
        <v>1195</v>
      </c>
      <c r="I39" t="s">
        <v>402</v>
      </c>
      <c r="K39" t="s">
        <v>1187</v>
      </c>
      <c r="L39" t="s">
        <v>560</v>
      </c>
      <c r="M39" t="s">
        <v>1357</v>
      </c>
      <c r="O39" s="12" t="s">
        <v>142</v>
      </c>
      <c r="P39" t="s">
        <v>1042</v>
      </c>
    </row>
    <row r="40" spans="1:16" hidden="1">
      <c r="A40" t="s">
        <v>1358</v>
      </c>
      <c r="B40" t="s">
        <v>1359</v>
      </c>
      <c r="C40" t="s">
        <v>1360</v>
      </c>
      <c r="D40" t="s">
        <v>1047</v>
      </c>
      <c r="E40" t="s">
        <v>1361</v>
      </c>
      <c r="F40" t="s">
        <v>1041</v>
      </c>
      <c r="G40" t="s">
        <v>55</v>
      </c>
      <c r="H40" t="s">
        <v>1195</v>
      </c>
      <c r="I40" t="s">
        <v>402</v>
      </c>
      <c r="K40" t="s">
        <v>1187</v>
      </c>
      <c r="L40" t="s">
        <v>560</v>
      </c>
      <c r="M40" t="s">
        <v>1362</v>
      </c>
      <c r="O40" s="12" t="s">
        <v>142</v>
      </c>
    </row>
    <row r="41" spans="1:16" hidden="1">
      <c r="A41" t="s">
        <v>1363</v>
      </c>
      <c r="B41" t="s">
        <v>1364</v>
      </c>
      <c r="C41" t="s">
        <v>1365</v>
      </c>
      <c r="D41" t="s">
        <v>1086</v>
      </c>
      <c r="E41" t="s">
        <v>1366</v>
      </c>
      <c r="F41" t="s">
        <v>1041</v>
      </c>
      <c r="G41" t="s">
        <v>55</v>
      </c>
      <c r="H41" t="s">
        <v>1195</v>
      </c>
      <c r="I41" t="s">
        <v>402</v>
      </c>
      <c r="K41" t="s">
        <v>1187</v>
      </c>
      <c r="L41" t="s">
        <v>560</v>
      </c>
      <c r="M41" t="s">
        <v>1367</v>
      </c>
      <c r="O41" s="12" t="s">
        <v>142</v>
      </c>
    </row>
    <row r="42" spans="1:16" hidden="1">
      <c r="A42" t="s">
        <v>1368</v>
      </c>
      <c r="B42" t="s">
        <v>1369</v>
      </c>
      <c r="C42" t="s">
        <v>1370</v>
      </c>
      <c r="D42" t="s">
        <v>876</v>
      </c>
      <c r="E42" s="56" t="s">
        <v>1371</v>
      </c>
      <c r="F42" t="s">
        <v>1041</v>
      </c>
      <c r="G42" t="s">
        <v>59</v>
      </c>
      <c r="H42" t="s">
        <v>1186</v>
      </c>
      <c r="I42" t="s">
        <v>998</v>
      </c>
      <c r="K42" t="s">
        <v>1187</v>
      </c>
      <c r="L42" t="s">
        <v>560</v>
      </c>
      <c r="O42" s="12" t="s">
        <v>59</v>
      </c>
    </row>
    <row r="43" spans="1:16" hidden="1">
      <c r="A43" t="s">
        <v>1372</v>
      </c>
      <c r="B43" t="s">
        <v>1373</v>
      </c>
      <c r="C43" t="s">
        <v>1374</v>
      </c>
      <c r="D43" t="s">
        <v>327</v>
      </c>
      <c r="E43" t="s">
        <v>1375</v>
      </c>
      <c r="F43" t="s">
        <v>1041</v>
      </c>
      <c r="G43" t="s">
        <v>55</v>
      </c>
      <c r="H43" t="s">
        <v>1195</v>
      </c>
      <c r="I43" t="s">
        <v>481</v>
      </c>
      <c r="K43" t="s">
        <v>1187</v>
      </c>
      <c r="L43" t="s">
        <v>560</v>
      </c>
      <c r="M43" t="s">
        <v>1376</v>
      </c>
      <c r="O43" s="12" t="s">
        <v>979</v>
      </c>
    </row>
    <row r="44" spans="1:16" hidden="1">
      <c r="A44" t="s">
        <v>1377</v>
      </c>
      <c r="B44" t="s">
        <v>1378</v>
      </c>
      <c r="C44" t="s">
        <v>1379</v>
      </c>
      <c r="D44" t="s">
        <v>1076</v>
      </c>
      <c r="E44" t="s">
        <v>1380</v>
      </c>
      <c r="F44" t="s">
        <v>1041</v>
      </c>
      <c r="G44" t="s">
        <v>55</v>
      </c>
      <c r="H44" t="s">
        <v>1195</v>
      </c>
      <c r="I44" t="s">
        <v>402</v>
      </c>
      <c r="K44" t="s">
        <v>1187</v>
      </c>
      <c r="L44" t="s">
        <v>560</v>
      </c>
      <c r="M44" t="s">
        <v>1381</v>
      </c>
      <c r="N44" t="s">
        <v>1382</v>
      </c>
      <c r="O44" s="12" t="s">
        <v>142</v>
      </c>
      <c r="P44" t="s">
        <v>1042</v>
      </c>
    </row>
    <row r="45" spans="1:16" hidden="1">
      <c r="A45" t="s">
        <v>1383</v>
      </c>
      <c r="B45" t="s">
        <v>1384</v>
      </c>
      <c r="C45" t="s">
        <v>1385</v>
      </c>
      <c r="D45" t="s">
        <v>409</v>
      </c>
      <c r="E45" t="s">
        <v>1386</v>
      </c>
      <c r="F45" t="s">
        <v>1041</v>
      </c>
      <c r="G45" t="s">
        <v>59</v>
      </c>
      <c r="H45" t="s">
        <v>1186</v>
      </c>
      <c r="I45" t="s">
        <v>998</v>
      </c>
      <c r="K45" t="s">
        <v>1187</v>
      </c>
      <c r="L45" t="s">
        <v>560</v>
      </c>
      <c r="M45" t="s">
        <v>1387</v>
      </c>
      <c r="O45" s="12" t="s">
        <v>59</v>
      </c>
      <c r="P45" t="s">
        <v>1042</v>
      </c>
    </row>
    <row r="46" spans="1:16" hidden="1">
      <c r="A46" t="s">
        <v>1388</v>
      </c>
      <c r="B46" t="s">
        <v>1389</v>
      </c>
      <c r="C46" t="s">
        <v>1390</v>
      </c>
      <c r="D46" t="s">
        <v>799</v>
      </c>
      <c r="E46" t="s">
        <v>1391</v>
      </c>
      <c r="F46" t="s">
        <v>1041</v>
      </c>
      <c r="G46" t="s">
        <v>55</v>
      </c>
      <c r="H46" t="s">
        <v>1195</v>
      </c>
      <c r="I46" t="s">
        <v>402</v>
      </c>
      <c r="K46" t="s">
        <v>1187</v>
      </c>
      <c r="L46" t="s">
        <v>560</v>
      </c>
      <c r="O46" s="12" t="s">
        <v>142</v>
      </c>
    </row>
    <row r="47" spans="1:16" hidden="1">
      <c r="A47" t="s">
        <v>1392</v>
      </c>
      <c r="B47" t="s">
        <v>1393</v>
      </c>
      <c r="C47" t="s">
        <v>1394</v>
      </c>
      <c r="D47" t="s">
        <v>1070</v>
      </c>
      <c r="E47" t="s">
        <v>1395</v>
      </c>
      <c r="F47" t="s">
        <v>1041</v>
      </c>
      <c r="G47" t="s">
        <v>55</v>
      </c>
      <c r="H47" t="s">
        <v>1195</v>
      </c>
      <c r="I47" t="s">
        <v>1022</v>
      </c>
      <c r="K47" t="s">
        <v>1187</v>
      </c>
      <c r="L47" t="s">
        <v>560</v>
      </c>
      <c r="M47" t="s">
        <v>1396</v>
      </c>
      <c r="O47" s="12" t="s">
        <v>50</v>
      </c>
    </row>
    <row r="48" spans="1:16" hidden="1">
      <c r="A48" t="s">
        <v>1397</v>
      </c>
      <c r="B48" t="s">
        <v>1315</v>
      </c>
      <c r="C48" t="s">
        <v>1398</v>
      </c>
      <c r="D48" t="s">
        <v>1048</v>
      </c>
      <c r="E48" t="s">
        <v>1399</v>
      </c>
      <c r="F48" t="s">
        <v>1041</v>
      </c>
      <c r="G48" t="s">
        <v>55</v>
      </c>
      <c r="H48" t="s">
        <v>1195</v>
      </c>
      <c r="I48" t="s">
        <v>402</v>
      </c>
      <c r="K48" t="s">
        <v>1187</v>
      </c>
      <c r="L48" t="s">
        <v>560</v>
      </c>
      <c r="M48" t="s">
        <v>1200</v>
      </c>
      <c r="O48" s="12" t="s">
        <v>142</v>
      </c>
      <c r="P48" t="s">
        <v>1042</v>
      </c>
    </row>
    <row r="49" spans="1:16" hidden="1">
      <c r="A49" t="s">
        <v>1400</v>
      </c>
      <c r="B49" t="s">
        <v>1401</v>
      </c>
      <c r="C49" t="s">
        <v>1402</v>
      </c>
      <c r="D49" t="s">
        <v>419</v>
      </c>
      <c r="E49" t="s">
        <v>1403</v>
      </c>
      <c r="F49" t="s">
        <v>1041</v>
      </c>
      <c r="G49" t="s">
        <v>55</v>
      </c>
      <c r="H49" t="s">
        <v>1195</v>
      </c>
      <c r="I49" t="s">
        <v>481</v>
      </c>
      <c r="K49" t="s">
        <v>1187</v>
      </c>
      <c r="L49" t="s">
        <v>560</v>
      </c>
      <c r="M49" t="s">
        <v>1404</v>
      </c>
      <c r="O49" s="12" t="s">
        <v>979</v>
      </c>
    </row>
    <row r="50" spans="1:16" hidden="1">
      <c r="A50" t="s">
        <v>1405</v>
      </c>
      <c r="B50" t="s">
        <v>1406</v>
      </c>
      <c r="C50" t="s">
        <v>1407</v>
      </c>
      <c r="D50" t="s">
        <v>504</v>
      </c>
      <c r="E50" t="s">
        <v>1408</v>
      </c>
      <c r="F50" t="s">
        <v>1041</v>
      </c>
      <c r="G50" t="s">
        <v>55</v>
      </c>
      <c r="H50" t="s">
        <v>1195</v>
      </c>
      <c r="I50" t="s">
        <v>481</v>
      </c>
      <c r="K50" t="s">
        <v>1187</v>
      </c>
      <c r="L50" t="s">
        <v>560</v>
      </c>
      <c r="N50" s="1">
        <v>45473</v>
      </c>
      <c r="O50" t="s">
        <v>979</v>
      </c>
    </row>
    <row r="51" spans="1:16" hidden="1">
      <c r="A51" t="s">
        <v>1409</v>
      </c>
      <c r="B51" t="s">
        <v>1410</v>
      </c>
      <c r="C51" t="s">
        <v>1411</v>
      </c>
      <c r="D51" s="55" t="s">
        <v>100</v>
      </c>
      <c r="E51" t="s">
        <v>1412</v>
      </c>
      <c r="F51" t="s">
        <v>1041</v>
      </c>
      <c r="G51" t="s">
        <v>59</v>
      </c>
      <c r="H51" t="s">
        <v>1186</v>
      </c>
      <c r="I51" t="s">
        <v>998</v>
      </c>
      <c r="K51" t="s">
        <v>1187</v>
      </c>
      <c r="L51" t="s">
        <v>560</v>
      </c>
      <c r="M51" t="s">
        <v>1413</v>
      </c>
      <c r="O51" s="12" t="s">
        <v>59</v>
      </c>
      <c r="P51" t="s">
        <v>1043</v>
      </c>
    </row>
    <row r="52" spans="1:16" hidden="1">
      <c r="A52" t="s">
        <v>1414</v>
      </c>
      <c r="B52" t="s">
        <v>1315</v>
      </c>
      <c r="C52" t="s">
        <v>1415</v>
      </c>
      <c r="D52" t="s">
        <v>1049</v>
      </c>
      <c r="E52" t="s">
        <v>1416</v>
      </c>
      <c r="F52" t="s">
        <v>1041</v>
      </c>
      <c r="G52" t="s">
        <v>55</v>
      </c>
      <c r="H52" t="s">
        <v>1195</v>
      </c>
      <c r="I52" t="s">
        <v>1022</v>
      </c>
      <c r="K52" t="s">
        <v>1187</v>
      </c>
      <c r="L52" t="s">
        <v>560</v>
      </c>
      <c r="M52" t="s">
        <v>1417</v>
      </c>
      <c r="O52" s="12" t="s">
        <v>50</v>
      </c>
    </row>
    <row r="53" spans="1:16" hidden="1">
      <c r="A53" t="s">
        <v>1418</v>
      </c>
      <c r="B53" t="s">
        <v>1277</v>
      </c>
      <c r="C53" t="s">
        <v>1419</v>
      </c>
      <c r="D53" t="s">
        <v>1103</v>
      </c>
      <c r="E53" t="s">
        <v>1420</v>
      </c>
      <c r="F53" t="s">
        <v>128</v>
      </c>
      <c r="G53" t="s">
        <v>128</v>
      </c>
      <c r="H53" t="s">
        <v>841</v>
      </c>
      <c r="I53" t="s">
        <v>841</v>
      </c>
      <c r="K53" t="s">
        <v>1187</v>
      </c>
      <c r="L53" t="s">
        <v>560</v>
      </c>
      <c r="O53" t="s">
        <v>1016</v>
      </c>
    </row>
    <row r="54" spans="1:16" hidden="1">
      <c r="A54" t="s">
        <v>1421</v>
      </c>
      <c r="B54" t="s">
        <v>1422</v>
      </c>
      <c r="C54" t="s">
        <v>1423</v>
      </c>
      <c r="D54" t="s">
        <v>1112</v>
      </c>
      <c r="E54" t="s">
        <v>1424</v>
      </c>
      <c r="F54" t="s">
        <v>1041</v>
      </c>
      <c r="G54" t="s">
        <v>55</v>
      </c>
      <c r="H54" t="s">
        <v>1195</v>
      </c>
      <c r="I54" t="s">
        <v>395</v>
      </c>
      <c r="K54" t="s">
        <v>1187</v>
      </c>
      <c r="L54" t="s">
        <v>560</v>
      </c>
      <c r="M54" t="s">
        <v>1425</v>
      </c>
      <c r="O54" s="12" t="s">
        <v>989</v>
      </c>
    </row>
    <row r="55" spans="1:16" hidden="1">
      <c r="A55" t="s">
        <v>1426</v>
      </c>
      <c r="B55" t="s">
        <v>1427</v>
      </c>
      <c r="C55" t="s">
        <v>1428</v>
      </c>
      <c r="D55" t="s">
        <v>1063</v>
      </c>
      <c r="E55" t="s">
        <v>1429</v>
      </c>
      <c r="F55" t="s">
        <v>1041</v>
      </c>
      <c r="G55" t="s">
        <v>55</v>
      </c>
      <c r="H55" t="s">
        <v>1195</v>
      </c>
      <c r="I55" t="s">
        <v>457</v>
      </c>
      <c r="K55" t="s">
        <v>1187</v>
      </c>
      <c r="L55" t="s">
        <v>560</v>
      </c>
      <c r="M55" t="s">
        <v>1430</v>
      </c>
      <c r="O55" s="12" t="s">
        <v>1020</v>
      </c>
    </row>
    <row r="56" spans="1:16" hidden="1">
      <c r="A56" t="s">
        <v>1431</v>
      </c>
      <c r="B56" t="s">
        <v>1287</v>
      </c>
      <c r="C56" t="s">
        <v>1428</v>
      </c>
      <c r="D56" t="s">
        <v>1050</v>
      </c>
      <c r="E56" t="s">
        <v>1432</v>
      </c>
      <c r="F56" t="s">
        <v>507</v>
      </c>
      <c r="G56" t="s">
        <v>507</v>
      </c>
      <c r="H56" t="s">
        <v>1433</v>
      </c>
      <c r="I56" t="s">
        <v>841</v>
      </c>
      <c r="K56" t="s">
        <v>1187</v>
      </c>
      <c r="L56" t="s">
        <v>560</v>
      </c>
      <c r="M56" t="s">
        <v>1434</v>
      </c>
      <c r="O56" t="s">
        <v>1016</v>
      </c>
    </row>
    <row r="57" spans="1:16" hidden="1">
      <c r="A57" t="s">
        <v>1435</v>
      </c>
      <c r="B57" t="s">
        <v>1436</v>
      </c>
      <c r="C57" t="s">
        <v>1437</v>
      </c>
      <c r="D57" t="s">
        <v>1077</v>
      </c>
      <c r="E57" t="s">
        <v>1438</v>
      </c>
      <c r="F57" t="s">
        <v>132</v>
      </c>
      <c r="G57" t="s">
        <v>132</v>
      </c>
      <c r="H57" t="s">
        <v>1221</v>
      </c>
      <c r="I57" t="s">
        <v>1439</v>
      </c>
      <c r="K57" t="s">
        <v>1187</v>
      </c>
      <c r="L57" t="s">
        <v>560</v>
      </c>
      <c r="M57" t="s">
        <v>1440</v>
      </c>
      <c r="O57" t="s">
        <v>1016</v>
      </c>
    </row>
    <row r="58" spans="1:16" hidden="1">
      <c r="A58" t="s">
        <v>1441</v>
      </c>
      <c r="B58" t="s">
        <v>1442</v>
      </c>
      <c r="C58" t="s">
        <v>1437</v>
      </c>
      <c r="D58" t="s">
        <v>1064</v>
      </c>
      <c r="E58" t="s">
        <v>1443</v>
      </c>
      <c r="F58" t="s">
        <v>1346</v>
      </c>
      <c r="G58" t="s">
        <v>70</v>
      </c>
      <c r="H58" t="s">
        <v>1444</v>
      </c>
      <c r="I58" t="s">
        <v>1347</v>
      </c>
      <c r="K58" t="s">
        <v>1187</v>
      </c>
      <c r="L58" t="s">
        <v>560</v>
      </c>
      <c r="M58" t="s">
        <v>1255</v>
      </c>
      <c r="O58" s="12" t="s">
        <v>1016</v>
      </c>
    </row>
    <row r="59" spans="1:16" hidden="1">
      <c r="A59" t="s">
        <v>1445</v>
      </c>
      <c r="B59" t="s">
        <v>1446</v>
      </c>
      <c r="C59" t="s">
        <v>1447</v>
      </c>
      <c r="D59" t="s">
        <v>1094</v>
      </c>
      <c r="E59" t="s">
        <v>1448</v>
      </c>
      <c r="F59" t="s">
        <v>1041</v>
      </c>
      <c r="G59" t="s">
        <v>55</v>
      </c>
      <c r="H59" t="s">
        <v>1195</v>
      </c>
      <c r="I59" t="s">
        <v>1022</v>
      </c>
      <c r="K59" t="s">
        <v>1187</v>
      </c>
      <c r="L59" t="s">
        <v>560</v>
      </c>
      <c r="M59" t="s">
        <v>1449</v>
      </c>
      <c r="O59" s="12" t="s">
        <v>50</v>
      </c>
      <c r="P59" t="s">
        <v>1043</v>
      </c>
    </row>
    <row r="60" spans="1:16" hidden="1">
      <c r="A60" t="s">
        <v>1450</v>
      </c>
      <c r="B60" t="s">
        <v>1315</v>
      </c>
      <c r="C60" t="s">
        <v>1451</v>
      </c>
      <c r="D60" t="s">
        <v>1052</v>
      </c>
      <c r="E60" t="s">
        <v>1452</v>
      </c>
      <c r="F60" t="s">
        <v>1041</v>
      </c>
      <c r="G60" t="s">
        <v>55</v>
      </c>
      <c r="H60" t="s">
        <v>1195</v>
      </c>
      <c r="I60" t="s">
        <v>481</v>
      </c>
      <c r="K60" t="s">
        <v>1187</v>
      </c>
      <c r="L60" t="s">
        <v>560</v>
      </c>
      <c r="M60" t="s">
        <v>1453</v>
      </c>
      <c r="O60" s="12" t="s">
        <v>979</v>
      </c>
      <c r="P60" t="s">
        <v>1043</v>
      </c>
    </row>
    <row r="61" spans="1:16" hidden="1">
      <c r="A61" t="s">
        <v>1454</v>
      </c>
      <c r="B61" t="s">
        <v>1455</v>
      </c>
      <c r="C61" t="s">
        <v>1456</v>
      </c>
      <c r="D61" t="s">
        <v>1078</v>
      </c>
      <c r="E61" t="s">
        <v>1457</v>
      </c>
      <c r="F61" t="s">
        <v>1041</v>
      </c>
      <c r="G61" t="s">
        <v>55</v>
      </c>
      <c r="H61" t="s">
        <v>1195</v>
      </c>
      <c r="I61" t="s">
        <v>402</v>
      </c>
      <c r="K61" t="s">
        <v>1210</v>
      </c>
      <c r="L61" t="s">
        <v>1211</v>
      </c>
      <c r="O61" s="12" t="s">
        <v>142</v>
      </c>
    </row>
    <row r="62" spans="1:16" hidden="1">
      <c r="A62" t="s">
        <v>1458</v>
      </c>
      <c r="B62" t="s">
        <v>1459</v>
      </c>
      <c r="C62" t="s">
        <v>1460</v>
      </c>
      <c r="D62" t="s">
        <v>772</v>
      </c>
      <c r="E62" t="s">
        <v>1461</v>
      </c>
      <c r="F62" t="s">
        <v>1041</v>
      </c>
      <c r="G62" t="s">
        <v>55</v>
      </c>
      <c r="H62" t="s">
        <v>1195</v>
      </c>
      <c r="I62" t="s">
        <v>1022</v>
      </c>
      <c r="K62" t="s">
        <v>1187</v>
      </c>
      <c r="L62" t="s">
        <v>560</v>
      </c>
      <c r="M62" t="s">
        <v>1462</v>
      </c>
      <c r="O62" s="12" t="s">
        <v>50</v>
      </c>
    </row>
    <row r="63" spans="1:16" hidden="1">
      <c r="A63" t="s">
        <v>1463</v>
      </c>
      <c r="B63" t="s">
        <v>1464</v>
      </c>
      <c r="C63" t="s">
        <v>1465</v>
      </c>
      <c r="D63" t="s">
        <v>1143</v>
      </c>
      <c r="E63" t="s">
        <v>1466</v>
      </c>
      <c r="F63" t="s">
        <v>1041</v>
      </c>
      <c r="G63" t="s">
        <v>59</v>
      </c>
      <c r="H63" t="s">
        <v>1186</v>
      </c>
      <c r="I63" t="s">
        <v>998</v>
      </c>
      <c r="K63" t="s">
        <v>1187</v>
      </c>
      <c r="L63" t="s">
        <v>560</v>
      </c>
      <c r="M63" t="s">
        <v>1467</v>
      </c>
      <c r="O63" s="12" t="s">
        <v>59</v>
      </c>
    </row>
    <row r="64" spans="1:16" hidden="1">
      <c r="A64" t="s">
        <v>1468</v>
      </c>
      <c r="B64" t="s">
        <v>1469</v>
      </c>
      <c r="C64" t="s">
        <v>1470</v>
      </c>
      <c r="D64" t="s">
        <v>1079</v>
      </c>
      <c r="E64" t="str">
        <f>_xlfn.CONCAT(B64," ",C64)</f>
        <v>GUALTIERO FRANCHI</v>
      </c>
      <c r="F64" t="s">
        <v>1041</v>
      </c>
      <c r="G64" t="s">
        <v>55</v>
      </c>
      <c r="H64" t="s">
        <v>1195</v>
      </c>
      <c r="I64" t="s">
        <v>481</v>
      </c>
      <c r="K64" t="s">
        <v>1187</v>
      </c>
      <c r="L64" t="s">
        <v>66</v>
      </c>
      <c r="O64" t="s">
        <v>979</v>
      </c>
    </row>
    <row r="65" spans="1:16" hidden="1">
      <c r="A65" t="s">
        <v>1471</v>
      </c>
      <c r="B65" t="s">
        <v>1472</v>
      </c>
      <c r="C65" t="s">
        <v>1473</v>
      </c>
      <c r="D65" t="s">
        <v>1089</v>
      </c>
      <c r="E65" t="s">
        <v>1474</v>
      </c>
      <c r="F65" t="s">
        <v>1041</v>
      </c>
      <c r="G65" t="s">
        <v>55</v>
      </c>
      <c r="H65" t="s">
        <v>1195</v>
      </c>
      <c r="I65" t="s">
        <v>1022</v>
      </c>
      <c r="K65" t="s">
        <v>1187</v>
      </c>
      <c r="L65" t="s">
        <v>560</v>
      </c>
      <c r="M65" t="s">
        <v>1475</v>
      </c>
      <c r="O65" s="12" t="s">
        <v>50</v>
      </c>
    </row>
    <row r="66" spans="1:16" hidden="1">
      <c r="A66" t="s">
        <v>1476</v>
      </c>
      <c r="B66" t="s">
        <v>1252</v>
      </c>
      <c r="C66" t="s">
        <v>1477</v>
      </c>
      <c r="D66" t="s">
        <v>1105</v>
      </c>
      <c r="E66" t="s">
        <v>1478</v>
      </c>
      <c r="F66" t="s">
        <v>1041</v>
      </c>
      <c r="G66" t="s">
        <v>55</v>
      </c>
      <c r="H66" t="s">
        <v>1195</v>
      </c>
      <c r="I66" t="s">
        <v>1022</v>
      </c>
      <c r="K66" t="s">
        <v>1187</v>
      </c>
      <c r="L66" t="s">
        <v>560</v>
      </c>
      <c r="M66" t="s">
        <v>1479</v>
      </c>
      <c r="N66" s="1">
        <v>45381</v>
      </c>
      <c r="O66" s="12" t="s">
        <v>50</v>
      </c>
    </row>
    <row r="67" spans="1:16" hidden="1">
      <c r="A67" t="s">
        <v>1480</v>
      </c>
      <c r="B67" t="s">
        <v>1481</v>
      </c>
      <c r="C67" t="s">
        <v>1482</v>
      </c>
      <c r="D67" t="s">
        <v>1080</v>
      </c>
      <c r="E67" t="s">
        <v>1483</v>
      </c>
      <c r="F67" t="s">
        <v>1041</v>
      </c>
      <c r="G67" t="s">
        <v>176</v>
      </c>
      <c r="H67" t="s">
        <v>1484</v>
      </c>
      <c r="I67" t="s">
        <v>1003</v>
      </c>
      <c r="K67" t="s">
        <v>1187</v>
      </c>
      <c r="L67" t="s">
        <v>560</v>
      </c>
      <c r="M67" t="s">
        <v>1485</v>
      </c>
      <c r="O67" s="12" t="s">
        <v>267</v>
      </c>
    </row>
    <row r="68" spans="1:16" hidden="1">
      <c r="A68" t="s">
        <v>1486</v>
      </c>
      <c r="B68" t="s">
        <v>1277</v>
      </c>
      <c r="C68" t="s">
        <v>1487</v>
      </c>
      <c r="D68" s="55" t="s">
        <v>1104</v>
      </c>
      <c r="E68" t="s">
        <v>1488</v>
      </c>
      <c r="F68" t="s">
        <v>1346</v>
      </c>
      <c r="G68" t="s">
        <v>70</v>
      </c>
      <c r="H68" t="s">
        <v>1444</v>
      </c>
      <c r="I68" t="s">
        <v>1347</v>
      </c>
      <c r="K68" t="s">
        <v>1187</v>
      </c>
      <c r="L68" t="s">
        <v>560</v>
      </c>
      <c r="O68" s="12" t="s">
        <v>1016</v>
      </c>
      <c r="P68" t="s">
        <v>1042</v>
      </c>
    </row>
    <row r="69" spans="1:16" hidden="1">
      <c r="A69" t="s">
        <v>1489</v>
      </c>
      <c r="B69" t="s">
        <v>1277</v>
      </c>
      <c r="C69" t="s">
        <v>1490</v>
      </c>
      <c r="D69" s="48" t="s">
        <v>1491</v>
      </c>
      <c r="E69" t="s">
        <v>1492</v>
      </c>
      <c r="F69" t="s">
        <v>1041</v>
      </c>
      <c r="G69" t="s">
        <v>55</v>
      </c>
      <c r="H69" t="s">
        <v>1195</v>
      </c>
      <c r="I69" t="s">
        <v>402</v>
      </c>
      <c r="K69" t="s">
        <v>1187</v>
      </c>
      <c r="L69" t="s">
        <v>560</v>
      </c>
      <c r="M69" t="s">
        <v>1493</v>
      </c>
      <c r="O69" s="12" t="s">
        <v>142</v>
      </c>
    </row>
    <row r="70" spans="1:16" hidden="1">
      <c r="A70" t="s">
        <v>1494</v>
      </c>
      <c r="B70" t="s">
        <v>1495</v>
      </c>
      <c r="C70" t="s">
        <v>1496</v>
      </c>
      <c r="D70" t="s">
        <v>1053</v>
      </c>
      <c r="E70" t="s">
        <v>1497</v>
      </c>
      <c r="F70" t="s">
        <v>128</v>
      </c>
      <c r="G70" t="s">
        <v>128</v>
      </c>
      <c r="H70" t="s">
        <v>841</v>
      </c>
      <c r="I70" t="s">
        <v>841</v>
      </c>
      <c r="K70" t="s">
        <v>1187</v>
      </c>
      <c r="L70" t="s">
        <v>560</v>
      </c>
      <c r="O70" t="s">
        <v>1016</v>
      </c>
    </row>
    <row r="71" spans="1:16" hidden="1">
      <c r="A71" t="s">
        <v>1498</v>
      </c>
      <c r="B71" t="s">
        <v>1499</v>
      </c>
      <c r="C71" t="s">
        <v>1500</v>
      </c>
      <c r="D71" t="s">
        <v>904</v>
      </c>
      <c r="E71" t="s">
        <v>1501</v>
      </c>
      <c r="F71" t="s">
        <v>1041</v>
      </c>
      <c r="G71" t="s">
        <v>55</v>
      </c>
      <c r="H71" t="s">
        <v>1195</v>
      </c>
      <c r="I71" t="s">
        <v>395</v>
      </c>
      <c r="K71" t="s">
        <v>1187</v>
      </c>
      <c r="L71" t="s">
        <v>560</v>
      </c>
      <c r="M71" t="s">
        <v>1502</v>
      </c>
      <c r="O71" s="12" t="s">
        <v>989</v>
      </c>
    </row>
    <row r="72" spans="1:16" hidden="1">
      <c r="A72" t="s">
        <v>1503</v>
      </c>
      <c r="B72" t="s">
        <v>1252</v>
      </c>
      <c r="C72" t="s">
        <v>1504</v>
      </c>
      <c r="D72" t="s">
        <v>1106</v>
      </c>
      <c r="E72" t="s">
        <v>1505</v>
      </c>
      <c r="F72" t="s">
        <v>1041</v>
      </c>
      <c r="G72" t="s">
        <v>55</v>
      </c>
      <c r="H72" t="s">
        <v>1195</v>
      </c>
      <c r="I72" t="s">
        <v>402</v>
      </c>
      <c r="K72" t="s">
        <v>1187</v>
      </c>
      <c r="L72" t="s">
        <v>560</v>
      </c>
      <c r="O72" s="12" t="s">
        <v>142</v>
      </c>
      <c r="P72" t="s">
        <v>1042</v>
      </c>
    </row>
    <row r="73" spans="1:16" hidden="1">
      <c r="A73" t="s">
        <v>1506</v>
      </c>
      <c r="B73" t="s">
        <v>1315</v>
      </c>
      <c r="C73" t="s">
        <v>1507</v>
      </c>
      <c r="D73" t="s">
        <v>1508</v>
      </c>
      <c r="E73" t="s">
        <v>1509</v>
      </c>
      <c r="F73" t="s">
        <v>1510</v>
      </c>
      <c r="K73" t="s">
        <v>1187</v>
      </c>
      <c r="L73" t="s">
        <v>66</v>
      </c>
      <c r="M73" s="24"/>
      <c r="N73" s="24"/>
      <c r="O73" t="s">
        <v>1016</v>
      </c>
    </row>
    <row r="74" spans="1:16" hidden="1">
      <c r="A74" t="s">
        <v>1511</v>
      </c>
      <c r="B74" t="s">
        <v>1512</v>
      </c>
      <c r="C74" t="s">
        <v>1513</v>
      </c>
      <c r="D74" t="s">
        <v>278</v>
      </c>
      <c r="E74" t="s">
        <v>1514</v>
      </c>
      <c r="F74" t="s">
        <v>1041</v>
      </c>
      <c r="G74" t="s">
        <v>55</v>
      </c>
      <c r="H74" t="s">
        <v>1195</v>
      </c>
      <c r="I74" t="s">
        <v>402</v>
      </c>
      <c r="K74" t="s">
        <v>1210</v>
      </c>
      <c r="L74" t="s">
        <v>1333</v>
      </c>
      <c r="N74" s="1">
        <v>45565</v>
      </c>
      <c r="O74" s="12" t="s">
        <v>142</v>
      </c>
    </row>
    <row r="75" spans="1:16" hidden="1">
      <c r="A75" t="s">
        <v>1515</v>
      </c>
      <c r="B75" t="s">
        <v>1239</v>
      </c>
      <c r="C75" t="s">
        <v>1516</v>
      </c>
      <c r="D75" t="s">
        <v>1110</v>
      </c>
      <c r="E75" t="s">
        <v>1517</v>
      </c>
      <c r="F75" t="s">
        <v>128</v>
      </c>
      <c r="G75" t="s">
        <v>128</v>
      </c>
      <c r="H75" t="s">
        <v>841</v>
      </c>
      <c r="I75" t="s">
        <v>841</v>
      </c>
      <c r="K75" t="s">
        <v>1187</v>
      </c>
      <c r="L75" t="s">
        <v>560</v>
      </c>
      <c r="O75" t="s">
        <v>1016</v>
      </c>
    </row>
    <row r="76" spans="1:16" hidden="1">
      <c r="A76" t="s">
        <v>1518</v>
      </c>
      <c r="B76" t="s">
        <v>1519</v>
      </c>
      <c r="C76" t="s">
        <v>1520</v>
      </c>
      <c r="D76" t="s">
        <v>333</v>
      </c>
      <c r="E76" t="s">
        <v>1521</v>
      </c>
      <c r="F76" t="s">
        <v>1041</v>
      </c>
      <c r="G76" t="s">
        <v>176</v>
      </c>
      <c r="H76" t="s">
        <v>1484</v>
      </c>
      <c r="I76" t="s">
        <v>1003</v>
      </c>
      <c r="K76" t="s">
        <v>1187</v>
      </c>
      <c r="L76" t="s">
        <v>560</v>
      </c>
      <c r="M76" t="s">
        <v>1309</v>
      </c>
      <c r="O76" s="12" t="s">
        <v>267</v>
      </c>
    </row>
    <row r="77" spans="1:16" hidden="1">
      <c r="A77" t="s">
        <v>1522</v>
      </c>
      <c r="B77" t="s">
        <v>1191</v>
      </c>
      <c r="C77" t="s">
        <v>1523</v>
      </c>
      <c r="D77" t="s">
        <v>1090</v>
      </c>
      <c r="E77" t="s">
        <v>1524</v>
      </c>
      <c r="F77" t="s">
        <v>1041</v>
      </c>
      <c r="G77" t="s">
        <v>55</v>
      </c>
      <c r="H77" t="s">
        <v>1195</v>
      </c>
      <c r="I77" t="s">
        <v>402</v>
      </c>
      <c r="K77" t="s">
        <v>1187</v>
      </c>
      <c r="L77" t="s">
        <v>560</v>
      </c>
      <c r="M77" t="s">
        <v>1381</v>
      </c>
      <c r="O77" s="12" t="s">
        <v>142</v>
      </c>
      <c r="P77" t="s">
        <v>1042</v>
      </c>
    </row>
    <row r="78" spans="1:16" hidden="1">
      <c r="A78" t="s">
        <v>1525</v>
      </c>
      <c r="B78" s="24" t="s">
        <v>1526</v>
      </c>
      <c r="C78" s="24" t="s">
        <v>1527</v>
      </c>
      <c r="D78" s="24" t="s">
        <v>326</v>
      </c>
      <c r="E78" s="24" t="s">
        <v>1528</v>
      </c>
      <c r="F78" s="24" t="s">
        <v>1041</v>
      </c>
      <c r="G78" s="24" t="s">
        <v>55</v>
      </c>
      <c r="H78" s="24" t="s">
        <v>1195</v>
      </c>
      <c r="I78" s="24" t="s">
        <v>481</v>
      </c>
      <c r="J78" s="24"/>
      <c r="K78" s="24" t="s">
        <v>1187</v>
      </c>
      <c r="L78" s="24" t="s">
        <v>560</v>
      </c>
      <c r="M78" s="24" t="s">
        <v>1529</v>
      </c>
      <c r="N78" s="24"/>
      <c r="O78" s="24" t="s">
        <v>979</v>
      </c>
      <c r="P78" s="24"/>
    </row>
    <row r="79" spans="1:16" hidden="1">
      <c r="A79" t="s">
        <v>1530</v>
      </c>
      <c r="B79" t="s">
        <v>1531</v>
      </c>
      <c r="C79" t="s">
        <v>1532</v>
      </c>
      <c r="D79" t="s">
        <v>1071</v>
      </c>
      <c r="E79" t="s">
        <v>1533</v>
      </c>
      <c r="F79" t="s">
        <v>157</v>
      </c>
      <c r="G79" t="s">
        <v>157</v>
      </c>
      <c r="H79" t="s">
        <v>841</v>
      </c>
      <c r="I79" t="s">
        <v>841</v>
      </c>
      <c r="K79" t="s">
        <v>1187</v>
      </c>
      <c r="L79" t="s">
        <v>560</v>
      </c>
      <c r="O79" t="s">
        <v>1016</v>
      </c>
    </row>
    <row r="80" spans="1:16" ht="16.899999999999999" hidden="1">
      <c r="A80" t="s">
        <v>1534</v>
      </c>
      <c r="B80" t="s">
        <v>1287</v>
      </c>
      <c r="C80" t="s">
        <v>1535</v>
      </c>
      <c r="D80" t="s">
        <v>1054</v>
      </c>
      <c r="E80" t="s">
        <v>1536</v>
      </c>
      <c r="F80" s="60" t="s">
        <v>1537</v>
      </c>
      <c r="G80" t="s">
        <v>1055</v>
      </c>
      <c r="H80" t="s">
        <v>1538</v>
      </c>
      <c r="I80" t="s">
        <v>1011</v>
      </c>
      <c r="K80" t="s">
        <v>1187</v>
      </c>
      <c r="L80" t="s">
        <v>560</v>
      </c>
      <c r="M80" t="s">
        <v>1539</v>
      </c>
      <c r="O80" t="s">
        <v>1016</v>
      </c>
      <c r="P80" t="s">
        <v>1042</v>
      </c>
    </row>
    <row r="81" spans="1:16" hidden="1">
      <c r="A81" t="s">
        <v>1540</v>
      </c>
      <c r="B81" t="s">
        <v>1354</v>
      </c>
      <c r="C81" t="s">
        <v>1541</v>
      </c>
      <c r="D81" t="s">
        <v>1056</v>
      </c>
      <c r="E81" t="s">
        <v>1542</v>
      </c>
      <c r="F81" t="s">
        <v>1041</v>
      </c>
      <c r="G81" t="s">
        <v>55</v>
      </c>
      <c r="H81" t="s">
        <v>1195</v>
      </c>
      <c r="I81" t="s">
        <v>395</v>
      </c>
      <c r="K81" t="s">
        <v>1187</v>
      </c>
      <c r="L81" t="s">
        <v>560</v>
      </c>
      <c r="M81" t="s">
        <v>1543</v>
      </c>
      <c r="O81" s="12" t="s">
        <v>989</v>
      </c>
    </row>
    <row r="82" spans="1:16" hidden="1">
      <c r="A82" t="s">
        <v>1544</v>
      </c>
      <c r="B82" t="str">
        <f>MID(E82,1,SEARCH(" ",E82))</f>
        <v xml:space="preserve">Giuseppe </v>
      </c>
      <c r="C82" t="str">
        <f>MID(E82,SEARCH(" ",E82)+1,LEN(E82))</f>
        <v>Izzo</v>
      </c>
      <c r="D82" t="str">
        <f>TRIM(CONCATENATE(CONCATENATE(LEFT(E82,1),". "),MID(E82,SEARCH(" ",E82)+1,LEN(E82))))</f>
        <v>G. Izzo</v>
      </c>
      <c r="E82" s="56" t="s">
        <v>1545</v>
      </c>
      <c r="F82" t="s">
        <v>1096</v>
      </c>
      <c r="G82" t="s">
        <v>841</v>
      </c>
      <c r="H82" t="s">
        <v>1096</v>
      </c>
      <c r="I82" t="s">
        <v>841</v>
      </c>
      <c r="K82" t="s">
        <v>1187</v>
      </c>
      <c r="L82" t="s">
        <v>560</v>
      </c>
      <c r="O82" t="s">
        <v>1016</v>
      </c>
    </row>
    <row r="83" spans="1:16" hidden="1">
      <c r="A83" t="s">
        <v>1546</v>
      </c>
      <c r="B83" t="s">
        <v>1322</v>
      </c>
      <c r="C83" t="s">
        <v>1547</v>
      </c>
      <c r="D83" t="s">
        <v>1548</v>
      </c>
      <c r="E83" t="s">
        <v>1549</v>
      </c>
      <c r="F83" t="s">
        <v>1041</v>
      </c>
      <c r="G83" t="s">
        <v>55</v>
      </c>
      <c r="H83" t="s">
        <v>1195</v>
      </c>
      <c r="I83" t="s">
        <v>481</v>
      </c>
      <c r="K83" t="s">
        <v>1210</v>
      </c>
      <c r="L83" t="s">
        <v>1313</v>
      </c>
      <c r="N83" s="1">
        <v>45411</v>
      </c>
      <c r="O83" s="12" t="s">
        <v>979</v>
      </c>
    </row>
    <row r="84" spans="1:16" hidden="1">
      <c r="A84" t="s">
        <v>1550</v>
      </c>
      <c r="B84" t="s">
        <v>1322</v>
      </c>
      <c r="C84" t="s">
        <v>1551</v>
      </c>
      <c r="D84" t="s">
        <v>1552</v>
      </c>
      <c r="E84" t="s">
        <v>1553</v>
      </c>
      <c r="F84" t="s">
        <v>1096</v>
      </c>
      <c r="G84" t="s">
        <v>841</v>
      </c>
      <c r="H84" t="s">
        <v>841</v>
      </c>
      <c r="I84" t="s">
        <v>841</v>
      </c>
      <c r="K84" t="s">
        <v>1187</v>
      </c>
      <c r="L84" t="s">
        <v>560</v>
      </c>
      <c r="O84" t="s">
        <v>1016</v>
      </c>
    </row>
    <row r="85" spans="1:16" hidden="1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128</v>
      </c>
      <c r="G85" t="s">
        <v>128</v>
      </c>
      <c r="H85" t="s">
        <v>841</v>
      </c>
      <c r="I85" t="s">
        <v>841</v>
      </c>
      <c r="K85" t="s">
        <v>1187</v>
      </c>
      <c r="L85" t="s">
        <v>560</v>
      </c>
      <c r="O85" t="s">
        <v>1016</v>
      </c>
    </row>
    <row r="86" spans="1:16" hidden="1">
      <c r="A86" t="s">
        <v>1559</v>
      </c>
      <c r="B86" t="s">
        <v>1560</v>
      </c>
      <c r="C86" t="s">
        <v>1556</v>
      </c>
      <c r="D86" t="s">
        <v>1561</v>
      </c>
      <c r="E86" t="s">
        <v>1562</v>
      </c>
      <c r="F86" t="s">
        <v>128</v>
      </c>
      <c r="G86" t="s">
        <v>128</v>
      </c>
      <c r="H86" t="s">
        <v>841</v>
      </c>
      <c r="I86" t="s">
        <v>841</v>
      </c>
      <c r="K86" t="s">
        <v>1187</v>
      </c>
      <c r="L86" t="s">
        <v>560</v>
      </c>
      <c r="O86" t="s">
        <v>1016</v>
      </c>
    </row>
    <row r="87" spans="1:16" hidden="1">
      <c r="A87" t="s">
        <v>1563</v>
      </c>
      <c r="B87" t="s">
        <v>1473</v>
      </c>
      <c r="C87" t="s">
        <v>1564</v>
      </c>
      <c r="D87" t="s">
        <v>1072</v>
      </c>
      <c r="E87" t="s">
        <v>1565</v>
      </c>
      <c r="F87" t="s">
        <v>1346</v>
      </c>
      <c r="G87" t="s">
        <v>70</v>
      </c>
      <c r="H87" t="s">
        <v>1444</v>
      </c>
      <c r="I87" t="s">
        <v>1347</v>
      </c>
      <c r="K87" t="s">
        <v>1187</v>
      </c>
      <c r="L87" t="s">
        <v>560</v>
      </c>
      <c r="M87" t="s">
        <v>1566</v>
      </c>
      <c r="O87" s="12" t="s">
        <v>1016</v>
      </c>
    </row>
    <row r="88" spans="1:16" hidden="1">
      <c r="A88" t="s">
        <v>1567</v>
      </c>
      <c r="B88" t="s">
        <v>1568</v>
      </c>
      <c r="C88" t="s">
        <v>1569</v>
      </c>
      <c r="D88" t="s">
        <v>1081</v>
      </c>
      <c r="E88" t="s">
        <v>1570</v>
      </c>
      <c r="F88" t="s">
        <v>1041</v>
      </c>
      <c r="G88" t="s">
        <v>55</v>
      </c>
      <c r="H88" t="s">
        <v>1195</v>
      </c>
      <c r="I88" t="s">
        <v>481</v>
      </c>
      <c r="K88" t="s">
        <v>1187</v>
      </c>
      <c r="L88" t="s">
        <v>560</v>
      </c>
      <c r="M88" t="s">
        <v>1453</v>
      </c>
      <c r="O88" s="12" t="s">
        <v>979</v>
      </c>
    </row>
    <row r="89" spans="1:16" hidden="1">
      <c r="A89" t="s">
        <v>1571</v>
      </c>
      <c r="B89" t="str">
        <f>MID(E89,1,SEARCH(" ",E89))</f>
        <v xml:space="preserve">Irish </v>
      </c>
      <c r="C89" t="str">
        <f>MID(E89,SEARCH(" ",E89)+1,LEN(E89))</f>
        <v>Lopez</v>
      </c>
      <c r="D89" t="str">
        <f>TRIM(CONCATENATE(CONCATENATE(LEFT(E89,1),". "),MID(E89,SEARCH(" ",E89)+1,LEN(E89))))</f>
        <v>I. Lopez</v>
      </c>
      <c r="E89" s="56" t="s">
        <v>1572</v>
      </c>
      <c r="F89" t="s">
        <v>1096</v>
      </c>
      <c r="G89" t="s">
        <v>841</v>
      </c>
      <c r="H89" t="s">
        <v>1096</v>
      </c>
      <c r="I89" t="s">
        <v>841</v>
      </c>
      <c r="K89" t="s">
        <v>1187</v>
      </c>
      <c r="L89" t="s">
        <v>560</v>
      </c>
      <c r="O89" t="s">
        <v>1016</v>
      </c>
    </row>
    <row r="90" spans="1:16" hidden="1">
      <c r="A90" t="s">
        <v>1573</v>
      </c>
      <c r="B90" t="s">
        <v>1574</v>
      </c>
      <c r="C90" t="s">
        <v>1575</v>
      </c>
      <c r="D90" t="s">
        <v>1057</v>
      </c>
      <c r="E90" t="s">
        <v>1576</v>
      </c>
      <c r="F90" t="s">
        <v>1041</v>
      </c>
      <c r="G90" t="s">
        <v>55</v>
      </c>
      <c r="H90" t="s">
        <v>1195</v>
      </c>
      <c r="I90" t="s">
        <v>481</v>
      </c>
      <c r="K90" t="s">
        <v>1187</v>
      </c>
      <c r="L90" t="s">
        <v>560</v>
      </c>
      <c r="M90" t="s">
        <v>1577</v>
      </c>
      <c r="O90" s="12" t="s">
        <v>979</v>
      </c>
      <c r="P90" t="s">
        <v>1042</v>
      </c>
    </row>
    <row r="91" spans="1:16" hidden="1">
      <c r="A91" t="s">
        <v>1578</v>
      </c>
      <c r="B91" t="s">
        <v>1579</v>
      </c>
      <c r="C91" t="s">
        <v>1580</v>
      </c>
      <c r="D91" t="s">
        <v>1082</v>
      </c>
      <c r="E91" t="s">
        <v>1581</v>
      </c>
      <c r="F91" t="s">
        <v>1041</v>
      </c>
      <c r="G91" t="s">
        <v>176</v>
      </c>
      <c r="H91" t="s">
        <v>1484</v>
      </c>
      <c r="I91" t="s">
        <v>1003</v>
      </c>
      <c r="K91" t="s">
        <v>1187</v>
      </c>
      <c r="L91" t="s">
        <v>560</v>
      </c>
      <c r="M91" t="s">
        <v>1582</v>
      </c>
      <c r="O91" s="12" t="s">
        <v>267</v>
      </c>
    </row>
    <row r="92" spans="1:16" hidden="1">
      <c r="A92" t="s">
        <v>1583</v>
      </c>
      <c r="B92" t="s">
        <v>1584</v>
      </c>
      <c r="C92" t="s">
        <v>1585</v>
      </c>
      <c r="D92" t="s">
        <v>377</v>
      </c>
      <c r="E92" t="s">
        <v>1586</v>
      </c>
      <c r="F92" t="s">
        <v>1096</v>
      </c>
      <c r="H92" t="s">
        <v>1587</v>
      </c>
      <c r="I92" t="s">
        <v>1588</v>
      </c>
      <c r="K92" t="s">
        <v>1187</v>
      </c>
      <c r="L92" t="s">
        <v>560</v>
      </c>
      <c r="O92" t="s">
        <v>608</v>
      </c>
    </row>
    <row r="93" spans="1:16" hidden="1">
      <c r="A93" t="s">
        <v>1589</v>
      </c>
      <c r="B93" t="s">
        <v>1531</v>
      </c>
      <c r="C93" t="s">
        <v>1590</v>
      </c>
      <c r="D93" t="s">
        <v>1073</v>
      </c>
      <c r="E93" t="s">
        <v>1591</v>
      </c>
      <c r="F93" t="s">
        <v>1041</v>
      </c>
      <c r="G93" t="s">
        <v>55</v>
      </c>
      <c r="H93" t="s">
        <v>1195</v>
      </c>
      <c r="I93" t="s">
        <v>395</v>
      </c>
      <c r="K93" t="s">
        <v>1187</v>
      </c>
      <c r="L93" t="s">
        <v>560</v>
      </c>
      <c r="M93" t="s">
        <v>1592</v>
      </c>
      <c r="O93" s="12" t="s">
        <v>989</v>
      </c>
    </row>
    <row r="94" spans="1:16" hidden="1">
      <c r="A94" t="s">
        <v>1593</v>
      </c>
      <c r="B94" t="str">
        <f>MID(E94,1,SEARCH(" ",E94))</f>
        <v xml:space="preserve">Giacomo </v>
      </c>
      <c r="C94" t="str">
        <f>MID(E94,SEARCH(" ",E94)+1,LEN(E94))</f>
        <v>Mandrioli</v>
      </c>
      <c r="D94" t="str">
        <f>TRIM(CONCATENATE(CONCATENATE(LEFT(E94,1),". "),MID(E94,SEARCH(" ",E94)+1,LEN(E94))))</f>
        <v>G. Mandrioli</v>
      </c>
      <c r="E94" s="56" t="s">
        <v>1594</v>
      </c>
      <c r="F94" t="s">
        <v>1096</v>
      </c>
      <c r="G94" t="s">
        <v>841</v>
      </c>
      <c r="H94" t="s">
        <v>1096</v>
      </c>
      <c r="I94" t="s">
        <v>841</v>
      </c>
      <c r="K94" t="s">
        <v>1187</v>
      </c>
      <c r="L94" t="s">
        <v>560</v>
      </c>
      <c r="O94" t="s">
        <v>1016</v>
      </c>
    </row>
    <row r="95" spans="1:16" hidden="1">
      <c r="A95" t="s">
        <v>1595</v>
      </c>
      <c r="B95" t="s">
        <v>1191</v>
      </c>
      <c r="C95" t="s">
        <v>1596</v>
      </c>
      <c r="D95" t="s">
        <v>1091</v>
      </c>
      <c r="E95" t="s">
        <v>1597</v>
      </c>
      <c r="F95" t="s">
        <v>1041</v>
      </c>
      <c r="G95" t="s">
        <v>55</v>
      </c>
      <c r="H95" t="s">
        <v>1195</v>
      </c>
      <c r="I95" t="s">
        <v>1022</v>
      </c>
      <c r="K95" t="s">
        <v>1187</v>
      </c>
      <c r="L95" t="s">
        <v>560</v>
      </c>
      <c r="M95" t="s">
        <v>1598</v>
      </c>
      <c r="O95" s="12" t="s">
        <v>50</v>
      </c>
    </row>
    <row r="96" spans="1:16" hidden="1">
      <c r="A96" t="s">
        <v>1599</v>
      </c>
      <c r="B96" t="s">
        <v>1218</v>
      </c>
      <c r="C96" t="s">
        <v>1600</v>
      </c>
      <c r="D96" t="s">
        <v>390</v>
      </c>
      <c r="E96" t="s">
        <v>1601</v>
      </c>
      <c r="F96" t="s">
        <v>1041</v>
      </c>
      <c r="G96" t="s">
        <v>55</v>
      </c>
      <c r="H96" t="s">
        <v>1195</v>
      </c>
      <c r="I96" t="s">
        <v>481</v>
      </c>
      <c r="K96" t="s">
        <v>1210</v>
      </c>
      <c r="O96" s="12" t="s">
        <v>979</v>
      </c>
    </row>
    <row r="97" spans="1:16" hidden="1">
      <c r="A97" t="s">
        <v>1602</v>
      </c>
      <c r="B97" t="s">
        <v>1252</v>
      </c>
      <c r="C97" t="s">
        <v>1603</v>
      </c>
      <c r="D97" t="s">
        <v>1107</v>
      </c>
      <c r="E97" t="s">
        <v>1604</v>
      </c>
      <c r="F97" t="s">
        <v>1041</v>
      </c>
      <c r="G97" t="s">
        <v>59</v>
      </c>
      <c r="H97" t="s">
        <v>1186</v>
      </c>
      <c r="I97" t="s">
        <v>998</v>
      </c>
      <c r="K97" t="s">
        <v>1187</v>
      </c>
      <c r="L97" t="s">
        <v>560</v>
      </c>
      <c r="M97" t="s">
        <v>1605</v>
      </c>
      <c r="O97" s="12" t="s">
        <v>59</v>
      </c>
    </row>
    <row r="98" spans="1:16" hidden="1">
      <c r="A98" t="s">
        <v>1606</v>
      </c>
      <c r="B98" t="str">
        <f>MID(E98,1,SEARCH(" ",E98))</f>
        <v xml:space="preserve">Alex </v>
      </c>
      <c r="C98" t="str">
        <f>MID(E98,SEARCH(" ",E98)+1,LEN(E98))</f>
        <v>Mattucci</v>
      </c>
      <c r="D98" t="str">
        <f>TRIM(CONCATENATE(CONCATENATE(LEFT(E98,1),". "),MID(E98,SEARCH(" ",E98)+1,LEN(E98))))</f>
        <v>A. Mattucci</v>
      </c>
      <c r="E98" s="56" t="s">
        <v>1607</v>
      </c>
      <c r="F98" t="s">
        <v>1096</v>
      </c>
      <c r="G98" t="s">
        <v>841</v>
      </c>
      <c r="H98" t="s">
        <v>1096</v>
      </c>
      <c r="I98" t="s">
        <v>841</v>
      </c>
      <c r="K98" t="s">
        <v>1187</v>
      </c>
      <c r="L98" t="s">
        <v>560</v>
      </c>
      <c r="O98" t="s">
        <v>1016</v>
      </c>
    </row>
    <row r="99" spans="1:16" ht="16.899999999999999" hidden="1">
      <c r="A99" t="s">
        <v>1608</v>
      </c>
      <c r="B99" t="s">
        <v>1609</v>
      </c>
      <c r="C99" t="s">
        <v>1610</v>
      </c>
      <c r="D99" t="s">
        <v>1011</v>
      </c>
      <c r="E99" t="s">
        <v>1611</v>
      </c>
      <c r="F99" s="60" t="s">
        <v>1537</v>
      </c>
      <c r="G99" t="s">
        <v>1055</v>
      </c>
      <c r="H99" t="s">
        <v>1612</v>
      </c>
      <c r="I99" t="s">
        <v>1011</v>
      </c>
      <c r="K99" t="s">
        <v>1187</v>
      </c>
      <c r="L99" t="s">
        <v>560</v>
      </c>
      <c r="O99" t="s">
        <v>1016</v>
      </c>
    </row>
    <row r="100" spans="1:16" hidden="1">
      <c r="A100" t="s">
        <v>1613</v>
      </c>
      <c r="B100" t="s">
        <v>1614</v>
      </c>
      <c r="C100" t="s">
        <v>1615</v>
      </c>
      <c r="D100" t="s">
        <v>1095</v>
      </c>
      <c r="E100" t="s">
        <v>1616</v>
      </c>
      <c r="F100" t="s">
        <v>1041</v>
      </c>
      <c r="G100" t="s">
        <v>55</v>
      </c>
      <c r="H100" t="s">
        <v>1195</v>
      </c>
      <c r="I100" t="s">
        <v>402</v>
      </c>
      <c r="K100" t="s">
        <v>1187</v>
      </c>
      <c r="L100" t="s">
        <v>560</v>
      </c>
      <c r="O100" s="12" t="s">
        <v>142</v>
      </c>
    </row>
    <row r="101" spans="1:16" hidden="1">
      <c r="A101" t="s">
        <v>1617</v>
      </c>
      <c r="B101" t="s">
        <v>1618</v>
      </c>
      <c r="C101" t="s">
        <v>1619</v>
      </c>
      <c r="D101" t="s">
        <v>1067</v>
      </c>
      <c r="E101" t="s">
        <v>1620</v>
      </c>
      <c r="F101" t="s">
        <v>356</v>
      </c>
      <c r="G101" t="s">
        <v>356</v>
      </c>
      <c r="H101" t="s">
        <v>1587</v>
      </c>
      <c r="I101" t="s">
        <v>841</v>
      </c>
      <c r="K101" t="s">
        <v>1187</v>
      </c>
      <c r="L101" t="s">
        <v>560</v>
      </c>
      <c r="M101" t="s">
        <v>1621</v>
      </c>
      <c r="O101" t="s">
        <v>1016</v>
      </c>
    </row>
    <row r="102" spans="1:16" hidden="1">
      <c r="A102" t="s">
        <v>1622</v>
      </c>
      <c r="B102" t="s">
        <v>1322</v>
      </c>
      <c r="C102" t="s">
        <v>1623</v>
      </c>
      <c r="D102" t="s">
        <v>771</v>
      </c>
      <c r="E102" t="s">
        <v>1624</v>
      </c>
      <c r="F102" t="s">
        <v>1041</v>
      </c>
      <c r="G102" t="s">
        <v>55</v>
      </c>
      <c r="H102" t="s">
        <v>1195</v>
      </c>
      <c r="I102" t="s">
        <v>1022</v>
      </c>
      <c r="K102" t="s">
        <v>1187</v>
      </c>
      <c r="L102" t="s">
        <v>560</v>
      </c>
      <c r="M102" t="s">
        <v>1625</v>
      </c>
      <c r="O102" s="12" t="s">
        <v>50</v>
      </c>
      <c r="P102" t="s">
        <v>1043</v>
      </c>
    </row>
    <row r="103" spans="1:16" hidden="1">
      <c r="A103" t="s">
        <v>1626</v>
      </c>
      <c r="B103" t="s">
        <v>1627</v>
      </c>
      <c r="C103" t="s">
        <v>1628</v>
      </c>
      <c r="D103" t="s">
        <v>1114</v>
      </c>
      <c r="E103" t="s">
        <v>1629</v>
      </c>
      <c r="F103" t="s">
        <v>1041</v>
      </c>
      <c r="G103" t="s">
        <v>55</v>
      </c>
      <c r="H103" t="s">
        <v>1195</v>
      </c>
      <c r="I103" t="s">
        <v>402</v>
      </c>
      <c r="K103" t="s">
        <v>1210</v>
      </c>
      <c r="L103" t="s">
        <v>1325</v>
      </c>
      <c r="O103" s="12" t="s">
        <v>142</v>
      </c>
    </row>
    <row r="104" spans="1:16" hidden="1">
      <c r="A104" t="s">
        <v>1630</v>
      </c>
      <c r="B104" t="s">
        <v>1631</v>
      </c>
      <c r="C104" t="s">
        <v>1632</v>
      </c>
      <c r="D104" t="s">
        <v>1633</v>
      </c>
      <c r="E104" t="s">
        <v>1634</v>
      </c>
      <c r="F104" t="s">
        <v>1041</v>
      </c>
      <c r="G104" t="s">
        <v>55</v>
      </c>
      <c r="H104" t="s">
        <v>1195</v>
      </c>
      <c r="I104" t="s">
        <v>402</v>
      </c>
      <c r="K104" t="s">
        <v>1187</v>
      </c>
      <c r="L104" t="s">
        <v>560</v>
      </c>
      <c r="M104" s="24" t="s">
        <v>1635</v>
      </c>
      <c r="O104" s="12" t="s">
        <v>142</v>
      </c>
      <c r="P104" t="s">
        <v>1043</v>
      </c>
    </row>
    <row r="105" spans="1:16" hidden="1">
      <c r="A105" t="s">
        <v>1636</v>
      </c>
      <c r="B105" t="s">
        <v>1637</v>
      </c>
      <c r="C105" t="s">
        <v>1638</v>
      </c>
      <c r="D105" t="s">
        <v>1058</v>
      </c>
      <c r="E105" t="s">
        <v>1639</v>
      </c>
      <c r="F105" t="s">
        <v>1041</v>
      </c>
      <c r="G105" t="s">
        <v>55</v>
      </c>
      <c r="H105" t="s">
        <v>1195</v>
      </c>
      <c r="I105" t="s">
        <v>481</v>
      </c>
      <c r="K105" t="s">
        <v>1187</v>
      </c>
      <c r="L105" t="s">
        <v>560</v>
      </c>
      <c r="M105" t="s">
        <v>1640</v>
      </c>
      <c r="O105" s="12" t="s">
        <v>979</v>
      </c>
    </row>
    <row r="106" spans="1:16" hidden="1">
      <c r="A106" t="s">
        <v>1641</v>
      </c>
      <c r="B106" t="s">
        <v>1642</v>
      </c>
      <c r="C106" t="s">
        <v>1643</v>
      </c>
      <c r="D106" t="s">
        <v>539</v>
      </c>
      <c r="E106" t="s">
        <v>1644</v>
      </c>
      <c r="F106" t="s">
        <v>128</v>
      </c>
      <c r="G106" t="s">
        <v>128</v>
      </c>
      <c r="H106" t="s">
        <v>128</v>
      </c>
      <c r="I106" t="s">
        <v>841</v>
      </c>
      <c r="K106" t="s">
        <v>1210</v>
      </c>
      <c r="L106" t="s">
        <v>1645</v>
      </c>
      <c r="O106" t="s">
        <v>1016</v>
      </c>
    </row>
    <row r="107" spans="1:16" hidden="1">
      <c r="A107" t="s">
        <v>1646</v>
      </c>
      <c r="B107" t="s">
        <v>1647</v>
      </c>
      <c r="C107" t="s">
        <v>1648</v>
      </c>
      <c r="D107" t="s">
        <v>1142</v>
      </c>
      <c r="E107" t="s">
        <v>1649</v>
      </c>
      <c r="F107" t="s">
        <v>1041</v>
      </c>
      <c r="G107" t="s">
        <v>55</v>
      </c>
      <c r="H107" t="s">
        <v>1195</v>
      </c>
      <c r="I107" t="s">
        <v>481</v>
      </c>
      <c r="K107" t="s">
        <v>1210</v>
      </c>
      <c r="L107" t="s">
        <v>560</v>
      </c>
      <c r="N107" s="1">
        <v>45457</v>
      </c>
      <c r="O107" s="12" t="s">
        <v>979</v>
      </c>
    </row>
    <row r="108" spans="1:16" hidden="1">
      <c r="A108" t="s">
        <v>1650</v>
      </c>
      <c r="B108" t="s">
        <v>1267</v>
      </c>
      <c r="C108" t="s">
        <v>1651</v>
      </c>
      <c r="D108" t="s">
        <v>310</v>
      </c>
      <c r="E108" t="s">
        <v>1652</v>
      </c>
      <c r="F108" t="s">
        <v>1041</v>
      </c>
      <c r="G108" t="s">
        <v>55</v>
      </c>
      <c r="H108" t="s">
        <v>1195</v>
      </c>
      <c r="I108" t="s">
        <v>481</v>
      </c>
      <c r="K108" t="s">
        <v>1187</v>
      </c>
      <c r="L108" t="s">
        <v>560</v>
      </c>
      <c r="M108" t="s">
        <v>1529</v>
      </c>
      <c r="O108" s="12" t="s">
        <v>979</v>
      </c>
    </row>
    <row r="109" spans="1:16" hidden="1">
      <c r="A109" t="s">
        <v>1653</v>
      </c>
      <c r="B109" t="s">
        <v>1654</v>
      </c>
      <c r="C109" t="s">
        <v>1655</v>
      </c>
      <c r="D109" t="s">
        <v>1065</v>
      </c>
      <c r="E109" t="s">
        <v>1656</v>
      </c>
      <c r="F109" t="s">
        <v>1041</v>
      </c>
      <c r="G109" t="s">
        <v>59</v>
      </c>
      <c r="H109" t="s">
        <v>1186</v>
      </c>
      <c r="I109" t="s">
        <v>998</v>
      </c>
      <c r="K109" t="s">
        <v>1187</v>
      </c>
      <c r="L109" t="s">
        <v>560</v>
      </c>
      <c r="M109" t="s">
        <v>1657</v>
      </c>
      <c r="O109" s="12" t="s">
        <v>59</v>
      </c>
    </row>
    <row r="110" spans="1:16" hidden="1">
      <c r="A110" t="s">
        <v>1658</v>
      </c>
      <c r="B110" t="s">
        <v>1659</v>
      </c>
      <c r="C110" t="s">
        <v>1660</v>
      </c>
      <c r="D110" t="s">
        <v>1099</v>
      </c>
      <c r="E110" t="s">
        <v>1661</v>
      </c>
      <c r="F110" t="s">
        <v>1041</v>
      </c>
      <c r="G110" t="s">
        <v>55</v>
      </c>
      <c r="H110" t="s">
        <v>1195</v>
      </c>
      <c r="I110" t="s">
        <v>481</v>
      </c>
      <c r="K110" t="s">
        <v>1187</v>
      </c>
      <c r="L110" t="s">
        <v>560</v>
      </c>
      <c r="M110" t="s">
        <v>1662</v>
      </c>
      <c r="O110" s="12" t="s">
        <v>979</v>
      </c>
    </row>
    <row r="111" spans="1:16" hidden="1">
      <c r="A111" t="s">
        <v>1663</v>
      </c>
      <c r="B111" t="s">
        <v>1664</v>
      </c>
      <c r="C111" t="s">
        <v>1665</v>
      </c>
      <c r="D111" t="s">
        <v>547</v>
      </c>
      <c r="E111" t="s">
        <v>1666</v>
      </c>
      <c r="F111" t="s">
        <v>128</v>
      </c>
      <c r="G111" t="s">
        <v>128</v>
      </c>
      <c r="H111" t="s">
        <v>128</v>
      </c>
      <c r="I111" t="s">
        <v>841</v>
      </c>
      <c r="K111" t="s">
        <v>1210</v>
      </c>
      <c r="L111" t="s">
        <v>1645</v>
      </c>
      <c r="O111" t="s">
        <v>1016</v>
      </c>
    </row>
    <row r="112" spans="1:16" hidden="1">
      <c r="A112" t="s">
        <v>1667</v>
      </c>
      <c r="B112" t="s">
        <v>1668</v>
      </c>
      <c r="C112" t="s">
        <v>1669</v>
      </c>
      <c r="D112" t="s">
        <v>1084</v>
      </c>
      <c r="E112" t="s">
        <v>1670</v>
      </c>
      <c r="F112" t="s">
        <v>1346</v>
      </c>
      <c r="G112" t="s">
        <v>70</v>
      </c>
      <c r="H112" t="s">
        <v>1444</v>
      </c>
      <c r="I112" t="s">
        <v>1347</v>
      </c>
      <c r="K112" t="s">
        <v>1187</v>
      </c>
      <c r="L112" t="s">
        <v>560</v>
      </c>
      <c r="M112" t="s">
        <v>1479</v>
      </c>
      <c r="O112" s="12" t="s">
        <v>1016</v>
      </c>
      <c r="P112" t="s">
        <v>1043</v>
      </c>
    </row>
    <row r="113" spans="1:16" hidden="1">
      <c r="A113" t="s">
        <v>1671</v>
      </c>
      <c r="B113" t="s">
        <v>1672</v>
      </c>
      <c r="C113" t="s">
        <v>1673</v>
      </c>
      <c r="D113" t="s">
        <v>773</v>
      </c>
      <c r="E113" t="s">
        <v>1674</v>
      </c>
      <c r="F113" t="s">
        <v>1041</v>
      </c>
      <c r="G113" t="s">
        <v>55</v>
      </c>
      <c r="H113" t="s">
        <v>1195</v>
      </c>
      <c r="I113" t="s">
        <v>1022</v>
      </c>
      <c r="K113" t="s">
        <v>1187</v>
      </c>
      <c r="L113" t="s">
        <v>560</v>
      </c>
      <c r="M113" t="s">
        <v>1675</v>
      </c>
      <c r="O113" s="12" t="s">
        <v>50</v>
      </c>
    </row>
    <row r="114" spans="1:16" hidden="1">
      <c r="A114" t="s">
        <v>1676</v>
      </c>
      <c r="B114" t="s">
        <v>1677</v>
      </c>
      <c r="C114" t="s">
        <v>1678</v>
      </c>
      <c r="D114" t="s">
        <v>1092</v>
      </c>
      <c r="E114" t="s">
        <v>1679</v>
      </c>
      <c r="F114" t="s">
        <v>1346</v>
      </c>
      <c r="G114" t="s">
        <v>70</v>
      </c>
      <c r="H114" t="s">
        <v>1444</v>
      </c>
      <c r="I114" t="s">
        <v>1347</v>
      </c>
      <c r="K114" t="s">
        <v>1187</v>
      </c>
      <c r="L114" t="s">
        <v>560</v>
      </c>
      <c r="M114" t="s">
        <v>1680</v>
      </c>
      <c r="O114" s="12" t="s">
        <v>1016</v>
      </c>
      <c r="P114" t="s">
        <v>1043</v>
      </c>
    </row>
    <row r="115" spans="1:16" hidden="1">
      <c r="A115" t="s">
        <v>1681</v>
      </c>
      <c r="B115" t="s">
        <v>1682</v>
      </c>
      <c r="C115" t="s">
        <v>1683</v>
      </c>
      <c r="D115" t="s">
        <v>1003</v>
      </c>
      <c r="E115" t="s">
        <v>1684</v>
      </c>
      <c r="F115" t="s">
        <v>1041</v>
      </c>
      <c r="G115" t="s">
        <v>176</v>
      </c>
      <c r="H115" t="s">
        <v>1484</v>
      </c>
      <c r="I115" t="s">
        <v>1003</v>
      </c>
      <c r="K115" t="s">
        <v>1187</v>
      </c>
      <c r="L115" t="s">
        <v>560</v>
      </c>
      <c r="M115" t="s">
        <v>1685</v>
      </c>
      <c r="O115" s="12" t="s">
        <v>267</v>
      </c>
    </row>
    <row r="116" spans="1:16" hidden="1">
      <c r="A116" t="s">
        <v>1686</v>
      </c>
      <c r="B116" t="s">
        <v>1687</v>
      </c>
      <c r="C116" t="s">
        <v>1688</v>
      </c>
      <c r="D116" t="s">
        <v>243</v>
      </c>
      <c r="E116" t="s">
        <v>1689</v>
      </c>
      <c r="F116" t="s">
        <v>1041</v>
      </c>
      <c r="G116" t="s">
        <v>55</v>
      </c>
      <c r="H116" t="s">
        <v>1195</v>
      </c>
      <c r="I116" t="s">
        <v>402</v>
      </c>
      <c r="K116" t="s">
        <v>1210</v>
      </c>
      <c r="L116" t="s">
        <v>1211</v>
      </c>
      <c r="O116" s="12" t="s">
        <v>142</v>
      </c>
    </row>
    <row r="117" spans="1:16" hidden="1">
      <c r="A117" t="s">
        <v>1690</v>
      </c>
      <c r="B117" t="s">
        <v>1315</v>
      </c>
      <c r="C117" t="s">
        <v>1691</v>
      </c>
      <c r="D117" t="s">
        <v>341</v>
      </c>
      <c r="E117" t="s">
        <v>1692</v>
      </c>
      <c r="F117" t="s">
        <v>1041</v>
      </c>
      <c r="G117" t="s">
        <v>55</v>
      </c>
      <c r="H117" t="s">
        <v>1195</v>
      </c>
      <c r="I117" t="s">
        <v>481</v>
      </c>
      <c r="K117" t="s">
        <v>1187</v>
      </c>
      <c r="L117" t="s">
        <v>560</v>
      </c>
      <c r="M117" t="s">
        <v>1693</v>
      </c>
      <c r="O117" s="12" t="s">
        <v>979</v>
      </c>
    </row>
    <row r="118" spans="1:16" hidden="1">
      <c r="A118" t="s">
        <v>1694</v>
      </c>
      <c r="B118" t="s">
        <v>1213</v>
      </c>
      <c r="C118" t="s">
        <v>1695</v>
      </c>
      <c r="D118" t="s">
        <v>471</v>
      </c>
      <c r="E118" t="s">
        <v>1696</v>
      </c>
      <c r="F118" t="s">
        <v>1041</v>
      </c>
      <c r="G118" t="s">
        <v>55</v>
      </c>
      <c r="H118" t="s">
        <v>1195</v>
      </c>
      <c r="I118" t="s">
        <v>402</v>
      </c>
      <c r="K118" t="s">
        <v>1210</v>
      </c>
      <c r="L118" t="s">
        <v>1325</v>
      </c>
      <c r="O118" s="12" t="s">
        <v>142</v>
      </c>
    </row>
    <row r="119" spans="1:16" hidden="1">
      <c r="A119" t="s">
        <v>1697</v>
      </c>
      <c r="B119" t="s">
        <v>1698</v>
      </c>
      <c r="C119" t="s">
        <v>1699</v>
      </c>
      <c r="D119" t="s">
        <v>481</v>
      </c>
      <c r="E119" t="s">
        <v>1700</v>
      </c>
      <c r="F119" t="s">
        <v>1041</v>
      </c>
      <c r="G119" t="s">
        <v>55</v>
      </c>
      <c r="H119" t="s">
        <v>1195</v>
      </c>
      <c r="I119" t="s">
        <v>481</v>
      </c>
      <c r="K119" t="s">
        <v>1187</v>
      </c>
      <c r="L119" t="s">
        <v>560</v>
      </c>
      <c r="M119" t="s">
        <v>1529</v>
      </c>
      <c r="O119" s="12" t="s">
        <v>979</v>
      </c>
    </row>
    <row r="120" spans="1:16" hidden="1">
      <c r="A120" t="s">
        <v>1701</v>
      </c>
      <c r="B120" t="s">
        <v>1702</v>
      </c>
      <c r="C120" t="s">
        <v>1703</v>
      </c>
      <c r="D120" t="s">
        <v>1111</v>
      </c>
      <c r="E120" t="s">
        <v>1704</v>
      </c>
      <c r="F120" t="s">
        <v>1041</v>
      </c>
      <c r="G120" t="s">
        <v>176</v>
      </c>
      <c r="H120" t="s">
        <v>1484</v>
      </c>
      <c r="I120" t="s">
        <v>1003</v>
      </c>
      <c r="K120" t="s">
        <v>1187</v>
      </c>
      <c r="L120" t="s">
        <v>560</v>
      </c>
      <c r="M120" t="s">
        <v>1705</v>
      </c>
      <c r="O120" s="12" t="s">
        <v>267</v>
      </c>
    </row>
    <row r="121" spans="1:16" hidden="1">
      <c r="A121" t="s">
        <v>1706</v>
      </c>
      <c r="B121" t="s">
        <v>1272</v>
      </c>
      <c r="C121" t="s">
        <v>1707</v>
      </c>
      <c r="D121" t="s">
        <v>774</v>
      </c>
      <c r="E121" t="s">
        <v>1708</v>
      </c>
      <c r="F121" t="s">
        <v>1041</v>
      </c>
      <c r="G121" t="s">
        <v>59</v>
      </c>
      <c r="H121" t="s">
        <v>1186</v>
      </c>
      <c r="I121" t="s">
        <v>998</v>
      </c>
      <c r="K121" t="s">
        <v>1187</v>
      </c>
      <c r="L121" t="s">
        <v>560</v>
      </c>
      <c r="M121" t="s">
        <v>1449</v>
      </c>
      <c r="O121" s="12" t="s">
        <v>59</v>
      </c>
    </row>
    <row r="122" spans="1:16" hidden="1">
      <c r="A122" t="s">
        <v>1709</v>
      </c>
      <c r="B122" t="s">
        <v>1710</v>
      </c>
      <c r="C122" t="s">
        <v>1711</v>
      </c>
      <c r="D122" t="s">
        <v>1113</v>
      </c>
      <c r="E122" t="s">
        <v>1712</v>
      </c>
      <c r="F122" t="s">
        <v>1041</v>
      </c>
      <c r="G122" t="s">
        <v>55</v>
      </c>
      <c r="H122" t="s">
        <v>1195</v>
      </c>
      <c r="I122" t="s">
        <v>1022</v>
      </c>
      <c r="K122" t="s">
        <v>1187</v>
      </c>
      <c r="L122" t="s">
        <v>560</v>
      </c>
      <c r="M122" t="s">
        <v>1566</v>
      </c>
      <c r="O122" s="12" t="s">
        <v>50</v>
      </c>
    </row>
    <row r="123" spans="1:16" hidden="1">
      <c r="A123" t="s">
        <v>1713</v>
      </c>
      <c r="B123" t="s">
        <v>1393</v>
      </c>
      <c r="C123" t="s">
        <v>1714</v>
      </c>
      <c r="D123" t="s">
        <v>1074</v>
      </c>
      <c r="E123" t="s">
        <v>1715</v>
      </c>
      <c r="F123" t="s">
        <v>1041</v>
      </c>
      <c r="G123" t="s">
        <v>55</v>
      </c>
      <c r="H123" t="s">
        <v>1195</v>
      </c>
      <c r="I123" t="s">
        <v>402</v>
      </c>
      <c r="K123" t="s">
        <v>1187</v>
      </c>
      <c r="L123" t="s">
        <v>560</v>
      </c>
      <c r="M123" t="s">
        <v>1716</v>
      </c>
      <c r="O123" s="12" t="s">
        <v>142</v>
      </c>
    </row>
    <row r="124" spans="1:16" hidden="1">
      <c r="A124" t="s">
        <v>1717</v>
      </c>
      <c r="B124" t="s">
        <v>1446</v>
      </c>
      <c r="C124" t="s">
        <v>1718</v>
      </c>
      <c r="D124" t="s">
        <v>244</v>
      </c>
      <c r="E124" t="s">
        <v>1719</v>
      </c>
      <c r="F124" t="s">
        <v>1041</v>
      </c>
      <c r="G124" t="s">
        <v>55</v>
      </c>
      <c r="H124" t="s">
        <v>1195</v>
      </c>
      <c r="I124" t="s">
        <v>402</v>
      </c>
      <c r="K124" t="s">
        <v>1210</v>
      </c>
      <c r="L124" t="s">
        <v>1211</v>
      </c>
      <c r="O124" s="12" t="s">
        <v>142</v>
      </c>
    </row>
    <row r="125" spans="1:16" hidden="1">
      <c r="A125" t="s">
        <v>1720</v>
      </c>
      <c r="B125" t="str">
        <f>MID(E125,1,SEARCH(" ",E125))</f>
        <v xml:space="preserve">Davide </v>
      </c>
      <c r="C125" t="str">
        <f>MID(E125,SEARCH(" ",E125)+1,LEN(E125))</f>
        <v>Reich</v>
      </c>
      <c r="D125" t="str">
        <f>TRIM(CONCATENATE(CONCATENATE(LEFT(E125,1),". "),MID(E125,SEARCH(" ",E125)+1,LEN(E125))))</f>
        <v>D. Reich</v>
      </c>
      <c r="E125" s="56" t="s">
        <v>1721</v>
      </c>
      <c r="F125" t="s">
        <v>1096</v>
      </c>
      <c r="G125" t="s">
        <v>841</v>
      </c>
      <c r="H125" t="s">
        <v>1096</v>
      </c>
      <c r="I125" t="s">
        <v>841</v>
      </c>
      <c r="K125" t="s">
        <v>1187</v>
      </c>
      <c r="L125" t="s">
        <v>560</v>
      </c>
      <c r="O125" t="s">
        <v>1016</v>
      </c>
    </row>
    <row r="126" spans="1:16" hidden="1">
      <c r="A126" t="s">
        <v>1722</v>
      </c>
      <c r="B126" t="s">
        <v>1191</v>
      </c>
      <c r="C126" t="s">
        <v>1723</v>
      </c>
      <c r="D126" t="s">
        <v>457</v>
      </c>
      <c r="E126" t="s">
        <v>1724</v>
      </c>
      <c r="F126" t="s">
        <v>1041</v>
      </c>
      <c r="G126" t="s">
        <v>55</v>
      </c>
      <c r="H126" t="s">
        <v>1195</v>
      </c>
      <c r="I126" t="s">
        <v>457</v>
      </c>
      <c r="K126" t="s">
        <v>1187</v>
      </c>
      <c r="L126" t="s">
        <v>560</v>
      </c>
      <c r="M126" t="s">
        <v>1725</v>
      </c>
      <c r="O126" s="12" t="s">
        <v>1020</v>
      </c>
    </row>
    <row r="127" spans="1:16" hidden="1">
      <c r="A127" t="s">
        <v>1726</v>
      </c>
      <c r="B127" t="s">
        <v>1727</v>
      </c>
      <c r="C127" t="s">
        <v>1728</v>
      </c>
      <c r="D127" t="s">
        <v>1729</v>
      </c>
      <c r="E127" t="s">
        <v>1730</v>
      </c>
      <c r="F127" t="s">
        <v>157</v>
      </c>
      <c r="G127" t="s">
        <v>157</v>
      </c>
      <c r="H127" t="s">
        <v>841</v>
      </c>
      <c r="I127" t="s">
        <v>841</v>
      </c>
      <c r="K127" t="s">
        <v>1187</v>
      </c>
      <c r="L127" t="s">
        <v>560</v>
      </c>
      <c r="O127" t="s">
        <v>1016</v>
      </c>
    </row>
    <row r="128" spans="1:16" hidden="1">
      <c r="A128" t="s">
        <v>1731</v>
      </c>
      <c r="B128" t="s">
        <v>1732</v>
      </c>
      <c r="C128" t="s">
        <v>1733</v>
      </c>
      <c r="D128" t="s">
        <v>188</v>
      </c>
      <c r="E128" t="s">
        <v>1734</v>
      </c>
      <c r="F128" t="s">
        <v>1041</v>
      </c>
      <c r="G128" t="s">
        <v>55</v>
      </c>
      <c r="H128" t="s">
        <v>1195</v>
      </c>
      <c r="I128" t="s">
        <v>395</v>
      </c>
      <c r="K128" t="s">
        <v>1210</v>
      </c>
      <c r="N128" t="s">
        <v>1735</v>
      </c>
      <c r="O128" s="12" t="s">
        <v>989</v>
      </c>
    </row>
    <row r="129" spans="1:16" hidden="1">
      <c r="A129" t="s">
        <v>1736</v>
      </c>
      <c r="B129" t="s">
        <v>1244</v>
      </c>
      <c r="C129" t="s">
        <v>1737</v>
      </c>
      <c r="D129" t="s">
        <v>416</v>
      </c>
      <c r="E129" t="s">
        <v>1738</v>
      </c>
      <c r="F129" t="s">
        <v>1041</v>
      </c>
      <c r="G129" t="s">
        <v>55</v>
      </c>
      <c r="H129" t="s">
        <v>1195</v>
      </c>
      <c r="I129" t="s">
        <v>416</v>
      </c>
      <c r="K129" t="s">
        <v>1187</v>
      </c>
      <c r="L129" t="s">
        <v>560</v>
      </c>
      <c r="M129" t="s">
        <v>1237</v>
      </c>
      <c r="O129" s="12" t="s">
        <v>55</v>
      </c>
    </row>
    <row r="130" spans="1:16" hidden="1">
      <c r="A130" t="s">
        <v>1739</v>
      </c>
      <c r="B130" t="s">
        <v>1740</v>
      </c>
      <c r="C130" t="s">
        <v>1741</v>
      </c>
      <c r="D130" t="s">
        <v>202</v>
      </c>
      <c r="E130" t="s">
        <v>1742</v>
      </c>
      <c r="F130" t="s">
        <v>1041</v>
      </c>
      <c r="G130" t="s">
        <v>55</v>
      </c>
      <c r="H130" t="s">
        <v>1195</v>
      </c>
      <c r="I130" t="s">
        <v>402</v>
      </c>
      <c r="K130" t="s">
        <v>1187</v>
      </c>
      <c r="L130" t="s">
        <v>560</v>
      </c>
      <c r="M130" t="s">
        <v>1743</v>
      </c>
      <c r="O130" s="12" t="s">
        <v>142</v>
      </c>
      <c r="P130" t="s">
        <v>1042</v>
      </c>
    </row>
    <row r="131" spans="1:16" hidden="1">
      <c r="A131" t="s">
        <v>1744</v>
      </c>
      <c r="B131" t="s">
        <v>1745</v>
      </c>
      <c r="C131" t="s">
        <v>1746</v>
      </c>
      <c r="D131" t="s">
        <v>1097</v>
      </c>
      <c r="E131" t="s">
        <v>1747</v>
      </c>
      <c r="F131" t="s">
        <v>1346</v>
      </c>
      <c r="G131" t="s">
        <v>70</v>
      </c>
      <c r="H131" t="s">
        <v>1444</v>
      </c>
      <c r="I131" t="s">
        <v>1347</v>
      </c>
      <c r="K131" t="s">
        <v>1187</v>
      </c>
      <c r="L131" t="s">
        <v>560</v>
      </c>
      <c r="M131" t="s">
        <v>1748</v>
      </c>
      <c r="O131" s="12" t="s">
        <v>1016</v>
      </c>
    </row>
    <row r="132" spans="1:16" hidden="1">
      <c r="A132" t="s">
        <v>1749</v>
      </c>
      <c r="B132" t="s">
        <v>1750</v>
      </c>
      <c r="C132" t="s">
        <v>1751</v>
      </c>
      <c r="D132" t="s">
        <v>401</v>
      </c>
      <c r="E132" t="s">
        <v>1752</v>
      </c>
      <c r="F132" t="s">
        <v>1041</v>
      </c>
      <c r="K132" t="s">
        <v>1187</v>
      </c>
      <c r="L132" t="s">
        <v>560</v>
      </c>
      <c r="M132" t="s">
        <v>1753</v>
      </c>
      <c r="N132" s="1">
        <v>46022</v>
      </c>
      <c r="O132" s="12"/>
    </row>
    <row r="133" spans="1:16" hidden="1">
      <c r="A133" t="s">
        <v>1754</v>
      </c>
      <c r="B133" t="str">
        <f>MID(E133,1,SEARCH(" ",E133))</f>
        <v xml:space="preserve">Dorotea </v>
      </c>
      <c r="C133" t="str">
        <f>MID(E133,SEARCH(" ",E133)+1,LEN(E133))</f>
        <v xml:space="preserve">Scala </v>
      </c>
      <c r="D133" t="str">
        <f>TRIM(CONCATENATE(CONCATENATE(LEFT(E133,1),". "),MID(E133,SEARCH(" ",E133)+1,LEN(E133))))</f>
        <v>D. Scala</v>
      </c>
      <c r="E133" s="56" t="s">
        <v>1755</v>
      </c>
      <c r="F133" t="s">
        <v>1096</v>
      </c>
      <c r="G133" t="s">
        <v>841</v>
      </c>
      <c r="H133" t="s">
        <v>1096</v>
      </c>
      <c r="I133" t="s">
        <v>841</v>
      </c>
      <c r="K133" t="s">
        <v>1187</v>
      </c>
      <c r="L133" t="s">
        <v>560</v>
      </c>
      <c r="O133" t="s">
        <v>1016</v>
      </c>
    </row>
    <row r="134" spans="1:16" hidden="1">
      <c r="A134" t="s">
        <v>1756</v>
      </c>
      <c r="B134" t="s">
        <v>1618</v>
      </c>
      <c r="C134" t="s">
        <v>1757</v>
      </c>
      <c r="D134" t="s">
        <v>228</v>
      </c>
      <c r="E134" t="s">
        <v>1758</v>
      </c>
      <c r="F134" t="s">
        <v>1041</v>
      </c>
      <c r="G134" t="s">
        <v>55</v>
      </c>
      <c r="H134" t="s">
        <v>1195</v>
      </c>
      <c r="I134" t="s">
        <v>481</v>
      </c>
      <c r="K134" t="s">
        <v>1210</v>
      </c>
      <c r="L134" t="s">
        <v>1313</v>
      </c>
      <c r="N134" s="1">
        <v>45411</v>
      </c>
      <c r="O134" s="12" t="s">
        <v>979</v>
      </c>
    </row>
    <row r="135" spans="1:16" hidden="1">
      <c r="A135" t="s">
        <v>1759</v>
      </c>
      <c r="B135" t="s">
        <v>1760</v>
      </c>
      <c r="C135" t="s">
        <v>1761</v>
      </c>
      <c r="D135" t="s">
        <v>612</v>
      </c>
      <c r="E135" t="s">
        <v>1762</v>
      </c>
      <c r="F135" t="s">
        <v>1041</v>
      </c>
      <c r="G135" t="s">
        <v>55</v>
      </c>
      <c r="H135" t="s">
        <v>1195</v>
      </c>
      <c r="I135" t="s">
        <v>481</v>
      </c>
      <c r="K135" t="s">
        <v>1210</v>
      </c>
      <c r="L135" t="s">
        <v>1313</v>
      </c>
      <c r="N135" s="1">
        <v>45411</v>
      </c>
      <c r="O135" s="12" t="s">
        <v>979</v>
      </c>
    </row>
    <row r="136" spans="1:16" hidden="1">
      <c r="A136" t="s">
        <v>1763</v>
      </c>
      <c r="B136" t="s">
        <v>1647</v>
      </c>
      <c r="C136" t="s">
        <v>1764</v>
      </c>
      <c r="D136" t="s">
        <v>405</v>
      </c>
      <c r="E136" t="s">
        <v>1765</v>
      </c>
      <c r="F136" t="s">
        <v>1041</v>
      </c>
      <c r="G136" t="s">
        <v>55</v>
      </c>
      <c r="H136" t="s">
        <v>1195</v>
      </c>
      <c r="I136" t="s">
        <v>481</v>
      </c>
      <c r="K136" t="s">
        <v>1187</v>
      </c>
      <c r="L136" t="s">
        <v>560</v>
      </c>
      <c r="M136" t="s">
        <v>1529</v>
      </c>
      <c r="O136" s="12" t="s">
        <v>979</v>
      </c>
    </row>
    <row r="137" spans="1:16" hidden="1">
      <c r="A137" t="s">
        <v>1766</v>
      </c>
      <c r="B137" t="s">
        <v>1574</v>
      </c>
      <c r="C137" t="s">
        <v>1767</v>
      </c>
      <c r="D137" t="s">
        <v>1118</v>
      </c>
      <c r="E137" t="s">
        <v>1768</v>
      </c>
      <c r="F137" s="24" t="s">
        <v>1041</v>
      </c>
      <c r="G137" s="24" t="s">
        <v>55</v>
      </c>
      <c r="H137" s="24" t="s">
        <v>1195</v>
      </c>
      <c r="I137" s="24" t="s">
        <v>402</v>
      </c>
      <c r="J137" s="24"/>
      <c r="K137" s="24" t="s">
        <v>1187</v>
      </c>
      <c r="L137" s="24" t="s">
        <v>560</v>
      </c>
      <c r="M137" s="24" t="s">
        <v>1769</v>
      </c>
      <c r="N137" s="24"/>
      <c r="O137" s="12" t="s">
        <v>142</v>
      </c>
      <c r="P137" s="24" t="s">
        <v>1043</v>
      </c>
    </row>
    <row r="138" spans="1:16" hidden="1">
      <c r="A138" t="s">
        <v>1770</v>
      </c>
      <c r="B138" t="s">
        <v>1771</v>
      </c>
      <c r="C138" t="s">
        <v>1772</v>
      </c>
      <c r="D138" t="s">
        <v>1098</v>
      </c>
      <c r="E138" t="s">
        <v>1773</v>
      </c>
      <c r="F138" t="s">
        <v>1041</v>
      </c>
      <c r="G138" t="s">
        <v>55</v>
      </c>
      <c r="H138" t="s">
        <v>1195</v>
      </c>
      <c r="I138" t="s">
        <v>457</v>
      </c>
      <c r="K138" t="s">
        <v>1187</v>
      </c>
      <c r="L138" t="s">
        <v>560</v>
      </c>
      <c r="O138" s="12" t="s">
        <v>1020</v>
      </c>
      <c r="P138" t="s">
        <v>1042</v>
      </c>
    </row>
    <row r="139" spans="1:16" ht="16.899999999999999" hidden="1">
      <c r="A139" t="s">
        <v>1774</v>
      </c>
      <c r="B139" t="s">
        <v>1775</v>
      </c>
      <c r="C139" t="s">
        <v>1401</v>
      </c>
      <c r="D139" t="s">
        <v>1059</v>
      </c>
      <c r="E139" t="s">
        <v>1776</v>
      </c>
      <c r="F139" s="60" t="s">
        <v>1537</v>
      </c>
      <c r="G139" t="s">
        <v>1055</v>
      </c>
      <c r="H139" t="s">
        <v>1538</v>
      </c>
      <c r="I139" t="s">
        <v>1011</v>
      </c>
      <c r="K139" t="s">
        <v>1187</v>
      </c>
      <c r="L139" t="s">
        <v>560</v>
      </c>
      <c r="M139" t="s">
        <v>1640</v>
      </c>
      <c r="O139" t="s">
        <v>1016</v>
      </c>
      <c r="P139" t="s">
        <v>1042</v>
      </c>
    </row>
    <row r="140" spans="1:16" hidden="1">
      <c r="A140" t="s">
        <v>1777</v>
      </c>
      <c r="B140" t="s">
        <v>1778</v>
      </c>
      <c r="C140" t="s">
        <v>1779</v>
      </c>
      <c r="D140" t="s">
        <v>335</v>
      </c>
      <c r="E140" t="s">
        <v>1780</v>
      </c>
      <c r="F140" t="s">
        <v>132</v>
      </c>
      <c r="G140" t="s">
        <v>132</v>
      </c>
      <c r="H140" t="s">
        <v>1221</v>
      </c>
      <c r="I140" t="s">
        <v>1439</v>
      </c>
      <c r="K140" t="s">
        <v>1187</v>
      </c>
      <c r="L140" t="s">
        <v>560</v>
      </c>
      <c r="M140" t="s">
        <v>1781</v>
      </c>
      <c r="O140" t="s">
        <v>1016</v>
      </c>
    </row>
    <row r="141" spans="1:16" hidden="1">
      <c r="A141" t="s">
        <v>1782</v>
      </c>
      <c r="B141" t="s">
        <v>1783</v>
      </c>
      <c r="C141" t="s">
        <v>1779</v>
      </c>
      <c r="D141" t="s">
        <v>1141</v>
      </c>
      <c r="E141" t="s">
        <v>1784</v>
      </c>
      <c r="F141" t="s">
        <v>1041</v>
      </c>
      <c r="G141" t="s">
        <v>55</v>
      </c>
      <c r="H141" t="s">
        <v>1195</v>
      </c>
      <c r="I141" t="s">
        <v>402</v>
      </c>
      <c r="K141" t="s">
        <v>1187</v>
      </c>
      <c r="L141" t="s">
        <v>560</v>
      </c>
      <c r="M141" t="s">
        <v>1785</v>
      </c>
      <c r="N141" s="1">
        <v>45412</v>
      </c>
      <c r="O141" s="12" t="s">
        <v>142</v>
      </c>
    </row>
    <row r="142" spans="1:16" hidden="1">
      <c r="A142" t="s">
        <v>1786</v>
      </c>
      <c r="B142" t="s">
        <v>1436</v>
      </c>
      <c r="C142" t="s">
        <v>1787</v>
      </c>
      <c r="D142" t="s">
        <v>395</v>
      </c>
      <c r="E142" t="s">
        <v>1788</v>
      </c>
      <c r="F142" t="s">
        <v>1041</v>
      </c>
      <c r="G142" t="s">
        <v>55</v>
      </c>
      <c r="H142" t="s">
        <v>1195</v>
      </c>
      <c r="I142" t="s">
        <v>395</v>
      </c>
      <c r="K142" t="s">
        <v>1187</v>
      </c>
      <c r="L142" t="s">
        <v>560</v>
      </c>
      <c r="M142" t="s">
        <v>1309</v>
      </c>
      <c r="O142" s="12" t="s">
        <v>989</v>
      </c>
    </row>
    <row r="143" spans="1:16" hidden="1">
      <c r="A143" t="s">
        <v>1789</v>
      </c>
      <c r="B143" t="s">
        <v>1790</v>
      </c>
      <c r="C143" t="s">
        <v>1791</v>
      </c>
      <c r="D143" t="s">
        <v>613</v>
      </c>
      <c r="E143" t="s">
        <v>1792</v>
      </c>
      <c r="F143" t="s">
        <v>1041</v>
      </c>
      <c r="G143" t="s">
        <v>55</v>
      </c>
      <c r="H143" t="s">
        <v>1195</v>
      </c>
      <c r="I143" t="s">
        <v>481</v>
      </c>
      <c r="K143" t="s">
        <v>1210</v>
      </c>
      <c r="L143" t="s">
        <v>1313</v>
      </c>
      <c r="N143" s="1">
        <v>45411</v>
      </c>
      <c r="O143" s="12" t="s">
        <v>979</v>
      </c>
    </row>
    <row r="144" spans="1:16" hidden="1">
      <c r="A144" t="s">
        <v>1793</v>
      </c>
      <c r="B144" t="s">
        <v>1794</v>
      </c>
      <c r="C144" t="s">
        <v>1795</v>
      </c>
      <c r="D144" t="s">
        <v>411</v>
      </c>
      <c r="E144" t="s">
        <v>1796</v>
      </c>
      <c r="F144" t="s">
        <v>128</v>
      </c>
      <c r="G144" t="s">
        <v>128</v>
      </c>
      <c r="H144" t="s">
        <v>841</v>
      </c>
      <c r="I144" t="s">
        <v>841</v>
      </c>
      <c r="K144" t="s">
        <v>1187</v>
      </c>
      <c r="L144" t="s">
        <v>560</v>
      </c>
      <c r="O144" t="s">
        <v>1016</v>
      </c>
    </row>
    <row r="145" spans="1:16" hidden="1">
      <c r="A145" t="s">
        <v>1797</v>
      </c>
      <c r="B145" t="s">
        <v>1798</v>
      </c>
      <c r="C145" t="s">
        <v>1799</v>
      </c>
      <c r="D145" t="s">
        <v>588</v>
      </c>
      <c r="E145" t="s">
        <v>1800</v>
      </c>
      <c r="F145" t="s">
        <v>1346</v>
      </c>
      <c r="G145" t="s">
        <v>70</v>
      </c>
      <c r="H145" t="s">
        <v>1444</v>
      </c>
      <c r="I145" t="s">
        <v>1347</v>
      </c>
      <c r="K145" t="s">
        <v>1187</v>
      </c>
      <c r="L145" t="s">
        <v>560</v>
      </c>
      <c r="M145" t="s">
        <v>1748</v>
      </c>
      <c r="O145" s="12" t="s">
        <v>1016</v>
      </c>
    </row>
    <row r="146" spans="1:16" hidden="1">
      <c r="A146" t="s">
        <v>1801</v>
      </c>
      <c r="B146" t="s">
        <v>1647</v>
      </c>
      <c r="C146" t="s">
        <v>1802</v>
      </c>
      <c r="D146" t="s">
        <v>407</v>
      </c>
      <c r="E146" t="s">
        <v>1803</v>
      </c>
      <c r="F146" t="s">
        <v>1041</v>
      </c>
      <c r="G146" t="s">
        <v>55</v>
      </c>
      <c r="H146" t="s">
        <v>1195</v>
      </c>
      <c r="I146" t="s">
        <v>457</v>
      </c>
      <c r="K146" t="s">
        <v>1187</v>
      </c>
      <c r="L146" t="s">
        <v>560</v>
      </c>
      <c r="M146" t="s">
        <v>1804</v>
      </c>
      <c r="O146" s="12" t="s">
        <v>1020</v>
      </c>
    </row>
    <row r="147" spans="1:16" hidden="1">
      <c r="A147" t="s">
        <v>1805</v>
      </c>
      <c r="B147" s="24" t="s">
        <v>1191</v>
      </c>
      <c r="C147" s="24" t="s">
        <v>1806</v>
      </c>
      <c r="D147" s="24" t="s">
        <v>694</v>
      </c>
      <c r="E147" t="s">
        <v>1807</v>
      </c>
      <c r="F147" s="24" t="s">
        <v>1041</v>
      </c>
      <c r="G147" s="24" t="s">
        <v>176</v>
      </c>
      <c r="H147" s="24" t="s">
        <v>1484</v>
      </c>
      <c r="I147" s="24" t="s">
        <v>1003</v>
      </c>
      <c r="J147" s="24"/>
      <c r="K147" s="24" t="s">
        <v>1187</v>
      </c>
      <c r="L147" s="24" t="s">
        <v>560</v>
      </c>
      <c r="O147" s="12" t="s">
        <v>267</v>
      </c>
    </row>
    <row r="148" spans="1:16" hidden="1">
      <c r="A148" t="s">
        <v>1808</v>
      </c>
      <c r="B148" t="s">
        <v>1790</v>
      </c>
      <c r="C148" t="s">
        <v>1809</v>
      </c>
      <c r="D148" s="55" t="s">
        <v>770</v>
      </c>
      <c r="E148" t="s">
        <v>1810</v>
      </c>
      <c r="F148" t="s">
        <v>1041</v>
      </c>
      <c r="G148" t="s">
        <v>59</v>
      </c>
      <c r="H148" t="s">
        <v>1186</v>
      </c>
      <c r="I148" t="s">
        <v>998</v>
      </c>
      <c r="K148" t="s">
        <v>1187</v>
      </c>
      <c r="L148" t="s">
        <v>560</v>
      </c>
      <c r="M148" t="s">
        <v>1811</v>
      </c>
      <c r="O148" s="12" t="s">
        <v>59</v>
      </c>
    </row>
    <row r="149" spans="1:16" hidden="1">
      <c r="A149" t="s">
        <v>1812</v>
      </c>
      <c r="B149" t="s">
        <v>1574</v>
      </c>
      <c r="C149" t="s">
        <v>1813</v>
      </c>
      <c r="D149" t="s">
        <v>402</v>
      </c>
      <c r="E149" t="s">
        <v>1814</v>
      </c>
      <c r="F149" t="s">
        <v>1041</v>
      </c>
      <c r="G149" t="s">
        <v>55</v>
      </c>
      <c r="H149" t="s">
        <v>1195</v>
      </c>
      <c r="I149" t="s">
        <v>402</v>
      </c>
      <c r="K149" t="s">
        <v>1187</v>
      </c>
      <c r="L149" t="s">
        <v>560</v>
      </c>
      <c r="M149" t="s">
        <v>1475</v>
      </c>
      <c r="O149" s="12" t="s">
        <v>142</v>
      </c>
    </row>
    <row r="150" spans="1:16" hidden="1">
      <c r="A150" t="s">
        <v>1815</v>
      </c>
      <c r="B150" t="s">
        <v>1446</v>
      </c>
      <c r="C150" t="s">
        <v>1813</v>
      </c>
      <c r="D150" t="s">
        <v>695</v>
      </c>
      <c r="E150" t="s">
        <v>1816</v>
      </c>
      <c r="F150" s="24" t="s">
        <v>1041</v>
      </c>
      <c r="G150" s="24" t="s">
        <v>176</v>
      </c>
      <c r="H150" s="24" t="s">
        <v>1484</v>
      </c>
      <c r="I150" s="24" t="s">
        <v>1003</v>
      </c>
      <c r="J150" s="24"/>
      <c r="K150" s="24" t="s">
        <v>1187</v>
      </c>
      <c r="L150" s="24" t="s">
        <v>560</v>
      </c>
      <c r="O150" s="12" t="s">
        <v>267</v>
      </c>
    </row>
    <row r="151" spans="1:16" hidden="1">
      <c r="A151" t="s">
        <v>1817</v>
      </c>
      <c r="B151" t="s">
        <v>1818</v>
      </c>
      <c r="C151" t="s">
        <v>1819</v>
      </c>
      <c r="D151" t="s">
        <v>275</v>
      </c>
      <c r="E151" t="s">
        <v>1820</v>
      </c>
      <c r="F151" t="s">
        <v>1041</v>
      </c>
      <c r="G151" t="s">
        <v>55</v>
      </c>
      <c r="H151" t="s">
        <v>1195</v>
      </c>
      <c r="I151" t="s">
        <v>402</v>
      </c>
      <c r="K151" t="s">
        <v>1210</v>
      </c>
      <c r="L151" t="s">
        <v>1821</v>
      </c>
      <c r="O151" s="12" t="s">
        <v>142</v>
      </c>
    </row>
    <row r="152" spans="1:16" hidden="1">
      <c r="A152" t="s">
        <v>1822</v>
      </c>
      <c r="B152" t="s">
        <v>1823</v>
      </c>
      <c r="C152" t="s">
        <v>1824</v>
      </c>
      <c r="D152" t="s">
        <v>1136</v>
      </c>
      <c r="E152" s="21" t="s">
        <v>1825</v>
      </c>
      <c r="F152" t="s">
        <v>1041</v>
      </c>
      <c r="G152" t="s">
        <v>59</v>
      </c>
      <c r="H152" t="s">
        <v>1186</v>
      </c>
      <c r="I152" t="s">
        <v>998</v>
      </c>
      <c r="K152" t="s">
        <v>1187</v>
      </c>
      <c r="L152" t="s">
        <v>560</v>
      </c>
      <c r="M152" t="s">
        <v>1367</v>
      </c>
      <c r="O152" s="12" t="s">
        <v>59</v>
      </c>
    </row>
    <row r="153" spans="1:16" hidden="1">
      <c r="A153" t="s">
        <v>1826</v>
      </c>
      <c r="B153" t="s">
        <v>1647</v>
      </c>
      <c r="C153" t="s">
        <v>1827</v>
      </c>
      <c r="D153" t="s">
        <v>1075</v>
      </c>
      <c r="E153" t="s">
        <v>1828</v>
      </c>
      <c r="F153" t="s">
        <v>128</v>
      </c>
      <c r="G153" t="s">
        <v>128</v>
      </c>
      <c r="H153" t="s">
        <v>841</v>
      </c>
      <c r="I153" t="s">
        <v>841</v>
      </c>
      <c r="K153" t="s">
        <v>1187</v>
      </c>
      <c r="L153" t="s">
        <v>560</v>
      </c>
      <c r="O153" t="s">
        <v>1016</v>
      </c>
    </row>
    <row r="154" spans="1:16" hidden="1">
      <c r="A154" t="s">
        <v>1829</v>
      </c>
      <c r="B154" t="s">
        <v>1668</v>
      </c>
      <c r="C154" t="s">
        <v>1830</v>
      </c>
      <c r="D154" t="s">
        <v>410</v>
      </c>
      <c r="E154" t="s">
        <v>1831</v>
      </c>
      <c r="F154" t="s">
        <v>1041</v>
      </c>
      <c r="G154" t="s">
        <v>55</v>
      </c>
      <c r="H154" t="s">
        <v>1195</v>
      </c>
      <c r="I154" t="s">
        <v>481</v>
      </c>
      <c r="K154" t="s">
        <v>1187</v>
      </c>
      <c r="L154" t="s">
        <v>560</v>
      </c>
      <c r="M154" t="s">
        <v>1832</v>
      </c>
      <c r="O154" s="12" t="s">
        <v>979</v>
      </c>
      <c r="P154" t="s">
        <v>1042</v>
      </c>
    </row>
    <row r="155" spans="1:16" hidden="1">
      <c r="A155" t="s">
        <v>1833</v>
      </c>
      <c r="B155" t="s">
        <v>1834</v>
      </c>
      <c r="C155" t="s">
        <v>1835</v>
      </c>
      <c r="D155" t="s">
        <v>404</v>
      </c>
      <c r="E155" t="s">
        <v>1836</v>
      </c>
      <c r="F155" t="s">
        <v>1041</v>
      </c>
      <c r="G155" t="s">
        <v>55</v>
      </c>
      <c r="H155" t="s">
        <v>1195</v>
      </c>
      <c r="I155" t="s">
        <v>1022</v>
      </c>
      <c r="K155" t="s">
        <v>1187</v>
      </c>
      <c r="L155" t="s">
        <v>560</v>
      </c>
      <c r="M155" t="s">
        <v>1837</v>
      </c>
      <c r="O155" s="12" t="s">
        <v>50</v>
      </c>
      <c r="P155" t="s">
        <v>1043</v>
      </c>
    </row>
    <row r="156" spans="1:16" hidden="1">
      <c r="A156" t="s">
        <v>1838</v>
      </c>
      <c r="B156" t="s">
        <v>1839</v>
      </c>
      <c r="C156" t="s">
        <v>1840</v>
      </c>
      <c r="D156" t="s">
        <v>528</v>
      </c>
      <c r="E156" t="s">
        <v>1841</v>
      </c>
      <c r="F156" t="s">
        <v>1041</v>
      </c>
      <c r="G156" t="s">
        <v>55</v>
      </c>
      <c r="H156" t="s">
        <v>1195</v>
      </c>
      <c r="I156" t="s">
        <v>481</v>
      </c>
      <c r="K156" t="s">
        <v>1210</v>
      </c>
      <c r="L156" t="s">
        <v>1313</v>
      </c>
      <c r="N156" s="1">
        <v>45411</v>
      </c>
      <c r="O156" s="12" t="s">
        <v>979</v>
      </c>
    </row>
    <row r="157" spans="1:16" hidden="1">
      <c r="A157" t="s">
        <v>1842</v>
      </c>
      <c r="B157" t="s">
        <v>1843</v>
      </c>
      <c r="C157" t="s">
        <v>1844</v>
      </c>
      <c r="D157" t="s">
        <v>413</v>
      </c>
      <c r="E157" t="s">
        <v>1845</v>
      </c>
      <c r="F157" t="s">
        <v>1041</v>
      </c>
      <c r="G157" t="s">
        <v>55</v>
      </c>
      <c r="H157" t="s">
        <v>1195</v>
      </c>
      <c r="I157" t="s">
        <v>481</v>
      </c>
      <c r="K157" t="s">
        <v>1187</v>
      </c>
      <c r="L157" t="s">
        <v>560</v>
      </c>
      <c r="M157" t="s">
        <v>1846</v>
      </c>
      <c r="O157" s="12" t="s">
        <v>979</v>
      </c>
    </row>
    <row r="158" spans="1:16" hidden="1">
      <c r="A158" t="s">
        <v>1847</v>
      </c>
      <c r="B158" t="s">
        <v>1574</v>
      </c>
      <c r="C158" t="s">
        <v>1848</v>
      </c>
      <c r="D158" t="s">
        <v>403</v>
      </c>
      <c r="E158" t="s">
        <v>1849</v>
      </c>
      <c r="F158" t="s">
        <v>1041</v>
      </c>
      <c r="G158" t="s">
        <v>176</v>
      </c>
      <c r="H158" t="s">
        <v>1484</v>
      </c>
      <c r="I158" t="s">
        <v>259</v>
      </c>
      <c r="J158" t="s">
        <v>1850</v>
      </c>
      <c r="K158" t="s">
        <v>1187</v>
      </c>
      <c r="L158" t="s">
        <v>560</v>
      </c>
      <c r="M158" t="s">
        <v>1781</v>
      </c>
      <c r="O158" s="12" t="s">
        <v>176</v>
      </c>
    </row>
    <row r="159" spans="1:16" hidden="1">
      <c r="A159" t="s">
        <v>1851</v>
      </c>
      <c r="B159" t="str">
        <f>MID(E159,1,SEARCH(" ",E159))</f>
        <v xml:space="preserve">Alessandro </v>
      </c>
      <c r="C159" t="str">
        <f>MID(E159,SEARCH(" ",E159)+1,LEN(E159))</f>
        <v>Torri</v>
      </c>
      <c r="D159" t="str">
        <f>TRIM(CONCATENATE(CONCATENATE(LEFT(E159,1),". "),MID(E159,SEARCH(" ",E159)+1,LEN(E159))))</f>
        <v>A. Torri</v>
      </c>
      <c r="E159" s="56" t="s">
        <v>1852</v>
      </c>
      <c r="F159" t="s">
        <v>1096</v>
      </c>
      <c r="G159" t="s">
        <v>841</v>
      </c>
      <c r="H159" t="s">
        <v>1096</v>
      </c>
      <c r="I159" t="s">
        <v>841</v>
      </c>
      <c r="K159" t="s">
        <v>1187</v>
      </c>
      <c r="L159" t="s">
        <v>560</v>
      </c>
      <c r="O159" t="s">
        <v>1016</v>
      </c>
    </row>
    <row r="160" spans="1:16" hidden="1">
      <c r="A160" t="s">
        <v>1853</v>
      </c>
      <c r="B160" t="s">
        <v>1854</v>
      </c>
      <c r="C160" t="s">
        <v>1855</v>
      </c>
      <c r="D160" t="s">
        <v>1108</v>
      </c>
      <c r="E160" t="str">
        <f>_xlfn.CONCAT(B160," ",C160)</f>
        <v>RENATO TORTORA</v>
      </c>
      <c r="F160" t="s">
        <v>1041</v>
      </c>
      <c r="G160" t="s">
        <v>55</v>
      </c>
      <c r="H160" t="s">
        <v>1195</v>
      </c>
      <c r="I160" t="s">
        <v>402</v>
      </c>
      <c r="K160" t="s">
        <v>1187</v>
      </c>
      <c r="L160" t="s">
        <v>66</v>
      </c>
      <c r="O160" s="12" t="s">
        <v>142</v>
      </c>
    </row>
    <row r="161" spans="1:15" hidden="1">
      <c r="A161" t="s">
        <v>1856</v>
      </c>
      <c r="B161" t="s">
        <v>1857</v>
      </c>
      <c r="C161" t="s">
        <v>1858</v>
      </c>
      <c r="D161" t="s">
        <v>1068</v>
      </c>
      <c r="E161" t="s">
        <v>1859</v>
      </c>
      <c r="F161" t="s">
        <v>1346</v>
      </c>
      <c r="G161" t="s">
        <v>70</v>
      </c>
      <c r="H161" t="s">
        <v>1444</v>
      </c>
      <c r="I161" t="s">
        <v>1347</v>
      </c>
      <c r="K161" t="s">
        <v>1187</v>
      </c>
      <c r="L161" t="s">
        <v>560</v>
      </c>
      <c r="M161" t="s">
        <v>1860</v>
      </c>
      <c r="O161" s="12" t="s">
        <v>1016</v>
      </c>
    </row>
    <row r="162" spans="1:15" hidden="1">
      <c r="A162" t="s">
        <v>1861</v>
      </c>
      <c r="B162" t="str">
        <f>MID(E162,1,SEARCH(" ",E162))</f>
        <v xml:space="preserve">Giulia </v>
      </c>
      <c r="C162" t="str">
        <f>MID(E162,SEARCH(" ",E162)+1,LEN(E162))</f>
        <v>Tuninetti</v>
      </c>
      <c r="D162" t="str">
        <f>TRIM(CONCATENATE(CONCATENATE(LEFT(E162,1),". "),MID(E162,SEARCH(" ",E162)+1,LEN(E162))))</f>
        <v>G. Tuninetti</v>
      </c>
      <c r="E162" s="56" t="s">
        <v>1862</v>
      </c>
      <c r="F162" t="s">
        <v>1096</v>
      </c>
      <c r="G162" t="s">
        <v>841</v>
      </c>
      <c r="H162" t="s">
        <v>1096</v>
      </c>
      <c r="I162" t="s">
        <v>841</v>
      </c>
      <c r="K162" t="s">
        <v>1187</v>
      </c>
      <c r="L162" t="s">
        <v>560</v>
      </c>
      <c r="O162" t="s">
        <v>1016</v>
      </c>
    </row>
    <row r="163" spans="1:15" hidden="1">
      <c r="A163" t="s">
        <v>1863</v>
      </c>
      <c r="B163" t="s">
        <v>1864</v>
      </c>
      <c r="C163" t="s">
        <v>1865</v>
      </c>
      <c r="D163" t="s">
        <v>614</v>
      </c>
      <c r="E163" t="s">
        <v>1866</v>
      </c>
      <c r="F163" t="s">
        <v>1041</v>
      </c>
      <c r="G163" t="s">
        <v>55</v>
      </c>
      <c r="H163" t="s">
        <v>1195</v>
      </c>
      <c r="I163" t="s">
        <v>481</v>
      </c>
      <c r="K163" t="s">
        <v>1210</v>
      </c>
      <c r="L163" t="s">
        <v>1313</v>
      </c>
      <c r="N163" s="1">
        <v>45411</v>
      </c>
      <c r="O163" s="12" t="s">
        <v>979</v>
      </c>
    </row>
    <row r="164" spans="1:15" hidden="1">
      <c r="A164" t="s">
        <v>1867</v>
      </c>
      <c r="B164" t="s">
        <v>1868</v>
      </c>
      <c r="C164" t="s">
        <v>1869</v>
      </c>
      <c r="D164" t="s">
        <v>408</v>
      </c>
      <c r="E164" t="s">
        <v>1870</v>
      </c>
      <c r="F164" t="s">
        <v>1041</v>
      </c>
      <c r="G164" t="s">
        <v>176</v>
      </c>
      <c r="H164" t="s">
        <v>1484</v>
      </c>
      <c r="I164" t="s">
        <v>1003</v>
      </c>
      <c r="K164" t="s">
        <v>1187</v>
      </c>
      <c r="L164" t="s">
        <v>560</v>
      </c>
      <c r="M164" t="s">
        <v>1846</v>
      </c>
      <c r="O164" s="12" t="s">
        <v>267</v>
      </c>
    </row>
    <row r="165" spans="1:15" hidden="1">
      <c r="A165" t="s">
        <v>1871</v>
      </c>
      <c r="B165" t="s">
        <v>1872</v>
      </c>
      <c r="C165" t="s">
        <v>1873</v>
      </c>
      <c r="D165" t="s">
        <v>1874</v>
      </c>
      <c r="E165" t="s">
        <v>1875</v>
      </c>
      <c r="F165" t="s">
        <v>1041</v>
      </c>
      <c r="G165" t="s">
        <v>55</v>
      </c>
      <c r="H165" t="s">
        <v>1195</v>
      </c>
      <c r="I165" t="s">
        <v>481</v>
      </c>
      <c r="K165" t="s">
        <v>1210</v>
      </c>
      <c r="L165" t="s">
        <v>1313</v>
      </c>
      <c r="N165" s="1">
        <v>45411</v>
      </c>
      <c r="O165" s="12" t="s">
        <v>979</v>
      </c>
    </row>
    <row r="166" spans="1:15" hidden="1">
      <c r="A166" t="s">
        <v>1876</v>
      </c>
      <c r="B166" t="s">
        <v>1877</v>
      </c>
      <c r="C166" t="s">
        <v>1878</v>
      </c>
      <c r="D166" s="55" t="s">
        <v>414</v>
      </c>
      <c r="E166" t="s">
        <v>1879</v>
      </c>
      <c r="F166" t="s">
        <v>1041</v>
      </c>
      <c r="G166" t="s">
        <v>59</v>
      </c>
      <c r="H166" t="s">
        <v>1186</v>
      </c>
      <c r="I166" t="s">
        <v>998</v>
      </c>
      <c r="K166" t="s">
        <v>1187</v>
      </c>
      <c r="L166" t="s">
        <v>560</v>
      </c>
      <c r="M166" t="s">
        <v>1367</v>
      </c>
      <c r="O166" s="12" t="s">
        <v>59</v>
      </c>
    </row>
    <row r="167" spans="1:15" hidden="1">
      <c r="A167" t="s">
        <v>1880</v>
      </c>
      <c r="B167" t="s">
        <v>1881</v>
      </c>
      <c r="C167" t="s">
        <v>1882</v>
      </c>
      <c r="D167" t="s">
        <v>415</v>
      </c>
      <c r="E167" t="s">
        <v>1883</v>
      </c>
      <c r="F167" t="s">
        <v>1041</v>
      </c>
      <c r="G167" t="s">
        <v>55</v>
      </c>
      <c r="H167" t="s">
        <v>1195</v>
      </c>
      <c r="I167" t="s">
        <v>402</v>
      </c>
      <c r="K167" t="s">
        <v>1187</v>
      </c>
      <c r="L167" t="s">
        <v>560</v>
      </c>
      <c r="M167" t="s">
        <v>1884</v>
      </c>
      <c r="O167" s="12" t="s">
        <v>142</v>
      </c>
    </row>
    <row r="168" spans="1:15" hidden="1">
      <c r="A168" t="s">
        <v>1885</v>
      </c>
      <c r="B168" t="s">
        <v>1886</v>
      </c>
      <c r="C168" t="s">
        <v>1887</v>
      </c>
      <c r="D168" t="s">
        <v>1060</v>
      </c>
      <c r="E168" t="s">
        <v>1888</v>
      </c>
      <c r="F168" t="s">
        <v>1041</v>
      </c>
      <c r="G168" t="s">
        <v>55</v>
      </c>
      <c r="H168" t="s">
        <v>1195</v>
      </c>
      <c r="I168" t="s">
        <v>481</v>
      </c>
      <c r="K168" t="s">
        <v>1187</v>
      </c>
      <c r="L168" t="s">
        <v>560</v>
      </c>
      <c r="M168" t="s">
        <v>1889</v>
      </c>
      <c r="O168" s="12" t="s">
        <v>979</v>
      </c>
    </row>
    <row r="169" spans="1:15" hidden="1">
      <c r="A169" t="s">
        <v>1890</v>
      </c>
      <c r="B169" t="s">
        <v>1891</v>
      </c>
      <c r="C169" t="s">
        <v>1892</v>
      </c>
      <c r="D169" s="24" t="s">
        <v>872</v>
      </c>
      <c r="E169" s="56" t="s">
        <v>1893</v>
      </c>
      <c r="F169" t="s">
        <v>1096</v>
      </c>
      <c r="G169" t="s">
        <v>841</v>
      </c>
      <c r="H169" t="s">
        <v>1096</v>
      </c>
      <c r="I169" t="s">
        <v>841</v>
      </c>
      <c r="K169" t="s">
        <v>1187</v>
      </c>
      <c r="L169" t="s">
        <v>560</v>
      </c>
      <c r="O169" t="s">
        <v>1016</v>
      </c>
    </row>
  </sheetData>
  <autoFilter ref="A1:P169" xr:uid="{B8FE8502-B862-4F9F-BC7D-DDAC69A61FB3}">
    <filterColumn colId="1">
      <filters>
        <filter val="SENDA"/>
      </filters>
    </filterColumn>
  </autoFilter>
  <sortState xmlns:xlrd2="http://schemas.microsoft.com/office/spreadsheetml/2017/richdata2" ref="A2:P169">
    <sortCondition ref="C2:C169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3C54-7C5B-4397-8F59-052AE5C65B12}">
  <dimension ref="A1:U1475"/>
  <sheetViews>
    <sheetView workbookViewId="0">
      <selection activeCell="A8" sqref="A8"/>
    </sheetView>
  </sheetViews>
  <sheetFormatPr defaultColWidth="8.7109375" defaultRowHeight="14.45"/>
  <cols>
    <col min="1" max="1" width="23.7109375" style="8" bestFit="1" customWidth="1"/>
    <col min="2" max="2" width="15.140625" style="8" bestFit="1" customWidth="1"/>
    <col min="8" max="8" width="12.7109375" bestFit="1" customWidth="1"/>
    <col min="14" max="14" width="14.7109375" bestFit="1" customWidth="1"/>
  </cols>
  <sheetData>
    <row r="1" spans="1:21" ht="15.6">
      <c r="A1" t="s">
        <v>1894</v>
      </c>
      <c r="B1"/>
      <c r="G1" s="24"/>
      <c r="H1" s="24"/>
      <c r="J1" s="24"/>
      <c r="L1" s="24"/>
      <c r="M1" s="71"/>
      <c r="N1" s="24"/>
      <c r="Q1" s="24"/>
      <c r="R1" s="24"/>
      <c r="S1" s="24"/>
      <c r="U1" s="24"/>
    </row>
    <row r="2" spans="1:21">
      <c r="A2" s="99" t="s">
        <v>141</v>
      </c>
      <c r="B2" s="24"/>
      <c r="H2" s="24"/>
      <c r="J2" s="24"/>
    </row>
    <row r="3" spans="1:21">
      <c r="A3" s="99" t="s">
        <v>272</v>
      </c>
      <c r="B3" s="24"/>
      <c r="H3" s="24"/>
      <c r="J3" s="24"/>
    </row>
    <row r="4" spans="1:21">
      <c r="A4" s="97" t="s">
        <v>395</v>
      </c>
      <c r="B4" s="24"/>
      <c r="H4" s="24"/>
      <c r="J4" s="24"/>
    </row>
    <row r="5" spans="1:21">
      <c r="A5" s="97" t="s">
        <v>398</v>
      </c>
      <c r="B5" s="24"/>
      <c r="H5" s="24"/>
      <c r="J5" s="24"/>
    </row>
    <row r="6" spans="1:21">
      <c r="A6" s="97" t="s">
        <v>427</v>
      </c>
      <c r="B6" s="24"/>
      <c r="H6" s="24"/>
      <c r="J6" s="24"/>
    </row>
    <row r="7" spans="1:21">
      <c r="A7" s="97" t="s">
        <v>451</v>
      </c>
      <c r="B7" s="24"/>
      <c r="H7" s="24"/>
      <c r="J7" s="24"/>
    </row>
    <row r="8" spans="1:21">
      <c r="A8" s="99" t="s">
        <v>130</v>
      </c>
      <c r="B8" s="24"/>
      <c r="H8" s="24"/>
      <c r="J8" s="24"/>
    </row>
    <row r="9" spans="1:21">
      <c r="A9" s="97" t="s">
        <v>604</v>
      </c>
      <c r="B9" s="24"/>
      <c r="H9" s="24"/>
      <c r="J9" s="24"/>
    </row>
    <row r="10" spans="1:21">
      <c r="A10" s="97" t="s">
        <v>224</v>
      </c>
      <c r="B10" s="24"/>
    </row>
    <row r="11" spans="1:21">
      <c r="A11" s="24"/>
      <c r="B11" s="24"/>
    </row>
    <row r="12" spans="1:21">
      <c r="B12" s="24"/>
    </row>
    <row r="13" spans="1:21">
      <c r="A13"/>
      <c r="B13" s="24"/>
      <c r="H13" s="24"/>
    </row>
    <row r="14" spans="1:21">
      <c r="A14"/>
      <c r="B14" s="24"/>
      <c r="H14" s="24"/>
    </row>
    <row r="15" spans="1:21">
      <c r="A15"/>
      <c r="B15" s="24"/>
      <c r="H15" s="24"/>
    </row>
    <row r="16" spans="1:21">
      <c r="A16"/>
      <c r="B16" s="24"/>
    </row>
    <row r="17" spans="1:2">
      <c r="A17"/>
      <c r="B17" s="24"/>
    </row>
    <row r="18" spans="1:2">
      <c r="A18"/>
      <c r="B18" s="24"/>
    </row>
    <row r="19" spans="1:2">
      <c r="A19"/>
      <c r="B19" s="24"/>
    </row>
    <row r="20" spans="1:2">
      <c r="A20"/>
      <c r="B20" s="24"/>
    </row>
    <row r="21" spans="1:2">
      <c r="A21"/>
      <c r="B21" s="24"/>
    </row>
    <row r="22" spans="1:2">
      <c r="A22"/>
      <c r="B22" s="24"/>
    </row>
    <row r="23" spans="1:2">
      <c r="A23"/>
      <c r="B23" s="24"/>
    </row>
    <row r="24" spans="1:2">
      <c r="A24"/>
      <c r="B24" s="24"/>
    </row>
    <row r="25" spans="1:2">
      <c r="A25"/>
      <c r="B25" s="24"/>
    </row>
    <row r="26" spans="1:2">
      <c r="A26"/>
      <c r="B26" s="24"/>
    </row>
    <row r="27" spans="1:2">
      <c r="A27"/>
      <c r="B27" s="24"/>
    </row>
    <row r="28" spans="1:2">
      <c r="A28"/>
      <c r="B28" s="24"/>
    </row>
    <row r="29" spans="1:2">
      <c r="A29"/>
      <c r="B29" s="24"/>
    </row>
    <row r="30" spans="1:2">
      <c r="A30"/>
      <c r="B30" s="24"/>
    </row>
    <row r="31" spans="1:2">
      <c r="A31"/>
      <c r="B31" s="24"/>
    </row>
    <row r="32" spans="1:2">
      <c r="A32"/>
      <c r="B32" s="24"/>
    </row>
    <row r="33" spans="1:2">
      <c r="A33"/>
      <c r="B33" s="24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B1471"/>
    </row>
    <row r="1472" spans="1:2">
      <c r="B1472"/>
    </row>
    <row r="1473" spans="2:2">
      <c r="B1473"/>
    </row>
    <row r="1474" spans="2:2">
      <c r="B1474"/>
    </row>
    <row r="1475" spans="2:2">
      <c r="B1475"/>
    </row>
  </sheetData>
  <sortState xmlns:xlrd2="http://schemas.microsoft.com/office/spreadsheetml/2017/richdata2" ref="J1:J9">
    <sortCondition ref="J1:J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AA4-20FC-4659-ADEF-5E7AD7659018}">
  <dimension ref="A1:S22"/>
  <sheetViews>
    <sheetView showGridLines="0" topLeftCell="B1" workbookViewId="0">
      <selection activeCell="G9" sqref="G9"/>
    </sheetView>
  </sheetViews>
  <sheetFormatPr defaultColWidth="8.42578125" defaultRowHeight="14.45"/>
  <cols>
    <col min="1" max="1" width="16.42578125" bestFit="1" customWidth="1"/>
    <col min="2" max="2" width="14.42578125" bestFit="1" customWidth="1"/>
    <col min="3" max="3" width="30.42578125" bestFit="1" customWidth="1"/>
    <col min="4" max="4" width="14.42578125" bestFit="1" customWidth="1"/>
    <col min="7" max="7" width="11.42578125" customWidth="1"/>
    <col min="8" max="8" width="7.42578125" bestFit="1" customWidth="1"/>
    <col min="9" max="9" width="7.7109375" bestFit="1" customWidth="1"/>
    <col min="10" max="10" width="6.140625" bestFit="1" customWidth="1"/>
    <col min="11" max="11" width="5.42578125" bestFit="1" customWidth="1"/>
    <col min="12" max="12" width="6.7109375" bestFit="1" customWidth="1"/>
    <col min="13" max="13" width="6.28515625" bestFit="1" customWidth="1"/>
    <col min="14" max="14" width="5.42578125" bestFit="1" customWidth="1"/>
    <col min="15" max="15" width="6.42578125" bestFit="1" customWidth="1"/>
    <col min="16" max="16" width="9.28515625" bestFit="1" customWidth="1"/>
    <col min="17" max="17" width="7.28515625" bestFit="1" customWidth="1"/>
    <col min="18" max="18" width="9.28515625" bestFit="1" customWidth="1"/>
    <col min="19" max="19" width="8.42578125" bestFit="1" customWidth="1"/>
  </cols>
  <sheetData>
    <row r="1" spans="1:19">
      <c r="A1" s="2" t="s">
        <v>1895</v>
      </c>
      <c r="B1" s="2" t="s">
        <v>1896</v>
      </c>
      <c r="C1" s="2" t="s">
        <v>1897</v>
      </c>
      <c r="D1" s="2" t="s">
        <v>1898</v>
      </c>
      <c r="F1" s="2" t="s">
        <v>1899</v>
      </c>
      <c r="G1" s="2">
        <v>2025</v>
      </c>
      <c r="H1" t="s">
        <v>1900</v>
      </c>
      <c r="I1" t="s">
        <v>1901</v>
      </c>
      <c r="J1" t="s">
        <v>1902</v>
      </c>
      <c r="K1" t="s">
        <v>1903</v>
      </c>
      <c r="L1" t="s">
        <v>1904</v>
      </c>
      <c r="M1" t="s">
        <v>1905</v>
      </c>
      <c r="N1" t="s">
        <v>1906</v>
      </c>
      <c r="O1" t="s">
        <v>1907</v>
      </c>
      <c r="P1" t="s">
        <v>1908</v>
      </c>
      <c r="Q1" t="s">
        <v>1909</v>
      </c>
      <c r="R1" t="s">
        <v>1910</v>
      </c>
      <c r="S1" t="s">
        <v>1911</v>
      </c>
    </row>
    <row r="2" spans="1:19">
      <c r="A2" s="1">
        <v>45658</v>
      </c>
      <c r="B2" s="1">
        <f>A2</f>
        <v>45658</v>
      </c>
      <c r="C2" t="s">
        <v>1912</v>
      </c>
      <c r="D2" t="s">
        <v>1913</v>
      </c>
      <c r="H2" s="4">
        <v>18</v>
      </c>
      <c r="I2" s="4">
        <v>20</v>
      </c>
      <c r="J2" s="4">
        <v>21</v>
      </c>
      <c r="K2" s="4">
        <f>SUMIFS(Calendar!J6:J423,Calendar!C6:C423,2024,Calendar!D6:D423,4)</f>
        <v>22</v>
      </c>
      <c r="L2" s="4">
        <v>20</v>
      </c>
      <c r="M2" s="4">
        <f>SUMIFS(Calendar!J8:J425,Calendar!C8:C425,2024,Calendar!D8:D425,6)</f>
        <v>20</v>
      </c>
      <c r="N2" s="4">
        <f>SUMIFS(Calendar!J9:J426,Calendar!C9:C426,2024,Calendar!D9:D426,7)</f>
        <v>23</v>
      </c>
      <c r="O2" s="4">
        <f>SUMIFS(Calendar!J10:J427,Calendar!C10:C427,2024,Calendar!D10:D427,8)</f>
        <v>12</v>
      </c>
      <c r="P2" s="4">
        <f>SUMIFS(Calendar!J11:J428,Calendar!C11:C428,2024,Calendar!D11:D428,9)</f>
        <v>21</v>
      </c>
      <c r="Q2" s="4">
        <f>SUMIFS(Calendar!J12:J429,Calendar!C12:C429,2024,Calendar!D12:D429,10)</f>
        <v>23</v>
      </c>
      <c r="R2" s="4">
        <f>SUMIFS(Calendar!J13:J430,Calendar!C13:C430,2024,Calendar!D13:D430,11)</f>
        <v>21</v>
      </c>
      <c r="S2" s="4">
        <f>SUMIFS(Calendar!J14:J431,Calendar!C14:C431,2024,Calendar!D14:D431,12)</f>
        <v>22</v>
      </c>
    </row>
    <row r="3" spans="1:19">
      <c r="A3" s="1">
        <v>45663</v>
      </c>
      <c r="B3" s="1">
        <f t="shared" ref="B3:B13" si="0">A3</f>
        <v>45663</v>
      </c>
      <c r="C3" t="s">
        <v>1914</v>
      </c>
      <c r="D3" t="s">
        <v>1913</v>
      </c>
    </row>
    <row r="4" spans="1:19">
      <c r="A4" s="1">
        <v>45772</v>
      </c>
      <c r="B4" s="1">
        <v>45408</v>
      </c>
      <c r="C4" t="s">
        <v>1915</v>
      </c>
      <c r="D4" t="s">
        <v>1913</v>
      </c>
    </row>
    <row r="5" spans="1:19">
      <c r="A5" s="1">
        <v>45768</v>
      </c>
      <c r="B5" s="1">
        <f t="shared" si="0"/>
        <v>45768</v>
      </c>
      <c r="C5" t="s">
        <v>1916</v>
      </c>
      <c r="D5" t="s">
        <v>1913</v>
      </c>
    </row>
    <row r="6" spans="1:19">
      <c r="A6" s="1">
        <v>45778</v>
      </c>
      <c r="B6" s="1">
        <v>45415</v>
      </c>
      <c r="C6" t="s">
        <v>1917</v>
      </c>
      <c r="D6" t="s">
        <v>1913</v>
      </c>
    </row>
    <row r="7" spans="1:19">
      <c r="A7" s="1">
        <v>45810</v>
      </c>
      <c r="B7" s="1">
        <f t="shared" si="0"/>
        <v>45810</v>
      </c>
      <c r="C7" t="s">
        <v>1918</v>
      </c>
      <c r="D7" t="s">
        <v>1913</v>
      </c>
      <c r="K7" s="6"/>
    </row>
    <row r="8" spans="1:19">
      <c r="A8" s="1">
        <v>45884</v>
      </c>
      <c r="B8" s="1">
        <f t="shared" si="0"/>
        <v>45884</v>
      </c>
      <c r="C8" t="s">
        <v>1919</v>
      </c>
      <c r="D8" t="s">
        <v>1913</v>
      </c>
    </row>
    <row r="9" spans="1:19">
      <c r="A9" s="1">
        <v>45962</v>
      </c>
      <c r="B9" s="1">
        <f t="shared" si="0"/>
        <v>45962</v>
      </c>
      <c r="C9" t="s">
        <v>1920</v>
      </c>
      <c r="D9" t="s">
        <v>1913</v>
      </c>
      <c r="K9" s="6"/>
    </row>
    <row r="10" spans="1:19">
      <c r="A10" s="1">
        <v>45998</v>
      </c>
      <c r="B10" s="1">
        <f t="shared" si="0"/>
        <v>45998</v>
      </c>
      <c r="C10" t="s">
        <v>1921</v>
      </c>
      <c r="D10" t="s">
        <v>1913</v>
      </c>
    </row>
    <row r="11" spans="1:19">
      <c r="A11" s="1">
        <v>45999</v>
      </c>
      <c r="B11" s="1">
        <f t="shared" si="0"/>
        <v>45999</v>
      </c>
      <c r="C11" t="s">
        <v>1922</v>
      </c>
      <c r="D11" t="s">
        <v>1913</v>
      </c>
      <c r="K11" s="6"/>
    </row>
    <row r="12" spans="1:19">
      <c r="A12" s="1">
        <v>46016</v>
      </c>
      <c r="B12" s="1">
        <f t="shared" si="0"/>
        <v>46016</v>
      </c>
      <c r="C12" t="s">
        <v>1923</v>
      </c>
      <c r="D12" t="s">
        <v>1913</v>
      </c>
      <c r="K12" s="7"/>
    </row>
    <row r="13" spans="1:19">
      <c r="A13" s="1">
        <v>46017</v>
      </c>
      <c r="B13" s="1">
        <f t="shared" si="0"/>
        <v>46017</v>
      </c>
      <c r="C13" t="s">
        <v>1924</v>
      </c>
      <c r="D13" t="s">
        <v>1913</v>
      </c>
      <c r="K13" s="6"/>
    </row>
    <row r="14" spans="1:19">
      <c r="A14" s="1">
        <v>45659</v>
      </c>
      <c r="B14" s="1">
        <v>45296</v>
      </c>
      <c r="C14" t="s">
        <v>1925</v>
      </c>
      <c r="D14" t="s">
        <v>1926</v>
      </c>
      <c r="H14" s="35"/>
    </row>
    <row r="15" spans="1:19">
      <c r="A15" s="1">
        <v>45516</v>
      </c>
      <c r="B15" s="1">
        <v>45527</v>
      </c>
      <c r="C15" t="s">
        <v>1927</v>
      </c>
      <c r="D15" t="s">
        <v>1926</v>
      </c>
      <c r="I15" s="6"/>
    </row>
    <row r="16" spans="1:19">
      <c r="A16" s="1">
        <v>46020</v>
      </c>
      <c r="B16" s="1">
        <v>45660</v>
      </c>
      <c r="C16" s="5" t="s">
        <v>1925</v>
      </c>
      <c r="D16" s="5" t="s">
        <v>1926</v>
      </c>
    </row>
    <row r="17" spans="1:11">
      <c r="A17" s="1">
        <v>46021</v>
      </c>
      <c r="B17" s="1">
        <v>45660</v>
      </c>
      <c r="C17" s="5" t="s">
        <v>1925</v>
      </c>
      <c r="D17" s="5" t="s">
        <v>1926</v>
      </c>
      <c r="I17" s="7"/>
    </row>
    <row r="18" spans="1:11">
      <c r="A18" s="1">
        <v>46020</v>
      </c>
      <c r="B18" s="1">
        <v>45660</v>
      </c>
      <c r="C18" s="5" t="s">
        <v>1925</v>
      </c>
      <c r="D18" s="5" t="s">
        <v>1926</v>
      </c>
      <c r="I18" s="6"/>
    </row>
    <row r="19" spans="1:11">
      <c r="I19" s="7"/>
    </row>
    <row r="20" spans="1:11">
      <c r="I20" s="6"/>
    </row>
    <row r="22" spans="1:11">
      <c r="K2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Calabrese Monica</dc:creator>
  <cp:keywords/>
  <dc:description/>
  <cp:lastModifiedBy/>
  <cp:revision/>
  <dcterms:created xsi:type="dcterms:W3CDTF">2024-03-14T10:00:12Z</dcterms:created>
  <dcterms:modified xsi:type="dcterms:W3CDTF">2025-06-22T07:13:13Z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