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69" documentId="13_ncr:1_{6D2E12DA-A4A7-4ECC-9441-01D2D91B063D}" xr6:coauthVersionLast="47" xr6:coauthVersionMax="47" xr10:uidLastSave="{09B0E7CD-DB10-4642-8DF0-55B009654679}"/>
  <bookViews>
    <workbookView xWindow="-120" yWindow="-120" windowWidth="20730" windowHeight="11040" tabRatio="857" firstSheet="3" xr2:uid="{9A343252-3FEC-44A7-A1FE-E2D5A9D7B610}"/>
  </bookViews>
  <sheets>
    <sheet name="Central do Projeto" sheetId="21" r:id="rId1"/>
    <sheet name="Backlog Sintética" sheetId="1" r:id="rId2"/>
    <sheet name="Cronograma" sheetId="4" r:id="rId3"/>
    <sheet name="Backlog Analítica" sheetId="5" r:id="rId4"/>
    <sheet name="Planning Poker" sheetId="13" r:id="rId5"/>
    <sheet name="Sprint 1" sheetId="2" r:id="rId6"/>
    <sheet name="Sprint 2" sheetId="22" r:id="rId7"/>
    <sheet name="Sprint 3" sheetId="23" r:id="rId8"/>
    <sheet name="Sprint 4" sheetId="24" r:id="rId9"/>
    <sheet name="Sprint 5" sheetId="25" r:id="rId10"/>
  </sheets>
  <definedNames>
    <definedName name="Data_base">#REF!</definedName>
    <definedName name="E_1">'Backlog Analítica'!$G$7:$G$16</definedName>
    <definedName name="E_10">'Backlog Analítica'!$G$106:$G$115</definedName>
    <definedName name="E_11">'Backlog Analítica'!$G$117:$G$126</definedName>
    <definedName name="E_12">'Backlog Analítica'!$G$128:$G$137</definedName>
    <definedName name="E_2">'Backlog Analítica'!$G$18:$G$27</definedName>
    <definedName name="E_3">'Backlog Analítica'!$G$29:$G$38</definedName>
    <definedName name="E_4">'Backlog Analítica'!$G$40:$G$49</definedName>
    <definedName name="E_5">'Backlog Analítica'!$G$51:$G$60</definedName>
    <definedName name="E_6">'Backlog Analítica'!$G$62:$G$71</definedName>
    <definedName name="E_7">'Backlog Analítica'!$G$73:$G$82</definedName>
    <definedName name="E_8">'Backlog Analítica'!$G$84:$G$93</definedName>
    <definedName name="E_9">'Backlog Analítica'!$G$95:$G$104</definedName>
    <definedName name="Fim_tarefa">#REF!</definedName>
    <definedName name="Hoje" localSheetId="2">TODAY()</definedName>
    <definedName name="Início_da_tarefa" localSheetId="2">Cronograma!$J1</definedName>
    <definedName name="Início_do_projeto">Cronograma!$I$4</definedName>
    <definedName name="Inicio_projeto">#REF!</definedName>
    <definedName name="Inicio_tarefa">#REF!</definedName>
    <definedName name="Progresso">#REF!</definedName>
    <definedName name="Progresso_da_tarefa" localSheetId="2">Cronograma!$I1</definedName>
    <definedName name="Semana_de_exibição">Cronograma!$I$5</definedName>
    <definedName name="Término_da_tarefa" localSheetId="2">Cronograma!$K1</definedName>
    <definedName name="_xlnm.Print_Titles" localSheetId="2">Cronograma!$5:$7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5" l="1" a="1"/>
  <c r="H18" i="5"/>
  <c r="N5" i="2"/>
  <c r="I4" i="4"/>
  <c r="N6" i="4"/>
  <c r="M30" i="4"/>
  <c r="M28" i="4"/>
  <c r="J17" i="4"/>
  <c r="K17" i="4"/>
  <c r="J18" i="4"/>
  <c r="K18" i="4"/>
  <c r="J19" i="4"/>
  <c r="K19" i="4"/>
  <c r="J20" i="4"/>
  <c r="K20" i="4"/>
  <c r="H65" i="5" a="1"/>
  <c r="H65" i="5"/>
  <c r="N18" i="25"/>
  <c r="N5" i="25"/>
  <c r="N6" i="22"/>
  <c r="N7" i="24"/>
  <c r="N6" i="24"/>
  <c r="H137" i="5" a="1"/>
  <c r="H137" i="5" s="1"/>
  <c r="H136" i="5" a="1"/>
  <c r="H136" i="5" s="1"/>
  <c r="H135" i="5" a="1"/>
  <c r="H135" i="5" s="1"/>
  <c r="H134" i="5" a="1"/>
  <c r="H134" i="5" s="1"/>
  <c r="H133" i="5" a="1"/>
  <c r="H133" i="5" s="1"/>
  <c r="H132" i="5" a="1"/>
  <c r="H132" i="5" s="1"/>
  <c r="H131" i="5" a="1"/>
  <c r="H131" i="5" s="1"/>
  <c r="H117" i="5" a="1"/>
  <c r="H117" i="5"/>
  <c r="H126" i="5" a="1"/>
  <c r="H126" i="5" s="1"/>
  <c r="H125" i="5" a="1"/>
  <c r="H125" i="5" s="1"/>
  <c r="H124" i="5" a="1"/>
  <c r="H124" i="5" s="1"/>
  <c r="H123" i="5" a="1"/>
  <c r="H123" i="5" s="1"/>
  <c r="H122" i="5" a="1"/>
  <c r="H122" i="5" s="1"/>
  <c r="H121" i="5" a="1"/>
  <c r="H121" i="5" s="1"/>
  <c r="H120" i="5" a="1"/>
  <c r="H120" i="5" s="1"/>
  <c r="H119" i="5" a="1"/>
  <c r="H119" i="5" s="1"/>
  <c r="H118" i="5" a="1"/>
  <c r="H118" i="5" s="1"/>
  <c r="H106" i="5" a="1"/>
  <c r="H106" i="5"/>
  <c r="H115" i="5" a="1"/>
  <c r="H115" i="5" s="1"/>
  <c r="H114" i="5" a="1"/>
  <c r="H114" i="5" s="1"/>
  <c r="H113" i="5" a="1"/>
  <c r="H113" i="5" s="1"/>
  <c r="H112" i="5" a="1"/>
  <c r="H112" i="5" s="1"/>
  <c r="H111" i="5" a="1"/>
  <c r="H111" i="5" s="1"/>
  <c r="H110" i="5" a="1"/>
  <c r="H110" i="5" s="1"/>
  <c r="H109" i="5" a="1"/>
  <c r="H109" i="5" s="1"/>
  <c r="H108" i="5" a="1"/>
  <c r="H108" i="5" s="1"/>
  <c r="H107" i="5" a="1"/>
  <c r="H107" i="5" s="1"/>
  <c r="N6" i="2"/>
  <c r="H104" i="5" a="1"/>
  <c r="H104" i="5" s="1"/>
  <c r="H103" i="5" a="1"/>
  <c r="H103" i="5" s="1"/>
  <c r="H102" i="5" a="1"/>
  <c r="H102" i="5" s="1"/>
  <c r="H101" i="5" a="1"/>
  <c r="H101" i="5" s="1"/>
  <c r="H100" i="5" a="1"/>
  <c r="H100" i="5" s="1"/>
  <c r="H99" i="5" a="1"/>
  <c r="H99" i="5" s="1"/>
  <c r="H98" i="5" a="1"/>
  <c r="H98" i="5" s="1"/>
  <c r="H97" i="5" a="1"/>
  <c r="H97" i="5" s="1"/>
  <c r="H96" i="5" a="1"/>
  <c r="H96" i="5" s="1"/>
  <c r="H93" i="5" a="1"/>
  <c r="H93" i="5" s="1"/>
  <c r="H92" i="5" a="1"/>
  <c r="H92" i="5" s="1"/>
  <c r="H91" i="5" a="1"/>
  <c r="H91" i="5" s="1"/>
  <c r="H90" i="5" a="1"/>
  <c r="H90" i="5" s="1"/>
  <c r="H89" i="5" a="1"/>
  <c r="H89" i="5" s="1"/>
  <c r="H88" i="5" a="1"/>
  <c r="H88" i="5" s="1"/>
  <c r="H87" i="5" a="1"/>
  <c r="H87" i="5" s="1"/>
  <c r="I20" i="4" s="1"/>
  <c r="H86" i="5" a="1"/>
  <c r="H86" i="5" s="1"/>
  <c r="I19" i="4" s="1"/>
  <c r="H85" i="5" a="1"/>
  <c r="H85" i="5" s="1"/>
  <c r="I18" i="4" s="1"/>
  <c r="H84" i="5" a="1"/>
  <c r="H84" i="5"/>
  <c r="I17" i="4" s="1"/>
  <c r="H82" i="5" a="1"/>
  <c r="H82" i="5" s="1"/>
  <c r="H81" i="5" a="1"/>
  <c r="H81" i="5" s="1"/>
  <c r="H80" i="5" a="1"/>
  <c r="H80" i="5" s="1"/>
  <c r="H79" i="5" a="1"/>
  <c r="H79" i="5" s="1"/>
  <c r="H78" i="5" a="1"/>
  <c r="H78" i="5" s="1"/>
  <c r="H77" i="5" a="1"/>
  <c r="H77" i="5" s="1"/>
  <c r="H76" i="5" a="1"/>
  <c r="H76" i="5" s="1"/>
  <c r="H75" i="5" a="1"/>
  <c r="H75" i="5" s="1"/>
  <c r="H74" i="5" a="1"/>
  <c r="H74" i="5" s="1"/>
  <c r="H73" i="5" a="1"/>
  <c r="H73" i="5"/>
  <c r="H71" i="5" a="1"/>
  <c r="H71" i="5" s="1"/>
  <c r="H70" i="5" a="1"/>
  <c r="H70" i="5" s="1"/>
  <c r="H69" i="5" a="1"/>
  <c r="H69" i="5" s="1"/>
  <c r="H68" i="5" a="1"/>
  <c r="H68" i="5" s="1"/>
  <c r="H67" i="5" a="1"/>
  <c r="H67" i="5" s="1"/>
  <c r="H66" i="5" a="1"/>
  <c r="H66" i="5" s="1"/>
  <c r="H60" i="5" a="1"/>
  <c r="H60" i="5" s="1"/>
  <c r="H59" i="5" a="1"/>
  <c r="H59" i="5" s="1"/>
  <c r="H58" i="5" a="1"/>
  <c r="H58" i="5" s="1"/>
  <c r="H57" i="5" a="1"/>
  <c r="H57" i="5" s="1"/>
  <c r="H56" i="5" a="1"/>
  <c r="H56" i="5" s="1"/>
  <c r="H55" i="5" a="1"/>
  <c r="H55" i="5" s="1"/>
  <c r="H54" i="5" a="1"/>
  <c r="H54" i="5" s="1"/>
  <c r="H53" i="5" a="1"/>
  <c r="H53" i="5" s="1"/>
  <c r="H52" i="5" a="1"/>
  <c r="H52" i="5" s="1"/>
  <c r="H49" i="5" a="1"/>
  <c r="H49" i="5" s="1"/>
  <c r="H48" i="5" a="1"/>
  <c r="H48" i="5" s="1"/>
  <c r="H47" i="5" a="1"/>
  <c r="H47" i="5" s="1"/>
  <c r="H46" i="5" a="1"/>
  <c r="H46" i="5" s="1"/>
  <c r="H45" i="5" a="1"/>
  <c r="H45" i="5" s="1"/>
  <c r="H44" i="5" a="1"/>
  <c r="H44" i="5" s="1"/>
  <c r="H43" i="5" a="1"/>
  <c r="H43" i="5" s="1"/>
  <c r="N6" i="25"/>
  <c r="N6" i="23"/>
  <c r="H38" i="5" a="1"/>
  <c r="H38" i="5" s="1"/>
  <c r="H37" i="5" a="1"/>
  <c r="H37" i="5" s="1"/>
  <c r="H36" i="5" a="1"/>
  <c r="H36" i="5" s="1"/>
  <c r="H35" i="5" a="1"/>
  <c r="H35" i="5" s="1"/>
  <c r="H34" i="5" a="1"/>
  <c r="H34" i="5" s="1"/>
  <c r="H33" i="5" a="1"/>
  <c r="H33" i="5" s="1"/>
  <c r="H32" i="5" a="1"/>
  <c r="H32" i="5" s="1"/>
  <c r="H27" i="5" a="1"/>
  <c r="H27" i="5" s="1"/>
  <c r="H26" i="5" a="1"/>
  <c r="H26" i="5" s="1"/>
  <c r="H25" i="5" a="1"/>
  <c r="H25" i="5" s="1"/>
  <c r="H24" i="5" a="1"/>
  <c r="H24" i="5" s="1"/>
  <c r="H23" i="5" a="1"/>
  <c r="H23" i="5" s="1"/>
  <c r="H22" i="5" a="1"/>
  <c r="H22" i="5" s="1"/>
  <c r="N7" i="22"/>
  <c r="N8" i="22"/>
  <c r="N9" i="22"/>
  <c r="N10" i="22"/>
  <c r="N11" i="22"/>
  <c r="N12" i="22"/>
  <c r="N13" i="22"/>
  <c r="N14" i="22"/>
  <c r="N15" i="22"/>
  <c r="N16" i="22"/>
  <c r="N17" i="22"/>
  <c r="N18" i="22"/>
  <c r="H16" i="5" a="1"/>
  <c r="H16" i="5" s="1"/>
  <c r="H15" i="5" a="1"/>
  <c r="H15" i="5" s="1"/>
  <c r="H14" i="5" a="1"/>
  <c r="H14" i="5" s="1"/>
  <c r="H13" i="5" a="1"/>
  <c r="H13" i="5" s="1"/>
  <c r="H12" i="5" a="1"/>
  <c r="H12" i="5" s="1"/>
  <c r="N5" i="22"/>
  <c r="N5" i="24"/>
  <c r="N5" i="23"/>
  <c r="N7" i="25"/>
  <c r="N8" i="25"/>
  <c r="N9" i="25"/>
  <c r="N10" i="25"/>
  <c r="N11" i="25"/>
  <c r="N12" i="25"/>
  <c r="N13" i="25"/>
  <c r="N14" i="25"/>
  <c r="N15" i="25"/>
  <c r="N16" i="25"/>
  <c r="N17" i="25"/>
  <c r="N8" i="24"/>
  <c r="N9" i="24"/>
  <c r="N10" i="24"/>
  <c r="N11" i="24"/>
  <c r="N12" i="24"/>
  <c r="N13" i="24"/>
  <c r="N14" i="24"/>
  <c r="N15" i="24"/>
  <c r="N16" i="24"/>
  <c r="N17" i="24"/>
  <c r="N18" i="24"/>
  <c r="N7" i="23"/>
  <c r="N8" i="23"/>
  <c r="N9" i="23"/>
  <c r="N10" i="23"/>
  <c r="N11" i="23"/>
  <c r="N12" i="23"/>
  <c r="N13" i="23"/>
  <c r="N14" i="23"/>
  <c r="N15" i="23"/>
  <c r="N16" i="23"/>
  <c r="N17" i="23"/>
  <c r="N18" i="23"/>
  <c r="G5" i="25"/>
  <c r="H5" i="25"/>
  <c r="I5" i="25"/>
  <c r="J5" i="25"/>
  <c r="K5" i="25"/>
  <c r="L5" i="25"/>
  <c r="M5" i="25"/>
  <c r="F6" i="25"/>
  <c r="G6" i="25"/>
  <c r="H6" i="25"/>
  <c r="I6" i="25"/>
  <c r="J6" i="25"/>
  <c r="K6" i="25"/>
  <c r="L6" i="25"/>
  <c r="M6" i="25"/>
  <c r="F7" i="25"/>
  <c r="G7" i="25"/>
  <c r="H7" i="25"/>
  <c r="I7" i="25"/>
  <c r="J7" i="25"/>
  <c r="K7" i="25"/>
  <c r="L7" i="25"/>
  <c r="M7" i="25"/>
  <c r="F8" i="25"/>
  <c r="G8" i="25"/>
  <c r="H8" i="25"/>
  <c r="I8" i="25"/>
  <c r="J8" i="25"/>
  <c r="K8" i="25"/>
  <c r="L8" i="25"/>
  <c r="M8" i="25"/>
  <c r="F9" i="25"/>
  <c r="G9" i="25"/>
  <c r="H9" i="25"/>
  <c r="I9" i="25"/>
  <c r="J9" i="25"/>
  <c r="K9" i="25"/>
  <c r="L9" i="25"/>
  <c r="M9" i="25"/>
  <c r="F10" i="25"/>
  <c r="G10" i="25"/>
  <c r="H10" i="25"/>
  <c r="I10" i="25"/>
  <c r="J10" i="25"/>
  <c r="K10" i="25"/>
  <c r="L10" i="25"/>
  <c r="M10" i="25"/>
  <c r="F11" i="25"/>
  <c r="G11" i="25"/>
  <c r="H11" i="25"/>
  <c r="I11" i="25"/>
  <c r="J11" i="25"/>
  <c r="K11" i="25"/>
  <c r="L11" i="25"/>
  <c r="M11" i="25"/>
  <c r="F12" i="25"/>
  <c r="G12" i="25"/>
  <c r="H12" i="25"/>
  <c r="I12" i="25"/>
  <c r="J12" i="25"/>
  <c r="K12" i="25"/>
  <c r="L12" i="25"/>
  <c r="M12" i="25"/>
  <c r="F13" i="25"/>
  <c r="G13" i="25"/>
  <c r="H13" i="25"/>
  <c r="I13" i="25"/>
  <c r="J13" i="25"/>
  <c r="K13" i="25"/>
  <c r="L13" i="25"/>
  <c r="M13" i="25"/>
  <c r="F14" i="25"/>
  <c r="G14" i="25"/>
  <c r="H14" i="25"/>
  <c r="I14" i="25"/>
  <c r="J14" i="25"/>
  <c r="K14" i="25"/>
  <c r="L14" i="25"/>
  <c r="M14" i="25"/>
  <c r="F15" i="25"/>
  <c r="G15" i="25"/>
  <c r="H15" i="25"/>
  <c r="I15" i="25"/>
  <c r="J15" i="25"/>
  <c r="K15" i="25"/>
  <c r="L15" i="25"/>
  <c r="M15" i="25"/>
  <c r="F16" i="25"/>
  <c r="G16" i="25"/>
  <c r="H16" i="25"/>
  <c r="I16" i="25"/>
  <c r="J16" i="25"/>
  <c r="K16" i="25"/>
  <c r="L16" i="25"/>
  <c r="M16" i="25"/>
  <c r="F17" i="25"/>
  <c r="G17" i="25"/>
  <c r="H17" i="25"/>
  <c r="I17" i="25"/>
  <c r="J17" i="25"/>
  <c r="K17" i="25"/>
  <c r="L17" i="25"/>
  <c r="M17" i="25"/>
  <c r="F18" i="25"/>
  <c r="G18" i="25"/>
  <c r="H18" i="25"/>
  <c r="I18" i="25"/>
  <c r="J18" i="25"/>
  <c r="K18" i="25"/>
  <c r="L18" i="25"/>
  <c r="M18" i="25"/>
  <c r="G5" i="24"/>
  <c r="H5" i="24"/>
  <c r="I5" i="24"/>
  <c r="J5" i="24"/>
  <c r="K5" i="24"/>
  <c r="L5" i="24"/>
  <c r="M5" i="24"/>
  <c r="F6" i="24"/>
  <c r="G6" i="24"/>
  <c r="H6" i="24"/>
  <c r="I6" i="24"/>
  <c r="J6" i="24"/>
  <c r="K6" i="24"/>
  <c r="L6" i="24"/>
  <c r="M6" i="24"/>
  <c r="F7" i="24"/>
  <c r="G7" i="24"/>
  <c r="H7" i="24"/>
  <c r="I7" i="24"/>
  <c r="J7" i="24"/>
  <c r="K7" i="24"/>
  <c r="L7" i="24"/>
  <c r="M7" i="24"/>
  <c r="F8" i="24"/>
  <c r="G8" i="24"/>
  <c r="H8" i="24"/>
  <c r="I8" i="24"/>
  <c r="J8" i="24"/>
  <c r="K8" i="24"/>
  <c r="L8" i="24"/>
  <c r="M8" i="24"/>
  <c r="F9" i="24"/>
  <c r="G9" i="24"/>
  <c r="H9" i="24"/>
  <c r="I9" i="24"/>
  <c r="J9" i="24"/>
  <c r="K9" i="24"/>
  <c r="L9" i="24"/>
  <c r="M9" i="24"/>
  <c r="F10" i="24"/>
  <c r="G10" i="24"/>
  <c r="H10" i="24"/>
  <c r="I10" i="24"/>
  <c r="J10" i="24"/>
  <c r="K10" i="24"/>
  <c r="L10" i="24"/>
  <c r="M10" i="24"/>
  <c r="F11" i="24"/>
  <c r="G11" i="24"/>
  <c r="H11" i="24"/>
  <c r="I11" i="24"/>
  <c r="J11" i="24"/>
  <c r="K11" i="24"/>
  <c r="L11" i="24"/>
  <c r="M11" i="24"/>
  <c r="F12" i="24"/>
  <c r="G12" i="24"/>
  <c r="H12" i="24"/>
  <c r="I12" i="24"/>
  <c r="J12" i="24"/>
  <c r="K12" i="24"/>
  <c r="L12" i="24"/>
  <c r="M12" i="24"/>
  <c r="F13" i="24"/>
  <c r="G13" i="24"/>
  <c r="H13" i="24"/>
  <c r="I13" i="24"/>
  <c r="J13" i="24"/>
  <c r="K13" i="24"/>
  <c r="L13" i="24"/>
  <c r="M13" i="24"/>
  <c r="F14" i="24"/>
  <c r="G14" i="24"/>
  <c r="H14" i="24"/>
  <c r="I14" i="24"/>
  <c r="J14" i="24"/>
  <c r="K14" i="24"/>
  <c r="L14" i="24"/>
  <c r="M14" i="24"/>
  <c r="F15" i="24"/>
  <c r="G15" i="24"/>
  <c r="H15" i="24"/>
  <c r="I15" i="24"/>
  <c r="J15" i="24"/>
  <c r="K15" i="24"/>
  <c r="L15" i="24"/>
  <c r="M15" i="24"/>
  <c r="F16" i="24"/>
  <c r="G16" i="24"/>
  <c r="H16" i="24"/>
  <c r="I16" i="24"/>
  <c r="J16" i="24"/>
  <c r="K16" i="24"/>
  <c r="L16" i="24"/>
  <c r="M16" i="24"/>
  <c r="F17" i="24"/>
  <c r="G17" i="24"/>
  <c r="H17" i="24"/>
  <c r="I17" i="24"/>
  <c r="J17" i="24"/>
  <c r="K17" i="24"/>
  <c r="L17" i="24"/>
  <c r="M17" i="24"/>
  <c r="F18" i="24"/>
  <c r="G18" i="24"/>
  <c r="H18" i="24"/>
  <c r="I18" i="24"/>
  <c r="J18" i="24"/>
  <c r="K18" i="24"/>
  <c r="L18" i="24"/>
  <c r="M18" i="24"/>
  <c r="G5" i="23"/>
  <c r="H5" i="23"/>
  <c r="I5" i="23"/>
  <c r="J5" i="23"/>
  <c r="K5" i="23"/>
  <c r="L5" i="23"/>
  <c r="M5" i="23"/>
  <c r="F6" i="23"/>
  <c r="G6" i="23"/>
  <c r="H6" i="23"/>
  <c r="I6" i="23"/>
  <c r="J6" i="23"/>
  <c r="K6" i="23"/>
  <c r="L6" i="23"/>
  <c r="M6" i="23"/>
  <c r="F7" i="23"/>
  <c r="G7" i="23"/>
  <c r="H7" i="23"/>
  <c r="I7" i="23"/>
  <c r="J7" i="23"/>
  <c r="K7" i="23"/>
  <c r="L7" i="23"/>
  <c r="M7" i="23"/>
  <c r="F8" i="23"/>
  <c r="G8" i="23"/>
  <c r="H8" i="23"/>
  <c r="I8" i="23"/>
  <c r="J8" i="23"/>
  <c r="K8" i="23"/>
  <c r="L8" i="23"/>
  <c r="M8" i="23"/>
  <c r="F9" i="23"/>
  <c r="G9" i="23"/>
  <c r="H9" i="23"/>
  <c r="I9" i="23"/>
  <c r="J9" i="23"/>
  <c r="K9" i="23"/>
  <c r="L9" i="23"/>
  <c r="M9" i="23"/>
  <c r="F10" i="23"/>
  <c r="G10" i="23"/>
  <c r="H10" i="23"/>
  <c r="I10" i="23"/>
  <c r="J10" i="23"/>
  <c r="K10" i="23"/>
  <c r="L10" i="23"/>
  <c r="M10" i="23"/>
  <c r="F11" i="23"/>
  <c r="G11" i="23"/>
  <c r="H11" i="23"/>
  <c r="I11" i="23"/>
  <c r="J11" i="23"/>
  <c r="K11" i="23"/>
  <c r="L11" i="23"/>
  <c r="M11" i="23"/>
  <c r="F12" i="23"/>
  <c r="G12" i="23"/>
  <c r="H12" i="23"/>
  <c r="I12" i="23"/>
  <c r="J12" i="23"/>
  <c r="K12" i="23"/>
  <c r="L12" i="23"/>
  <c r="M12" i="23"/>
  <c r="F13" i="23"/>
  <c r="G13" i="23"/>
  <c r="H13" i="23"/>
  <c r="I13" i="23"/>
  <c r="J13" i="23"/>
  <c r="K13" i="23"/>
  <c r="L13" i="23"/>
  <c r="M13" i="23"/>
  <c r="F14" i="23"/>
  <c r="G14" i="23"/>
  <c r="H14" i="23"/>
  <c r="I14" i="23"/>
  <c r="J14" i="23"/>
  <c r="K14" i="23"/>
  <c r="L14" i="23"/>
  <c r="M14" i="23"/>
  <c r="F15" i="23"/>
  <c r="G15" i="23"/>
  <c r="H15" i="23"/>
  <c r="I15" i="23"/>
  <c r="J15" i="23"/>
  <c r="K15" i="23"/>
  <c r="L15" i="23"/>
  <c r="M15" i="23"/>
  <c r="F16" i="23"/>
  <c r="G16" i="23"/>
  <c r="H16" i="23"/>
  <c r="I16" i="23"/>
  <c r="J16" i="23"/>
  <c r="K16" i="23"/>
  <c r="L16" i="23"/>
  <c r="M16" i="23"/>
  <c r="F17" i="23"/>
  <c r="G17" i="23"/>
  <c r="H17" i="23"/>
  <c r="I17" i="23"/>
  <c r="J17" i="23"/>
  <c r="K17" i="23"/>
  <c r="L17" i="23"/>
  <c r="M17" i="23"/>
  <c r="F18" i="23"/>
  <c r="G18" i="23"/>
  <c r="H18" i="23"/>
  <c r="I18" i="23"/>
  <c r="J18" i="23"/>
  <c r="K18" i="23"/>
  <c r="L18" i="23"/>
  <c r="M18" i="23"/>
  <c r="G5" i="22"/>
  <c r="H5" i="22"/>
  <c r="I5" i="22"/>
  <c r="J5" i="22"/>
  <c r="K5" i="22"/>
  <c r="L5" i="22"/>
  <c r="M5" i="22"/>
  <c r="F6" i="22"/>
  <c r="G6" i="22"/>
  <c r="H6" i="22"/>
  <c r="I6" i="22"/>
  <c r="J6" i="22"/>
  <c r="K6" i="22"/>
  <c r="L6" i="22"/>
  <c r="M6" i="22"/>
  <c r="F7" i="22"/>
  <c r="G7" i="22"/>
  <c r="H7" i="22"/>
  <c r="I7" i="22"/>
  <c r="J7" i="22"/>
  <c r="K7" i="22"/>
  <c r="L7" i="22"/>
  <c r="M7" i="22"/>
  <c r="F8" i="22"/>
  <c r="G8" i="22"/>
  <c r="H8" i="22"/>
  <c r="I8" i="22"/>
  <c r="J8" i="22"/>
  <c r="K8" i="22"/>
  <c r="L8" i="22"/>
  <c r="M8" i="22"/>
  <c r="F9" i="22"/>
  <c r="G9" i="22"/>
  <c r="H9" i="22"/>
  <c r="I9" i="22"/>
  <c r="J9" i="22"/>
  <c r="K9" i="22"/>
  <c r="L9" i="22"/>
  <c r="M9" i="22"/>
  <c r="F10" i="22"/>
  <c r="G10" i="22"/>
  <c r="H10" i="22"/>
  <c r="I10" i="22"/>
  <c r="J10" i="22"/>
  <c r="K10" i="22"/>
  <c r="L10" i="22"/>
  <c r="M10" i="22"/>
  <c r="F11" i="22"/>
  <c r="G11" i="22"/>
  <c r="H11" i="22"/>
  <c r="I11" i="22"/>
  <c r="J11" i="22"/>
  <c r="K11" i="22"/>
  <c r="L11" i="22"/>
  <c r="M11" i="22"/>
  <c r="F12" i="22"/>
  <c r="G12" i="22"/>
  <c r="H12" i="22"/>
  <c r="I12" i="22"/>
  <c r="J12" i="22"/>
  <c r="K12" i="22"/>
  <c r="L12" i="22"/>
  <c r="M12" i="22"/>
  <c r="F13" i="22"/>
  <c r="G13" i="22"/>
  <c r="H13" i="22"/>
  <c r="I13" i="22"/>
  <c r="J13" i="22"/>
  <c r="K13" i="22"/>
  <c r="L13" i="22"/>
  <c r="M13" i="22"/>
  <c r="F14" i="22"/>
  <c r="G14" i="22"/>
  <c r="H14" i="22"/>
  <c r="I14" i="22"/>
  <c r="J14" i="22"/>
  <c r="K14" i="22"/>
  <c r="L14" i="22"/>
  <c r="M14" i="22"/>
  <c r="F15" i="22"/>
  <c r="G15" i="22"/>
  <c r="H15" i="22"/>
  <c r="I15" i="22"/>
  <c r="J15" i="22"/>
  <c r="K15" i="22"/>
  <c r="L15" i="22"/>
  <c r="M15" i="22"/>
  <c r="F16" i="22"/>
  <c r="G16" i="22"/>
  <c r="H16" i="22"/>
  <c r="I16" i="22"/>
  <c r="J16" i="22"/>
  <c r="K16" i="22"/>
  <c r="L16" i="22"/>
  <c r="M16" i="22"/>
  <c r="F17" i="22"/>
  <c r="G17" i="22"/>
  <c r="H17" i="22"/>
  <c r="I17" i="22"/>
  <c r="J17" i="22"/>
  <c r="K17" i="22"/>
  <c r="L17" i="22"/>
  <c r="M17" i="22"/>
  <c r="F18" i="22"/>
  <c r="G18" i="22"/>
  <c r="H18" i="22"/>
  <c r="I18" i="22"/>
  <c r="J18" i="22"/>
  <c r="K18" i="22"/>
  <c r="L18" i="22"/>
  <c r="M18" i="22"/>
  <c r="G18" i="2"/>
  <c r="G17" i="2"/>
  <c r="G16" i="2"/>
  <c r="G15" i="2"/>
  <c r="G14" i="2"/>
  <c r="G13" i="2"/>
  <c r="G12" i="2"/>
  <c r="G11" i="2"/>
  <c r="G10" i="2"/>
  <c r="G6" i="2"/>
  <c r="G5" i="2"/>
  <c r="N18" i="2"/>
  <c r="N17" i="2"/>
  <c r="N16" i="2"/>
  <c r="N15" i="2"/>
  <c r="N14" i="2"/>
  <c r="N13" i="2"/>
  <c r="N12" i="2"/>
  <c r="N11" i="2"/>
  <c r="N10" i="2"/>
  <c r="N9" i="2"/>
  <c r="N8" i="2"/>
  <c r="N7" i="2"/>
  <c r="H20" i="4"/>
  <c r="H19" i="4"/>
  <c r="H18" i="4"/>
  <c r="H17" i="4"/>
  <c r="H16" i="4"/>
  <c r="G20" i="4"/>
  <c r="G19" i="4"/>
  <c r="G18" i="4"/>
  <c r="G17" i="4"/>
  <c r="G16" i="4"/>
  <c r="F127" i="5"/>
  <c r="F116" i="5"/>
  <c r="F105" i="5"/>
  <c r="F94" i="5"/>
  <c r="F83" i="5"/>
  <c r="F72" i="5"/>
  <c r="F73" i="5" s="1"/>
  <c r="F74" i="5" s="1"/>
  <c r="F75" i="5" s="1"/>
  <c r="F76" i="5" s="1"/>
  <c r="F77" i="5" s="1"/>
  <c r="F78" i="5" s="1"/>
  <c r="F79" i="5" s="1"/>
  <c r="F80" i="5" s="1"/>
  <c r="F81" i="5" s="1"/>
  <c r="F82" i="5" s="1"/>
  <c r="F6" i="5"/>
  <c r="F7" i="5" s="1"/>
  <c r="F8" i="5" s="1"/>
  <c r="F9" i="5" s="1"/>
  <c r="F10" i="5" s="1"/>
  <c r="F11" i="5" s="1"/>
  <c r="F12" i="5" s="1"/>
  <c r="F13" i="5" s="1"/>
  <c r="F14" i="5" s="1"/>
  <c r="F15" i="5" s="1"/>
  <c r="F16" i="5" s="1"/>
  <c r="G6" i="5"/>
  <c r="H10" i="4"/>
  <c r="H11" i="4"/>
  <c r="H12" i="4"/>
  <c r="H13" i="4"/>
  <c r="H14" i="4"/>
  <c r="H15" i="4"/>
  <c r="H9" i="4"/>
  <c r="G9" i="4"/>
  <c r="G10" i="4"/>
  <c r="G11" i="4"/>
  <c r="G12" i="4"/>
  <c r="G13" i="4"/>
  <c r="G14" i="4"/>
  <c r="G15" i="4"/>
  <c r="L6" i="5" a="1"/>
  <c r="L6" i="5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L7" i="5" a="1"/>
  <c r="L21" i="5" a="1"/>
  <c r="L35" i="5" a="1"/>
  <c r="L35" i="5" s="1"/>
  <c r="L49" i="5" a="1"/>
  <c r="L49" i="5" s="1"/>
  <c r="L18" i="2"/>
  <c r="K18" i="2"/>
  <c r="J18" i="2"/>
  <c r="I18" i="2"/>
  <c r="H18" i="2"/>
  <c r="L17" i="2"/>
  <c r="K17" i="2"/>
  <c r="J17" i="2"/>
  <c r="I17" i="2"/>
  <c r="H17" i="2"/>
  <c r="L16" i="2"/>
  <c r="K16" i="2"/>
  <c r="J16" i="2"/>
  <c r="I16" i="2"/>
  <c r="H16" i="2"/>
  <c r="L15" i="2"/>
  <c r="K15" i="2"/>
  <c r="J15" i="2"/>
  <c r="I15" i="2"/>
  <c r="H15" i="2"/>
  <c r="L14" i="2"/>
  <c r="K14" i="2"/>
  <c r="J14" i="2"/>
  <c r="I14" i="2"/>
  <c r="H14" i="2"/>
  <c r="L13" i="2"/>
  <c r="K13" i="2"/>
  <c r="J13" i="2"/>
  <c r="I13" i="2"/>
  <c r="H13" i="2"/>
  <c r="L12" i="2"/>
  <c r="K12" i="2"/>
  <c r="J12" i="2"/>
  <c r="I12" i="2"/>
  <c r="H12" i="2"/>
  <c r="L11" i="2"/>
  <c r="K11" i="2"/>
  <c r="J11" i="2"/>
  <c r="I11" i="2"/>
  <c r="H11" i="2"/>
  <c r="L10" i="2"/>
  <c r="K10" i="2"/>
  <c r="J10" i="2"/>
  <c r="I10" i="2"/>
  <c r="H10" i="2"/>
  <c r="L9" i="2"/>
  <c r="K9" i="2"/>
  <c r="J9" i="2"/>
  <c r="I9" i="2"/>
  <c r="H9" i="2"/>
  <c r="L8" i="2"/>
  <c r="K8" i="2"/>
  <c r="J8" i="2"/>
  <c r="I8" i="2"/>
  <c r="H8" i="2"/>
  <c r="L7" i="2"/>
  <c r="K7" i="2"/>
  <c r="J7" i="2"/>
  <c r="I7" i="2"/>
  <c r="H7" i="2"/>
  <c r="L6" i="2"/>
  <c r="K6" i="2"/>
  <c r="J6" i="2"/>
  <c r="I6" i="2"/>
  <c r="H6" i="2"/>
  <c r="L5" i="2"/>
  <c r="K5" i="2"/>
  <c r="J5" i="2"/>
  <c r="I5" i="2"/>
  <c r="H5" i="2"/>
  <c r="F7" i="1"/>
  <c r="F6" i="2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M27" i="4"/>
  <c r="M26" i="4"/>
  <c r="F9" i="4"/>
  <c r="K16" i="4"/>
  <c r="K15" i="4"/>
  <c r="K14" i="4"/>
  <c r="K13" i="4"/>
  <c r="K12" i="4"/>
  <c r="K11" i="4"/>
  <c r="K10" i="4"/>
  <c r="K9" i="4"/>
  <c r="J16" i="4"/>
  <c r="J15" i="4"/>
  <c r="J14" i="4"/>
  <c r="J13" i="4"/>
  <c r="M13" i="4" s="1"/>
  <c r="J12" i="4"/>
  <c r="J11" i="4"/>
  <c r="J10" i="4"/>
  <c r="J9" i="4"/>
  <c r="M22" i="4"/>
  <c r="M21" i="4"/>
  <c r="M8" i="4"/>
  <c r="N7" i="4" l="1"/>
  <c r="F17" i="5"/>
  <c r="F84" i="5"/>
  <c r="F85" i="5" s="1"/>
  <c r="F86" i="5" s="1"/>
  <c r="F87" i="5" s="1"/>
  <c r="F88" i="5" s="1"/>
  <c r="F89" i="5" s="1"/>
  <c r="F90" i="5" s="1"/>
  <c r="F91" i="5" s="1"/>
  <c r="F92" i="5" s="1"/>
  <c r="F93" i="5" s="1"/>
  <c r="F95" i="5"/>
  <c r="F96" i="5" s="1"/>
  <c r="F97" i="5" s="1"/>
  <c r="F98" i="5" s="1"/>
  <c r="F99" i="5" s="1"/>
  <c r="F100" i="5" s="1"/>
  <c r="F101" i="5" s="1"/>
  <c r="F102" i="5" s="1"/>
  <c r="F103" i="5" s="1"/>
  <c r="F104" i="5" s="1"/>
  <c r="F106" i="5"/>
  <c r="F107" i="5" s="1"/>
  <c r="F108" i="5" s="1"/>
  <c r="F109" i="5" s="1"/>
  <c r="F110" i="5" s="1"/>
  <c r="F111" i="5" s="1"/>
  <c r="F112" i="5" s="1"/>
  <c r="F113" i="5" s="1"/>
  <c r="F114" i="5" s="1"/>
  <c r="F115" i="5" s="1"/>
  <c r="F117" i="5"/>
  <c r="F118" i="5" s="1"/>
  <c r="F119" i="5" s="1"/>
  <c r="F120" i="5" s="1"/>
  <c r="F121" i="5" s="1"/>
  <c r="F122" i="5" s="1"/>
  <c r="F123" i="5" s="1"/>
  <c r="F124" i="5" s="1"/>
  <c r="F125" i="5" s="1"/>
  <c r="F126" i="5" s="1"/>
  <c r="L21" i="5"/>
  <c r="F128" i="5"/>
  <c r="F129" i="5" s="1"/>
  <c r="F130" i="5" s="1"/>
  <c r="F131" i="5" s="1"/>
  <c r="F132" i="5" s="1"/>
  <c r="F133" i="5" s="1"/>
  <c r="F134" i="5" s="1"/>
  <c r="F135" i="5" s="1"/>
  <c r="F136" i="5" s="1"/>
  <c r="F137" i="5" s="1"/>
  <c r="F8" i="1"/>
  <c r="L7" i="5"/>
  <c r="F9" i="1"/>
  <c r="F39" i="5" s="1"/>
  <c r="F10" i="4"/>
  <c r="O6" i="4"/>
  <c r="M14" i="4"/>
  <c r="F40" i="5" l="1"/>
  <c r="F41" i="5" s="1"/>
  <c r="F42" i="5" s="1"/>
  <c r="F43" i="5" s="1"/>
  <c r="F44" i="5" s="1"/>
  <c r="F45" i="5" s="1"/>
  <c r="F46" i="5" s="1"/>
  <c r="F47" i="5" s="1"/>
  <c r="F48" i="5" s="1"/>
  <c r="F49" i="5" s="1"/>
  <c r="G39" i="5"/>
  <c r="F28" i="5"/>
  <c r="F18" i="5"/>
  <c r="F19" i="5" s="1"/>
  <c r="F20" i="5" s="1"/>
  <c r="F21" i="5" s="1"/>
  <c r="F22" i="5" s="1"/>
  <c r="F23" i="5" s="1"/>
  <c r="F24" i="5" s="1"/>
  <c r="F25" i="5" s="1"/>
  <c r="F26" i="5" s="1"/>
  <c r="F27" i="5" s="1"/>
  <c r="G17" i="5"/>
  <c r="F11" i="4"/>
  <c r="F12" i="4"/>
  <c r="F10" i="1"/>
  <c r="O7" i="4"/>
  <c r="P6" i="4"/>
  <c r="P7" i="4" s="1"/>
  <c r="N5" i="4"/>
  <c r="M15" i="4"/>
  <c r="F50" i="5" l="1"/>
  <c r="F29" i="5"/>
  <c r="F30" i="5" s="1"/>
  <c r="F31" i="5" s="1"/>
  <c r="F32" i="5" s="1"/>
  <c r="F33" i="5" s="1"/>
  <c r="F34" i="5" s="1"/>
  <c r="F35" i="5" s="1"/>
  <c r="F36" i="5" s="1"/>
  <c r="F37" i="5" s="1"/>
  <c r="F38" i="5" s="1"/>
  <c r="G28" i="5"/>
  <c r="F13" i="4"/>
  <c r="F11" i="1"/>
  <c r="Q6" i="4"/>
  <c r="Q7" i="4" s="1"/>
  <c r="M10" i="4"/>
  <c r="M9" i="4"/>
  <c r="G9" i="2" l="1"/>
  <c r="G8" i="2"/>
  <c r="G7" i="2"/>
  <c r="F61" i="5"/>
  <c r="F51" i="5"/>
  <c r="F52" i="5" s="1"/>
  <c r="F53" i="5" s="1"/>
  <c r="F54" i="5" s="1"/>
  <c r="F55" i="5" s="1"/>
  <c r="F56" i="5" s="1"/>
  <c r="F57" i="5" s="1"/>
  <c r="F58" i="5" s="1"/>
  <c r="F59" i="5" s="1"/>
  <c r="F60" i="5" s="1"/>
  <c r="G50" i="5"/>
  <c r="F12" i="1"/>
  <c r="F14" i="4"/>
  <c r="R6" i="4"/>
  <c r="S6" i="4" s="1"/>
  <c r="M20" i="4"/>
  <c r="M11" i="4"/>
  <c r="M12" i="4"/>
  <c r="F62" i="5" l="1"/>
  <c r="F63" i="5" s="1"/>
  <c r="F64" i="5" s="1"/>
  <c r="F65" i="5" s="1"/>
  <c r="F66" i="5" s="1"/>
  <c r="F67" i="5" s="1"/>
  <c r="F68" i="5" s="1"/>
  <c r="F69" i="5" s="1"/>
  <c r="F70" i="5" s="1"/>
  <c r="F71" i="5" s="1"/>
  <c r="G61" i="5"/>
  <c r="F13" i="1"/>
  <c r="F15" i="4"/>
  <c r="R7" i="4"/>
  <c r="T6" i="4"/>
  <c r="U6" i="4" s="1"/>
  <c r="S7" i="4"/>
  <c r="F16" i="4" l="1"/>
  <c r="F14" i="1"/>
  <c r="T7" i="4"/>
  <c r="F15" i="1" l="1"/>
  <c r="F17" i="4"/>
  <c r="V6" i="4"/>
  <c r="U7" i="4"/>
  <c r="F16" i="1" l="1"/>
  <c r="F18" i="4"/>
  <c r="V7" i="4"/>
  <c r="W6" i="4"/>
  <c r="F17" i="1" l="1"/>
  <c r="F19" i="4"/>
  <c r="X6" i="4"/>
  <c r="W7" i="4"/>
  <c r="F20" i="4" l="1"/>
  <c r="G72" i="5"/>
  <c r="H72" i="5" s="1"/>
  <c r="I15" i="4" s="1"/>
  <c r="G83" i="5"/>
  <c r="H83" i="5" s="1"/>
  <c r="I16" i="4" s="1"/>
  <c r="G94" i="5"/>
  <c r="G105" i="5"/>
  <c r="H105" i="5" s="1"/>
  <c r="G116" i="5"/>
  <c r="H116" i="5" s="1"/>
  <c r="G127" i="5"/>
  <c r="X7" i="4"/>
  <c r="Y6" i="4"/>
  <c r="Z6" i="4" l="1"/>
  <c r="Y7" i="4"/>
  <c r="AA6" i="4" l="1"/>
  <c r="Z7" i="4"/>
  <c r="AB6" i="4" l="1"/>
  <c r="U5" i="4"/>
  <c r="AA7" i="4"/>
  <c r="AC6" i="4" l="1"/>
  <c r="AB7" i="4"/>
  <c r="AB5" i="4"/>
  <c r="AD6" i="4" l="1"/>
  <c r="AC7" i="4"/>
  <c r="AD7" i="4" l="1"/>
  <c r="AE6" i="4"/>
  <c r="AF6" i="4" l="1"/>
  <c r="AE7" i="4"/>
  <c r="AF7" i="4" l="1"/>
  <c r="AG6" i="4"/>
  <c r="AH6" i="4" l="1"/>
  <c r="AG7" i="4"/>
  <c r="AI6" i="4" l="1"/>
  <c r="AH7" i="4"/>
  <c r="AJ6" i="4" l="1"/>
  <c r="AI7" i="4"/>
  <c r="AK6" i="4" l="1"/>
  <c r="AJ7" i="4"/>
  <c r="AL6" i="4" l="1"/>
  <c r="AK7" i="4"/>
  <c r="AL7" i="4" l="1"/>
  <c r="AM6" i="4"/>
  <c r="AN6" i="4" l="1"/>
  <c r="AM7" i="4"/>
  <c r="AN7" i="4" l="1"/>
  <c r="AO6" i="4"/>
  <c r="AI5" i="4" s="1"/>
  <c r="AO7" i="4" l="1"/>
  <c r="AP6" i="4"/>
  <c r="AQ6" i="4" l="1"/>
  <c r="AP7" i="4"/>
  <c r="AP5" i="4"/>
  <c r="AR6" i="4" l="1"/>
  <c r="AQ7" i="4"/>
  <c r="AS6" i="4" l="1"/>
  <c r="AR7" i="4"/>
  <c r="AT6" i="4" l="1"/>
  <c r="AS7" i="4"/>
  <c r="AT7" i="4" l="1"/>
  <c r="AU6" i="4"/>
  <c r="AV6" i="4" l="1"/>
  <c r="AW6" i="4" s="1"/>
  <c r="AU7" i="4"/>
  <c r="AV7" i="4" l="1"/>
  <c r="AW7" i="4" l="1"/>
  <c r="AX6" i="4"/>
  <c r="AY6" i="4" l="1"/>
  <c r="AX7" i="4"/>
  <c r="AZ6" i="4" l="1"/>
  <c r="AY7" i="4"/>
  <c r="BA6" i="4" l="1"/>
  <c r="AZ7" i="4"/>
  <c r="BB6" i="4" l="1"/>
  <c r="BA7" i="4"/>
  <c r="BB7" i="4" l="1"/>
  <c r="BC6" i="4"/>
  <c r="AW5" i="4" s="1"/>
  <c r="BD6" i="4" l="1"/>
  <c r="BC7" i="4"/>
  <c r="BD5" i="4" l="1"/>
  <c r="BD7" i="4"/>
  <c r="BE6" i="4"/>
  <c r="BF6" i="4" l="1"/>
  <c r="BE7" i="4"/>
  <c r="BG6" i="4" l="1"/>
  <c r="BF7" i="4"/>
  <c r="BH6" i="4" l="1"/>
  <c r="BG7" i="4"/>
  <c r="BI6" i="4" l="1"/>
  <c r="BH7" i="4"/>
  <c r="BJ6" i="4" l="1"/>
  <c r="BK6" i="4" s="1"/>
  <c r="BI7" i="4"/>
  <c r="BJ7" i="4" l="1"/>
  <c r="BL6" i="4" l="1"/>
  <c r="BK7" i="4"/>
  <c r="BL7" i="4" l="1"/>
  <c r="BM6" i="4"/>
  <c r="BN6" i="4" l="1"/>
  <c r="BM7" i="4"/>
  <c r="BO6" i="4" l="1"/>
  <c r="BN7" i="4"/>
  <c r="BP6" i="4" l="1"/>
  <c r="BO7" i="4"/>
  <c r="BQ6" i="4" l="1"/>
  <c r="BP7" i="4"/>
  <c r="BQ7" i="4" l="1"/>
  <c r="BK5" i="4"/>
  <c r="BR6" i="4"/>
  <c r="BR7" i="4" s="1"/>
  <c r="BS6" i="4" l="1"/>
  <c r="BS7" i="4" s="1"/>
  <c r="BR5" i="4"/>
  <c r="BT6" i="4" l="1"/>
  <c r="BT7" i="4" s="1"/>
  <c r="BU6" i="4" l="1"/>
  <c r="BU7" i="4" s="1"/>
  <c r="BV6" i="4" l="1"/>
  <c r="BV7" i="4" s="1"/>
  <c r="BW6" i="4" l="1"/>
  <c r="BW7" i="4" s="1"/>
  <c r="BX6" i="4" l="1"/>
  <c r="BX7" i="4" l="1"/>
  <c r="BY6" i="4"/>
  <c r="BY7" i="4" l="1"/>
  <c r="BZ6" i="4"/>
  <c r="CA6" i="4" l="1"/>
  <c r="BZ7" i="4"/>
  <c r="CB6" i="4" l="1"/>
  <c r="CA7" i="4"/>
  <c r="CC6" i="4" l="1"/>
  <c r="CB7" i="4"/>
  <c r="CD6" i="4" l="1"/>
  <c r="CC7" i="4"/>
  <c r="CE6" i="4" l="1"/>
  <c r="BY5" i="4" s="1"/>
  <c r="CD7" i="4"/>
  <c r="CE7" i="4" l="1"/>
  <c r="L63" i="5" a="1"/>
  <c r="H7" i="5" l="1" a="1"/>
  <c r="H7" i="5" s="1"/>
  <c r="H95" i="5" a="1"/>
  <c r="H95" i="5" s="1"/>
  <c r="H94" i="5" s="1"/>
  <c r="H21" i="5" a="1"/>
  <c r="H21" i="5" s="1"/>
  <c r="H51" i="5" a="1"/>
  <c r="H51" i="5" s="1"/>
  <c r="H50" i="5" s="1"/>
  <c r="I13" i="4" s="1"/>
  <c r="H20" i="5" a="1"/>
  <c r="H20" i="5" s="1"/>
  <c r="H41" i="5" a="1"/>
  <c r="H41" i="5" s="1"/>
  <c r="H29" i="5" a="1"/>
  <c r="H29" i="5" s="1"/>
  <c r="H17" i="5"/>
  <c r="I10" i="4" s="1"/>
  <c r="H40" i="5" a="1"/>
  <c r="H40" i="5" s="1"/>
  <c r="H42" i="5" a="1"/>
  <c r="H42" i="5" s="1"/>
  <c r="H31" i="5" a="1"/>
  <c r="H31" i="5" s="1"/>
  <c r="H30" i="5" a="1"/>
  <c r="H30" i="5" s="1"/>
  <c r="H64" i="5" a="1"/>
  <c r="H64" i="5" s="1"/>
  <c r="H63" i="5" a="1"/>
  <c r="H63" i="5" s="1"/>
  <c r="H62" i="5" a="1"/>
  <c r="H62" i="5" s="1"/>
  <c r="H130" i="5" a="1"/>
  <c r="H130" i="5" s="1"/>
  <c r="H129" i="5" a="1"/>
  <c r="H129" i="5" s="1"/>
  <c r="H128" i="5" a="1"/>
  <c r="H128" i="5" s="1"/>
  <c r="H11" i="5" a="1"/>
  <c r="H11" i="5" s="1"/>
  <c r="H10" i="5" a="1"/>
  <c r="H10" i="5" s="1"/>
  <c r="H9" i="5" a="1"/>
  <c r="H9" i="5" s="1"/>
  <c r="H8" i="5" a="1"/>
  <c r="H8" i="5" s="1"/>
  <c r="H127" i="5"/>
  <c r="L63" i="5"/>
  <c r="H61" i="5" l="1"/>
  <c r="I14" i="4" s="1"/>
  <c r="H39" i="5"/>
  <c r="I12" i="4" s="1"/>
  <c r="H28" i="5"/>
  <c r="I11" i="4" s="1"/>
  <c r="H6" i="5"/>
  <c r="I9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<sst xmlns="http://schemas.openxmlformats.org/spreadsheetml/2006/main" count="198" uniqueCount="124">
  <si>
    <t>Central do Projeto</t>
  </si>
  <si>
    <t>Tema:</t>
  </si>
  <si>
    <t>Projeto Educado PSP 2</t>
  </si>
  <si>
    <t>Programa:</t>
  </si>
  <si>
    <t>Educado</t>
  </si>
  <si>
    <t>Disciplina:</t>
  </si>
  <si>
    <t>PSP 2</t>
  </si>
  <si>
    <t>Turma:</t>
  </si>
  <si>
    <t>Grupo:</t>
  </si>
  <si>
    <t>TIME DO PROJETO</t>
  </si>
  <si>
    <t>ESCOPO DEFINIDO</t>
  </si>
  <si>
    <t>NOME</t>
  </si>
  <si>
    <t>FUNÇÃO</t>
  </si>
  <si>
    <t>Mapping of content creation processes, creation of a content creation guide, development of three new contents.</t>
  </si>
  <si>
    <t>Enzo Menadel</t>
  </si>
  <si>
    <t>Scrum Master</t>
  </si>
  <si>
    <t>Amanda Larissa</t>
  </si>
  <si>
    <t>Process Analyst</t>
  </si>
  <si>
    <t>Caio Henrique</t>
  </si>
  <si>
    <t>Content Creator</t>
  </si>
  <si>
    <t>PROBLEMAS MAPEADOS</t>
  </si>
  <si>
    <t>IMPACTOS PREVISTOS</t>
  </si>
  <si>
    <t>Gabriel Silva</t>
  </si>
  <si>
    <t>Data Analyst</t>
  </si>
  <si>
    <t>Courses without a specific development standard</t>
  </si>
  <si>
    <t>Greater efficiency in developing new content</t>
  </si>
  <si>
    <t>Lower than expected engagement from waste pickers</t>
  </si>
  <si>
    <t>Greater engagement of waste pickers in courses</t>
  </si>
  <si>
    <t>Need for new content for existing courses</t>
  </si>
  <si>
    <t>Waste pickers learn more about the content present in the courses</t>
  </si>
  <si>
    <t>PLANEJAMENTO</t>
  </si>
  <si>
    <t>OBJETIVOS SMART</t>
  </si>
  <si>
    <t>DATA INÍCIO</t>
  </si>
  <si>
    <t>DATA FIM</t>
  </si>
  <si>
    <t>MÉTRICA</t>
  </si>
  <si>
    <t>TARGET</t>
  </si>
  <si>
    <t>STATUS</t>
  </si>
  <si>
    <t>Deliver a complete guide covering all stages of content creation by 7/31/2025</t>
  </si>
  <si>
    <t>Submit three videos, one for each course by 7/31/2025</t>
  </si>
  <si>
    <t>LINKS IMPORTANTES</t>
  </si>
  <si>
    <t>https://docs.google.com/presentation/d/1Jroqmvs8D7Pl9yne8dboGFykEgbZ8lyAsrO2a3XBaNA/edit?slide=id.g349e2fb760a_5_1#slide=id.g349e2fb760a_5_1</t>
  </si>
  <si>
    <t>Outro</t>
  </si>
  <si>
    <t>Backlog Sintética do Produto</t>
  </si>
  <si>
    <t>ID</t>
  </si>
  <si>
    <t xml:space="preserve">Épicos </t>
  </si>
  <si>
    <t>Histórias</t>
  </si>
  <si>
    <t>Critérios de Aceitação</t>
  </si>
  <si>
    <t>Importância</t>
  </si>
  <si>
    <t>Data de Início</t>
  </si>
  <si>
    <t>Data de Entrega</t>
  </si>
  <si>
    <t>Início do Projeto</t>
  </si>
  <si>
    <t>Sprint 0</t>
  </si>
  <si>
    <t>Must-Have</t>
  </si>
  <si>
    <t>Análise das entregas de semestres anteriores</t>
  </si>
  <si>
    <t>Sprint 1</t>
  </si>
  <si>
    <t>Should-Have</t>
  </si>
  <si>
    <t>Could-Have</t>
  </si>
  <si>
    <t>Cronograma</t>
  </si>
  <si>
    <t>Início da Execução do Projeto:</t>
  </si>
  <si>
    <t>SPRINT 1</t>
  </si>
  <si>
    <t>SPRINT 2</t>
  </si>
  <si>
    <t>SPRINT 3</t>
  </si>
  <si>
    <t>SPRINT 4</t>
  </si>
  <si>
    <t>SPRINT 5</t>
  </si>
  <si>
    <t>ÉPICOS</t>
  </si>
  <si>
    <t>HISTÓRIAS</t>
  </si>
  <si>
    <t>PROGRESSO</t>
  </si>
  <si>
    <t>INÍCIO</t>
  </si>
  <si>
    <t>TÉRMINO</t>
  </si>
  <si>
    <t>DIAS</t>
  </si>
  <si>
    <t>MILESTONES</t>
  </si>
  <si>
    <t>DESCRIÇÃO</t>
  </si>
  <si>
    <t>DATA</t>
  </si>
  <si>
    <t>Backlog Analítica do Produto</t>
  </si>
  <si>
    <t>Status</t>
  </si>
  <si>
    <t>Abertura do projeto</t>
  </si>
  <si>
    <t>Discriminação de funções</t>
  </si>
  <si>
    <t>Elaborar o PM Canvas</t>
  </si>
  <si>
    <t>Apresentar o PM Canvas</t>
  </si>
  <si>
    <t>Assistir os vídeos anteriores</t>
  </si>
  <si>
    <t>Ler as entregas finais</t>
  </si>
  <si>
    <t>Concluído</t>
  </si>
  <si>
    <t xml:space="preserve">Analisar os documentos </t>
  </si>
  <si>
    <t>Produzir um relatótio com insights a partir da responsabilidade de cada membro</t>
  </si>
  <si>
    <t>Comparar as análises anteriores com o dados coletados na visita do dia 25/04</t>
  </si>
  <si>
    <t>Planning Poker</t>
  </si>
  <si>
    <r>
      <t xml:space="preserve">O </t>
    </r>
    <r>
      <rPr>
        <b/>
        <sz val="11"/>
        <color theme="1"/>
        <rFont val="Aptos Narrow"/>
        <family val="2"/>
        <scheme val="minor"/>
      </rPr>
      <t>Planning Poker</t>
    </r>
    <r>
      <rPr>
        <sz val="11"/>
        <color theme="1"/>
        <rFont val="Aptos Narrow"/>
        <family val="2"/>
        <scheme val="minor"/>
      </rPr>
      <t xml:space="preserve"> é uma técnica do Scrum para estimar o esforço das tarefas usando números da sequência de Fibonacci (1, 2, 3, 5, 8, etc.). Cada membro do time escolhe uma estimativa, e todos revelam simultaneamente. A sequência é usada porque as tarefas geralmente aumentam de forma não linear em complexidade. O método promove discussões para consenso, melhorando a precisão e colaboração no planejamento.</t>
    </r>
  </si>
  <si>
    <t>A tabela a seguir servirá de base para a equipe ter uma melhor noção de como pontuar as tarefas:</t>
  </si>
  <si>
    <t>Número (Planning Poker)</t>
  </si>
  <si>
    <t>Nível de Complexidade</t>
  </si>
  <si>
    <t>Intervalo de Tempo Estimado</t>
  </si>
  <si>
    <t>Muito Baixa</t>
  </si>
  <si>
    <t>menos de 30 minutos</t>
  </si>
  <si>
    <t>Baixa</t>
  </si>
  <si>
    <t>30 minutos a 1 hora</t>
  </si>
  <si>
    <t>Moderada</t>
  </si>
  <si>
    <t>1 a 2 horas</t>
  </si>
  <si>
    <t>Moderada-Alta</t>
  </si>
  <si>
    <t>2 a 3 horas</t>
  </si>
  <si>
    <t>Alta</t>
  </si>
  <si>
    <t>3 a 5 horas</t>
  </si>
  <si>
    <t>Muito Alta</t>
  </si>
  <si>
    <t>5 a 8 horas</t>
  </si>
  <si>
    <t>Extremamente Alta</t>
  </si>
  <si>
    <t>mais de 8 horas</t>
  </si>
  <si>
    <t>Complexidade Excepcional</t>
  </si>
  <si>
    <t>6 a 8 horas</t>
  </si>
  <si>
    <t>Índice</t>
  </si>
  <si>
    <t>Tema</t>
  </si>
  <si>
    <t>Programa</t>
  </si>
  <si>
    <t>Disciplina</t>
  </si>
  <si>
    <t>Turma</t>
  </si>
  <si>
    <t>Grupo</t>
  </si>
  <si>
    <t>Sprint</t>
  </si>
  <si>
    <t xml:space="preserve">Épico </t>
  </si>
  <si>
    <t>História</t>
  </si>
  <si>
    <t>Tarefa</t>
  </si>
  <si>
    <t>Responsável</t>
  </si>
  <si>
    <t>Bloqueios / Impedimentos</t>
  </si>
  <si>
    <t>Observações</t>
  </si>
  <si>
    <t>Sprint 2</t>
  </si>
  <si>
    <t>Sprint 3</t>
  </si>
  <si>
    <t>Sprint 4</t>
  </si>
  <si>
    <t>Sprint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</si>
</sst>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d\,\ dd/mm/yyyy"/>
    <numFmt numFmtId="165" formatCode="d\-mmm\-yyyy"/>
    <numFmt numFmtId="166" formatCode="d"/>
    <numFmt numFmtId="167" formatCode="d/m/yy;@"/>
    <numFmt numFmtId="168" formatCode="dd/mm/yy;@"/>
    <numFmt numFmtId="169" formatCode="&quot;SPRINT &quot;#"/>
    <numFmt numFmtId="170" formatCode="&quot;Sprint &quot;#"/>
  </numFmts>
  <fonts count="3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2"/>
      <color theme="1" tint="0.34998626667073579"/>
      <name val="Aptos Display"/>
      <family val="2"/>
      <scheme val="major"/>
    </font>
    <font>
      <sz val="10"/>
      <name val="Aptos Narrow"/>
      <family val="2"/>
      <scheme val="minor"/>
    </font>
    <font>
      <b/>
      <sz val="1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indexed="12"/>
      <name val="Arial"/>
      <family val="2"/>
    </font>
    <font>
      <b/>
      <sz val="9"/>
      <color theme="0"/>
      <name val="Aptos Narrow"/>
      <family val="2"/>
      <scheme val="minor"/>
    </font>
    <font>
      <sz val="8"/>
      <color theme="0"/>
      <name val="Aptos Narrow"/>
      <family val="2"/>
      <scheme val="minor"/>
    </font>
    <font>
      <sz val="11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26"/>
      <color theme="0"/>
      <name val="Cambria"/>
      <family val="1"/>
    </font>
    <font>
      <b/>
      <sz val="9"/>
      <name val="Aptos Narrow"/>
      <family val="2"/>
      <scheme val="minor"/>
    </font>
    <font>
      <b/>
      <sz val="20"/>
      <color theme="4" tint="-0.249977111117893"/>
      <name val="Aptos Display"/>
      <family val="2"/>
      <scheme val="major"/>
    </font>
    <font>
      <sz val="10"/>
      <color theme="1" tint="0.499984740745262"/>
      <name val="Arial"/>
      <family val="2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9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0"/>
      <color rgb="FFFFFFFF"/>
      <name val="Aptos Narrow"/>
      <family val="2"/>
      <scheme val="minor"/>
    </font>
    <font>
      <b/>
      <sz val="9"/>
      <color rgb="FF00000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8"/>
      <color rgb="FF000000"/>
      <name val="Aptos Narrow"/>
      <family val="2"/>
      <scheme val="minor"/>
    </font>
    <font>
      <sz val="10"/>
      <color theme="0"/>
      <name val="Aptos Narrow"/>
      <scheme val="minor"/>
    </font>
    <font>
      <sz val="9"/>
      <color rgb="FF000000"/>
      <name val="Aptos Narrow"/>
      <family val="2"/>
      <scheme val="minor"/>
    </font>
    <font>
      <b/>
      <sz val="10"/>
      <color rgb="FF000000"/>
      <name val="Aptos Narrow"/>
      <scheme val="minor"/>
    </font>
    <font>
      <b/>
      <sz val="11"/>
      <color rgb="FF000000"/>
      <name val="Aptos Narrow"/>
      <scheme val="minor"/>
    </font>
    <font>
      <u/>
      <sz val="11"/>
      <color theme="1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 tint="0.34998626667073579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336F"/>
        <bgColor indexed="64"/>
      </patternFill>
    </fill>
    <fill>
      <patternFill patternType="solid">
        <fgColor rgb="FF00770D"/>
        <bgColor indexed="64"/>
      </patternFill>
    </fill>
    <fill>
      <patternFill patternType="solid">
        <fgColor rgb="FFF3FBF4"/>
        <bgColor indexed="64"/>
      </patternFill>
    </fill>
    <fill>
      <patternFill patternType="solid">
        <fgColor rgb="FFB1C2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3E9F1"/>
        <bgColor indexed="64"/>
      </patternFill>
    </fill>
    <fill>
      <patternFill patternType="solid">
        <fgColor theme="9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rgb="FF00336F"/>
      </left>
      <right style="thin">
        <color rgb="FF00336F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0" tint="-0.14993743705557422"/>
      </right>
      <top style="medium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/>
      <diagonal/>
    </border>
    <border>
      <left style="thin">
        <color theme="0" tint="-0.14993743705557422"/>
      </left>
      <right style="thin">
        <color indexed="64"/>
      </right>
      <top style="medium">
        <color theme="0" tint="-0.149967955565050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3743705557422"/>
      </right>
      <top style="thin">
        <color indexed="64"/>
      </top>
      <bottom style="thin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indexed="64"/>
      </top>
      <bottom style="thin">
        <color indexed="64"/>
      </bottom>
      <diagonal/>
    </border>
    <border>
      <left style="thin">
        <color theme="0" tint="-0.1499374370555742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thin">
        <color theme="2" tint="-9.9948118533890809E-2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2" tint="-9.9948118533890809E-2"/>
      </bottom>
      <diagonal/>
    </border>
    <border>
      <left/>
      <right/>
      <top style="thin">
        <color indexed="64"/>
      </top>
      <bottom style="thin">
        <color theme="2" tint="-9.9948118533890809E-2"/>
      </bottom>
      <diagonal/>
    </border>
    <border>
      <left/>
      <right style="thin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theme="2" tint="-9.9948118533890809E-2"/>
      </top>
      <bottom style="thin">
        <color indexed="64"/>
      </bottom>
      <diagonal/>
    </border>
    <border>
      <left/>
      <right/>
      <top style="thin">
        <color theme="2" tint="-9.9948118533890809E-2"/>
      </top>
      <bottom style="thin">
        <color indexed="64"/>
      </bottom>
      <diagonal/>
    </border>
    <border>
      <left/>
      <right style="thin">
        <color indexed="64"/>
      </right>
      <top style="thin">
        <color theme="2" tint="-9.9948118533890809E-2"/>
      </top>
      <bottom style="thin">
        <color indexed="64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rgb="FF000000"/>
      </left>
      <right style="thin">
        <color theme="0" tint="-0.34998626667073579"/>
      </right>
      <top style="thin">
        <color rgb="FF000000"/>
      </top>
      <bottom style="thin">
        <color rgb="FF000000"/>
      </bottom>
      <diagonal/>
    </border>
    <border>
      <left style="thin">
        <color theme="0" tint="-0.3499862666707357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Protection="0">
      <alignment vertical="top"/>
    </xf>
    <xf numFmtId="0" fontId="1" fillId="0" borderId="0" applyNumberFormat="0" applyFill="0" applyProtection="0">
      <alignment horizontal="right" indent="1"/>
    </xf>
    <xf numFmtId="164" fontId="1" fillId="0" borderId="1">
      <alignment horizontal="center" vertical="center"/>
    </xf>
    <xf numFmtId="0" fontId="1" fillId="0" borderId="4" applyFill="0">
      <alignment horizontal="center" vertical="center"/>
    </xf>
    <xf numFmtId="0" fontId="1" fillId="0" borderId="4" applyFill="0">
      <alignment horizontal="left" vertical="center" indent="2"/>
    </xf>
    <xf numFmtId="167" fontId="1" fillId="0" borderId="4" applyFill="0">
      <alignment horizontal="center" vertical="center"/>
    </xf>
    <xf numFmtId="0" fontId="36" fillId="0" borderId="0" applyNumberFormat="0" applyFill="0" applyBorder="0" applyAlignment="0" applyProtection="0"/>
  </cellStyleXfs>
  <cellXfs count="18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3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0" fontId="9" fillId="2" borderId="2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/>
    </xf>
    <xf numFmtId="0" fontId="0" fillId="5" borderId="6" xfId="0" applyFill="1" applyBorder="1"/>
    <xf numFmtId="0" fontId="0" fillId="5" borderId="6" xfId="0" applyFill="1" applyBorder="1" applyAlignment="1">
      <alignment horizontal="left" vertical="center"/>
    </xf>
    <xf numFmtId="0" fontId="14" fillId="5" borderId="6" xfId="0" applyFont="1" applyFill="1" applyBorder="1" applyAlignment="1">
      <alignment vertical="center"/>
    </xf>
    <xf numFmtId="0" fontId="0" fillId="4" borderId="7" xfId="0" applyFill="1" applyBorder="1"/>
    <xf numFmtId="0" fontId="13" fillId="6" borderId="5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17" fillId="0" borderId="0" xfId="5" applyFont="1" applyAlignment="1" applyProtection="1"/>
    <xf numFmtId="0" fontId="9" fillId="4" borderId="5" xfId="0" applyFont="1" applyFill="1" applyBorder="1" applyAlignment="1">
      <alignment horizontal="left" vertical="center" indent="1"/>
    </xf>
    <xf numFmtId="0" fontId="20" fillId="6" borderId="5" xfId="0" applyFont="1" applyFill="1" applyBorder="1" applyAlignment="1">
      <alignment horizontal="left" vertical="center" wrapText="1" indent="1"/>
    </xf>
    <xf numFmtId="0" fontId="20" fillId="0" borderId="5" xfId="0" applyFont="1" applyBorder="1" applyAlignment="1">
      <alignment horizontal="left" vertical="center" wrapText="1" indent="1"/>
    </xf>
    <xf numFmtId="9" fontId="6" fillId="8" borderId="5" xfId="1" applyFont="1" applyFill="1" applyBorder="1" applyAlignment="1">
      <alignment horizontal="center" vertical="center"/>
    </xf>
    <xf numFmtId="0" fontId="1" fillId="0" borderId="0" xfId="10" applyBorder="1">
      <alignment horizontal="left" vertical="center" indent="2"/>
    </xf>
    <xf numFmtId="0" fontId="1" fillId="0" borderId="0" xfId="9" applyBorder="1">
      <alignment horizontal="center" vertical="center"/>
    </xf>
    <xf numFmtId="9" fontId="11" fillId="0" borderId="0" xfId="1" applyFont="1" applyBorder="1" applyAlignment="1">
      <alignment horizontal="center" vertical="center"/>
    </xf>
    <xf numFmtId="167" fontId="1" fillId="0" borderId="0" xfId="11" applyBorder="1">
      <alignment horizontal="center" vertical="center"/>
    </xf>
    <xf numFmtId="0" fontId="12" fillId="3" borderId="8" xfId="0" applyFont="1" applyFill="1" applyBorder="1" applyAlignment="1">
      <alignment horizontal="left" vertical="center" inden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166" fontId="10" fillId="5" borderId="15" xfId="0" applyNumberFormat="1" applyFont="1" applyFill="1" applyBorder="1" applyAlignment="1">
      <alignment horizontal="center" vertical="center"/>
    </xf>
    <xf numFmtId="166" fontId="10" fillId="5" borderId="11" xfId="0" applyNumberFormat="1" applyFont="1" applyFill="1" applyBorder="1" applyAlignment="1">
      <alignment horizontal="center" vertical="center"/>
    </xf>
    <xf numFmtId="166" fontId="10" fillId="5" borderId="16" xfId="0" applyNumberFormat="1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left" vertical="center" wrapText="1" indent="2"/>
    </xf>
    <xf numFmtId="0" fontId="13" fillId="9" borderId="5" xfId="0" applyFont="1" applyFill="1" applyBorder="1" applyAlignment="1">
      <alignment horizontal="left" vertical="center" wrapText="1" indent="2"/>
    </xf>
    <xf numFmtId="0" fontId="13" fillId="9" borderId="5" xfId="0" applyFont="1" applyFill="1" applyBorder="1" applyAlignment="1">
      <alignment horizontal="center" vertical="center" wrapText="1"/>
    </xf>
    <xf numFmtId="9" fontId="21" fillId="8" borderId="5" xfId="1" applyFont="1" applyFill="1" applyBorder="1" applyAlignment="1">
      <alignment horizontal="center" vertical="center"/>
    </xf>
    <xf numFmtId="0" fontId="22" fillId="5" borderId="5" xfId="0" applyFont="1" applyFill="1" applyBorder="1" applyAlignment="1">
      <alignment horizontal="center" vertical="center"/>
    </xf>
    <xf numFmtId="0" fontId="22" fillId="5" borderId="5" xfId="0" applyFont="1" applyFill="1" applyBorder="1" applyAlignment="1">
      <alignment horizontal="left" vertical="center" wrapText="1" indent="2"/>
    </xf>
    <xf numFmtId="0" fontId="0" fillId="3" borderId="17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23" fillId="4" borderId="5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22" fillId="4" borderId="5" xfId="0" applyFont="1" applyFill="1" applyBorder="1" applyAlignment="1">
      <alignment horizontal="left" vertical="center" indent="1"/>
    </xf>
    <xf numFmtId="0" fontId="22" fillId="4" borderId="5" xfId="0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6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6" borderId="17" xfId="0" applyFill="1" applyBorder="1" applyAlignment="1">
      <alignment vertical="center"/>
    </xf>
    <xf numFmtId="0" fontId="0" fillId="6" borderId="18" xfId="0" applyFill="1" applyBorder="1" applyAlignment="1">
      <alignment vertical="center"/>
    </xf>
    <xf numFmtId="0" fontId="0" fillId="6" borderId="19" xfId="0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168" fontId="25" fillId="6" borderId="5" xfId="0" applyNumberFormat="1" applyFont="1" applyFill="1" applyBorder="1" applyAlignment="1">
      <alignment horizontal="center" vertical="center"/>
    </xf>
    <xf numFmtId="168" fontId="25" fillId="0" borderId="5" xfId="0" applyNumberFormat="1" applyFont="1" applyBorder="1" applyAlignment="1">
      <alignment horizontal="center" vertical="center"/>
    </xf>
    <xf numFmtId="0" fontId="20" fillId="3" borderId="5" xfId="0" applyFont="1" applyFill="1" applyBorder="1" applyAlignment="1">
      <alignment horizontal="left" vertical="center" indent="1"/>
    </xf>
    <xf numFmtId="0" fontId="26" fillId="5" borderId="8" xfId="0" applyFont="1" applyFill="1" applyBorder="1" applyAlignment="1">
      <alignment horizontal="left" vertical="center" indent="1"/>
    </xf>
    <xf numFmtId="0" fontId="22" fillId="5" borderId="5" xfId="0" applyFont="1" applyFill="1" applyBorder="1" applyAlignment="1">
      <alignment horizontal="left" vertical="center" indent="1"/>
    </xf>
    <xf numFmtId="167" fontId="22" fillId="5" borderId="5" xfId="0" applyNumberFormat="1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vertical="center"/>
    </xf>
    <xf numFmtId="0" fontId="3" fillId="5" borderId="18" xfId="0" applyFont="1" applyFill="1" applyBorder="1" applyAlignment="1">
      <alignment vertical="center"/>
    </xf>
    <xf numFmtId="0" fontId="3" fillId="5" borderId="19" xfId="0" applyFont="1" applyFill="1" applyBorder="1" applyAlignment="1">
      <alignment vertical="center"/>
    </xf>
    <xf numFmtId="168" fontId="5" fillId="3" borderId="5" xfId="0" applyNumberFormat="1" applyFont="1" applyFill="1" applyBorder="1" applyAlignment="1">
      <alignment horizontal="center" vertical="center"/>
    </xf>
    <xf numFmtId="166" fontId="0" fillId="0" borderId="0" xfId="0" applyNumberFormat="1"/>
    <xf numFmtId="0" fontId="2" fillId="0" borderId="0" xfId="0" applyFont="1" applyAlignment="1">
      <alignment horizontal="right" vertical="center" indent="1"/>
    </xf>
    <xf numFmtId="0" fontId="2" fillId="11" borderId="23" xfId="0" applyFont="1" applyFill="1" applyBorder="1" applyAlignment="1">
      <alignment horizontal="center" vertical="center"/>
    </xf>
    <xf numFmtId="0" fontId="24" fillId="11" borderId="5" xfId="0" applyFont="1" applyFill="1" applyBorder="1" applyAlignment="1">
      <alignment horizontal="center" vertical="center" wrapText="1"/>
    </xf>
    <xf numFmtId="0" fontId="25" fillId="10" borderId="27" xfId="0" applyFont="1" applyFill="1" applyBorder="1" applyAlignment="1">
      <alignment horizontal="center" vertical="center" wrapText="1"/>
    </xf>
    <xf numFmtId="0" fontId="25" fillId="10" borderId="28" xfId="0" applyFont="1" applyFill="1" applyBorder="1" applyAlignment="1">
      <alignment horizontal="center" vertical="center" wrapText="1"/>
    </xf>
    <xf numFmtId="0" fontId="25" fillId="10" borderId="29" xfId="0" applyFont="1" applyFill="1" applyBorder="1" applyAlignment="1">
      <alignment horizontal="center" vertical="center" wrapText="1"/>
    </xf>
    <xf numFmtId="0" fontId="25" fillId="6" borderId="28" xfId="0" applyFont="1" applyFill="1" applyBorder="1" applyAlignment="1">
      <alignment horizontal="center" vertical="center" wrapText="1"/>
    </xf>
    <xf numFmtId="168" fontId="25" fillId="10" borderId="5" xfId="0" applyNumberFormat="1" applyFont="1" applyFill="1" applyBorder="1" applyAlignment="1">
      <alignment horizontal="center" vertical="center" wrapText="1"/>
    </xf>
    <xf numFmtId="9" fontId="25" fillId="6" borderId="28" xfId="0" applyNumberFormat="1" applyFont="1" applyFill="1" applyBorder="1" applyAlignment="1">
      <alignment horizontal="center" vertical="center" wrapText="1"/>
    </xf>
    <xf numFmtId="170" fontId="14" fillId="5" borderId="6" xfId="0" applyNumberFormat="1" applyFont="1" applyFill="1" applyBorder="1" applyAlignment="1">
      <alignment horizontal="left" vertical="center" readingOrder="1"/>
    </xf>
    <xf numFmtId="170" fontId="13" fillId="6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0" fillId="3" borderId="8" xfId="0" applyFont="1" applyFill="1" applyBorder="1" applyAlignment="1">
      <alignment horizontal="center" vertical="center" wrapText="1"/>
    </xf>
    <xf numFmtId="0" fontId="20" fillId="3" borderId="9" xfId="0" applyFont="1" applyFill="1" applyBorder="1" applyAlignment="1">
      <alignment horizontal="center" vertical="center" wrapText="1"/>
    </xf>
    <xf numFmtId="0" fontId="20" fillId="3" borderId="10" xfId="0" applyFont="1" applyFill="1" applyBorder="1" applyAlignment="1">
      <alignment horizontal="center" vertical="center" wrapText="1"/>
    </xf>
    <xf numFmtId="166" fontId="10" fillId="5" borderId="24" xfId="0" applyNumberFormat="1" applyFont="1" applyFill="1" applyBorder="1" applyAlignment="1">
      <alignment horizontal="center" vertical="center"/>
    </xf>
    <xf numFmtId="166" fontId="10" fillId="5" borderId="0" xfId="0" applyNumberFormat="1" applyFont="1" applyFill="1" applyAlignment="1">
      <alignment horizontal="center" vertical="center"/>
    </xf>
    <xf numFmtId="166" fontId="10" fillId="5" borderId="31" xfId="0" applyNumberFormat="1" applyFont="1" applyFill="1" applyBorder="1" applyAlignment="1">
      <alignment horizontal="center" vertical="center"/>
    </xf>
    <xf numFmtId="0" fontId="0" fillId="0" borderId="50" xfId="0" applyBorder="1"/>
    <xf numFmtId="0" fontId="0" fillId="5" borderId="51" xfId="0" applyFill="1" applyBorder="1"/>
    <xf numFmtId="0" fontId="29" fillId="7" borderId="5" xfId="0" applyFont="1" applyFill="1" applyBorder="1" applyAlignment="1">
      <alignment horizontal="center" vertical="center" wrapText="1"/>
    </xf>
    <xf numFmtId="0" fontId="30" fillId="7" borderId="5" xfId="0" applyFont="1" applyFill="1" applyBorder="1" applyAlignment="1">
      <alignment horizontal="center" vertical="center" wrapText="1"/>
    </xf>
    <xf numFmtId="0" fontId="31" fillId="7" borderId="5" xfId="0" applyFont="1" applyFill="1" applyBorder="1" applyAlignment="1">
      <alignment horizontal="left" vertical="center" wrapText="1" indent="1"/>
    </xf>
    <xf numFmtId="0" fontId="0" fillId="0" borderId="50" xfId="0" applyBorder="1" applyAlignment="1">
      <alignment vertical="center"/>
    </xf>
    <xf numFmtId="0" fontId="32" fillId="0" borderId="0" xfId="0" applyFont="1" applyAlignment="1">
      <alignment vertical="center"/>
    </xf>
    <xf numFmtId="9" fontId="25" fillId="10" borderId="27" xfId="0" applyNumberFormat="1" applyFont="1" applyFill="1" applyBorder="1" applyAlignment="1">
      <alignment horizontal="center" vertical="center" wrapText="1"/>
    </xf>
    <xf numFmtId="0" fontId="0" fillId="4" borderId="0" xfId="0" applyFill="1"/>
    <xf numFmtId="0" fontId="13" fillId="9" borderId="5" xfId="0" applyFont="1" applyFill="1" applyBorder="1" applyAlignment="1">
      <alignment horizontal="center" vertical="center"/>
    </xf>
    <xf numFmtId="168" fontId="13" fillId="9" borderId="5" xfId="0" applyNumberFormat="1" applyFont="1" applyFill="1" applyBorder="1" applyAlignment="1">
      <alignment horizontal="center" vertical="center"/>
    </xf>
    <xf numFmtId="0" fontId="33" fillId="6" borderId="5" xfId="0" applyFont="1" applyFill="1" applyBorder="1" applyAlignment="1">
      <alignment horizontal="center" vertical="center" wrapText="1"/>
    </xf>
    <xf numFmtId="0" fontId="13" fillId="9" borderId="5" xfId="0" applyFont="1" applyFill="1" applyBorder="1" applyAlignment="1">
      <alignment vertical="center" wrapText="1"/>
    </xf>
    <xf numFmtId="0" fontId="13" fillId="9" borderId="5" xfId="0" applyFont="1" applyFill="1" applyBorder="1" applyAlignment="1">
      <alignment horizontal="left" vertical="center" wrapText="1" indent="1"/>
    </xf>
    <xf numFmtId="166" fontId="23" fillId="4" borderId="5" xfId="0" applyNumberFormat="1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 wrapText="1"/>
    </xf>
    <xf numFmtId="0" fontId="24" fillId="6" borderId="28" xfId="0" applyFont="1" applyFill="1" applyBorder="1" applyAlignment="1">
      <alignment horizontal="center" vertical="center" wrapText="1"/>
    </xf>
    <xf numFmtId="0" fontId="2" fillId="11" borderId="41" xfId="0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4" fillId="10" borderId="29" xfId="0" applyFont="1" applyFill="1" applyBorder="1" applyAlignment="1">
      <alignment horizontal="center" vertical="center" wrapText="1"/>
    </xf>
    <xf numFmtId="0" fontId="28" fillId="5" borderId="5" xfId="0" applyFont="1" applyFill="1" applyBorder="1" applyAlignment="1">
      <alignment horizontal="center" vertical="center" wrapText="1"/>
    </xf>
    <xf numFmtId="0" fontId="28" fillId="5" borderId="27" xfId="0" applyFont="1" applyFill="1" applyBorder="1" applyAlignment="1">
      <alignment horizontal="center" vertical="center" wrapText="1"/>
    </xf>
    <xf numFmtId="0" fontId="36" fillId="10" borderId="28" xfId="12" applyFill="1" applyBorder="1" applyAlignment="1">
      <alignment horizontal="center" vertical="center" wrapText="1"/>
    </xf>
    <xf numFmtId="0" fontId="25" fillId="6" borderId="28" xfId="0" applyFont="1" applyFill="1" applyBorder="1" applyAlignment="1">
      <alignment horizontal="center" vertical="center" wrapText="1"/>
    </xf>
    <xf numFmtId="0" fontId="25" fillId="10" borderId="28" xfId="0" applyFont="1" applyFill="1" applyBorder="1" applyAlignment="1">
      <alignment horizontal="center" vertical="center" wrapText="1"/>
    </xf>
    <xf numFmtId="0" fontId="25" fillId="6" borderId="29" xfId="0" applyFont="1" applyFill="1" applyBorder="1" applyAlignment="1">
      <alignment horizontal="center" vertical="center" wrapText="1"/>
    </xf>
    <xf numFmtId="0" fontId="24" fillId="10" borderId="28" xfId="0" applyFont="1" applyFill="1" applyBorder="1" applyAlignment="1">
      <alignment horizontal="center" vertical="center" wrapText="1"/>
    </xf>
    <xf numFmtId="0" fontId="24" fillId="6" borderId="28" xfId="0" applyFont="1" applyFill="1" applyBorder="1" applyAlignment="1">
      <alignment horizontal="center" vertical="center" wrapText="1"/>
    </xf>
    <xf numFmtId="0" fontId="24" fillId="11" borderId="8" xfId="0" applyFont="1" applyFill="1" applyBorder="1" applyAlignment="1">
      <alignment horizontal="center" vertical="center" wrapText="1"/>
    </xf>
    <xf numFmtId="0" fontId="24" fillId="11" borderId="10" xfId="0" applyFont="1" applyFill="1" applyBorder="1" applyAlignment="1">
      <alignment horizontal="center" vertical="center" wrapText="1"/>
    </xf>
    <xf numFmtId="0" fontId="28" fillId="5" borderId="0" xfId="0" applyFont="1" applyFill="1" applyAlignment="1">
      <alignment horizontal="center" vertical="center" wrapText="1"/>
    </xf>
    <xf numFmtId="0" fontId="28" fillId="5" borderId="31" xfId="0" applyFont="1" applyFill="1" applyBorder="1" applyAlignment="1">
      <alignment horizontal="center" vertical="center" wrapText="1"/>
    </xf>
    <xf numFmtId="0" fontId="24" fillId="10" borderId="27" xfId="0" applyFont="1" applyFill="1" applyBorder="1" applyAlignment="1">
      <alignment horizontal="center" vertical="center" wrapText="1"/>
    </xf>
    <xf numFmtId="0" fontId="34" fillId="10" borderId="35" xfId="0" applyFont="1" applyFill="1" applyBorder="1" applyAlignment="1">
      <alignment horizontal="center" vertical="center" wrapText="1"/>
    </xf>
    <xf numFmtId="0" fontId="25" fillId="10" borderId="36" xfId="0" applyFont="1" applyFill="1" applyBorder="1" applyAlignment="1">
      <alignment horizontal="center" vertical="center" wrapText="1"/>
    </xf>
    <xf numFmtId="0" fontId="25" fillId="10" borderId="37" xfId="0" applyFont="1" applyFill="1" applyBorder="1" applyAlignment="1">
      <alignment horizontal="center" vertical="center" wrapText="1"/>
    </xf>
    <xf numFmtId="0" fontId="25" fillId="12" borderId="38" xfId="0" applyFont="1" applyFill="1" applyBorder="1" applyAlignment="1">
      <alignment horizontal="center" vertical="center" wrapText="1"/>
    </xf>
    <xf numFmtId="0" fontId="25" fillId="12" borderId="39" xfId="0" applyFont="1" applyFill="1" applyBorder="1" applyAlignment="1">
      <alignment horizontal="center" vertical="center" wrapText="1"/>
    </xf>
    <xf numFmtId="0" fontId="25" fillId="12" borderId="40" xfId="0" applyFont="1" applyFill="1" applyBorder="1" applyAlignment="1">
      <alignment horizontal="center" vertical="center" wrapText="1"/>
    </xf>
    <xf numFmtId="0" fontId="34" fillId="10" borderId="32" xfId="0" applyFont="1" applyFill="1" applyBorder="1" applyAlignment="1">
      <alignment horizontal="center" vertical="center" wrapText="1"/>
    </xf>
    <xf numFmtId="0" fontId="25" fillId="10" borderId="33" xfId="0" applyFont="1" applyFill="1" applyBorder="1" applyAlignment="1">
      <alignment horizontal="center" vertical="center" wrapText="1"/>
    </xf>
    <xf numFmtId="0" fontId="25" fillId="10" borderId="34" xfId="0" applyFont="1" applyFill="1" applyBorder="1" applyAlignment="1">
      <alignment horizontal="center" vertical="center" wrapText="1"/>
    </xf>
    <xf numFmtId="0" fontId="34" fillId="12" borderId="35" xfId="0" applyFont="1" applyFill="1" applyBorder="1" applyAlignment="1">
      <alignment horizontal="center" vertical="center" wrapText="1"/>
    </xf>
    <xf numFmtId="0" fontId="25" fillId="12" borderId="36" xfId="0" applyFont="1" applyFill="1" applyBorder="1" applyAlignment="1">
      <alignment horizontal="center" vertical="center" wrapText="1"/>
    </xf>
    <xf numFmtId="0" fontId="25" fillId="12" borderId="37" xfId="0" applyFont="1" applyFill="1" applyBorder="1" applyAlignment="1">
      <alignment horizontal="center" vertical="center" wrapText="1"/>
    </xf>
    <xf numFmtId="0" fontId="14" fillId="5" borderId="20" xfId="0" applyFont="1" applyFill="1" applyBorder="1" applyAlignment="1">
      <alignment horizontal="center" vertical="center"/>
    </xf>
    <xf numFmtId="0" fontId="14" fillId="5" borderId="21" xfId="0" applyFont="1" applyFill="1" applyBorder="1" applyAlignment="1">
      <alignment horizontal="center" vertical="center"/>
    </xf>
    <xf numFmtId="0" fontId="14" fillId="5" borderId="22" xfId="0" applyFont="1" applyFill="1" applyBorder="1" applyAlignment="1">
      <alignment horizontal="center" vertical="center"/>
    </xf>
    <xf numFmtId="0" fontId="34" fillId="6" borderId="28" xfId="0" applyFont="1" applyFill="1" applyBorder="1" applyAlignment="1">
      <alignment horizontal="center" vertical="center" wrapText="1"/>
    </xf>
    <xf numFmtId="0" fontId="34" fillId="10" borderId="28" xfId="0" applyFont="1" applyFill="1" applyBorder="1" applyAlignment="1">
      <alignment horizontal="center" vertical="center" wrapText="1"/>
    </xf>
    <xf numFmtId="0" fontId="25" fillId="10" borderId="29" xfId="0" applyFont="1" applyFill="1" applyBorder="1" applyAlignment="1">
      <alignment horizontal="center" vertical="center" wrapText="1"/>
    </xf>
    <xf numFmtId="0" fontId="27" fillId="4" borderId="0" xfId="0" applyFont="1" applyFill="1" applyAlignment="1">
      <alignment horizontal="center" vertical="center"/>
    </xf>
    <xf numFmtId="0" fontId="34" fillId="10" borderId="27" xfId="0" applyFont="1" applyFill="1" applyBorder="1" applyAlignment="1">
      <alignment horizontal="center" vertical="center" wrapText="1"/>
    </xf>
    <xf numFmtId="0" fontId="25" fillId="10" borderId="27" xfId="0" applyFont="1" applyFill="1" applyBorder="1" applyAlignment="1">
      <alignment horizontal="center" vertical="center" wrapText="1"/>
    </xf>
    <xf numFmtId="0" fontId="28" fillId="5" borderId="8" xfId="0" applyFont="1" applyFill="1" applyBorder="1" applyAlignment="1">
      <alignment horizontal="center" vertical="center" wrapText="1"/>
    </xf>
    <xf numFmtId="0" fontId="28" fillId="5" borderId="9" xfId="0" applyFont="1" applyFill="1" applyBorder="1" applyAlignment="1">
      <alignment horizontal="center" vertical="center" wrapText="1"/>
    </xf>
    <xf numFmtId="0" fontId="28" fillId="5" borderId="10" xfId="0" applyFont="1" applyFill="1" applyBorder="1" applyAlignment="1">
      <alignment horizontal="center" vertical="center" wrapText="1"/>
    </xf>
    <xf numFmtId="0" fontId="28" fillId="5" borderId="24" xfId="0" applyFont="1" applyFill="1" applyBorder="1" applyAlignment="1">
      <alignment horizontal="center" vertical="center" wrapText="1"/>
    </xf>
    <xf numFmtId="0" fontId="35" fillId="0" borderId="1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8" fillId="4" borderId="8" xfId="0" applyFont="1" applyFill="1" applyBorder="1" applyAlignment="1">
      <alignment horizontal="center" vertical="center" wrapText="1"/>
    </xf>
    <xf numFmtId="0" fontId="28" fillId="4" borderId="9" xfId="0" applyFont="1" applyFill="1" applyBorder="1" applyAlignment="1">
      <alignment horizontal="center" vertical="center" wrapText="1"/>
    </xf>
    <xf numFmtId="0" fontId="28" fillId="4" borderId="10" xfId="0" applyFont="1" applyFill="1" applyBorder="1" applyAlignment="1">
      <alignment horizontal="center" vertical="center" wrapText="1"/>
    </xf>
    <xf numFmtId="0" fontId="20" fillId="3" borderId="8" xfId="0" applyFont="1" applyFill="1" applyBorder="1" applyAlignment="1">
      <alignment horizontal="center" vertical="center" wrapText="1"/>
    </xf>
    <xf numFmtId="0" fontId="20" fillId="3" borderId="9" xfId="0" applyFont="1" applyFill="1" applyBorder="1" applyAlignment="1">
      <alignment horizontal="center" vertical="center" wrapText="1"/>
    </xf>
    <xf numFmtId="0" fontId="20" fillId="3" borderId="10" xfId="0" applyFont="1" applyFill="1" applyBorder="1" applyAlignment="1">
      <alignment horizontal="center" vertical="center" wrapText="1"/>
    </xf>
    <xf numFmtId="165" fontId="0" fillId="13" borderId="46" xfId="0" applyNumberFormat="1" applyFill="1" applyBorder="1" applyAlignment="1">
      <alignment horizontal="center" vertical="center" wrapText="1"/>
    </xf>
    <xf numFmtId="165" fontId="0" fillId="13" borderId="25" xfId="0" applyNumberFormat="1" applyFill="1" applyBorder="1" applyAlignment="1">
      <alignment horizontal="center" vertical="center" wrapText="1"/>
    </xf>
    <xf numFmtId="169" fontId="2" fillId="0" borderId="48" xfId="0" applyNumberFormat="1" applyFont="1" applyBorder="1" applyAlignment="1">
      <alignment horizontal="center" vertical="center"/>
    </xf>
    <xf numFmtId="169" fontId="2" fillId="0" borderId="49" xfId="0" applyNumberFormat="1" applyFont="1" applyBorder="1" applyAlignment="1">
      <alignment horizontal="center" vertical="center"/>
    </xf>
    <xf numFmtId="169" fontId="2" fillId="0" borderId="45" xfId="0" applyNumberFormat="1" applyFont="1" applyBorder="1" applyAlignment="1">
      <alignment horizontal="center" vertical="center"/>
    </xf>
    <xf numFmtId="169" fontId="2" fillId="0" borderId="47" xfId="0" applyNumberFormat="1" applyFont="1" applyBorder="1" applyAlignment="1">
      <alignment horizontal="center" vertical="center"/>
    </xf>
    <xf numFmtId="0" fontId="22" fillId="5" borderId="5" xfId="0" applyFont="1" applyFill="1" applyBorder="1" applyAlignment="1">
      <alignment horizontal="center" vertical="center"/>
    </xf>
    <xf numFmtId="165" fontId="0" fillId="9" borderId="45" xfId="0" applyNumberFormat="1" applyFill="1" applyBorder="1" applyAlignment="1">
      <alignment horizontal="center" vertical="center" wrapText="1"/>
    </xf>
    <xf numFmtId="165" fontId="0" fillId="9" borderId="30" xfId="0" applyNumberFormat="1" applyFill="1" applyBorder="1" applyAlignment="1">
      <alignment horizontal="center" vertical="center" wrapText="1"/>
    </xf>
    <xf numFmtId="165" fontId="0" fillId="9" borderId="46" xfId="0" applyNumberFormat="1" applyFill="1" applyBorder="1" applyAlignment="1">
      <alignment horizontal="center" vertical="center" wrapText="1"/>
    </xf>
    <xf numFmtId="165" fontId="0" fillId="0" borderId="52" xfId="0" applyNumberFormat="1" applyBorder="1" applyAlignment="1">
      <alignment horizontal="center" vertical="center" wrapText="1"/>
    </xf>
    <xf numFmtId="165" fontId="0" fillId="0" borderId="46" xfId="0" applyNumberFormat="1" applyBorder="1" applyAlignment="1">
      <alignment horizontal="center" vertical="center" wrapText="1"/>
    </xf>
    <xf numFmtId="0" fontId="1" fillId="0" borderId="0" xfId="7" applyAlignment="1">
      <alignment horizontal="right" vertical="center" indent="1"/>
    </xf>
    <xf numFmtId="169" fontId="2" fillId="0" borderId="53" xfId="0" applyNumberFormat="1" applyFont="1" applyBorder="1" applyAlignment="1">
      <alignment horizontal="center" vertical="center"/>
    </xf>
    <xf numFmtId="169" fontId="2" fillId="0" borderId="54" xfId="0" applyNumberFormat="1" applyFont="1" applyBorder="1" applyAlignment="1">
      <alignment horizontal="center" vertical="center"/>
    </xf>
    <xf numFmtId="0" fontId="0" fillId="0" borderId="0" xfId="7" applyFont="1" applyAlignment="1">
      <alignment horizontal="right" vertical="center" indent="1"/>
    </xf>
    <xf numFmtId="0" fontId="0" fillId="0" borderId="0" xfId="0" applyAlignment="1">
      <alignment horizontal="left" vertical="center" wrapText="1"/>
    </xf>
    <xf numFmtId="164" fontId="1" fillId="0" borderId="43" xfId="8" applyBorder="1" applyAlignment="1">
      <alignment horizontal="center" vertical="center"/>
    </xf>
    <xf numFmtId="164" fontId="1" fillId="0" borderId="44" xfId="8" applyBorder="1" applyAlignment="1">
      <alignment horizontal="center" vertical="center"/>
    </xf>
  </cellXfs>
  <cellStyles count="13">
    <cellStyle name="Data" xfId="11" xr:uid="{3622E4B5-C5D0-4878-89BA-E9F7BE964A0D}"/>
    <cellStyle name="Hiperlink 2" xfId="5" xr:uid="{6C4E6702-5624-4D34-A15D-A5B583F7C979}"/>
    <cellStyle name="Hyperlink" xfId="12" xr:uid="{00000000-000B-0000-0000-000008000000}"/>
    <cellStyle name="Início do Projeto" xfId="8" xr:uid="{21798432-6E0F-44AC-BA95-4FA3979277BB}"/>
    <cellStyle name="Nome" xfId="9" xr:uid="{A383ACF5-D094-469D-B154-356A81E8B3D6}"/>
    <cellStyle name="Normal" xfId="0" builtinId="0"/>
    <cellStyle name="Porcentagem" xfId="1" builtinId="5"/>
    <cellStyle name="Tarefa" xfId="10" xr:uid="{46E34898-997D-46E6-B1F9-511664DCE30E}"/>
    <cellStyle name="Título 1 2" xfId="4" xr:uid="{5B833AB9-05FA-4EEB-8428-FFDD708E5C51}"/>
    <cellStyle name="Título 2 2" xfId="6" xr:uid="{3774E88B-131F-4005-828A-F19F420D4182}"/>
    <cellStyle name="Título 3 2" xfId="7" xr:uid="{4BB5B5D3-8E71-496F-A1C1-FF8C6426AAC6}"/>
    <cellStyle name="Título 5" xfId="3" xr:uid="{D93D32E1-45CA-4E31-A03D-8053C94A134A}"/>
    <cellStyle name="zTextoOculto" xfId="2" xr:uid="{4A288DA4-2209-4331-8AA8-AF31514B1920}"/>
  </cellStyles>
  <dxfs count="39">
    <dxf>
      <fill>
        <patternFill>
          <bgColor theme="2" tint="-9.9948118533890809E-2"/>
        </patternFill>
      </fill>
      <border>
        <left/>
        <right/>
      </border>
    </dxf>
    <dxf>
      <fill>
        <patternFill>
          <bgColor theme="9"/>
        </patternFill>
      </fill>
    </dxf>
    <dxf>
      <fill>
        <patternFill>
          <bgColor theme="2" tint="-9.9948118533890809E-2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9"/>
        </patternFill>
      </fill>
    </dxf>
    <dxf>
      <fill>
        <patternFill>
          <bgColor theme="2" tint="-9.9948118533890809E-2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336F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  <border>
        <left/>
        <right/>
      </border>
    </dxf>
  </dxfs>
  <tableStyles count="0" defaultTableStyle="TableStyleMedium2" defaultPivotStyle="PivotStyleLight16"/>
  <colors>
    <mruColors>
      <color rgb="FFE8F8EA"/>
      <color rgb="FFB6D7A8"/>
      <color rgb="FFB1C2D9"/>
      <color rgb="FFF3FBF4"/>
      <color rgb="FFE3E9F1"/>
      <color rgb="FF00336F"/>
      <color rgb="FF00770D"/>
      <color rgb="FFE5FF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281940</xdr:colOff>
      <xdr:row>13</xdr:row>
      <xdr:rowOff>30480</xdr:rowOff>
    </xdr:from>
    <xdr:to>
      <xdr:col>11</xdr:col>
      <xdr:colOff>620383</xdr:colOff>
      <xdr:row>13</xdr:row>
      <xdr:rowOff>198120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53B64BD6-C454-35F7-8350-B2E32F76D1FD}"/>
            </a:ext>
          </a:extLst>
        </xdr:cNvPr>
        <xdr:cNvSpPr/>
      </xdr:nvSpPr>
      <xdr:spPr>
        <a:xfrm>
          <a:off x="7467042" y="3286636"/>
          <a:ext cx="338443" cy="167640"/>
        </a:xfrm>
        <a:prstGeom prst="rightArrow">
          <a:avLst>
            <a:gd name="adj1" fmla="val 41131"/>
            <a:gd name="adj2" fmla="val 78825"/>
          </a:avLst>
        </a:prstGeom>
        <a:solidFill>
          <a:srgbClr val="B6D7A8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presentation/d/1Jroqmvs8D7Pl9yne8dboGFykEgbZ8lyAsrO2a3XBaNA/edit?slide=id.g349e2fb760a_5_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5E1C-3709-4322-8113-38F06B86A853}">
  <dimension ref="A1:X38"/>
  <sheetViews>
    <sheetView showGridLines="0" tabSelected="1" topLeftCell="A6" zoomScale="80" zoomScaleNormal="80" workbookViewId="0">
      <selection activeCell="E23" sqref="E23:J23"/>
    </sheetView>
  </sheetViews>
  <sheetFormatPr defaultColWidth="0" defaultRowHeight="14.25" zeroHeight="1"/>
  <cols>
    <col min="1" max="1" width="2.7109375" bestFit="1" customWidth="1"/>
    <col min="2" max="2" width="0.7109375" customWidth="1"/>
    <col min="3" max="3" width="2.7109375" bestFit="1" customWidth="1"/>
    <col min="4" max="4" width="7" customWidth="1"/>
    <col min="5" max="15" width="13.140625" customWidth="1"/>
    <col min="16" max="16" width="7" customWidth="1"/>
    <col min="17" max="17" width="2.7109375" bestFit="1" customWidth="1"/>
    <col min="18" max="18" width="0.7109375" customWidth="1"/>
    <col min="19" max="19" width="2.7109375" bestFit="1" customWidth="1"/>
    <col min="20" max="24" width="0" hidden="1" customWidth="1"/>
    <col min="25" max="16384" width="8.85546875" hidden="1"/>
  </cols>
  <sheetData>
    <row r="1" spans="2:18" ht="15" thickBot="1">
      <c r="B1" s="18"/>
      <c r="R1" s="18"/>
    </row>
    <row r="2" spans="2:18" ht="40.15" customHeight="1" thickTop="1" thickBot="1">
      <c r="B2" s="18"/>
      <c r="E2" s="138" t="s">
        <v>0</v>
      </c>
      <c r="F2" s="139"/>
      <c r="G2" s="139"/>
      <c r="H2" s="139"/>
      <c r="I2" s="139"/>
      <c r="J2" s="139"/>
      <c r="K2" s="139"/>
      <c r="L2" s="139"/>
      <c r="M2" s="139"/>
      <c r="N2" s="139"/>
      <c r="O2" s="140"/>
      <c r="R2" s="18"/>
    </row>
    <row r="3" spans="2:18" ht="15" thickTop="1">
      <c r="B3" s="18"/>
      <c r="R3" s="18"/>
    </row>
    <row r="4" spans="2:18" ht="27" customHeight="1">
      <c r="B4" s="18"/>
      <c r="F4" s="75" t="s">
        <v>1</v>
      </c>
      <c r="G4" s="144" t="s">
        <v>2</v>
      </c>
      <c r="H4" s="144"/>
      <c r="I4" s="144"/>
      <c r="J4" s="144"/>
      <c r="K4" s="144"/>
      <c r="L4" s="144"/>
      <c r="M4" s="144"/>
      <c r="R4" s="18"/>
    </row>
    <row r="5" spans="2:18" ht="15" thickBot="1">
      <c r="B5" s="18"/>
      <c r="R5" s="18"/>
    </row>
    <row r="6" spans="2:18" ht="16.149999999999999" customHeight="1" thickTop="1" thickBot="1">
      <c r="B6" s="18"/>
      <c r="F6" s="75" t="s">
        <v>3</v>
      </c>
      <c r="G6" s="110" t="s">
        <v>4</v>
      </c>
      <c r="H6" s="111"/>
      <c r="I6" s="75" t="s">
        <v>5</v>
      </c>
      <c r="J6" s="76" t="s">
        <v>6</v>
      </c>
      <c r="K6" s="75" t="s">
        <v>7</v>
      </c>
      <c r="L6" s="76">
        <v>1</v>
      </c>
      <c r="M6" s="75" t="s">
        <v>8</v>
      </c>
      <c r="N6" s="76" t="s">
        <v>4</v>
      </c>
      <c r="R6" s="18"/>
    </row>
    <row r="7" spans="2:18" ht="16.149999999999999" customHeight="1" thickTop="1">
      <c r="B7" s="18"/>
      <c r="R7" s="18"/>
    </row>
    <row r="8" spans="2:18" ht="18.600000000000001" customHeight="1">
      <c r="B8" s="18"/>
      <c r="E8" s="147" t="s">
        <v>9</v>
      </c>
      <c r="F8" s="148"/>
      <c r="G8" s="149"/>
      <c r="I8" s="150" t="s">
        <v>10</v>
      </c>
      <c r="J8" s="123"/>
      <c r="K8" s="123"/>
      <c r="L8" s="123"/>
      <c r="M8" s="123"/>
      <c r="N8" s="123"/>
      <c r="O8" s="123"/>
      <c r="R8" s="18"/>
    </row>
    <row r="9" spans="2:18" ht="18.600000000000001" customHeight="1">
      <c r="B9" s="18"/>
      <c r="E9" s="121" t="s">
        <v>11</v>
      </c>
      <c r="F9" s="122"/>
      <c r="G9" s="77" t="s">
        <v>12</v>
      </c>
      <c r="I9" s="151" t="s">
        <v>13</v>
      </c>
      <c r="J9" s="152"/>
      <c r="K9" s="152"/>
      <c r="L9" s="152"/>
      <c r="M9" s="152"/>
      <c r="N9" s="152"/>
      <c r="O9" s="153"/>
      <c r="R9" s="18"/>
    </row>
    <row r="10" spans="2:18" ht="18.600000000000001" customHeight="1">
      <c r="B10" s="18"/>
      <c r="E10" s="145" t="s">
        <v>14</v>
      </c>
      <c r="F10" s="146"/>
      <c r="G10" s="109" t="s">
        <v>15</v>
      </c>
      <c r="I10" s="154"/>
      <c r="J10" s="155"/>
      <c r="K10" s="155"/>
      <c r="L10" s="155"/>
      <c r="M10" s="155"/>
      <c r="N10" s="155"/>
      <c r="O10" s="156"/>
      <c r="R10" s="18"/>
    </row>
    <row r="11" spans="2:18" ht="18.600000000000001" customHeight="1">
      <c r="B11" s="18"/>
      <c r="E11" s="141" t="s">
        <v>16</v>
      </c>
      <c r="F11" s="116"/>
      <c r="G11" s="109" t="s">
        <v>17</v>
      </c>
      <c r="R11" s="18"/>
    </row>
    <row r="12" spans="2:18" ht="18.600000000000001" customHeight="1">
      <c r="B12" s="18"/>
      <c r="E12" s="142" t="s">
        <v>18</v>
      </c>
      <c r="F12" s="117"/>
      <c r="G12" s="108" t="s">
        <v>19</v>
      </c>
      <c r="I12" s="157" t="s">
        <v>20</v>
      </c>
      <c r="J12" s="158"/>
      <c r="K12" s="159"/>
      <c r="M12" s="157" t="s">
        <v>21</v>
      </c>
      <c r="N12" s="158"/>
      <c r="O12" s="159"/>
      <c r="R12" s="18"/>
    </row>
    <row r="13" spans="2:18" ht="25.5" customHeight="1">
      <c r="B13" s="18"/>
      <c r="E13" s="141" t="s">
        <v>22</v>
      </c>
      <c r="F13" s="116"/>
      <c r="G13" s="109" t="s">
        <v>23</v>
      </c>
      <c r="I13" s="132" t="s">
        <v>24</v>
      </c>
      <c r="J13" s="133"/>
      <c r="K13" s="134"/>
      <c r="M13" s="132" t="s">
        <v>25</v>
      </c>
      <c r="N13" s="133"/>
      <c r="O13" s="134"/>
      <c r="R13" s="18"/>
    </row>
    <row r="14" spans="2:18" ht="30" customHeight="1">
      <c r="B14" s="18"/>
      <c r="E14" s="117"/>
      <c r="F14" s="117"/>
      <c r="G14" s="79"/>
      <c r="I14" s="135" t="s">
        <v>26</v>
      </c>
      <c r="J14" s="136"/>
      <c r="K14" s="137"/>
      <c r="M14" s="135" t="s">
        <v>27</v>
      </c>
      <c r="N14" s="136"/>
      <c r="O14" s="137"/>
      <c r="R14" s="18"/>
    </row>
    <row r="15" spans="2:18" ht="18.600000000000001" customHeight="1">
      <c r="B15" s="18"/>
      <c r="E15" s="116"/>
      <c r="F15" s="116"/>
      <c r="G15" s="81"/>
      <c r="I15" s="126" t="s">
        <v>28</v>
      </c>
      <c r="J15" s="127"/>
      <c r="K15" s="128"/>
      <c r="M15" s="126" t="s">
        <v>29</v>
      </c>
      <c r="N15" s="127"/>
      <c r="O15" s="128"/>
      <c r="R15" s="18"/>
    </row>
    <row r="16" spans="2:18" ht="18.600000000000001" customHeight="1">
      <c r="B16" s="18"/>
      <c r="E16" s="143"/>
      <c r="F16" s="143"/>
      <c r="G16" s="80"/>
      <c r="I16" s="129"/>
      <c r="J16" s="130"/>
      <c r="K16" s="131"/>
      <c r="M16" s="129"/>
      <c r="N16" s="130"/>
      <c r="O16" s="131"/>
      <c r="R16" s="18"/>
    </row>
    <row r="17" spans="2:18" ht="18.600000000000001" customHeight="1">
      <c r="B17" s="18"/>
      <c r="R17" s="18"/>
    </row>
    <row r="18" spans="2:18" ht="18.600000000000001" customHeight="1">
      <c r="B18" s="18"/>
      <c r="E18" s="113" t="s">
        <v>30</v>
      </c>
      <c r="F18" s="113"/>
      <c r="L18" s="123" t="s">
        <v>31</v>
      </c>
      <c r="M18" s="123"/>
      <c r="N18" s="123"/>
      <c r="O18" s="124"/>
      <c r="R18" s="18"/>
    </row>
    <row r="19" spans="2:18" ht="18.600000000000001" customHeight="1">
      <c r="B19" s="18"/>
      <c r="E19" s="77" t="s">
        <v>32</v>
      </c>
      <c r="F19" s="77" t="s">
        <v>33</v>
      </c>
      <c r="L19" s="121" t="s">
        <v>34</v>
      </c>
      <c r="M19" s="122"/>
      <c r="N19" s="77" t="s">
        <v>35</v>
      </c>
      <c r="O19" s="77" t="s">
        <v>36</v>
      </c>
      <c r="R19" s="18"/>
    </row>
    <row r="20" spans="2:18" ht="30" customHeight="1">
      <c r="B20" s="18"/>
      <c r="E20" s="82">
        <v>45755</v>
      </c>
      <c r="F20" s="82">
        <v>45869</v>
      </c>
      <c r="L20" s="125" t="s">
        <v>37</v>
      </c>
      <c r="M20" s="125"/>
      <c r="N20" s="100"/>
      <c r="O20" s="78"/>
      <c r="R20" s="18"/>
    </row>
    <row r="21" spans="2:18" ht="25.5" customHeight="1">
      <c r="B21" s="18"/>
      <c r="L21" s="120" t="s">
        <v>38</v>
      </c>
      <c r="M21" s="120"/>
      <c r="N21" s="83"/>
      <c r="O21" s="83"/>
      <c r="R21" s="18"/>
    </row>
    <row r="22" spans="2:18" ht="18.600000000000001" customHeight="1">
      <c r="B22" s="18"/>
      <c r="E22" s="114" t="s">
        <v>39</v>
      </c>
      <c r="F22" s="114"/>
      <c r="G22" s="114"/>
      <c r="H22" s="114"/>
      <c r="I22" s="114"/>
      <c r="J22" s="114"/>
      <c r="L22" s="119"/>
      <c r="M22" s="119"/>
      <c r="N22" s="79"/>
      <c r="O22" s="79"/>
      <c r="R22" s="18"/>
    </row>
    <row r="23" spans="2:18" ht="28.5" customHeight="1">
      <c r="B23" s="18"/>
      <c r="E23" s="115" t="s">
        <v>40</v>
      </c>
      <c r="F23" s="115"/>
      <c r="G23" s="115"/>
      <c r="H23" s="115"/>
      <c r="I23" s="115"/>
      <c r="J23" s="115"/>
      <c r="L23" s="120"/>
      <c r="M23" s="120"/>
      <c r="N23" s="81"/>
      <c r="O23" s="81"/>
      <c r="R23" s="18"/>
    </row>
    <row r="24" spans="2:18" ht="18.600000000000001" customHeight="1">
      <c r="B24" s="18"/>
      <c r="E24" s="116" t="s">
        <v>41</v>
      </c>
      <c r="F24" s="116"/>
      <c r="G24" s="116"/>
      <c r="H24" s="116"/>
      <c r="I24" s="116"/>
      <c r="J24" s="116"/>
      <c r="L24" s="119"/>
      <c r="M24" s="119"/>
      <c r="N24" s="79"/>
      <c r="O24" s="79"/>
      <c r="R24" s="18"/>
    </row>
    <row r="25" spans="2:18" ht="18.600000000000001" customHeight="1">
      <c r="B25" s="18"/>
      <c r="E25" s="117"/>
      <c r="F25" s="117"/>
      <c r="G25" s="117"/>
      <c r="H25" s="117"/>
      <c r="I25" s="117"/>
      <c r="J25" s="117"/>
      <c r="L25" s="120"/>
      <c r="M25" s="120"/>
      <c r="N25" s="81"/>
      <c r="O25" s="81"/>
      <c r="R25" s="18"/>
    </row>
    <row r="26" spans="2:18" ht="18.600000000000001" customHeight="1">
      <c r="B26" s="18"/>
      <c r="E26" s="118"/>
      <c r="F26" s="118"/>
      <c r="G26" s="118"/>
      <c r="H26" s="118"/>
      <c r="I26" s="118"/>
      <c r="J26" s="118"/>
      <c r="L26" s="112"/>
      <c r="M26" s="112"/>
      <c r="N26" s="80"/>
      <c r="O26" s="80"/>
      <c r="R26" s="18"/>
    </row>
    <row r="27" spans="2:18" ht="18.600000000000001" customHeight="1">
      <c r="B27" s="18"/>
      <c r="R27" s="18"/>
    </row>
    <row r="28" spans="2:18" ht="18.600000000000001" customHeight="1">
      <c r="B28" s="18"/>
      <c r="R28" s="18"/>
    </row>
    <row r="29" spans="2:18" ht="18.600000000000001" hidden="1" customHeight="1">
      <c r="B29" s="18"/>
      <c r="R29" s="18"/>
    </row>
    <row r="30" spans="2:18" ht="18.600000000000001" hidden="1" customHeight="1">
      <c r="B30" s="18"/>
      <c r="R30" s="18"/>
    </row>
    <row r="31" spans="2:18" ht="14.45" hidden="1" customHeight="1">
      <c r="E31" s="1"/>
    </row>
    <row r="32" spans="2:18" ht="14.45" hidden="1" customHeight="1">
      <c r="E32" s="1"/>
    </row>
    <row r="33" spans="5:5" ht="14.45" hidden="1" customHeight="1">
      <c r="E33" s="1"/>
    </row>
    <row r="34" spans="5:5" ht="14.45" hidden="1" customHeight="1">
      <c r="E34" s="1"/>
    </row>
    <row r="35" spans="5:5" hidden="1">
      <c r="E35" s="1"/>
    </row>
    <row r="36" spans="5:5" hidden="1">
      <c r="E36" s="1"/>
    </row>
    <row r="37" spans="5:5" hidden="1">
      <c r="E37" s="1"/>
    </row>
    <row r="38" spans="5:5" hidden="1">
      <c r="E38" s="1"/>
    </row>
  </sheetData>
  <sheetProtection sheet="1" objects="1" scenarios="1" formatCells="0" formatColumns="0" formatRows="0" insertColumns="0" insertRows="0" insertHyperlinks="0" deleteColumns="0" deleteRows="0" sort="0" autoFilter="0" pivotTables="0"/>
  <protectedRanges>
    <protectedRange sqref="G4:M4" name="Range1"/>
    <protectedRange sqref="G6:H6" name="Range2"/>
    <protectedRange sqref="J6" name="Range3"/>
    <protectedRange sqref="L6" name="Range4"/>
    <protectedRange sqref="N6" name="Range5"/>
    <protectedRange sqref="E10:G16" name="Range6"/>
    <protectedRange sqref="I9:O10" name="Range7"/>
    <protectedRange sqref="I13:K16" name="Range8"/>
    <protectedRange sqref="M13:O16" name="Range9"/>
    <protectedRange sqref="E23:J26" name="Range11"/>
    <protectedRange sqref="L20:O26" name="Range12"/>
  </protectedRanges>
  <mergeCells count="39">
    <mergeCell ref="E2:O2"/>
    <mergeCell ref="E13:F13"/>
    <mergeCell ref="E12:F12"/>
    <mergeCell ref="E16:F16"/>
    <mergeCell ref="E14:F14"/>
    <mergeCell ref="E15:F15"/>
    <mergeCell ref="G4:M4"/>
    <mergeCell ref="E10:F10"/>
    <mergeCell ref="E11:F11"/>
    <mergeCell ref="E8:G8"/>
    <mergeCell ref="E9:F9"/>
    <mergeCell ref="I8:O8"/>
    <mergeCell ref="I9:O10"/>
    <mergeCell ref="I12:K12"/>
    <mergeCell ref="M12:O12"/>
    <mergeCell ref="M13:O13"/>
    <mergeCell ref="M15:O15"/>
    <mergeCell ref="M16:O16"/>
    <mergeCell ref="I13:K13"/>
    <mergeCell ref="I14:K14"/>
    <mergeCell ref="I15:K15"/>
    <mergeCell ref="I16:K16"/>
    <mergeCell ref="M14:O14"/>
    <mergeCell ref="G6:H6"/>
    <mergeCell ref="L26:M26"/>
    <mergeCell ref="E18:F18"/>
    <mergeCell ref="E22:J22"/>
    <mergeCell ref="E23:J23"/>
    <mergeCell ref="E24:J24"/>
    <mergeCell ref="E25:J25"/>
    <mergeCell ref="E26:J26"/>
    <mergeCell ref="L22:M22"/>
    <mergeCell ref="L23:M23"/>
    <mergeCell ref="L19:M19"/>
    <mergeCell ref="L24:M24"/>
    <mergeCell ref="L25:M25"/>
    <mergeCell ref="L18:O18"/>
    <mergeCell ref="L20:M20"/>
    <mergeCell ref="L21:M21"/>
  </mergeCells>
  <phoneticPr fontId="19" type="noConversion"/>
  <hyperlinks>
    <hyperlink ref="E23:J23" r:id="rId1" location="slide=id.g349e2fb760a_5_1" display="https://docs.google.com/presentation/d/1Jroqmvs8D7Pl9yne8dboGFykEgbZ8lyAsrO2a3XBaNA/edit?slide=id.g349e2fb760a_5_1#slide=id.g349e2fb760a_5_1" xr:uid="{D87866CA-A52A-4F4F-9566-527B0135EA77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6D34-CAF8-4294-B089-0F425FC2A18F}">
  <dimension ref="A1:N31"/>
  <sheetViews>
    <sheetView showGridLines="0" zoomScaleNormal="100" workbookViewId="0">
      <selection activeCell="L7" sqref="L7"/>
    </sheetView>
  </sheetViews>
  <sheetFormatPr defaultColWidth="0" defaultRowHeight="14.25" zeroHeight="1"/>
  <cols>
    <col min="1" max="2" width="2.7109375" bestFit="1" customWidth="1"/>
    <col min="3" max="3" width="0.7109375" customWidth="1"/>
    <col min="4" max="5" width="2.7109375" customWidth="1"/>
    <col min="6" max="6" width="2.7109375" bestFit="1" customWidth="1"/>
    <col min="7" max="7" width="31.7109375" bestFit="1" customWidth="1"/>
    <col min="8" max="8" width="41" customWidth="1"/>
    <col min="9" max="9" width="51.42578125" customWidth="1"/>
    <col min="10" max="10" width="17.85546875" bestFit="1" customWidth="1"/>
    <col min="11" max="12" width="13.7109375" customWidth="1"/>
    <col min="13" max="13" width="8.85546875" customWidth="1"/>
    <col min="14" max="14" width="0" hidden="1" customWidth="1"/>
    <col min="15" max="16384" width="8.85546875" hidden="1"/>
  </cols>
  <sheetData>
    <row r="1" spans="1:13">
      <c r="C1" s="18"/>
      <c r="M1" s="93"/>
    </row>
    <row r="2" spans="1:13" ht="48" customHeight="1" thickBot="1">
      <c r="A2" s="15"/>
      <c r="B2" s="15"/>
      <c r="C2" s="18"/>
      <c r="D2" s="15"/>
      <c r="E2" s="16"/>
      <c r="F2" s="17" t="s">
        <v>42</v>
      </c>
      <c r="G2" s="15"/>
      <c r="H2" s="15"/>
      <c r="I2" s="15"/>
      <c r="J2" s="15"/>
      <c r="K2" s="15"/>
      <c r="L2" s="15"/>
      <c r="M2" s="94"/>
    </row>
    <row r="3" spans="1:13" ht="15" thickTop="1">
      <c r="C3" s="18"/>
      <c r="M3" s="93"/>
    </row>
    <row r="4" spans="1:13">
      <c r="C4" s="18"/>
      <c r="M4" s="93"/>
    </row>
    <row r="5" spans="1:13">
      <c r="C5" s="18"/>
      <c r="F5" s="14" t="s">
        <v>43</v>
      </c>
      <c r="G5" s="14" t="s">
        <v>44</v>
      </c>
      <c r="H5" s="14" t="s">
        <v>45</v>
      </c>
      <c r="I5" s="14" t="s">
        <v>46</v>
      </c>
      <c r="J5" s="14" t="s">
        <v>47</v>
      </c>
      <c r="K5" s="14" t="s">
        <v>48</v>
      </c>
      <c r="L5" s="14" t="s">
        <v>49</v>
      </c>
      <c r="M5" s="93"/>
    </row>
    <row r="6" spans="1:13" ht="39" customHeight="1">
      <c r="C6" s="18"/>
      <c r="F6" s="20">
        <v>1</v>
      </c>
      <c r="G6" s="106" t="s">
        <v>50</v>
      </c>
      <c r="H6" s="40" t="s">
        <v>51</v>
      </c>
      <c r="I6" s="40"/>
      <c r="J6" s="102" t="s">
        <v>52</v>
      </c>
      <c r="K6" s="103">
        <v>45750</v>
      </c>
      <c r="L6" s="103">
        <v>45757</v>
      </c>
      <c r="M6" s="93"/>
    </row>
    <row r="7" spans="1:13" ht="45.75" customHeight="1">
      <c r="C7" s="18"/>
      <c r="F7" s="20">
        <f>F6+1</f>
        <v>2</v>
      </c>
      <c r="G7" s="106" t="s">
        <v>53</v>
      </c>
      <c r="H7" s="40" t="s">
        <v>54</v>
      </c>
      <c r="I7" s="40"/>
      <c r="J7" s="102" t="s">
        <v>52</v>
      </c>
      <c r="K7" s="103">
        <v>45757</v>
      </c>
      <c r="L7" s="103">
        <v>45771</v>
      </c>
      <c r="M7" s="93"/>
    </row>
    <row r="8" spans="1:13" ht="48.75" customHeight="1">
      <c r="C8" s="18"/>
      <c r="F8" s="20">
        <f t="shared" ref="F8:F17" si="0">F7+1</f>
        <v>3</v>
      </c>
      <c r="G8" s="106"/>
      <c r="H8" s="40"/>
      <c r="I8" s="40"/>
      <c r="J8" s="102"/>
      <c r="K8" s="103"/>
      <c r="L8" s="103"/>
      <c r="M8" s="93"/>
    </row>
    <row r="9" spans="1:13" ht="39" customHeight="1">
      <c r="C9" s="18"/>
      <c r="F9" s="20">
        <f t="shared" si="0"/>
        <v>4</v>
      </c>
      <c r="G9" s="106"/>
      <c r="H9" s="40"/>
      <c r="I9" s="40"/>
      <c r="J9" s="102"/>
      <c r="K9" s="103"/>
      <c r="L9" s="103"/>
      <c r="M9" s="93"/>
    </row>
    <row r="10" spans="1:13" ht="39" customHeight="1">
      <c r="C10" s="18"/>
      <c r="F10" s="20">
        <f t="shared" si="0"/>
        <v>5</v>
      </c>
      <c r="G10" s="106"/>
      <c r="H10" s="40"/>
      <c r="I10" s="40"/>
      <c r="J10" s="102"/>
      <c r="K10" s="103"/>
      <c r="L10" s="103"/>
      <c r="M10" s="93"/>
    </row>
    <row r="11" spans="1:13" ht="39" customHeight="1">
      <c r="C11" s="18"/>
      <c r="F11" s="20">
        <f t="shared" si="0"/>
        <v>6</v>
      </c>
      <c r="G11" s="105"/>
      <c r="H11" s="40"/>
      <c r="I11" s="40"/>
      <c r="J11" s="102"/>
      <c r="K11" s="103"/>
      <c r="L11" s="103"/>
      <c r="M11" s="93"/>
    </row>
    <row r="12" spans="1:13" ht="39" customHeight="1">
      <c r="C12" s="18"/>
      <c r="F12" s="20">
        <f t="shared" si="0"/>
        <v>7</v>
      </c>
      <c r="G12" s="105"/>
      <c r="H12" s="40"/>
      <c r="I12" s="40"/>
      <c r="J12" s="102"/>
      <c r="K12" s="103"/>
      <c r="L12" s="103"/>
      <c r="M12" s="93"/>
    </row>
    <row r="13" spans="1:13" ht="39" customHeight="1">
      <c r="C13" s="18"/>
      <c r="F13" s="20">
        <f t="shared" si="0"/>
        <v>8</v>
      </c>
      <c r="G13" s="105"/>
      <c r="H13" s="40"/>
      <c r="I13" s="40"/>
      <c r="J13" s="102"/>
      <c r="K13" s="103"/>
      <c r="L13" s="103"/>
      <c r="M13" s="93"/>
    </row>
    <row r="14" spans="1:13" ht="39" customHeight="1">
      <c r="C14" s="18"/>
      <c r="F14" s="20">
        <f t="shared" si="0"/>
        <v>9</v>
      </c>
      <c r="G14" s="105"/>
      <c r="H14" s="40"/>
      <c r="I14" s="40"/>
      <c r="J14" s="102"/>
      <c r="K14" s="103"/>
      <c r="L14" s="103"/>
      <c r="M14" s="93"/>
    </row>
    <row r="15" spans="1:13" ht="39" customHeight="1">
      <c r="C15" s="18"/>
      <c r="F15" s="20">
        <f t="shared" si="0"/>
        <v>10</v>
      </c>
      <c r="G15" s="105"/>
      <c r="H15" s="40"/>
      <c r="I15" s="40"/>
      <c r="J15" s="102"/>
      <c r="K15" s="103"/>
      <c r="L15" s="103"/>
      <c r="M15" s="93"/>
    </row>
    <row r="16" spans="1:13" ht="39" customHeight="1">
      <c r="C16" s="18"/>
      <c r="F16" s="20">
        <f t="shared" si="0"/>
        <v>11</v>
      </c>
      <c r="G16" s="105"/>
      <c r="H16" s="40"/>
      <c r="I16" s="40"/>
      <c r="J16" s="102"/>
      <c r="K16" s="103"/>
      <c r="L16" s="103"/>
      <c r="M16" s="93"/>
    </row>
    <row r="17" spans="3:13" ht="39" customHeight="1">
      <c r="C17" s="18"/>
      <c r="F17" s="20">
        <f t="shared" si="0"/>
        <v>12</v>
      </c>
      <c r="G17" s="105"/>
      <c r="H17" s="40"/>
      <c r="I17" s="40"/>
      <c r="J17" s="102"/>
      <c r="K17" s="103"/>
      <c r="L17" s="103"/>
      <c r="M17" s="93"/>
    </row>
    <row r="18" spans="3:13">
      <c r="C18" s="18"/>
      <c r="H18" s="1"/>
      <c r="M18" s="93"/>
    </row>
    <row r="19" spans="3:13">
      <c r="C19" s="18"/>
      <c r="H19" s="1"/>
      <c r="M19" s="93"/>
    </row>
    <row r="20" spans="3:13">
      <c r="C20" s="18"/>
      <c r="G20" s="2"/>
      <c r="H20" s="1"/>
      <c r="M20" s="93"/>
    </row>
    <row r="21" spans="3:13">
      <c r="C21" s="18"/>
      <c r="G21" s="99" t="s">
        <v>52</v>
      </c>
      <c r="H21" s="1"/>
      <c r="M21" s="93"/>
    </row>
    <row r="22" spans="3:13">
      <c r="C22" s="18"/>
      <c r="G22" s="99" t="s">
        <v>55</v>
      </c>
      <c r="H22" s="1"/>
      <c r="M22" s="93"/>
    </row>
    <row r="23" spans="3:13">
      <c r="C23" s="18"/>
      <c r="G23" s="99" t="s">
        <v>56</v>
      </c>
      <c r="H23" s="1"/>
      <c r="M23" s="93"/>
    </row>
    <row r="24" spans="3:13" hidden="1">
      <c r="H24" s="1"/>
    </row>
    <row r="25" spans="3:13" hidden="1">
      <c r="H25" s="1"/>
    </row>
    <row r="26" spans="3:13" hidden="1">
      <c r="H26" s="1"/>
    </row>
    <row r="27" spans="3:13" hidden="1">
      <c r="H27" s="1"/>
    </row>
    <row r="28" spans="3:13" hidden="1">
      <c r="H28" s="1"/>
    </row>
    <row r="29" spans="3:13" hidden="1">
      <c r="H29" s="1"/>
    </row>
    <row r="30" spans="3:13" hidden="1">
      <c r="H30" s="1"/>
    </row>
    <row r="31" spans="3:13" hidden="1">
      <c r="H31" s="1"/>
    </row>
  </sheetData>
  <sheetProtection formatCells="0" formatColumns="0" formatRows="0" insertColumns="0" insertRows="0" insertHyperlinks="0" deleteColumns="0" deleteRows="0" sort="0" autoFilter="0" pivotTables="0"/>
  <protectedRanges>
    <protectedRange sqref="G6:L17" name="Range1"/>
  </protectedRanges>
  <dataValidations count="2">
    <dataValidation type="list" allowBlank="1" showInputMessage="1" showErrorMessage="1" sqref="J6:J17" xr:uid="{1E911594-44E3-4C0F-BEB2-E9BA23470198}">
      <formula1>$G$21:$G$23</formula1>
    </dataValidation>
    <dataValidation allowBlank="1" showErrorMessage="1" sqref="G21:G23" xr:uid="{EC24D354-9CCD-4AC6-94D1-288B5D24D2C6}"/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27DF-2735-45C3-B98C-CD80373CA6DB}">
  <sheetPr>
    <pageSetUpPr fitToPage="1"/>
  </sheetPr>
  <dimension ref="A1:EQ32"/>
  <sheetViews>
    <sheetView showGridLines="0" showRuler="0" zoomScale="70" zoomScaleNormal="70" zoomScalePageLayoutView="70" workbookViewId="0">
      <pane ySplit="8" topLeftCell="J12" activePane="bottomLeft" state="frozen"/>
      <selection pane="bottomLeft" activeCell="Y12" sqref="Y12"/>
    </sheetView>
  </sheetViews>
  <sheetFormatPr defaultColWidth="0" defaultRowHeight="0" customHeight="1" zeroHeight="1"/>
  <cols>
    <col min="1" max="2" width="2.7109375" bestFit="1" customWidth="1"/>
    <col min="3" max="3" width="0.7109375" customWidth="1"/>
    <col min="4" max="5" width="2.7109375" customWidth="1"/>
    <col min="6" max="6" width="3.85546875" customWidth="1"/>
    <col min="7" max="7" width="38.7109375" customWidth="1"/>
    <col min="8" max="8" width="37.7109375" customWidth="1"/>
    <col min="9" max="9" width="10.7109375" customWidth="1"/>
    <col min="10" max="10" width="10.42578125" style="8" customWidth="1"/>
    <col min="11" max="11" width="10.42578125" customWidth="1"/>
    <col min="12" max="12" width="2.7109375" customWidth="1"/>
    <col min="13" max="13" width="6.140625" hidden="1" customWidth="1"/>
    <col min="14" max="83" width="2.5703125" customWidth="1"/>
    <col min="84" max="84" width="3" customWidth="1"/>
    <col min="85" max="147" width="0" hidden="1" customWidth="1"/>
    <col min="148" max="16384" width="8.85546875" hidden="1"/>
  </cols>
  <sheetData>
    <row r="1" spans="1:84" ht="30" customHeight="1">
      <c r="C1" s="18"/>
      <c r="F1" s="3"/>
      <c r="G1" s="3"/>
      <c r="H1" s="21"/>
      <c r="I1" s="4"/>
      <c r="J1" s="5"/>
      <c r="K1" s="6"/>
      <c r="M1" s="4"/>
      <c r="N1" s="7"/>
      <c r="CF1" s="93"/>
    </row>
    <row r="2" spans="1:84" ht="48" customHeight="1">
      <c r="A2" s="15"/>
      <c r="B2" s="15"/>
      <c r="C2" s="18"/>
      <c r="D2" s="15"/>
      <c r="E2" s="16"/>
      <c r="F2" s="17" t="s">
        <v>57</v>
      </c>
      <c r="G2" s="17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94"/>
    </row>
    <row r="3" spans="1:84" ht="30" customHeight="1">
      <c r="C3" s="18"/>
      <c r="F3" s="3"/>
      <c r="G3" s="3"/>
      <c r="H3" s="21"/>
      <c r="I3" s="4"/>
      <c r="J3" s="5"/>
      <c r="K3" s="6"/>
      <c r="M3" s="4"/>
      <c r="N3" s="7"/>
      <c r="CF3" s="93"/>
    </row>
    <row r="4" spans="1:84" ht="18" customHeight="1">
      <c r="C4" s="18"/>
      <c r="G4" s="175" t="s">
        <v>58</v>
      </c>
      <c r="H4" s="175"/>
      <c r="I4" s="180">
        <f>'Central do Projeto'!E20</f>
        <v>45755</v>
      </c>
      <c r="J4" s="181"/>
      <c r="K4" s="74"/>
      <c r="N4" s="167" t="s">
        <v>59</v>
      </c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76" t="s">
        <v>60</v>
      </c>
      <c r="AC4" s="177"/>
      <c r="AD4" s="177"/>
      <c r="AE4" s="177"/>
      <c r="AF4" s="177"/>
      <c r="AG4" s="177"/>
      <c r="AH4" s="177"/>
      <c r="AI4" s="167"/>
      <c r="AJ4" s="167"/>
      <c r="AK4" s="167"/>
      <c r="AL4" s="167"/>
      <c r="AM4" s="167"/>
      <c r="AN4" s="167"/>
      <c r="AO4" s="167"/>
      <c r="AP4" s="166" t="s">
        <v>61</v>
      </c>
      <c r="AQ4" s="167"/>
      <c r="AR4" s="167"/>
      <c r="AS4" s="167"/>
      <c r="AT4" s="167"/>
      <c r="AU4" s="167"/>
      <c r="AV4" s="167"/>
      <c r="AW4" s="167"/>
      <c r="AX4" s="167"/>
      <c r="AY4" s="167"/>
      <c r="AZ4" s="167"/>
      <c r="BA4" s="167"/>
      <c r="BB4" s="167"/>
      <c r="BC4" s="168"/>
      <c r="BD4" s="167" t="s">
        <v>62</v>
      </c>
      <c r="BE4" s="167"/>
      <c r="BF4" s="167"/>
      <c r="BG4" s="167"/>
      <c r="BH4" s="167"/>
      <c r="BI4" s="167"/>
      <c r="BJ4" s="167"/>
      <c r="BK4" s="167"/>
      <c r="BL4" s="167"/>
      <c r="BM4" s="167"/>
      <c r="BN4" s="167"/>
      <c r="BO4" s="167"/>
      <c r="BP4" s="167"/>
      <c r="BQ4" s="167"/>
      <c r="BR4" s="165" t="s">
        <v>63</v>
      </c>
      <c r="BS4" s="165"/>
      <c r="BT4" s="165"/>
      <c r="BU4" s="165"/>
      <c r="BV4" s="165"/>
      <c r="BW4" s="165"/>
      <c r="BX4" s="165"/>
      <c r="BY4" s="165"/>
      <c r="BZ4" s="165"/>
      <c r="CA4" s="165"/>
      <c r="CB4" s="165"/>
      <c r="CC4" s="165"/>
      <c r="CD4" s="165"/>
      <c r="CE4" s="166"/>
      <c r="CF4" s="93"/>
    </row>
    <row r="5" spans="1:84" ht="18" customHeight="1">
      <c r="C5" s="18"/>
      <c r="G5" s="178"/>
      <c r="H5" s="178"/>
      <c r="I5" s="86"/>
      <c r="J5"/>
      <c r="N5" s="163">
        <f>N6</f>
        <v>45756</v>
      </c>
      <c r="O5" s="163"/>
      <c r="P5" s="163"/>
      <c r="Q5" s="163"/>
      <c r="R5" s="163"/>
      <c r="S5" s="163"/>
      <c r="T5" s="163"/>
      <c r="U5" s="163">
        <f>AA6</f>
        <v>45769</v>
      </c>
      <c r="V5" s="163"/>
      <c r="W5" s="163"/>
      <c r="X5" s="163"/>
      <c r="Y5" s="163"/>
      <c r="Z5" s="163"/>
      <c r="AA5" s="164"/>
      <c r="AB5" s="170">
        <f>AB6</f>
        <v>45770</v>
      </c>
      <c r="AC5" s="170"/>
      <c r="AD5" s="170"/>
      <c r="AE5" s="170"/>
      <c r="AF5" s="170"/>
      <c r="AG5" s="170"/>
      <c r="AH5" s="170"/>
      <c r="AI5" s="171">
        <f>AO6</f>
        <v>45783</v>
      </c>
      <c r="AJ5" s="172"/>
      <c r="AK5" s="172"/>
      <c r="AL5" s="172"/>
      <c r="AM5" s="172"/>
      <c r="AN5" s="172"/>
      <c r="AO5" s="172"/>
      <c r="AP5" s="163">
        <f>AP6</f>
        <v>45784</v>
      </c>
      <c r="AQ5" s="163"/>
      <c r="AR5" s="163"/>
      <c r="AS5" s="163"/>
      <c r="AT5" s="163"/>
      <c r="AU5" s="163"/>
      <c r="AV5" s="163"/>
      <c r="AW5" s="163">
        <f>BC6</f>
        <v>45797</v>
      </c>
      <c r="AX5" s="163"/>
      <c r="AY5" s="163"/>
      <c r="AZ5" s="163"/>
      <c r="BA5" s="163"/>
      <c r="BB5" s="163"/>
      <c r="BC5" s="163"/>
      <c r="BD5" s="173">
        <f>BD6</f>
        <v>45798</v>
      </c>
      <c r="BE5" s="173"/>
      <c r="BF5" s="173"/>
      <c r="BG5" s="173"/>
      <c r="BH5" s="173"/>
      <c r="BI5" s="173"/>
      <c r="BJ5" s="173"/>
      <c r="BK5" s="174">
        <f>BQ6</f>
        <v>45811</v>
      </c>
      <c r="BL5" s="174"/>
      <c r="BM5" s="174"/>
      <c r="BN5" s="174"/>
      <c r="BO5" s="174"/>
      <c r="BP5" s="174"/>
      <c r="BQ5" s="174"/>
      <c r="BR5" s="163">
        <f>BR6</f>
        <v>45812</v>
      </c>
      <c r="BS5" s="163"/>
      <c r="BT5" s="163"/>
      <c r="BU5" s="163"/>
      <c r="BV5" s="163"/>
      <c r="BW5" s="163"/>
      <c r="BX5" s="163"/>
      <c r="BY5" s="163">
        <f>CE6</f>
        <v>45825</v>
      </c>
      <c r="BZ5" s="163"/>
      <c r="CA5" s="163"/>
      <c r="CB5" s="163"/>
      <c r="CC5" s="163"/>
      <c r="CD5" s="163"/>
      <c r="CE5" s="163"/>
      <c r="CF5" s="93"/>
    </row>
    <row r="6" spans="1:84" ht="15" customHeight="1">
      <c r="C6" s="18"/>
      <c r="F6" s="9"/>
      <c r="G6" s="9"/>
      <c r="H6" s="9"/>
      <c r="I6" s="9"/>
      <c r="J6" s="9"/>
      <c r="K6" s="9"/>
      <c r="N6" s="35">
        <f>Início_do_projeto-WEEKDAY(Início_do_projeto,1)+4</f>
        <v>45756</v>
      </c>
      <c r="O6" s="36">
        <f>N6+1</f>
        <v>45757</v>
      </c>
      <c r="P6" s="36">
        <f t="shared" ref="P6:BC6" si="0">O6+1</f>
        <v>45758</v>
      </c>
      <c r="Q6" s="36">
        <f t="shared" si="0"/>
        <v>45759</v>
      </c>
      <c r="R6" s="36">
        <f t="shared" si="0"/>
        <v>45760</v>
      </c>
      <c r="S6" s="36">
        <f t="shared" si="0"/>
        <v>45761</v>
      </c>
      <c r="T6" s="37">
        <f t="shared" si="0"/>
        <v>45762</v>
      </c>
      <c r="U6" s="35">
        <f>T6+1</f>
        <v>45763</v>
      </c>
      <c r="V6" s="36">
        <f>U6+1</f>
        <v>45764</v>
      </c>
      <c r="W6" s="36">
        <f t="shared" si="0"/>
        <v>45765</v>
      </c>
      <c r="X6" s="36">
        <f t="shared" si="0"/>
        <v>45766</v>
      </c>
      <c r="Y6" s="36">
        <f t="shared" si="0"/>
        <v>45767</v>
      </c>
      <c r="Z6" s="36">
        <f t="shared" si="0"/>
        <v>45768</v>
      </c>
      <c r="AA6" s="37">
        <f t="shared" si="0"/>
        <v>45769</v>
      </c>
      <c r="AB6" s="90">
        <f>AA6+1</f>
        <v>45770</v>
      </c>
      <c r="AC6" s="91">
        <f>AB6+1</f>
        <v>45771</v>
      </c>
      <c r="AD6" s="91">
        <f t="shared" si="0"/>
        <v>45772</v>
      </c>
      <c r="AE6" s="91">
        <f t="shared" si="0"/>
        <v>45773</v>
      </c>
      <c r="AF6" s="91">
        <f t="shared" si="0"/>
        <v>45774</v>
      </c>
      <c r="AG6" s="91">
        <f t="shared" si="0"/>
        <v>45775</v>
      </c>
      <c r="AH6" s="92">
        <f t="shared" si="0"/>
        <v>45776</v>
      </c>
      <c r="AI6" s="35">
        <f>AH6+1</f>
        <v>45777</v>
      </c>
      <c r="AJ6" s="36">
        <f>AI6+1</f>
        <v>45778</v>
      </c>
      <c r="AK6" s="36">
        <f t="shared" si="0"/>
        <v>45779</v>
      </c>
      <c r="AL6" s="36">
        <f t="shared" si="0"/>
        <v>45780</v>
      </c>
      <c r="AM6" s="36">
        <f t="shared" si="0"/>
        <v>45781</v>
      </c>
      <c r="AN6" s="36">
        <f t="shared" si="0"/>
        <v>45782</v>
      </c>
      <c r="AO6" s="37">
        <f t="shared" si="0"/>
        <v>45783</v>
      </c>
      <c r="AP6" s="35">
        <f>AO6+1</f>
        <v>45784</v>
      </c>
      <c r="AQ6" s="36">
        <f>AP6+1</f>
        <v>45785</v>
      </c>
      <c r="AR6" s="36">
        <f t="shared" si="0"/>
        <v>45786</v>
      </c>
      <c r="AS6" s="36">
        <f t="shared" si="0"/>
        <v>45787</v>
      </c>
      <c r="AT6" s="36">
        <f t="shared" si="0"/>
        <v>45788</v>
      </c>
      <c r="AU6" s="36">
        <f t="shared" si="0"/>
        <v>45789</v>
      </c>
      <c r="AV6" s="37">
        <f t="shared" si="0"/>
        <v>45790</v>
      </c>
      <c r="AW6" s="35">
        <f>AV6+1</f>
        <v>45791</v>
      </c>
      <c r="AX6" s="36">
        <f>AW6+1</f>
        <v>45792</v>
      </c>
      <c r="AY6" s="36">
        <f t="shared" si="0"/>
        <v>45793</v>
      </c>
      <c r="AZ6" s="36">
        <f t="shared" si="0"/>
        <v>45794</v>
      </c>
      <c r="BA6" s="36">
        <f t="shared" si="0"/>
        <v>45795</v>
      </c>
      <c r="BB6" s="36">
        <f t="shared" si="0"/>
        <v>45796</v>
      </c>
      <c r="BC6" s="37">
        <f t="shared" si="0"/>
        <v>45797</v>
      </c>
      <c r="BD6" s="90">
        <f t="shared" ref="BD6:CE6" si="1">BC6+1</f>
        <v>45798</v>
      </c>
      <c r="BE6" s="91">
        <f t="shared" si="1"/>
        <v>45799</v>
      </c>
      <c r="BF6" s="91">
        <f t="shared" si="1"/>
        <v>45800</v>
      </c>
      <c r="BG6" s="91">
        <f t="shared" si="1"/>
        <v>45801</v>
      </c>
      <c r="BH6" s="91">
        <f t="shared" si="1"/>
        <v>45802</v>
      </c>
      <c r="BI6" s="91">
        <f t="shared" si="1"/>
        <v>45803</v>
      </c>
      <c r="BJ6" s="92">
        <f t="shared" si="1"/>
        <v>45804</v>
      </c>
      <c r="BK6" s="35">
        <f>BJ6+1</f>
        <v>45805</v>
      </c>
      <c r="BL6" s="36">
        <f t="shared" si="1"/>
        <v>45806</v>
      </c>
      <c r="BM6" s="36">
        <f t="shared" si="1"/>
        <v>45807</v>
      </c>
      <c r="BN6" s="36">
        <f t="shared" si="1"/>
        <v>45808</v>
      </c>
      <c r="BO6" s="36">
        <f t="shared" si="1"/>
        <v>45809</v>
      </c>
      <c r="BP6" s="36">
        <f t="shared" si="1"/>
        <v>45810</v>
      </c>
      <c r="BQ6" s="37">
        <f t="shared" si="1"/>
        <v>45811</v>
      </c>
      <c r="BR6" s="35">
        <f t="shared" si="1"/>
        <v>45812</v>
      </c>
      <c r="BS6" s="36">
        <f t="shared" si="1"/>
        <v>45813</v>
      </c>
      <c r="BT6" s="36">
        <f t="shared" si="1"/>
        <v>45814</v>
      </c>
      <c r="BU6" s="36">
        <f t="shared" si="1"/>
        <v>45815</v>
      </c>
      <c r="BV6" s="36">
        <f t="shared" si="1"/>
        <v>45816</v>
      </c>
      <c r="BW6" s="36">
        <f t="shared" si="1"/>
        <v>45817</v>
      </c>
      <c r="BX6" s="37">
        <f t="shared" si="1"/>
        <v>45818</v>
      </c>
      <c r="BY6" s="35">
        <f t="shared" si="1"/>
        <v>45819</v>
      </c>
      <c r="BZ6" s="36">
        <f t="shared" si="1"/>
        <v>45820</v>
      </c>
      <c r="CA6" s="36">
        <f t="shared" si="1"/>
        <v>45821</v>
      </c>
      <c r="CB6" s="36">
        <f t="shared" si="1"/>
        <v>45822</v>
      </c>
      <c r="CC6" s="36">
        <f t="shared" si="1"/>
        <v>45823</v>
      </c>
      <c r="CD6" s="36">
        <f t="shared" si="1"/>
        <v>45824</v>
      </c>
      <c r="CE6" s="37">
        <f t="shared" si="1"/>
        <v>45825</v>
      </c>
      <c r="CF6" s="93"/>
    </row>
    <row r="7" spans="1:84" ht="21.6" customHeight="1" thickBot="1">
      <c r="C7" s="18"/>
      <c r="F7" s="50" t="s">
        <v>43</v>
      </c>
      <c r="G7" s="50" t="s">
        <v>64</v>
      </c>
      <c r="H7" s="51" t="s">
        <v>65</v>
      </c>
      <c r="I7" s="51" t="s">
        <v>66</v>
      </c>
      <c r="J7" s="51" t="s">
        <v>67</v>
      </c>
      <c r="K7" s="51" t="s">
        <v>68</v>
      </c>
      <c r="M7" s="10" t="s">
        <v>69</v>
      </c>
      <c r="N7" s="107" t="str">
        <f>LEFT(TEXT(N6,"ddd"),1)</f>
        <v>q</v>
      </c>
      <c r="O7" s="47" t="str">
        <f t="shared" ref="O7:BP7" si="2">LEFT(TEXT(O6,"ddd"),1)</f>
        <v>q</v>
      </c>
      <c r="P7" s="47" t="str">
        <f t="shared" si="2"/>
        <v>s</v>
      </c>
      <c r="Q7" s="47" t="str">
        <f t="shared" si="2"/>
        <v>s</v>
      </c>
      <c r="R7" s="47" t="str">
        <f t="shared" si="2"/>
        <v>d</v>
      </c>
      <c r="S7" s="47" t="str">
        <f t="shared" si="2"/>
        <v>s</v>
      </c>
      <c r="T7" s="47" t="str">
        <f t="shared" si="2"/>
        <v>t</v>
      </c>
      <c r="U7" s="47" t="str">
        <f t="shared" si="2"/>
        <v>q</v>
      </c>
      <c r="V7" s="47" t="str">
        <f t="shared" si="2"/>
        <v>q</v>
      </c>
      <c r="W7" s="47" t="str">
        <f t="shared" si="2"/>
        <v>s</v>
      </c>
      <c r="X7" s="47" t="str">
        <f t="shared" si="2"/>
        <v>s</v>
      </c>
      <c r="Y7" s="47" t="str">
        <f t="shared" si="2"/>
        <v>d</v>
      </c>
      <c r="Z7" s="47" t="str">
        <f t="shared" si="2"/>
        <v>s</v>
      </c>
      <c r="AA7" s="47" t="str">
        <f t="shared" si="2"/>
        <v>t</v>
      </c>
      <c r="AB7" s="47" t="str">
        <f t="shared" si="2"/>
        <v>q</v>
      </c>
      <c r="AC7" s="47" t="str">
        <f t="shared" si="2"/>
        <v>q</v>
      </c>
      <c r="AD7" s="47" t="str">
        <f t="shared" si="2"/>
        <v>s</v>
      </c>
      <c r="AE7" s="47" t="str">
        <f t="shared" si="2"/>
        <v>s</v>
      </c>
      <c r="AF7" s="47" t="str">
        <f t="shared" si="2"/>
        <v>d</v>
      </c>
      <c r="AG7" s="47" t="str">
        <f t="shared" si="2"/>
        <v>s</v>
      </c>
      <c r="AH7" s="47" t="str">
        <f t="shared" si="2"/>
        <v>t</v>
      </c>
      <c r="AI7" s="47" t="str">
        <f t="shared" si="2"/>
        <v>q</v>
      </c>
      <c r="AJ7" s="47" t="str">
        <f t="shared" si="2"/>
        <v>q</v>
      </c>
      <c r="AK7" s="47" t="str">
        <f t="shared" si="2"/>
        <v>s</v>
      </c>
      <c r="AL7" s="47" t="str">
        <f t="shared" si="2"/>
        <v>s</v>
      </c>
      <c r="AM7" s="47" t="str">
        <f t="shared" si="2"/>
        <v>d</v>
      </c>
      <c r="AN7" s="47" t="str">
        <f t="shared" si="2"/>
        <v>s</v>
      </c>
      <c r="AO7" s="47" t="str">
        <f t="shared" si="2"/>
        <v>t</v>
      </c>
      <c r="AP7" s="47" t="str">
        <f t="shared" si="2"/>
        <v>q</v>
      </c>
      <c r="AQ7" s="47" t="str">
        <f t="shared" si="2"/>
        <v>q</v>
      </c>
      <c r="AR7" s="47" t="str">
        <f t="shared" si="2"/>
        <v>s</v>
      </c>
      <c r="AS7" s="47" t="str">
        <f t="shared" si="2"/>
        <v>s</v>
      </c>
      <c r="AT7" s="47" t="str">
        <f t="shared" si="2"/>
        <v>d</v>
      </c>
      <c r="AU7" s="47" t="str">
        <f t="shared" si="2"/>
        <v>s</v>
      </c>
      <c r="AV7" s="47" t="str">
        <f t="shared" si="2"/>
        <v>t</v>
      </c>
      <c r="AW7" s="47" t="str">
        <f t="shared" si="2"/>
        <v>q</v>
      </c>
      <c r="AX7" s="47" t="str">
        <f t="shared" si="2"/>
        <v>q</v>
      </c>
      <c r="AY7" s="47" t="str">
        <f t="shared" si="2"/>
        <v>s</v>
      </c>
      <c r="AZ7" s="47" t="str">
        <f t="shared" si="2"/>
        <v>s</v>
      </c>
      <c r="BA7" s="47" t="str">
        <f t="shared" si="2"/>
        <v>d</v>
      </c>
      <c r="BB7" s="47" t="str">
        <f t="shared" si="2"/>
        <v>s</v>
      </c>
      <c r="BC7" s="47" t="str">
        <f t="shared" si="2"/>
        <v>t</v>
      </c>
      <c r="BD7" s="47" t="str">
        <f t="shared" si="2"/>
        <v>q</v>
      </c>
      <c r="BE7" s="47" t="str">
        <f t="shared" si="2"/>
        <v>q</v>
      </c>
      <c r="BF7" s="47" t="str">
        <f t="shared" si="2"/>
        <v>s</v>
      </c>
      <c r="BG7" s="47" t="str">
        <f t="shared" si="2"/>
        <v>s</v>
      </c>
      <c r="BH7" s="47" t="str">
        <f t="shared" si="2"/>
        <v>d</v>
      </c>
      <c r="BI7" s="47" t="str">
        <f t="shared" si="2"/>
        <v>s</v>
      </c>
      <c r="BJ7" s="47" t="str">
        <f t="shared" si="2"/>
        <v>t</v>
      </c>
      <c r="BK7" s="47" t="str">
        <f t="shared" si="2"/>
        <v>q</v>
      </c>
      <c r="BL7" s="47" t="str">
        <f t="shared" si="2"/>
        <v>q</v>
      </c>
      <c r="BM7" s="47" t="str">
        <f t="shared" si="2"/>
        <v>s</v>
      </c>
      <c r="BN7" s="47" t="str">
        <f t="shared" si="2"/>
        <v>s</v>
      </c>
      <c r="BO7" s="47" t="str">
        <f t="shared" si="2"/>
        <v>d</v>
      </c>
      <c r="BP7" s="47" t="str">
        <f t="shared" si="2"/>
        <v>s</v>
      </c>
      <c r="BQ7" s="47" t="str">
        <f t="shared" ref="BQ7:CE7" si="3">LEFT(TEXT(BQ6,"ddd"),1)</f>
        <v>t</v>
      </c>
      <c r="BR7" s="47" t="str">
        <f t="shared" si="3"/>
        <v>q</v>
      </c>
      <c r="BS7" s="47" t="str">
        <f t="shared" si="3"/>
        <v>q</v>
      </c>
      <c r="BT7" s="47" t="str">
        <f t="shared" si="3"/>
        <v>s</v>
      </c>
      <c r="BU7" s="47" t="str">
        <f t="shared" si="3"/>
        <v>s</v>
      </c>
      <c r="BV7" s="47" t="str">
        <f t="shared" si="3"/>
        <v>d</v>
      </c>
      <c r="BW7" s="47" t="str">
        <f t="shared" si="3"/>
        <v>s</v>
      </c>
      <c r="BX7" s="47" t="str">
        <f t="shared" si="3"/>
        <v>t</v>
      </c>
      <c r="BY7" s="47" t="str">
        <f t="shared" si="3"/>
        <v>q</v>
      </c>
      <c r="BZ7" s="47" t="str">
        <f t="shared" si="3"/>
        <v>q</v>
      </c>
      <c r="CA7" s="47" t="str">
        <f t="shared" si="3"/>
        <v>s</v>
      </c>
      <c r="CB7" s="47" t="str">
        <f t="shared" si="3"/>
        <v>s</v>
      </c>
      <c r="CC7" s="47" t="str">
        <f t="shared" si="3"/>
        <v>d</v>
      </c>
      <c r="CD7" s="47" t="str">
        <f t="shared" si="3"/>
        <v>s</v>
      </c>
      <c r="CE7" s="47" t="str">
        <f t="shared" si="3"/>
        <v>t</v>
      </c>
      <c r="CF7" s="93"/>
    </row>
    <row r="8" spans="1:84" ht="30" hidden="1" customHeight="1">
      <c r="C8" s="18"/>
      <c r="H8" s="1"/>
      <c r="J8"/>
      <c r="M8" t="str">
        <f ca="1">IF(OR(ISBLANK(Início_da_tarefa),ISBLANK(Término_da_tarefa)),"",Término_da_tarefa-Início_da_tarefa+1)</f>
        <v/>
      </c>
      <c r="N8" s="32"/>
      <c r="O8" s="33"/>
      <c r="P8" s="33"/>
      <c r="Q8" s="33"/>
      <c r="R8" s="33"/>
      <c r="S8" s="33"/>
      <c r="T8" s="34"/>
      <c r="U8" s="32"/>
      <c r="V8" s="33"/>
      <c r="W8" s="33"/>
      <c r="X8" s="33"/>
      <c r="Y8" s="33"/>
      <c r="Z8" s="33"/>
      <c r="AA8" s="34"/>
      <c r="AB8" s="32"/>
      <c r="AC8" s="33"/>
      <c r="AD8" s="33"/>
      <c r="AE8" s="33"/>
      <c r="AF8" s="33"/>
      <c r="AG8" s="33"/>
      <c r="AH8" s="34"/>
      <c r="AI8" s="32"/>
      <c r="AJ8" s="33"/>
      <c r="AK8" s="33"/>
      <c r="AL8" s="33"/>
      <c r="AM8" s="33"/>
      <c r="AN8" s="33"/>
      <c r="AO8" s="34"/>
      <c r="AP8" s="32"/>
      <c r="AQ8" s="33"/>
      <c r="AR8" s="33"/>
      <c r="AS8" s="33"/>
      <c r="AT8" s="33"/>
      <c r="AU8" s="33"/>
      <c r="AV8" s="34"/>
      <c r="AW8" s="32"/>
      <c r="AX8" s="33"/>
      <c r="AY8" s="33"/>
      <c r="AZ8" s="33"/>
      <c r="BA8" s="33"/>
      <c r="BB8" s="33"/>
      <c r="BC8" s="34"/>
      <c r="BD8" s="32"/>
      <c r="BE8" s="33"/>
      <c r="BF8" s="33"/>
      <c r="BG8" s="33"/>
      <c r="BH8" s="33"/>
      <c r="BI8" s="33"/>
      <c r="BJ8" s="34"/>
      <c r="BK8" s="32"/>
      <c r="BL8" s="33"/>
      <c r="BM8" s="33"/>
      <c r="BN8" s="33"/>
      <c r="BO8" s="33"/>
      <c r="BP8" s="33"/>
      <c r="BQ8" s="34"/>
      <c r="BR8" s="32"/>
      <c r="BS8" s="33"/>
      <c r="BT8" s="33"/>
      <c r="BU8" s="33"/>
      <c r="BV8" s="33"/>
      <c r="BW8" s="33"/>
      <c r="BX8" s="34"/>
      <c r="BY8" s="32"/>
      <c r="BZ8" s="33"/>
      <c r="CA8" s="33"/>
      <c r="CB8" s="33"/>
      <c r="CC8" s="33"/>
      <c r="CD8" s="33"/>
      <c r="CE8" s="34"/>
      <c r="CF8" s="93"/>
    </row>
    <row r="9" spans="1:84" s="2" customFormat="1" ht="33" customHeight="1" thickBot="1">
      <c r="A9"/>
      <c r="B9"/>
      <c r="C9" s="18"/>
      <c r="D9"/>
      <c r="E9"/>
      <c r="F9" s="97">
        <f>IF('Backlog Sintética'!F6="","",'Backlog Sintética'!F6)</f>
        <v>1</v>
      </c>
      <c r="G9" s="97" t="str">
        <f>IF('Backlog Sintética'!G6="","",'Backlog Sintética'!G6)</f>
        <v>Início do Projeto</v>
      </c>
      <c r="H9" s="24" t="str">
        <f>IF('Backlog Sintética'!H6="","",'Backlog Sintética'!H6)</f>
        <v>Sprint 0</v>
      </c>
      <c r="I9" s="26">
        <f>IF('Backlog Analítica'!H6="","",'Backlog Analítica'!H6)</f>
        <v>0</v>
      </c>
      <c r="J9" s="64">
        <f>IF('Backlog Sintética'!K6="","",'Backlog Sintética'!K6)</f>
        <v>45750</v>
      </c>
      <c r="K9" s="64">
        <f>IF('Backlog Sintética'!L6="","",'Backlog Sintética'!L6)</f>
        <v>45757</v>
      </c>
      <c r="L9"/>
      <c r="M9" s="11">
        <f t="shared" ref="M9:M30" ca="1" si="4">IF(OR(ISBLANK(Início_da_tarefa),ISBLANK(Término_da_tarefa)),"",Término_da_tarefa-Início_da_tarefa+1)</f>
        <v>8</v>
      </c>
      <c r="N9" s="56"/>
      <c r="O9" s="57"/>
      <c r="P9" s="57"/>
      <c r="Q9" s="57"/>
      <c r="R9" s="57"/>
      <c r="S9" s="57"/>
      <c r="T9" s="58"/>
      <c r="U9" s="56"/>
      <c r="V9" s="57"/>
      <c r="W9" s="57"/>
      <c r="X9" s="57"/>
      <c r="Y9" s="57"/>
      <c r="Z9" s="57"/>
      <c r="AA9" s="58"/>
      <c r="AB9" s="56"/>
      <c r="AC9" s="57"/>
      <c r="AD9" s="57"/>
      <c r="AE9" s="57"/>
      <c r="AF9" s="57"/>
      <c r="AG9" s="57"/>
      <c r="AH9" s="58"/>
      <c r="AI9" s="56"/>
      <c r="AJ9" s="57"/>
      <c r="AK9" s="57"/>
      <c r="AL9" s="57"/>
      <c r="AM9" s="57"/>
      <c r="AN9" s="57"/>
      <c r="AO9" s="58"/>
      <c r="AP9" s="56"/>
      <c r="AQ9" s="57"/>
      <c r="AR9" s="57"/>
      <c r="AS9" s="57"/>
      <c r="AT9" s="57"/>
      <c r="AU9" s="57"/>
      <c r="AV9" s="58"/>
      <c r="AW9" s="56"/>
      <c r="AX9" s="57"/>
      <c r="AY9" s="57"/>
      <c r="AZ9" s="57"/>
      <c r="BA9" s="57"/>
      <c r="BB9" s="57"/>
      <c r="BC9" s="58"/>
      <c r="BD9" s="56"/>
      <c r="BE9" s="57"/>
      <c r="BF9" s="57"/>
      <c r="BG9" s="57"/>
      <c r="BH9" s="57"/>
      <c r="BI9" s="57"/>
      <c r="BJ9" s="58"/>
      <c r="BK9" s="56"/>
      <c r="BL9" s="57"/>
      <c r="BM9" s="57"/>
      <c r="BN9" s="57"/>
      <c r="BO9" s="57"/>
      <c r="BP9" s="57"/>
      <c r="BQ9" s="58"/>
      <c r="BR9" s="56"/>
      <c r="BS9" s="57"/>
      <c r="BT9" s="57"/>
      <c r="BU9" s="57"/>
      <c r="BV9" s="57"/>
      <c r="BW9" s="57"/>
      <c r="BX9" s="58"/>
      <c r="BY9" s="56"/>
      <c r="BZ9" s="57"/>
      <c r="CA9" s="57"/>
      <c r="CB9" s="57"/>
      <c r="CC9" s="57"/>
      <c r="CD9" s="57"/>
      <c r="CE9" s="58"/>
      <c r="CF9" s="98"/>
    </row>
    <row r="10" spans="1:84" s="2" customFormat="1" ht="33" customHeight="1" thickBot="1">
      <c r="A10"/>
      <c r="B10"/>
      <c r="C10" s="18"/>
      <c r="D10"/>
      <c r="E10"/>
      <c r="F10" s="97">
        <f>IF('Backlog Sintética'!F7="","",'Backlog Sintética'!F7)</f>
        <v>2</v>
      </c>
      <c r="G10" s="97" t="str">
        <f>IF('Backlog Sintética'!G7="","",'Backlog Sintética'!G7)</f>
        <v>Análise das entregas de semestres anteriores</v>
      </c>
      <c r="H10" s="25" t="str">
        <f>IF('Backlog Sintética'!H7="","",'Backlog Sintética'!H7)</f>
        <v>Sprint 1</v>
      </c>
      <c r="I10" s="26">
        <f>IF('Backlog Analítica'!H17="","",'Backlog Analítica'!H17)</f>
        <v>0.2</v>
      </c>
      <c r="J10" s="65">
        <f>IF('Backlog Sintética'!K7="","",'Backlog Sintética'!K7)</f>
        <v>45757</v>
      </c>
      <c r="K10" s="65">
        <f>IF('Backlog Sintética'!L7="","",'Backlog Sintética'!L7)</f>
        <v>45771</v>
      </c>
      <c r="L10"/>
      <c r="M10" s="11">
        <f t="shared" ca="1" si="4"/>
        <v>15</v>
      </c>
      <c r="N10" s="59"/>
      <c r="O10" s="60"/>
      <c r="P10" s="60"/>
      <c r="Q10" s="60"/>
      <c r="R10" s="60"/>
      <c r="S10" s="60"/>
      <c r="T10" s="61"/>
      <c r="U10" s="59"/>
      <c r="V10" s="60"/>
      <c r="W10" s="60"/>
      <c r="X10" s="60"/>
      <c r="Y10" s="60"/>
      <c r="Z10" s="62"/>
      <c r="AA10" s="63"/>
      <c r="AB10" s="59"/>
      <c r="AC10" s="60"/>
      <c r="AD10" s="60"/>
      <c r="AE10" s="60"/>
      <c r="AF10" s="60"/>
      <c r="AG10" s="60"/>
      <c r="AH10" s="61"/>
      <c r="AI10" s="59"/>
      <c r="AJ10" s="60"/>
      <c r="AK10" s="60"/>
      <c r="AL10" s="60"/>
      <c r="AM10" s="60"/>
      <c r="AN10" s="60"/>
      <c r="AO10" s="61"/>
      <c r="AP10" s="59"/>
      <c r="AQ10" s="60"/>
      <c r="AR10" s="60"/>
      <c r="AS10" s="60"/>
      <c r="AT10" s="60"/>
      <c r="AU10" s="60"/>
      <c r="AV10" s="61"/>
      <c r="AW10" s="59"/>
      <c r="AX10" s="60"/>
      <c r="AY10" s="60"/>
      <c r="AZ10" s="60"/>
      <c r="BA10" s="60"/>
      <c r="BB10" s="60"/>
      <c r="BC10" s="61"/>
      <c r="BD10" s="59"/>
      <c r="BE10" s="60"/>
      <c r="BF10" s="60"/>
      <c r="BG10" s="60"/>
      <c r="BH10" s="60"/>
      <c r="BI10" s="60"/>
      <c r="BJ10" s="61"/>
      <c r="BK10" s="59"/>
      <c r="BL10" s="60"/>
      <c r="BM10" s="60"/>
      <c r="BN10" s="60"/>
      <c r="BO10" s="60"/>
      <c r="BP10" s="60"/>
      <c r="BQ10" s="61"/>
      <c r="BR10" s="59"/>
      <c r="BS10" s="60"/>
      <c r="BT10" s="60"/>
      <c r="BU10" s="60"/>
      <c r="BV10" s="60"/>
      <c r="BW10" s="60"/>
      <c r="BX10" s="61"/>
      <c r="BY10" s="59"/>
      <c r="BZ10" s="60"/>
      <c r="CA10" s="60"/>
      <c r="CB10" s="60"/>
      <c r="CC10" s="60"/>
      <c r="CD10" s="60"/>
      <c r="CE10" s="61"/>
      <c r="CF10" s="98"/>
    </row>
    <row r="11" spans="1:84" s="2" customFormat="1" ht="33" customHeight="1">
      <c r="A11"/>
      <c r="B11"/>
      <c r="C11" s="18"/>
      <c r="D11"/>
      <c r="E11"/>
      <c r="F11" s="97">
        <f>IF('Backlog Sintética'!F8="","",'Backlog Sintética'!F8)</f>
        <v>3</v>
      </c>
      <c r="G11" s="97" t="str">
        <f>IF('Backlog Sintética'!G8="","",'Backlog Sintética'!G8)</f>
        <v/>
      </c>
      <c r="H11" s="24" t="str">
        <f>IF('Backlog Sintética'!H8="","",'Backlog Sintética'!H8)</f>
        <v/>
      </c>
      <c r="I11" s="26" t="str">
        <f>IF('Backlog Analítica'!H28="","",'Backlog Analítica'!H28)</f>
        <v/>
      </c>
      <c r="J11" s="64" t="str">
        <f>IF('Backlog Sintética'!K8="","",'Backlog Sintética'!K8)</f>
        <v/>
      </c>
      <c r="K11" s="64" t="str">
        <f>IF('Backlog Sintética'!L8="","",'Backlog Sintética'!L8)</f>
        <v/>
      </c>
      <c r="L11"/>
      <c r="M11" s="11" t="e">
        <f t="shared" ca="1" si="4"/>
        <v>#VALUE!</v>
      </c>
      <c r="N11" s="56"/>
      <c r="O11" s="57"/>
      <c r="P11" s="57"/>
      <c r="Q11" s="57"/>
      <c r="R11" s="57"/>
      <c r="S11" s="57"/>
      <c r="T11" s="58"/>
      <c r="U11" s="56"/>
      <c r="V11" s="57"/>
      <c r="W11" s="57"/>
      <c r="X11" s="57"/>
      <c r="Y11" s="57"/>
      <c r="Z11" s="57"/>
      <c r="AA11" s="58"/>
      <c r="AB11" s="56"/>
      <c r="AC11" s="57"/>
      <c r="AD11" s="57"/>
      <c r="AE11" s="57"/>
      <c r="AF11" s="57"/>
      <c r="AG11" s="57"/>
      <c r="AH11" s="58"/>
      <c r="AI11" s="56"/>
      <c r="AJ11" s="57"/>
      <c r="AK11" s="57"/>
      <c r="AL11" s="57"/>
      <c r="AM11" s="57"/>
      <c r="AN11" s="57"/>
      <c r="AO11" s="58"/>
      <c r="AP11" s="56"/>
      <c r="AQ11" s="57"/>
      <c r="AR11" s="57"/>
      <c r="AS11" s="57"/>
      <c r="AT11" s="57"/>
      <c r="AU11" s="57"/>
      <c r="AV11" s="58"/>
      <c r="AW11" s="56"/>
      <c r="AX11" s="57"/>
      <c r="AY11" s="57"/>
      <c r="AZ11" s="57"/>
      <c r="BA11" s="57"/>
      <c r="BB11" s="57"/>
      <c r="BC11" s="58"/>
      <c r="BD11" s="56"/>
      <c r="BE11" s="57"/>
      <c r="BF11" s="57"/>
      <c r="BG11" s="57"/>
      <c r="BH11" s="57"/>
      <c r="BI11" s="57"/>
      <c r="BJ11" s="58"/>
      <c r="BK11" s="56"/>
      <c r="BL11" s="57"/>
      <c r="BM11" s="57"/>
      <c r="BN11" s="57"/>
      <c r="BO11" s="57"/>
      <c r="BP11" s="57"/>
      <c r="BQ11" s="58"/>
      <c r="BR11" s="56"/>
      <c r="BS11" s="57"/>
      <c r="BT11" s="57"/>
      <c r="BU11" s="57"/>
      <c r="BV11" s="57"/>
      <c r="BW11" s="57"/>
      <c r="BX11" s="58"/>
      <c r="BY11" s="56"/>
      <c r="BZ11" s="57"/>
      <c r="CA11" s="57"/>
      <c r="CB11" s="57"/>
      <c r="CC11" s="57"/>
      <c r="CD11" s="57"/>
      <c r="CE11" s="58"/>
      <c r="CF11" s="98"/>
    </row>
    <row r="12" spans="1:84" s="2" customFormat="1" ht="33" customHeight="1">
      <c r="A12"/>
      <c r="B12"/>
      <c r="C12" s="18"/>
      <c r="D12"/>
      <c r="E12"/>
      <c r="F12" s="97">
        <f>IF('Backlog Sintética'!F9="","",'Backlog Sintética'!F9)</f>
        <v>4</v>
      </c>
      <c r="G12" s="97" t="str">
        <f>IF('Backlog Sintética'!G9="","",'Backlog Sintética'!G9)</f>
        <v/>
      </c>
      <c r="H12" s="25" t="str">
        <f>IF('Backlog Sintética'!H9="","",'Backlog Sintética'!H9)</f>
        <v/>
      </c>
      <c r="I12" s="26" t="str">
        <f>IF('Backlog Analítica'!H39="","",'Backlog Analítica'!H39)</f>
        <v/>
      </c>
      <c r="J12" s="65" t="str">
        <f>IF('Backlog Sintética'!K9="","",'Backlog Sintética'!K9)</f>
        <v/>
      </c>
      <c r="K12" s="65" t="str">
        <f>IF('Backlog Sintética'!L9="","",'Backlog Sintética'!L9)</f>
        <v/>
      </c>
      <c r="L12"/>
      <c r="M12" s="11" t="e">
        <f t="shared" ca="1" si="4"/>
        <v>#VALUE!</v>
      </c>
      <c r="N12" s="59"/>
      <c r="O12" s="60"/>
      <c r="P12" s="60"/>
      <c r="Q12" s="60"/>
      <c r="R12" s="60"/>
      <c r="S12" s="60"/>
      <c r="T12" s="61"/>
      <c r="U12" s="59"/>
      <c r="V12" s="60"/>
      <c r="W12" s="60"/>
      <c r="X12" s="60"/>
      <c r="Y12" s="60"/>
      <c r="Z12" s="60"/>
      <c r="AA12" s="61"/>
      <c r="AB12" s="59"/>
      <c r="AC12" s="60"/>
      <c r="AD12" s="62"/>
      <c r="AE12" s="60"/>
      <c r="AF12" s="60"/>
      <c r="AG12" s="60"/>
      <c r="AH12" s="61"/>
      <c r="AI12" s="59"/>
      <c r="AJ12" s="60"/>
      <c r="AK12" s="60"/>
      <c r="AL12" s="60"/>
      <c r="AM12" s="60"/>
      <c r="AN12" s="60"/>
      <c r="AO12" s="61"/>
      <c r="AP12" s="59"/>
      <c r="AQ12" s="60"/>
      <c r="AR12" s="60"/>
      <c r="AS12" s="60"/>
      <c r="AT12" s="60"/>
      <c r="AU12" s="60"/>
      <c r="AV12" s="61"/>
      <c r="AW12" s="59"/>
      <c r="AX12" s="60"/>
      <c r="AY12" s="60"/>
      <c r="AZ12" s="60"/>
      <c r="BA12" s="60"/>
      <c r="BB12" s="60"/>
      <c r="BC12" s="61"/>
      <c r="BD12" s="59"/>
      <c r="BE12" s="60"/>
      <c r="BF12" s="60"/>
      <c r="BG12" s="60"/>
      <c r="BH12" s="60"/>
      <c r="BI12" s="60"/>
      <c r="BJ12" s="61"/>
      <c r="BK12" s="59"/>
      <c r="BL12" s="60"/>
      <c r="BM12" s="60"/>
      <c r="BN12" s="60"/>
      <c r="BO12" s="60"/>
      <c r="BP12" s="60"/>
      <c r="BQ12" s="61"/>
      <c r="BR12" s="59"/>
      <c r="BS12" s="60"/>
      <c r="BT12" s="60"/>
      <c r="BU12" s="60"/>
      <c r="BV12" s="60"/>
      <c r="BW12" s="60"/>
      <c r="BX12" s="61"/>
      <c r="BY12" s="59"/>
      <c r="BZ12" s="60"/>
      <c r="CA12" s="60"/>
      <c r="CB12" s="60"/>
      <c r="CC12" s="60"/>
      <c r="CD12" s="60"/>
      <c r="CE12" s="61"/>
      <c r="CF12" s="98"/>
    </row>
    <row r="13" spans="1:84" s="2" customFormat="1" ht="33" customHeight="1">
      <c r="A13"/>
      <c r="B13"/>
      <c r="C13" s="18"/>
      <c r="D13"/>
      <c r="E13"/>
      <c r="F13" s="97">
        <f>IF('Backlog Sintética'!F10="","",'Backlog Sintética'!F10)</f>
        <v>5</v>
      </c>
      <c r="G13" s="97" t="str">
        <f>IF('Backlog Sintética'!G10="","",'Backlog Sintética'!G10)</f>
        <v/>
      </c>
      <c r="H13" s="24" t="str">
        <f>IF('Backlog Sintética'!H10="","",'Backlog Sintética'!H10)</f>
        <v/>
      </c>
      <c r="I13" s="26" t="str">
        <f>IF('Backlog Analítica'!H50="","",'Backlog Analítica'!H50)</f>
        <v/>
      </c>
      <c r="J13" s="64" t="str">
        <f>IF('Backlog Sintética'!K10="","",'Backlog Sintética'!K10)</f>
        <v/>
      </c>
      <c r="K13" s="64" t="str">
        <f>IF('Backlog Sintética'!L10="","",'Backlog Sintética'!L10)</f>
        <v/>
      </c>
      <c r="L13"/>
      <c r="M13" s="11" t="e">
        <f t="shared" ca="1" si="4"/>
        <v>#VALUE!</v>
      </c>
      <c r="N13" s="56"/>
      <c r="O13" s="57"/>
      <c r="P13" s="57"/>
      <c r="Q13" s="57"/>
      <c r="R13" s="57"/>
      <c r="S13" s="57"/>
      <c r="T13" s="58"/>
      <c r="U13" s="56"/>
      <c r="V13" s="57"/>
      <c r="W13" s="57"/>
      <c r="X13" s="57"/>
      <c r="Y13" s="57"/>
      <c r="Z13" s="57"/>
      <c r="AA13" s="58"/>
      <c r="AB13" s="56"/>
      <c r="AC13" s="57"/>
      <c r="AD13" s="57"/>
      <c r="AE13" s="57"/>
      <c r="AF13" s="57"/>
      <c r="AG13" s="57"/>
      <c r="AH13" s="58"/>
      <c r="AI13" s="56"/>
      <c r="AJ13" s="57"/>
      <c r="AK13" s="57"/>
      <c r="AL13" s="57"/>
      <c r="AM13" s="57"/>
      <c r="AN13" s="57"/>
      <c r="AO13" s="58"/>
      <c r="AP13" s="56"/>
      <c r="AQ13" s="57"/>
      <c r="AR13" s="57"/>
      <c r="AS13" s="57"/>
      <c r="AT13" s="57"/>
      <c r="AU13" s="57"/>
      <c r="AV13" s="58"/>
      <c r="AW13" s="56"/>
      <c r="AX13" s="57"/>
      <c r="AY13" s="57"/>
      <c r="AZ13" s="57"/>
      <c r="BA13" s="57"/>
      <c r="BB13" s="57"/>
      <c r="BC13" s="58"/>
      <c r="BD13" s="56"/>
      <c r="BE13" s="57"/>
      <c r="BF13" s="57"/>
      <c r="BG13" s="57"/>
      <c r="BH13" s="57"/>
      <c r="BI13" s="57"/>
      <c r="BJ13" s="58"/>
      <c r="BK13" s="56"/>
      <c r="BL13" s="57"/>
      <c r="BM13" s="57"/>
      <c r="BN13" s="57"/>
      <c r="BO13" s="57"/>
      <c r="BP13" s="57"/>
      <c r="BQ13" s="58"/>
      <c r="BR13" s="56"/>
      <c r="BS13" s="57"/>
      <c r="BT13" s="57"/>
      <c r="BU13" s="57"/>
      <c r="BV13" s="57"/>
      <c r="BW13" s="57"/>
      <c r="BX13" s="58"/>
      <c r="BY13" s="56"/>
      <c r="BZ13" s="57"/>
      <c r="CA13" s="57"/>
      <c r="CB13" s="57"/>
      <c r="CC13" s="57"/>
      <c r="CD13" s="57"/>
      <c r="CE13" s="58"/>
      <c r="CF13" s="98"/>
    </row>
    <row r="14" spans="1:84" s="2" customFormat="1" ht="33" customHeight="1">
      <c r="A14"/>
      <c r="B14"/>
      <c r="C14" s="18"/>
      <c r="D14"/>
      <c r="E14"/>
      <c r="F14" s="97">
        <f>IF('Backlog Sintética'!F11="","",'Backlog Sintética'!F11)</f>
        <v>6</v>
      </c>
      <c r="G14" s="97" t="str">
        <f>IF('Backlog Sintética'!G11="","",'Backlog Sintética'!G11)</f>
        <v/>
      </c>
      <c r="H14" s="25" t="str">
        <f>IF('Backlog Sintética'!H11="","",'Backlog Sintética'!H11)</f>
        <v/>
      </c>
      <c r="I14" s="26" t="str">
        <f>IF('Backlog Analítica'!H61="","",'Backlog Analítica'!H61)</f>
        <v/>
      </c>
      <c r="J14" s="65" t="str">
        <f>IF('Backlog Sintética'!K11="","",'Backlog Sintética'!K11)</f>
        <v/>
      </c>
      <c r="K14" s="65" t="str">
        <f>IF('Backlog Sintética'!L11="","",'Backlog Sintética'!L11)</f>
        <v/>
      </c>
      <c r="L14"/>
      <c r="M14" s="11" t="e">
        <f t="shared" ca="1" si="4"/>
        <v>#VALUE!</v>
      </c>
      <c r="N14" s="59"/>
      <c r="O14" s="60"/>
      <c r="P14" s="60"/>
      <c r="Q14" s="60"/>
      <c r="R14" s="60"/>
      <c r="S14" s="60"/>
      <c r="T14" s="61"/>
      <c r="U14" s="59"/>
      <c r="V14" s="60"/>
      <c r="W14" s="60"/>
      <c r="X14" s="60"/>
      <c r="Y14" s="60"/>
      <c r="Z14" s="60"/>
      <c r="AA14" s="61"/>
      <c r="AB14" s="59"/>
      <c r="AC14" s="60"/>
      <c r="AD14" s="60"/>
      <c r="AE14" s="60"/>
      <c r="AF14" s="60"/>
      <c r="AG14" s="60"/>
      <c r="AH14" s="61"/>
      <c r="AI14" s="59"/>
      <c r="AJ14" s="60"/>
      <c r="AK14" s="60"/>
      <c r="AL14" s="60"/>
      <c r="AM14" s="60"/>
      <c r="AN14" s="60"/>
      <c r="AO14" s="61"/>
      <c r="AP14" s="59"/>
      <c r="AQ14" s="60"/>
      <c r="AR14" s="60"/>
      <c r="AS14" s="60"/>
      <c r="AT14" s="60"/>
      <c r="AU14" s="60"/>
      <c r="AV14" s="61"/>
      <c r="AW14" s="59"/>
      <c r="AX14" s="60"/>
      <c r="AY14" s="60"/>
      <c r="AZ14" s="60"/>
      <c r="BA14" s="60"/>
      <c r="BB14" s="60"/>
      <c r="BC14" s="61"/>
      <c r="BD14" s="59"/>
      <c r="BE14" s="60"/>
      <c r="BF14" s="60"/>
      <c r="BG14" s="60"/>
      <c r="BH14" s="60"/>
      <c r="BI14" s="60"/>
      <c r="BJ14" s="61"/>
      <c r="BK14" s="59"/>
      <c r="BL14" s="60"/>
      <c r="BM14" s="60"/>
      <c r="BN14" s="60"/>
      <c r="BO14" s="60"/>
      <c r="BP14" s="60"/>
      <c r="BQ14" s="61"/>
      <c r="BR14" s="59"/>
      <c r="BS14" s="60"/>
      <c r="BT14" s="60"/>
      <c r="BU14" s="60"/>
      <c r="BV14" s="60"/>
      <c r="BW14" s="60"/>
      <c r="BX14" s="61"/>
      <c r="BY14" s="59"/>
      <c r="BZ14" s="60"/>
      <c r="CA14" s="60"/>
      <c r="CB14" s="60"/>
      <c r="CC14" s="60"/>
      <c r="CD14" s="60"/>
      <c r="CE14" s="61"/>
      <c r="CF14" s="98"/>
    </row>
    <row r="15" spans="1:84" s="2" customFormat="1" ht="33" customHeight="1">
      <c r="A15"/>
      <c r="B15"/>
      <c r="C15" s="18"/>
      <c r="D15"/>
      <c r="E15"/>
      <c r="F15" s="97">
        <f>IF('Backlog Sintética'!F12="","",'Backlog Sintética'!F12)</f>
        <v>7</v>
      </c>
      <c r="G15" s="97" t="str">
        <f>IF('Backlog Sintética'!G12="","",'Backlog Sintética'!G12)</f>
        <v/>
      </c>
      <c r="H15" s="24" t="str">
        <f>IF('Backlog Sintética'!H12="","",'Backlog Sintética'!H12)</f>
        <v/>
      </c>
      <c r="I15" s="26" t="str">
        <f>IF('Backlog Analítica'!H72="","",'Backlog Analítica'!H72)</f>
        <v/>
      </c>
      <c r="J15" s="64" t="str">
        <f>IF('Backlog Sintética'!K12="","",'Backlog Sintética'!K12)</f>
        <v/>
      </c>
      <c r="K15" s="64" t="str">
        <f>IF('Backlog Sintética'!L12="","",'Backlog Sintética'!L12)</f>
        <v/>
      </c>
      <c r="L15"/>
      <c r="M15" s="11" t="e">
        <f t="shared" ca="1" si="4"/>
        <v>#VALUE!</v>
      </c>
      <c r="N15" s="56"/>
      <c r="O15" s="57"/>
      <c r="P15" s="57"/>
      <c r="Q15" s="57"/>
      <c r="R15" s="57"/>
      <c r="S15" s="57"/>
      <c r="T15" s="58"/>
      <c r="U15" s="56"/>
      <c r="V15" s="57"/>
      <c r="W15" s="57"/>
      <c r="X15" s="57"/>
      <c r="Y15" s="57"/>
      <c r="Z15" s="57"/>
      <c r="AA15" s="58"/>
      <c r="AB15" s="56"/>
      <c r="AC15" s="57"/>
      <c r="AD15" s="57"/>
      <c r="AE15" s="57"/>
      <c r="AF15" s="57"/>
      <c r="AG15" s="57"/>
      <c r="AH15" s="58"/>
      <c r="AI15" s="56"/>
      <c r="AJ15" s="57"/>
      <c r="AK15" s="57"/>
      <c r="AL15" s="57"/>
      <c r="AM15" s="57"/>
      <c r="AN15" s="57"/>
      <c r="AO15" s="58"/>
      <c r="AP15" s="56"/>
      <c r="AQ15" s="57"/>
      <c r="AR15" s="57"/>
      <c r="AS15" s="57"/>
      <c r="AT15" s="57"/>
      <c r="AU15" s="57"/>
      <c r="AV15" s="58"/>
      <c r="AW15" s="56"/>
      <c r="AX15" s="57"/>
      <c r="AY15" s="57"/>
      <c r="AZ15" s="57"/>
      <c r="BA15" s="57"/>
      <c r="BB15" s="57"/>
      <c r="BC15" s="58"/>
      <c r="BD15" s="56"/>
      <c r="BE15" s="57"/>
      <c r="BF15" s="57"/>
      <c r="BG15" s="57"/>
      <c r="BH15" s="57"/>
      <c r="BI15" s="57"/>
      <c r="BJ15" s="58"/>
      <c r="BK15" s="56"/>
      <c r="BL15" s="57"/>
      <c r="BM15" s="57"/>
      <c r="BN15" s="57"/>
      <c r="BO15" s="57"/>
      <c r="BP15" s="57"/>
      <c r="BQ15" s="58"/>
      <c r="BR15" s="56"/>
      <c r="BS15" s="57"/>
      <c r="BT15" s="57"/>
      <c r="BU15" s="57"/>
      <c r="BV15" s="57"/>
      <c r="BW15" s="57"/>
      <c r="BX15" s="58"/>
      <c r="BY15" s="56"/>
      <c r="BZ15" s="57"/>
      <c r="CA15" s="57"/>
      <c r="CB15" s="57"/>
      <c r="CC15" s="57"/>
      <c r="CD15" s="57"/>
      <c r="CE15" s="58"/>
      <c r="CF15" s="98"/>
    </row>
    <row r="16" spans="1:84" s="2" customFormat="1" ht="33" customHeight="1">
      <c r="A16"/>
      <c r="B16"/>
      <c r="C16" s="18"/>
      <c r="D16"/>
      <c r="E16"/>
      <c r="F16" s="97">
        <f>IF('Backlog Sintética'!F13="","",'Backlog Sintética'!F13)</f>
        <v>8</v>
      </c>
      <c r="G16" s="97" t="str">
        <f>IF('Backlog Sintética'!G13="","",'Backlog Sintética'!G13)</f>
        <v/>
      </c>
      <c r="H16" s="25" t="str">
        <f>IF('Backlog Sintética'!H13="","",'Backlog Sintética'!H13)</f>
        <v/>
      </c>
      <c r="I16" s="26" t="str">
        <f>IF('Backlog Analítica'!H83="","",'Backlog Analítica'!H83)</f>
        <v/>
      </c>
      <c r="J16" s="65" t="str">
        <f>IF('Backlog Sintética'!K13="","",'Backlog Sintética'!K13)</f>
        <v/>
      </c>
      <c r="K16" s="65" t="str">
        <f>IF('Backlog Sintética'!L13="","",'Backlog Sintética'!L13)</f>
        <v/>
      </c>
      <c r="L16"/>
      <c r="M16" s="11"/>
      <c r="N16" s="56"/>
      <c r="O16" s="57"/>
      <c r="P16" s="57"/>
      <c r="Q16" s="57"/>
      <c r="R16" s="57"/>
      <c r="S16" s="57"/>
      <c r="T16" s="58"/>
      <c r="U16" s="56"/>
      <c r="V16" s="57"/>
      <c r="W16" s="57"/>
      <c r="X16" s="57"/>
      <c r="Y16" s="57"/>
      <c r="Z16" s="57"/>
      <c r="AA16" s="58"/>
      <c r="AB16" s="56"/>
      <c r="AC16" s="57"/>
      <c r="AD16" s="57"/>
      <c r="AE16" s="57"/>
      <c r="AF16" s="57"/>
      <c r="AG16" s="57"/>
      <c r="AH16" s="58"/>
      <c r="AI16" s="56"/>
      <c r="AJ16" s="57"/>
      <c r="AK16" s="57"/>
      <c r="AL16" s="57"/>
      <c r="AM16" s="57"/>
      <c r="AN16" s="57"/>
      <c r="AO16" s="58"/>
      <c r="AP16" s="56"/>
      <c r="AQ16" s="57"/>
      <c r="AR16" s="57"/>
      <c r="AS16" s="57"/>
      <c r="AT16" s="57"/>
      <c r="AU16" s="57"/>
      <c r="AV16" s="58"/>
      <c r="AW16" s="56"/>
      <c r="AX16" s="57"/>
      <c r="AY16" s="57"/>
      <c r="AZ16" s="57"/>
      <c r="BA16" s="57"/>
      <c r="BB16" s="57"/>
      <c r="BC16" s="58"/>
      <c r="BD16" s="56"/>
      <c r="BE16" s="57"/>
      <c r="BF16" s="57"/>
      <c r="BG16" s="57"/>
      <c r="BH16" s="57"/>
      <c r="BI16" s="57"/>
      <c r="BJ16" s="58"/>
      <c r="BK16" s="56"/>
      <c r="BL16" s="57"/>
      <c r="BM16" s="57"/>
      <c r="BN16" s="57"/>
      <c r="BO16" s="57"/>
      <c r="BP16" s="57"/>
      <c r="BQ16" s="58"/>
      <c r="BR16" s="56"/>
      <c r="BS16" s="57"/>
      <c r="BT16" s="57"/>
      <c r="BU16" s="57"/>
      <c r="BV16" s="57"/>
      <c r="BW16" s="57"/>
      <c r="BX16" s="58"/>
      <c r="BY16" s="56"/>
      <c r="BZ16" s="57"/>
      <c r="CA16" s="57"/>
      <c r="CB16" s="57"/>
      <c r="CC16" s="57"/>
      <c r="CD16" s="57"/>
      <c r="CE16" s="58"/>
      <c r="CF16" s="98"/>
    </row>
    <row r="17" spans="1:96" s="2" customFormat="1" ht="33" customHeight="1">
      <c r="A17"/>
      <c r="B17"/>
      <c r="C17" s="18"/>
      <c r="D17"/>
      <c r="E17"/>
      <c r="F17" s="97">
        <f>IF('Backlog Sintética'!F14="","",'Backlog Sintética'!F14)</f>
        <v>9</v>
      </c>
      <c r="G17" s="97" t="str">
        <f>IF('Backlog Sintética'!G14="","",'Backlog Sintética'!G14)</f>
        <v/>
      </c>
      <c r="H17" s="24" t="str">
        <f>IF('Backlog Sintética'!H14="","",'Backlog Sintética'!H14)</f>
        <v/>
      </c>
      <c r="I17" s="26" t="str">
        <f>IF('Backlog Analítica'!H84="","",'Backlog Analítica'!H84)</f>
        <v>-</v>
      </c>
      <c r="J17" s="64" t="str">
        <f>IF('Backlog Sintética'!K14="","",'Backlog Sintética'!K14)</f>
        <v/>
      </c>
      <c r="K17" s="64" t="str">
        <f>IF('Backlog Sintética'!L14="","",'Backlog Sintética'!L14)</f>
        <v/>
      </c>
      <c r="L17"/>
      <c r="M17" s="11"/>
      <c r="N17" s="56"/>
      <c r="O17" s="57"/>
      <c r="P17" s="57"/>
      <c r="Q17" s="57"/>
      <c r="R17" s="57"/>
      <c r="S17" s="57"/>
      <c r="T17" s="58"/>
      <c r="U17" s="56"/>
      <c r="V17" s="57"/>
      <c r="W17" s="57"/>
      <c r="X17" s="57"/>
      <c r="Y17" s="57"/>
      <c r="Z17" s="57"/>
      <c r="AA17" s="58"/>
      <c r="AB17" s="56"/>
      <c r="AC17" s="57"/>
      <c r="AD17" s="57"/>
      <c r="AE17" s="57"/>
      <c r="AF17" s="57"/>
      <c r="AG17" s="57"/>
      <c r="AH17" s="58"/>
      <c r="AI17" s="56"/>
      <c r="AJ17" s="57"/>
      <c r="AK17" s="57"/>
      <c r="AL17" s="57"/>
      <c r="AM17" s="57"/>
      <c r="AN17" s="57"/>
      <c r="AO17" s="58"/>
      <c r="AP17" s="56"/>
      <c r="AQ17" s="57"/>
      <c r="AR17" s="57"/>
      <c r="AS17" s="57"/>
      <c r="AT17" s="57"/>
      <c r="AU17" s="57"/>
      <c r="AV17" s="58"/>
      <c r="AW17" s="56"/>
      <c r="AX17" s="57"/>
      <c r="AY17" s="57"/>
      <c r="AZ17" s="57"/>
      <c r="BA17" s="57"/>
      <c r="BB17" s="57"/>
      <c r="BC17" s="58"/>
      <c r="BD17" s="56"/>
      <c r="BE17" s="57"/>
      <c r="BF17" s="57"/>
      <c r="BG17" s="57"/>
      <c r="BH17" s="57"/>
      <c r="BI17" s="57"/>
      <c r="BJ17" s="58"/>
      <c r="BK17" s="56"/>
      <c r="BL17" s="57"/>
      <c r="BM17" s="57"/>
      <c r="BN17" s="57"/>
      <c r="BO17" s="57"/>
      <c r="BP17" s="57"/>
      <c r="BQ17" s="58"/>
      <c r="BR17" s="56"/>
      <c r="BS17" s="57"/>
      <c r="BT17" s="57"/>
      <c r="BU17" s="57"/>
      <c r="BV17" s="57"/>
      <c r="BW17" s="57"/>
      <c r="BX17" s="58"/>
      <c r="BY17" s="56"/>
      <c r="BZ17" s="57"/>
      <c r="CA17" s="57"/>
      <c r="CB17" s="57"/>
      <c r="CC17" s="57"/>
      <c r="CD17" s="57"/>
      <c r="CE17" s="58"/>
      <c r="CF17" s="98"/>
    </row>
    <row r="18" spans="1:96" s="2" customFormat="1" ht="33" customHeight="1">
      <c r="A18"/>
      <c r="B18"/>
      <c r="C18" s="18"/>
      <c r="D18"/>
      <c r="E18"/>
      <c r="F18" s="97">
        <f>IF('Backlog Sintética'!F15="","",'Backlog Sintética'!F15)</f>
        <v>10</v>
      </c>
      <c r="G18" s="97" t="str">
        <f>IF('Backlog Sintética'!G15="","",'Backlog Sintética'!G15)</f>
        <v/>
      </c>
      <c r="H18" s="25" t="str">
        <f>IF('Backlog Sintética'!H15="","",'Backlog Sintética'!H15)</f>
        <v/>
      </c>
      <c r="I18" s="26" t="str">
        <f>IF('Backlog Analítica'!H85="","",'Backlog Analítica'!H85)</f>
        <v>-</v>
      </c>
      <c r="J18" s="65" t="str">
        <f>IF('Backlog Sintética'!K15="","",'Backlog Sintética'!K15)</f>
        <v/>
      </c>
      <c r="K18" s="65" t="str">
        <f>IF('Backlog Sintética'!L15="","",'Backlog Sintética'!L15)</f>
        <v/>
      </c>
      <c r="L18"/>
      <c r="M18" s="11"/>
      <c r="N18" s="56"/>
      <c r="O18" s="57"/>
      <c r="P18" s="57"/>
      <c r="Q18" s="57"/>
      <c r="R18" s="57"/>
      <c r="S18" s="57"/>
      <c r="T18" s="58"/>
      <c r="U18" s="56"/>
      <c r="V18" s="57"/>
      <c r="W18" s="57"/>
      <c r="X18" s="57"/>
      <c r="Y18" s="57"/>
      <c r="Z18" s="57"/>
      <c r="AA18" s="58"/>
      <c r="AB18" s="56"/>
      <c r="AC18" s="57"/>
      <c r="AD18" s="57"/>
      <c r="AE18" s="57"/>
      <c r="AF18" s="57"/>
      <c r="AG18" s="57"/>
      <c r="AH18" s="58"/>
      <c r="AI18" s="56"/>
      <c r="AJ18" s="57"/>
      <c r="AK18" s="57"/>
      <c r="AL18" s="57"/>
      <c r="AM18" s="57"/>
      <c r="AN18" s="57"/>
      <c r="AO18" s="58"/>
      <c r="AP18" s="56"/>
      <c r="AQ18" s="57"/>
      <c r="AR18" s="57"/>
      <c r="AS18" s="57"/>
      <c r="AT18" s="57"/>
      <c r="AU18" s="57"/>
      <c r="AV18" s="58"/>
      <c r="AW18" s="56"/>
      <c r="AX18" s="57"/>
      <c r="AY18" s="57"/>
      <c r="AZ18" s="57"/>
      <c r="BA18" s="57"/>
      <c r="BB18" s="57"/>
      <c r="BC18" s="58"/>
      <c r="BD18" s="56"/>
      <c r="BE18" s="57"/>
      <c r="BF18" s="57"/>
      <c r="BG18" s="57"/>
      <c r="BH18" s="57"/>
      <c r="BI18" s="57"/>
      <c r="BJ18" s="58"/>
      <c r="BK18" s="56"/>
      <c r="BL18" s="57"/>
      <c r="BM18" s="57"/>
      <c r="BN18" s="57"/>
      <c r="BO18" s="57"/>
      <c r="BP18" s="57"/>
      <c r="BQ18" s="58"/>
      <c r="BR18" s="56"/>
      <c r="BS18" s="57"/>
      <c r="BT18" s="57"/>
      <c r="BU18" s="57"/>
      <c r="BV18" s="57"/>
      <c r="BW18" s="57"/>
      <c r="BX18" s="58"/>
      <c r="BY18" s="56"/>
      <c r="BZ18" s="57"/>
      <c r="CA18" s="57"/>
      <c r="CB18" s="57"/>
      <c r="CC18" s="57"/>
      <c r="CD18" s="57"/>
      <c r="CE18" s="58"/>
      <c r="CF18" s="98"/>
    </row>
    <row r="19" spans="1:96" s="2" customFormat="1" ht="33" customHeight="1">
      <c r="A19"/>
      <c r="B19"/>
      <c r="C19" s="18"/>
      <c r="D19"/>
      <c r="E19"/>
      <c r="F19" s="97">
        <f>IF('Backlog Sintética'!F16="","",'Backlog Sintética'!F16)</f>
        <v>11</v>
      </c>
      <c r="G19" s="97" t="str">
        <f>IF('Backlog Sintética'!G16="","",'Backlog Sintética'!G16)</f>
        <v/>
      </c>
      <c r="H19" s="24" t="str">
        <f>IF('Backlog Sintética'!H16="","",'Backlog Sintética'!H16)</f>
        <v/>
      </c>
      <c r="I19" s="26" t="str">
        <f>IF('Backlog Analítica'!H86="","",'Backlog Analítica'!H86)</f>
        <v>-</v>
      </c>
      <c r="J19" s="64" t="str">
        <f>IF('Backlog Sintética'!K16="","",'Backlog Sintética'!K16)</f>
        <v/>
      </c>
      <c r="K19" s="64" t="str">
        <f>IF('Backlog Sintética'!L16="","",'Backlog Sintética'!L16)</f>
        <v/>
      </c>
      <c r="L19"/>
      <c r="M19" s="11"/>
      <c r="N19" s="56"/>
      <c r="O19" s="57"/>
      <c r="P19" s="57"/>
      <c r="Q19" s="57"/>
      <c r="R19" s="57"/>
      <c r="S19" s="57"/>
      <c r="T19" s="58"/>
      <c r="U19" s="56"/>
      <c r="V19" s="57"/>
      <c r="W19" s="57"/>
      <c r="X19" s="57"/>
      <c r="Y19" s="57"/>
      <c r="Z19" s="57"/>
      <c r="AA19" s="58"/>
      <c r="AB19" s="56"/>
      <c r="AC19" s="57"/>
      <c r="AD19" s="57"/>
      <c r="AE19" s="57"/>
      <c r="AF19" s="57"/>
      <c r="AG19" s="57"/>
      <c r="AH19" s="58"/>
      <c r="AI19" s="56"/>
      <c r="AJ19" s="57"/>
      <c r="AK19" s="57"/>
      <c r="AL19" s="57"/>
      <c r="AM19" s="57"/>
      <c r="AN19" s="57"/>
      <c r="AO19" s="58"/>
      <c r="AP19" s="56"/>
      <c r="AQ19" s="57"/>
      <c r="AR19" s="57"/>
      <c r="AS19" s="57"/>
      <c r="AT19" s="57"/>
      <c r="AU19" s="57"/>
      <c r="AV19" s="58"/>
      <c r="AW19" s="56"/>
      <c r="AX19" s="57"/>
      <c r="AY19" s="57"/>
      <c r="AZ19" s="57"/>
      <c r="BA19" s="57"/>
      <c r="BB19" s="57"/>
      <c r="BC19" s="58"/>
      <c r="BD19" s="56"/>
      <c r="BE19" s="57"/>
      <c r="BF19" s="57"/>
      <c r="BG19" s="57"/>
      <c r="BH19" s="57"/>
      <c r="BI19" s="57"/>
      <c r="BJ19" s="58"/>
      <c r="BK19" s="56"/>
      <c r="BL19" s="57"/>
      <c r="BM19" s="57"/>
      <c r="BN19" s="57"/>
      <c r="BO19" s="57"/>
      <c r="BP19" s="57"/>
      <c r="BQ19" s="58"/>
      <c r="BR19" s="56"/>
      <c r="BS19" s="57"/>
      <c r="BT19" s="57"/>
      <c r="BU19" s="57"/>
      <c r="BV19" s="57"/>
      <c r="BW19" s="57"/>
      <c r="BX19" s="58"/>
      <c r="BY19" s="56"/>
      <c r="BZ19" s="57"/>
      <c r="CA19" s="57"/>
      <c r="CB19" s="57"/>
      <c r="CC19" s="57"/>
      <c r="CD19" s="57"/>
      <c r="CE19" s="58"/>
      <c r="CF19" s="98"/>
    </row>
    <row r="20" spans="1:96" s="2" customFormat="1" ht="33" customHeight="1" thickBot="1">
      <c r="A20"/>
      <c r="B20"/>
      <c r="C20" s="18"/>
      <c r="D20"/>
      <c r="E20"/>
      <c r="F20" s="97">
        <f>IF('Backlog Sintética'!F17="","",'Backlog Sintética'!F17)</f>
        <v>12</v>
      </c>
      <c r="G20" s="97" t="str">
        <f>IF('Backlog Sintética'!G17="","",'Backlog Sintética'!G17)</f>
        <v/>
      </c>
      <c r="H20" s="25" t="str">
        <f>IF('Backlog Sintética'!H17="","",'Backlog Sintética'!H17)</f>
        <v/>
      </c>
      <c r="I20" s="26" t="str">
        <f>IF('Backlog Analítica'!H87="","",'Backlog Analítica'!H87)</f>
        <v>-</v>
      </c>
      <c r="J20" s="65" t="str">
        <f>IF('Backlog Sintética'!K17="","",'Backlog Sintética'!K17)</f>
        <v/>
      </c>
      <c r="K20" s="65" t="str">
        <f>IF('Backlog Sintética'!L17="","",'Backlog Sintética'!L17)</f>
        <v/>
      </c>
      <c r="L20"/>
      <c r="M20" s="11" t="e">
        <f t="shared" ca="1" si="4"/>
        <v>#VALUE!</v>
      </c>
      <c r="N20" s="59"/>
      <c r="O20" s="60"/>
      <c r="P20" s="60"/>
      <c r="Q20" s="60"/>
      <c r="R20" s="60"/>
      <c r="S20" s="60"/>
      <c r="T20" s="61"/>
      <c r="U20" s="59"/>
      <c r="V20" s="60"/>
      <c r="W20" s="60"/>
      <c r="X20" s="60"/>
      <c r="Y20" s="60"/>
      <c r="Z20" s="60"/>
      <c r="AA20" s="61"/>
      <c r="AB20" s="59"/>
      <c r="AC20" s="60"/>
      <c r="AD20" s="60"/>
      <c r="AE20" s="60"/>
      <c r="AF20" s="60"/>
      <c r="AG20" s="60"/>
      <c r="AH20" s="61"/>
      <c r="AI20" s="59"/>
      <c r="AJ20" s="60"/>
      <c r="AK20" s="60"/>
      <c r="AL20" s="60"/>
      <c r="AM20" s="60"/>
      <c r="AN20" s="60"/>
      <c r="AO20" s="61"/>
      <c r="AP20" s="59"/>
      <c r="AQ20" s="60"/>
      <c r="AR20" s="60"/>
      <c r="AS20" s="60"/>
      <c r="AT20" s="60"/>
      <c r="AU20" s="60"/>
      <c r="AV20" s="61"/>
      <c r="AW20" s="59"/>
      <c r="AX20" s="60"/>
      <c r="AY20" s="60"/>
      <c r="AZ20" s="60"/>
      <c r="BA20" s="60"/>
      <c r="BB20" s="60"/>
      <c r="BC20" s="61"/>
      <c r="BD20" s="59"/>
      <c r="BE20" s="60"/>
      <c r="BF20" s="60"/>
      <c r="BG20" s="60"/>
      <c r="BH20" s="60"/>
      <c r="BI20" s="60"/>
      <c r="BJ20" s="61"/>
      <c r="BK20" s="59"/>
      <c r="BL20" s="60"/>
      <c r="BM20" s="60"/>
      <c r="BN20" s="60"/>
      <c r="BO20" s="60"/>
      <c r="BP20" s="60"/>
      <c r="BQ20" s="61"/>
      <c r="BR20" s="59"/>
      <c r="BS20" s="60"/>
      <c r="BT20" s="60"/>
      <c r="BU20" s="60"/>
      <c r="BV20" s="60"/>
      <c r="BW20" s="60"/>
      <c r="BX20" s="61"/>
      <c r="BY20" s="59"/>
      <c r="BZ20" s="60"/>
      <c r="CA20" s="60"/>
      <c r="CB20" s="60"/>
      <c r="CC20" s="60"/>
      <c r="CD20" s="60"/>
      <c r="CE20" s="61"/>
      <c r="CF20" s="98"/>
    </row>
    <row r="21" spans="1:96" s="2" customFormat="1" ht="30" customHeight="1" thickBot="1">
      <c r="A21"/>
      <c r="B21"/>
      <c r="C21" s="18"/>
      <c r="D21"/>
      <c r="E21"/>
      <c r="F21" s="27"/>
      <c r="G21" s="27"/>
      <c r="H21" s="28"/>
      <c r="I21" s="29"/>
      <c r="J21" s="30"/>
      <c r="K21" s="30"/>
      <c r="L21"/>
      <c r="M21" s="11" t="str">
        <f t="shared" ca="1" si="4"/>
        <v/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 s="98"/>
    </row>
    <row r="22" spans="1:96" s="2" customFormat="1" ht="21" customHeight="1" thickBot="1">
      <c r="A22"/>
      <c r="B22"/>
      <c r="C22" s="18"/>
      <c r="D22"/>
      <c r="E22"/>
      <c r="F22" s="67"/>
      <c r="G22" s="68" t="s">
        <v>70</v>
      </c>
      <c r="H22" s="169" t="s">
        <v>71</v>
      </c>
      <c r="I22" s="169"/>
      <c r="J22" s="169"/>
      <c r="K22" s="69" t="s">
        <v>72</v>
      </c>
      <c r="L22"/>
      <c r="M22" s="12" t="str">
        <f t="shared" ca="1" si="4"/>
        <v/>
      </c>
      <c r="N22" s="70"/>
      <c r="O22" s="71"/>
      <c r="P22" s="71"/>
      <c r="Q22" s="71"/>
      <c r="R22" s="71"/>
      <c r="S22" s="71"/>
      <c r="T22" s="72"/>
      <c r="U22" s="70"/>
      <c r="V22" s="71"/>
      <c r="W22" s="71"/>
      <c r="X22" s="71"/>
      <c r="Y22" s="71"/>
      <c r="Z22" s="71"/>
      <c r="AA22" s="72"/>
      <c r="AB22" s="70"/>
      <c r="AC22" s="71"/>
      <c r="AD22" s="71"/>
      <c r="AE22" s="71"/>
      <c r="AF22" s="71"/>
      <c r="AG22" s="71"/>
      <c r="AH22" s="72"/>
      <c r="AI22" s="70"/>
      <c r="AJ22" s="71"/>
      <c r="AK22" s="71"/>
      <c r="AL22" s="71"/>
      <c r="AM22" s="71"/>
      <c r="AN22" s="71"/>
      <c r="AO22" s="72"/>
      <c r="AP22" s="70"/>
      <c r="AQ22" s="71"/>
      <c r="AR22" s="71"/>
      <c r="AS22" s="71"/>
      <c r="AT22" s="71"/>
      <c r="AU22" s="71"/>
      <c r="AV22" s="72"/>
      <c r="AW22" s="70"/>
      <c r="AX22" s="71"/>
      <c r="AY22" s="71"/>
      <c r="AZ22" s="71"/>
      <c r="BA22" s="71"/>
      <c r="BB22" s="71"/>
      <c r="BC22" s="72"/>
      <c r="BD22" s="70"/>
      <c r="BE22" s="71"/>
      <c r="BF22" s="71"/>
      <c r="BG22" s="71"/>
      <c r="BH22" s="71"/>
      <c r="BI22" s="71"/>
      <c r="BJ22" s="72"/>
      <c r="BK22" s="70"/>
      <c r="BL22" s="71"/>
      <c r="BM22" s="71"/>
      <c r="BN22" s="71"/>
      <c r="BO22" s="71"/>
      <c r="BP22" s="71"/>
      <c r="BQ22" s="72"/>
      <c r="BR22" s="70"/>
      <c r="BS22" s="71"/>
      <c r="BT22" s="71"/>
      <c r="BU22" s="71"/>
      <c r="BV22" s="71"/>
      <c r="BW22" s="71"/>
      <c r="BX22" s="72"/>
      <c r="BY22" s="70"/>
      <c r="BZ22" s="71"/>
      <c r="CA22" s="71"/>
      <c r="CB22" s="71"/>
      <c r="CC22" s="71"/>
      <c r="CD22" s="71"/>
      <c r="CE22" s="72"/>
      <c r="CF22" s="98"/>
    </row>
    <row r="23" spans="1:96" s="2" customFormat="1" ht="30" customHeight="1" thickBot="1">
      <c r="A23"/>
      <c r="B23"/>
      <c r="C23" s="18"/>
      <c r="D23"/>
      <c r="E23"/>
      <c r="F23" s="31"/>
      <c r="G23" s="66"/>
      <c r="H23" s="160"/>
      <c r="I23" s="161"/>
      <c r="J23" s="162"/>
      <c r="K23" s="73"/>
      <c r="L23"/>
      <c r="M23" s="12"/>
      <c r="N23" s="44"/>
      <c r="O23" s="45"/>
      <c r="P23" s="45"/>
      <c r="Q23" s="45"/>
      <c r="R23" s="45"/>
      <c r="S23" s="45"/>
      <c r="T23" s="46"/>
      <c r="U23" s="44"/>
      <c r="V23" s="45"/>
      <c r="W23" s="45"/>
      <c r="X23" s="45"/>
      <c r="Y23" s="45"/>
      <c r="Z23" s="45"/>
      <c r="AA23" s="46"/>
      <c r="AB23" s="44"/>
      <c r="AC23" s="45"/>
      <c r="AD23" s="45"/>
      <c r="AE23" s="45"/>
      <c r="AF23" s="45"/>
      <c r="AG23" s="45"/>
      <c r="AH23" s="46"/>
      <c r="AI23" s="44"/>
      <c r="AJ23" s="45"/>
      <c r="AK23" s="45"/>
      <c r="AL23" s="45"/>
      <c r="AM23" s="45"/>
      <c r="AN23" s="45"/>
      <c r="AO23" s="46"/>
      <c r="AP23" s="44"/>
      <c r="AQ23" s="45"/>
      <c r="AR23" s="45"/>
      <c r="AS23" s="45"/>
      <c r="AT23" s="45"/>
      <c r="AU23" s="45"/>
      <c r="AV23" s="46"/>
      <c r="AW23" s="44"/>
      <c r="AX23" s="45"/>
      <c r="AY23" s="45"/>
      <c r="AZ23" s="45"/>
      <c r="BA23" s="45"/>
      <c r="BB23" s="45"/>
      <c r="BC23" s="46"/>
      <c r="BD23" s="44"/>
      <c r="BE23" s="45"/>
      <c r="BF23" s="45"/>
      <c r="BG23" s="45"/>
      <c r="BH23" s="45"/>
      <c r="BI23" s="45"/>
      <c r="BJ23" s="46"/>
      <c r="BK23" s="44"/>
      <c r="BL23" s="45"/>
      <c r="BM23" s="45"/>
      <c r="BN23" s="45"/>
      <c r="BO23" s="45"/>
      <c r="BP23" s="45"/>
      <c r="BQ23" s="46"/>
      <c r="BR23" s="44"/>
      <c r="BS23" s="45"/>
      <c r="BT23" s="45"/>
      <c r="BU23" s="45"/>
      <c r="BV23" s="45"/>
      <c r="BW23" s="45"/>
      <c r="BX23" s="46"/>
      <c r="BY23" s="44"/>
      <c r="BZ23" s="45"/>
      <c r="CA23" s="45"/>
      <c r="CB23" s="45"/>
      <c r="CC23" s="45"/>
      <c r="CD23" s="45"/>
      <c r="CE23" s="46"/>
      <c r="CF23" s="98"/>
    </row>
    <row r="24" spans="1:96" s="2" customFormat="1" ht="30" customHeight="1" thickBot="1">
      <c r="A24"/>
      <c r="B24"/>
      <c r="C24" s="18"/>
      <c r="D24"/>
      <c r="E24"/>
      <c r="F24" s="31"/>
      <c r="G24" s="66"/>
      <c r="H24" s="160"/>
      <c r="I24" s="161"/>
      <c r="J24" s="162"/>
      <c r="K24" s="73"/>
      <c r="L24"/>
      <c r="M24" s="12"/>
      <c r="N24" s="44"/>
      <c r="O24" s="45"/>
      <c r="P24" s="45"/>
      <c r="Q24" s="45"/>
      <c r="R24" s="45"/>
      <c r="S24" s="45"/>
      <c r="T24" s="46"/>
      <c r="U24" s="44"/>
      <c r="V24" s="45"/>
      <c r="W24" s="45"/>
      <c r="X24" s="45"/>
      <c r="Y24" s="45"/>
      <c r="Z24" s="45"/>
      <c r="AA24" s="46"/>
      <c r="AB24" s="44"/>
      <c r="AC24" s="45"/>
      <c r="AD24" s="45"/>
      <c r="AE24" s="45"/>
      <c r="AF24" s="45"/>
      <c r="AG24" s="45"/>
      <c r="AH24" s="46"/>
      <c r="AI24" s="44"/>
      <c r="AJ24" s="45"/>
      <c r="AK24" s="45"/>
      <c r="AL24" s="45"/>
      <c r="AM24" s="45"/>
      <c r="AN24" s="45"/>
      <c r="AO24" s="46"/>
      <c r="AP24" s="44"/>
      <c r="AQ24" s="45"/>
      <c r="AR24" s="45"/>
      <c r="AS24" s="45"/>
      <c r="AT24" s="45"/>
      <c r="AU24" s="45"/>
      <c r="AV24" s="46"/>
      <c r="AW24" s="44"/>
      <c r="AX24" s="45"/>
      <c r="AY24" s="45"/>
      <c r="AZ24" s="45"/>
      <c r="BA24" s="45"/>
      <c r="BB24" s="45"/>
      <c r="BC24" s="46"/>
      <c r="BD24" s="44"/>
      <c r="BE24" s="45"/>
      <c r="BF24" s="45"/>
      <c r="BG24" s="45"/>
      <c r="BH24" s="45"/>
      <c r="BI24" s="45"/>
      <c r="BJ24" s="46"/>
      <c r="BK24" s="44"/>
      <c r="BL24" s="45"/>
      <c r="BM24" s="45"/>
      <c r="BN24" s="45"/>
      <c r="BO24" s="45"/>
      <c r="BP24" s="45"/>
      <c r="BQ24" s="46"/>
      <c r="BR24" s="44"/>
      <c r="BS24" s="45"/>
      <c r="BT24" s="45"/>
      <c r="BU24" s="45"/>
      <c r="BV24" s="45"/>
      <c r="BW24" s="45"/>
      <c r="BX24" s="46"/>
      <c r="BY24" s="44"/>
      <c r="BZ24" s="45"/>
      <c r="CA24" s="45"/>
      <c r="CB24" s="45"/>
      <c r="CC24" s="45"/>
      <c r="CD24" s="45"/>
      <c r="CE24" s="46"/>
      <c r="CF24" s="98"/>
    </row>
    <row r="25" spans="1:96" s="2" customFormat="1" ht="40.5" customHeight="1" thickBot="1">
      <c r="A25"/>
      <c r="B25"/>
      <c r="C25" s="18"/>
      <c r="D25"/>
      <c r="E25"/>
      <c r="F25" s="31"/>
      <c r="G25" s="66"/>
      <c r="H25" s="160"/>
      <c r="I25" s="161"/>
      <c r="J25" s="162"/>
      <c r="K25" s="73"/>
      <c r="L25"/>
      <c r="M25" s="12"/>
      <c r="N25" s="44"/>
      <c r="O25" s="45"/>
      <c r="P25" s="45"/>
      <c r="Q25" s="45"/>
      <c r="R25" s="45"/>
      <c r="S25" s="45"/>
      <c r="T25" s="46"/>
      <c r="U25" s="44"/>
      <c r="V25" s="45"/>
      <c r="W25" s="45"/>
      <c r="X25" s="45"/>
      <c r="Y25" s="45"/>
      <c r="Z25" s="45"/>
      <c r="AA25" s="46"/>
      <c r="AB25" s="44"/>
      <c r="AC25" s="45"/>
      <c r="AD25" s="45"/>
      <c r="AE25" s="45"/>
      <c r="AF25" s="45"/>
      <c r="AG25" s="45"/>
      <c r="AH25" s="46"/>
      <c r="AI25" s="44"/>
      <c r="AJ25" s="45"/>
      <c r="AK25" s="45"/>
      <c r="AL25" s="45"/>
      <c r="AM25" s="45"/>
      <c r="AN25" s="45"/>
      <c r="AO25" s="46"/>
      <c r="AP25" s="44"/>
      <c r="AQ25" s="45"/>
      <c r="AR25" s="45"/>
      <c r="AS25" s="45"/>
      <c r="AT25" s="45"/>
      <c r="AU25" s="45"/>
      <c r="AV25" s="46"/>
      <c r="AW25" s="44"/>
      <c r="AX25" s="45"/>
      <c r="AY25" s="45"/>
      <c r="AZ25" s="45"/>
      <c r="BA25" s="45"/>
      <c r="BB25" s="45"/>
      <c r="BC25" s="46"/>
      <c r="BD25" s="44"/>
      <c r="BE25" s="45"/>
      <c r="BF25" s="45"/>
      <c r="BG25" s="45"/>
      <c r="BH25" s="45"/>
      <c r="BI25" s="45"/>
      <c r="BJ25" s="46"/>
      <c r="BK25" s="44"/>
      <c r="BL25" s="45"/>
      <c r="BM25" s="45"/>
      <c r="BN25" s="45"/>
      <c r="BO25" s="45"/>
      <c r="BP25" s="45"/>
      <c r="BQ25" s="46"/>
      <c r="BR25" s="44"/>
      <c r="BS25" s="45"/>
      <c r="BT25" s="45"/>
      <c r="BU25" s="45"/>
      <c r="BV25" s="45"/>
      <c r="BW25" s="45"/>
      <c r="BX25" s="46"/>
      <c r="BY25" s="44"/>
      <c r="BZ25" s="45"/>
      <c r="CA25" s="45"/>
      <c r="CB25" s="45"/>
      <c r="CC25" s="45"/>
      <c r="CD25" s="45"/>
      <c r="CE25" s="46"/>
      <c r="CF25" s="98"/>
    </row>
    <row r="26" spans="1:96" s="2" customFormat="1" ht="30" customHeight="1" thickBot="1">
      <c r="A26"/>
      <c r="B26"/>
      <c r="C26" s="18"/>
      <c r="D26"/>
      <c r="E26"/>
      <c r="F26" s="31"/>
      <c r="G26" s="66"/>
      <c r="H26" s="160"/>
      <c r="I26" s="161"/>
      <c r="J26" s="162"/>
      <c r="K26" s="73"/>
      <c r="L26"/>
      <c r="M26" s="12" t="str">
        <f t="shared" ca="1" si="4"/>
        <v/>
      </c>
      <c r="N26" s="44"/>
      <c r="O26" s="45"/>
      <c r="P26" s="45"/>
      <c r="Q26" s="45"/>
      <c r="R26" s="45"/>
      <c r="S26" s="45"/>
      <c r="T26" s="46"/>
      <c r="U26" s="44"/>
      <c r="V26" s="45"/>
      <c r="W26" s="45"/>
      <c r="X26" s="45"/>
      <c r="Y26" s="45"/>
      <c r="Z26" s="45"/>
      <c r="AA26" s="46"/>
      <c r="AB26" s="44"/>
      <c r="AC26" s="45"/>
      <c r="AD26" s="45"/>
      <c r="AE26" s="45"/>
      <c r="AF26" s="45"/>
      <c r="AG26" s="45"/>
      <c r="AH26" s="46"/>
      <c r="AI26" s="44"/>
      <c r="AJ26" s="45"/>
      <c r="AK26" s="45"/>
      <c r="AL26" s="45"/>
      <c r="AM26" s="45"/>
      <c r="AN26" s="45"/>
      <c r="AO26" s="46"/>
      <c r="AP26" s="44"/>
      <c r="AQ26" s="45"/>
      <c r="AR26" s="45"/>
      <c r="AS26" s="45"/>
      <c r="AT26" s="45"/>
      <c r="AU26" s="45"/>
      <c r="AV26" s="46"/>
      <c r="AW26" s="44"/>
      <c r="AX26" s="45"/>
      <c r="AY26" s="45"/>
      <c r="AZ26" s="45"/>
      <c r="BA26" s="45"/>
      <c r="BB26" s="45"/>
      <c r="BC26" s="46"/>
      <c r="BD26" s="44"/>
      <c r="BE26" s="45"/>
      <c r="BF26" s="45"/>
      <c r="BG26" s="45"/>
      <c r="BH26" s="45"/>
      <c r="BI26" s="45"/>
      <c r="BJ26" s="46"/>
      <c r="BK26" s="44"/>
      <c r="BL26" s="45"/>
      <c r="BM26" s="45"/>
      <c r="BN26" s="45"/>
      <c r="BO26" s="45"/>
      <c r="BP26" s="45"/>
      <c r="BQ26" s="46"/>
      <c r="BR26" s="44"/>
      <c r="BS26" s="45"/>
      <c r="BT26" s="45"/>
      <c r="BU26" s="45"/>
      <c r="BV26" s="45"/>
      <c r="BW26" s="45"/>
      <c r="BX26" s="46"/>
      <c r="BY26" s="44"/>
      <c r="BZ26" s="45"/>
      <c r="CA26" s="45"/>
      <c r="CB26" s="45"/>
      <c r="CC26" s="45"/>
      <c r="CD26" s="45"/>
      <c r="CE26" s="46"/>
      <c r="CF26" s="98"/>
    </row>
    <row r="27" spans="1:96" s="2" customFormat="1" ht="30" customHeight="1">
      <c r="A27"/>
      <c r="B27"/>
      <c r="C27" s="18"/>
      <c r="D27"/>
      <c r="E27"/>
      <c r="F27" s="31"/>
      <c r="G27" s="66"/>
      <c r="H27" s="87"/>
      <c r="I27" s="88"/>
      <c r="J27" s="89"/>
      <c r="K27" s="73"/>
      <c r="L27"/>
      <c r="M27" s="12" t="str">
        <f t="shared" ca="1" si="4"/>
        <v/>
      </c>
      <c r="N27" s="44"/>
      <c r="O27" s="45"/>
      <c r="P27" s="45"/>
      <c r="Q27" s="45"/>
      <c r="R27" s="45"/>
      <c r="S27" s="45"/>
      <c r="T27" s="46"/>
      <c r="U27" s="44"/>
      <c r="V27" s="45"/>
      <c r="W27" s="45"/>
      <c r="X27" s="45"/>
      <c r="Y27" s="45"/>
      <c r="Z27" s="45"/>
      <c r="AA27" s="46"/>
      <c r="AB27" s="44"/>
      <c r="AC27" s="45"/>
      <c r="AD27" s="45"/>
      <c r="AE27" s="45"/>
      <c r="AF27" s="45"/>
      <c r="AG27" s="45"/>
      <c r="AH27" s="46"/>
      <c r="AI27" s="44"/>
      <c r="AJ27" s="45"/>
      <c r="AK27" s="45"/>
      <c r="AL27" s="45"/>
      <c r="AM27" s="45"/>
      <c r="AN27" s="45"/>
      <c r="AO27" s="46"/>
      <c r="AP27" s="44"/>
      <c r="AQ27" s="45"/>
      <c r="AR27" s="45"/>
      <c r="AS27" s="45"/>
      <c r="AT27" s="45"/>
      <c r="AU27" s="45"/>
      <c r="AV27" s="46"/>
      <c r="AW27" s="44"/>
      <c r="AX27" s="45"/>
      <c r="AY27" s="45"/>
      <c r="AZ27" s="45"/>
      <c r="BA27" s="45"/>
      <c r="BB27" s="45"/>
      <c r="BC27" s="46"/>
      <c r="BD27" s="44"/>
      <c r="BE27" s="45"/>
      <c r="BF27" s="45"/>
      <c r="BG27" s="45"/>
      <c r="BH27" s="45"/>
      <c r="BI27" s="45"/>
      <c r="BJ27" s="46"/>
      <c r="BK27" s="44"/>
      <c r="BL27" s="45"/>
      <c r="BM27" s="45"/>
      <c r="BN27" s="45"/>
      <c r="BO27" s="45"/>
      <c r="BP27" s="45"/>
      <c r="BQ27" s="46"/>
      <c r="BR27" s="44"/>
      <c r="BS27" s="45"/>
      <c r="BT27" s="45"/>
      <c r="BU27" s="45"/>
      <c r="BV27" s="45"/>
      <c r="BW27" s="45"/>
      <c r="BX27" s="46"/>
      <c r="BY27" s="44"/>
      <c r="BZ27" s="45"/>
      <c r="CA27" s="45"/>
      <c r="CB27" s="45"/>
      <c r="CC27" s="45"/>
      <c r="CD27" s="45"/>
      <c r="CE27" s="46"/>
      <c r="CF27" s="98"/>
    </row>
    <row r="28" spans="1:96" s="2" customFormat="1" ht="30" customHeight="1">
      <c r="A28"/>
      <c r="B28"/>
      <c r="C28" s="18"/>
      <c r="D28"/>
      <c r="E28"/>
      <c r="F28" s="31"/>
      <c r="G28" s="66"/>
      <c r="H28" s="87"/>
      <c r="I28" s="88"/>
      <c r="J28" s="89"/>
      <c r="K28" s="73"/>
      <c r="L28"/>
      <c r="M28" s="12" t="str">
        <f t="shared" ca="1" si="4"/>
        <v/>
      </c>
      <c r="N28" s="44"/>
      <c r="O28" s="45"/>
      <c r="P28" s="45"/>
      <c r="Q28" s="45"/>
      <c r="R28" s="45"/>
      <c r="S28" s="45"/>
      <c r="T28" s="46"/>
      <c r="U28" s="44"/>
      <c r="V28" s="45"/>
      <c r="W28" s="45"/>
      <c r="X28" s="45"/>
      <c r="Y28" s="45"/>
      <c r="Z28" s="45"/>
      <c r="AA28" s="46"/>
      <c r="AB28" s="44"/>
      <c r="AC28" s="45"/>
      <c r="AD28" s="45"/>
      <c r="AE28" s="45"/>
      <c r="AF28" s="45"/>
      <c r="AG28" s="45"/>
      <c r="AH28" s="46"/>
      <c r="AI28" s="44"/>
      <c r="AJ28" s="45"/>
      <c r="AK28" s="45"/>
      <c r="AL28" s="45"/>
      <c r="AM28" s="45"/>
      <c r="AN28" s="45"/>
      <c r="AO28" s="46"/>
      <c r="AP28" s="44"/>
      <c r="AQ28" s="45"/>
      <c r="AR28" s="45"/>
      <c r="AS28" s="45"/>
      <c r="AT28" s="45"/>
      <c r="AU28" s="45"/>
      <c r="AV28" s="46"/>
      <c r="AW28" s="44"/>
      <c r="AX28" s="45"/>
      <c r="AY28" s="45"/>
      <c r="AZ28" s="45"/>
      <c r="BA28" s="45"/>
      <c r="BB28" s="45"/>
      <c r="BC28" s="46"/>
      <c r="BD28" s="44"/>
      <c r="BE28" s="45"/>
      <c r="BF28" s="45"/>
      <c r="BG28" s="45"/>
      <c r="BH28" s="45"/>
      <c r="BI28" s="45"/>
      <c r="BJ28" s="46"/>
      <c r="BK28" s="44"/>
      <c r="BL28" s="45"/>
      <c r="BM28" s="45"/>
      <c r="BN28" s="45"/>
      <c r="BO28" s="45"/>
      <c r="BP28" s="45"/>
      <c r="BQ28" s="46"/>
      <c r="BR28" s="44"/>
      <c r="BS28" s="45"/>
      <c r="BT28" s="45"/>
      <c r="BU28" s="45"/>
      <c r="BV28" s="45"/>
      <c r="BW28" s="45"/>
      <c r="BX28" s="46"/>
      <c r="BY28" s="44"/>
      <c r="BZ28" s="45"/>
      <c r="CA28" s="45"/>
      <c r="CB28" s="45"/>
      <c r="CC28" s="45"/>
      <c r="CD28" s="45"/>
      <c r="CE28" s="46"/>
      <c r="CF28" s="98"/>
    </row>
    <row r="29" spans="1:96" s="2" customFormat="1" ht="30" customHeight="1">
      <c r="A29"/>
      <c r="B29"/>
      <c r="C29" s="18"/>
      <c r="D29"/>
      <c r="E29"/>
      <c r="F29" s="31"/>
      <c r="G29" s="66"/>
      <c r="H29" s="87"/>
      <c r="I29" s="88"/>
      <c r="J29" s="89"/>
      <c r="K29" s="73"/>
      <c r="L29"/>
      <c r="M29" s="12"/>
      <c r="N29" s="44"/>
      <c r="O29" s="45"/>
      <c r="P29" s="45"/>
      <c r="Q29" s="45"/>
      <c r="R29" s="45"/>
      <c r="S29" s="45"/>
      <c r="T29" s="46"/>
      <c r="U29" s="44"/>
      <c r="V29" s="45"/>
      <c r="W29" s="45"/>
      <c r="X29" s="45"/>
      <c r="Y29" s="45"/>
      <c r="Z29" s="45"/>
      <c r="AA29" s="46"/>
      <c r="AB29" s="44"/>
      <c r="AC29" s="45"/>
      <c r="AD29" s="45"/>
      <c r="AE29" s="45"/>
      <c r="AF29" s="45"/>
      <c r="AG29" s="45"/>
      <c r="AH29" s="46"/>
      <c r="AI29" s="44"/>
      <c r="AJ29" s="45"/>
      <c r="AK29" s="45"/>
      <c r="AL29" s="45"/>
      <c r="AM29" s="45"/>
      <c r="AN29" s="45"/>
      <c r="AO29" s="46"/>
      <c r="AP29" s="44"/>
      <c r="AQ29" s="45"/>
      <c r="AR29" s="45"/>
      <c r="AS29" s="45"/>
      <c r="AT29" s="45"/>
      <c r="AU29" s="45"/>
      <c r="AV29" s="46"/>
      <c r="AW29" s="44"/>
      <c r="AX29" s="45"/>
      <c r="AY29" s="45"/>
      <c r="AZ29" s="45"/>
      <c r="BA29" s="45"/>
      <c r="BB29" s="45"/>
      <c r="BC29" s="46"/>
      <c r="BD29" s="44"/>
      <c r="BE29" s="45"/>
      <c r="BF29" s="45"/>
      <c r="BG29" s="45"/>
      <c r="BH29" s="45"/>
      <c r="BI29" s="45"/>
      <c r="BJ29" s="46"/>
      <c r="BK29" s="44"/>
      <c r="BL29" s="45"/>
      <c r="BM29" s="45"/>
      <c r="BN29" s="45"/>
      <c r="BO29" s="45"/>
      <c r="BP29" s="45"/>
      <c r="BQ29" s="46"/>
      <c r="BR29" s="44"/>
      <c r="BS29" s="45"/>
      <c r="BT29" s="45"/>
      <c r="BU29" s="45"/>
      <c r="BV29" s="45"/>
      <c r="BW29" s="45"/>
      <c r="BX29" s="46"/>
      <c r="BY29" s="44"/>
      <c r="BZ29" s="45"/>
      <c r="CA29" s="45"/>
      <c r="CB29" s="45"/>
      <c r="CC29" s="45"/>
      <c r="CD29" s="45"/>
      <c r="CE29" s="46"/>
      <c r="CF29" s="98"/>
    </row>
    <row r="30" spans="1:96" s="2" customFormat="1" ht="30" customHeight="1">
      <c r="A30"/>
      <c r="B30"/>
      <c r="C30" s="18"/>
      <c r="D30"/>
      <c r="E30"/>
      <c r="F30" s="31"/>
      <c r="G30" s="66"/>
      <c r="H30" s="87"/>
      <c r="I30" s="88"/>
      <c r="J30" s="89"/>
      <c r="K30" s="73"/>
      <c r="L30"/>
      <c r="M30" s="12" t="str">
        <f t="shared" ca="1" si="4"/>
        <v/>
      </c>
      <c r="N30" s="44"/>
      <c r="O30" s="45"/>
      <c r="P30" s="45"/>
      <c r="Q30" s="45"/>
      <c r="R30" s="45"/>
      <c r="S30" s="45"/>
      <c r="T30" s="46"/>
      <c r="U30" s="44"/>
      <c r="V30" s="45"/>
      <c r="W30" s="45"/>
      <c r="X30" s="45"/>
      <c r="Y30" s="45"/>
      <c r="Z30" s="45"/>
      <c r="AA30" s="46"/>
      <c r="AB30" s="44"/>
      <c r="AC30" s="45"/>
      <c r="AD30" s="45"/>
      <c r="AE30" s="45"/>
      <c r="AF30" s="45"/>
      <c r="AG30" s="45"/>
      <c r="AH30" s="46"/>
      <c r="AI30" s="44"/>
      <c r="AJ30" s="45"/>
      <c r="AK30" s="45"/>
      <c r="AL30" s="45"/>
      <c r="AM30" s="45"/>
      <c r="AN30" s="45"/>
      <c r="AO30" s="46"/>
      <c r="AP30" s="44"/>
      <c r="AQ30" s="45"/>
      <c r="AR30" s="45"/>
      <c r="AS30" s="45"/>
      <c r="AT30" s="45"/>
      <c r="AU30" s="45"/>
      <c r="AV30" s="46"/>
      <c r="AW30" s="44"/>
      <c r="AX30" s="45"/>
      <c r="AY30" s="45"/>
      <c r="AZ30" s="45"/>
      <c r="BA30" s="45"/>
      <c r="BB30" s="45"/>
      <c r="BC30" s="46"/>
      <c r="BD30" s="44"/>
      <c r="BE30" s="45"/>
      <c r="BF30" s="45"/>
      <c r="BG30" s="45"/>
      <c r="BH30" s="45"/>
      <c r="BI30" s="45"/>
      <c r="BJ30" s="46"/>
      <c r="BK30" s="44"/>
      <c r="BL30" s="45"/>
      <c r="BM30" s="45"/>
      <c r="BN30" s="45"/>
      <c r="BO30" s="45"/>
      <c r="BP30" s="45"/>
      <c r="BQ30" s="46"/>
      <c r="BR30" s="44"/>
      <c r="BS30" s="45"/>
      <c r="BT30" s="45"/>
      <c r="BU30" s="45"/>
      <c r="BV30" s="45"/>
      <c r="BW30" s="45"/>
      <c r="BX30" s="46"/>
      <c r="BY30" s="44"/>
      <c r="BZ30" s="45"/>
      <c r="CA30" s="45"/>
      <c r="CB30" s="45"/>
      <c r="CC30" s="45"/>
      <c r="CD30" s="45"/>
      <c r="CE30" s="46"/>
      <c r="CF30" s="98"/>
    </row>
    <row r="31" spans="1:96" s="2" customFormat="1" ht="30" customHeight="1">
      <c r="A31"/>
      <c r="B31"/>
      <c r="C31" s="10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</row>
    <row r="32" spans="1:96" ht="30" hidden="1" customHeight="1">
      <c r="H32" s="22"/>
    </row>
  </sheetData>
  <sheetProtection formatCells="0" formatColumns="0" formatRows="0" insertColumns="0" insertRows="0" insertHyperlinks="0" deleteColumns="0" deleteRows="0" sort="0" autoFilter="0" pivotTables="0"/>
  <protectedRanges>
    <protectedRange sqref="I5" name="Range2"/>
    <protectedRange sqref="F23:K30" name="Range3"/>
  </protectedRanges>
  <mergeCells count="23">
    <mergeCell ref="N4:AA4"/>
    <mergeCell ref="AB4:AO4"/>
    <mergeCell ref="H23:J23"/>
    <mergeCell ref="H24:J24"/>
    <mergeCell ref="H25:J25"/>
    <mergeCell ref="G5:H5"/>
    <mergeCell ref="N5:T5"/>
    <mergeCell ref="H26:J26"/>
    <mergeCell ref="U5:AA5"/>
    <mergeCell ref="BR4:CE4"/>
    <mergeCell ref="AP4:BC4"/>
    <mergeCell ref="BD4:BQ4"/>
    <mergeCell ref="H22:J22"/>
    <mergeCell ref="AB5:AH5"/>
    <mergeCell ref="BR5:BX5"/>
    <mergeCell ref="BY5:CE5"/>
    <mergeCell ref="AI5:AO5"/>
    <mergeCell ref="AP5:AV5"/>
    <mergeCell ref="AW5:BC5"/>
    <mergeCell ref="BD5:BJ5"/>
    <mergeCell ref="BK5:BQ5"/>
    <mergeCell ref="G4:H4"/>
    <mergeCell ref="I4:J4"/>
  </mergeCells>
  <phoneticPr fontId="19" type="noConversion"/>
  <conditionalFormatting sqref="I8:I21">
    <cfRule type="dataBar" priority="19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{FD2288C0-CC39-4867-A1A8-7AD29F60622C}</x14:id>
        </ext>
      </extLst>
    </cfRule>
  </conditionalFormatting>
  <conditionalFormatting sqref="N8:CD20">
    <cfRule type="expression" dxfId="38" priority="21" stopIfTrue="1">
      <formula>AND(Término_da_tarefa&gt;=N$6,Início_da_tarefa&lt;O$6)</formula>
    </cfRule>
    <cfRule type="expression" dxfId="37" priority="20">
      <formula>AND(Início_da_tarefa&lt;=N$6,ROUNDDOWN((Término_da_tarefa-Início_da_tarefa+1)*Progresso_da_tarefa,0)+Início_da_tarefa-1&gt;=N$6)</formula>
    </cfRule>
  </conditionalFormatting>
  <conditionalFormatting sqref="N22:CE30">
    <cfRule type="expression" dxfId="36" priority="2">
      <formula>N$6=TODAY()</formula>
    </cfRule>
  </conditionalFormatting>
  <conditionalFormatting sqref="N23:CE30">
    <cfRule type="expression" dxfId="35" priority="1">
      <formula>$K23=N$6</formula>
    </cfRule>
  </conditionalFormatting>
  <conditionalFormatting sqref="BP7:CD20 N8:BP20 N6:BP6 P7:BP7">
    <cfRule type="expression" dxfId="34" priority="22">
      <formula>AND(TODAY()&gt;=N$6,TODAY()&lt;O$6)</formula>
    </cfRule>
  </conditionalFormatting>
  <conditionalFormatting sqref="BQ7:BR20 BQ6 BX6 CE6">
    <cfRule type="expression" dxfId="33" priority="386">
      <formula>AND(TODAY()&gt;=BQ$6,TODAY()&lt;CF$6)</formula>
    </cfRule>
  </conditionalFormatting>
  <conditionalFormatting sqref="BQ8:BR20">
    <cfRule type="expression" dxfId="32" priority="389" stopIfTrue="1">
      <formula>AND(Término_da_tarefa&gt;=BQ$6,Início_da_tarefa&lt;CF$6)</formula>
    </cfRule>
  </conditionalFormatting>
  <conditionalFormatting sqref="BQ8:CE20">
    <cfRule type="expression" dxfId="31" priority="27">
      <formula>AND(Início_da_tarefa&lt;=BQ$6,ROUNDDOWN((Término_da_tarefa-Início_da_tarefa+1)*Progresso_da_tarefa,0)+Início_da_tarefa-1&gt;=BQ$6)</formula>
    </cfRule>
  </conditionalFormatting>
  <conditionalFormatting sqref="BR6:BW6">
    <cfRule type="expression" dxfId="30" priority="17">
      <formula>AND(TODAY()&gt;=BR$6,TODAY()&lt;BS$6)</formula>
    </cfRule>
  </conditionalFormatting>
  <conditionalFormatting sqref="BS7:BS20">
    <cfRule type="expression" dxfId="29" priority="371">
      <formula>AND(TODAY()&gt;=BS$6,TODAY()&lt;CG$6)</formula>
    </cfRule>
  </conditionalFormatting>
  <conditionalFormatting sqref="BS8:BS20">
    <cfRule type="expression" dxfId="28" priority="374" stopIfTrue="1">
      <formula>AND(Término_da_tarefa&gt;=BS$6,Início_da_tarefa&lt;CG$6)</formula>
    </cfRule>
  </conditionalFormatting>
  <conditionalFormatting sqref="BT7:BT20">
    <cfRule type="expression" dxfId="27" priority="356">
      <formula>AND(TODAY()&gt;=BT$6,TODAY()&lt;CG$6)</formula>
    </cfRule>
  </conditionalFormatting>
  <conditionalFormatting sqref="BT8:BT20">
    <cfRule type="expression" dxfId="26" priority="359" stopIfTrue="1">
      <formula>AND(Término_da_tarefa&gt;=BT$6,Início_da_tarefa&lt;CG$6)</formula>
    </cfRule>
  </conditionalFormatting>
  <conditionalFormatting sqref="BU7:BU20">
    <cfRule type="expression" dxfId="25" priority="341">
      <formula>AND(TODAY()&gt;=BU$6,TODAY()&lt;CG$6)</formula>
    </cfRule>
  </conditionalFormatting>
  <conditionalFormatting sqref="BU8:BU20">
    <cfRule type="expression" dxfId="24" priority="344" stopIfTrue="1">
      <formula>AND(Término_da_tarefa&gt;=BU$6,Início_da_tarefa&lt;CG$6)</formula>
    </cfRule>
  </conditionalFormatting>
  <conditionalFormatting sqref="BV7:BV20">
    <cfRule type="expression" dxfId="23" priority="326">
      <formula>AND(TODAY()&gt;=BV$6,TODAY()&lt;CG$6)</formula>
    </cfRule>
  </conditionalFormatting>
  <conditionalFormatting sqref="BV8:BV20">
    <cfRule type="expression" dxfId="22" priority="329" stopIfTrue="1">
      <formula>AND(Término_da_tarefa&gt;=BV$6,Início_da_tarefa&lt;CG$6)</formula>
    </cfRule>
  </conditionalFormatting>
  <conditionalFormatting sqref="BW7:BW20">
    <cfRule type="expression" dxfId="21" priority="311">
      <formula>AND(TODAY()&gt;=BW$6,TODAY()&lt;CG$6)</formula>
    </cfRule>
  </conditionalFormatting>
  <conditionalFormatting sqref="BW8:BW20">
    <cfRule type="expression" dxfId="20" priority="314" stopIfTrue="1">
      <formula>AND(Término_da_tarefa&gt;=BW$6,Início_da_tarefa&lt;CG$6)</formula>
    </cfRule>
  </conditionalFormatting>
  <conditionalFormatting sqref="BX7:BX20">
    <cfRule type="expression" dxfId="19" priority="296">
      <formula>AND(TODAY()&gt;=BX$6,TODAY()&lt;CG$6)</formula>
    </cfRule>
  </conditionalFormatting>
  <conditionalFormatting sqref="BX8:BX20">
    <cfRule type="expression" dxfId="18" priority="299" stopIfTrue="1">
      <formula>AND(Término_da_tarefa&gt;=BX$6,Início_da_tarefa&lt;CG$6)</formula>
    </cfRule>
  </conditionalFormatting>
  <conditionalFormatting sqref="BY7:BY20">
    <cfRule type="expression" dxfId="17" priority="281">
      <formula>AND(TODAY()&gt;=BY$6,TODAY()&lt;CG$6)</formula>
    </cfRule>
  </conditionalFormatting>
  <conditionalFormatting sqref="BY8:BY20">
    <cfRule type="expression" dxfId="16" priority="284" stopIfTrue="1">
      <formula>AND(Término_da_tarefa&gt;=BY$6,Início_da_tarefa&lt;CG$6)</formula>
    </cfRule>
  </conditionalFormatting>
  <conditionalFormatting sqref="BY6:CD6">
    <cfRule type="expression" dxfId="15" priority="15">
      <formula>AND(TODAY()&gt;=BY$6,TODAY()&lt;BZ$6)</formula>
    </cfRule>
  </conditionalFormatting>
  <conditionalFormatting sqref="BZ7:BZ20">
    <cfRule type="expression" dxfId="14" priority="266">
      <formula>AND(TODAY()&gt;=BZ$6,TODAY()&lt;CG$6)</formula>
    </cfRule>
  </conditionalFormatting>
  <conditionalFormatting sqref="BZ8:BZ20">
    <cfRule type="expression" dxfId="13" priority="269" stopIfTrue="1">
      <formula>AND(Término_da_tarefa&gt;=BZ$6,Início_da_tarefa&lt;CG$6)</formula>
    </cfRule>
  </conditionalFormatting>
  <conditionalFormatting sqref="CA7:CA20">
    <cfRule type="expression" dxfId="12" priority="251">
      <formula>AND(TODAY()&gt;=CA$6,TODAY()&lt;CG$6)</formula>
    </cfRule>
  </conditionalFormatting>
  <conditionalFormatting sqref="CA8:CA20">
    <cfRule type="expression" dxfId="11" priority="254" stopIfTrue="1">
      <formula>AND(Término_da_tarefa&gt;=CA$6,Início_da_tarefa&lt;CG$6)</formula>
    </cfRule>
  </conditionalFormatting>
  <conditionalFormatting sqref="CB7:CB20">
    <cfRule type="expression" dxfId="10" priority="236">
      <formula>AND(TODAY()&gt;=CB$6,TODAY()&lt;CG$6)</formula>
    </cfRule>
  </conditionalFormatting>
  <conditionalFormatting sqref="CB8:CB20">
    <cfRule type="expression" dxfId="9" priority="239" stopIfTrue="1">
      <formula>AND(Término_da_tarefa&gt;=CB$6,Início_da_tarefa&lt;CG$6)</formula>
    </cfRule>
  </conditionalFormatting>
  <conditionalFormatting sqref="CC7:CC20">
    <cfRule type="expression" dxfId="8" priority="214">
      <formula>AND(TODAY()&gt;=CC$6,TODAY()&lt;CG$6)</formula>
    </cfRule>
  </conditionalFormatting>
  <conditionalFormatting sqref="CC8:CC20">
    <cfRule type="expression" dxfId="7" priority="217" stopIfTrue="1">
      <formula>AND(Término_da_tarefa&gt;=CC$6,Início_da_tarefa&lt;CG$6)</formula>
    </cfRule>
  </conditionalFormatting>
  <conditionalFormatting sqref="CD7:CD20">
    <cfRule type="expression" dxfId="6" priority="24">
      <formula>AND(TODAY()&gt;=CD$6,TODAY()&lt;CG$6)</formula>
    </cfRule>
  </conditionalFormatting>
  <conditionalFormatting sqref="CD8:CD20">
    <cfRule type="expression" dxfId="5" priority="28" stopIfTrue="1">
      <formula>AND(Término_da_tarefa&gt;=CD$6,Início_da_tarefa&lt;CG$6)</formula>
    </cfRule>
  </conditionalFormatting>
  <conditionalFormatting sqref="CE7:CE20">
    <cfRule type="expression" dxfId="4" priority="206">
      <formula>AND(TODAY()&gt;=CE$6,TODAY()&lt;CG$6)</formula>
    </cfRule>
    <cfRule type="expression" dxfId="3" priority="686">
      <formula>AND(TODAY()&gt;=CE$6,TODAY()&lt;#REF!)</formula>
    </cfRule>
  </conditionalFormatting>
  <conditionalFormatting sqref="CE8:CE20">
    <cfRule type="expression" dxfId="2" priority="210" stopIfTrue="1">
      <formula>AND(Término_da_tarefa&gt;=CE$6,Início_da_tarefa&lt;CG$6)</formula>
    </cfRule>
    <cfRule type="expression" dxfId="1" priority="689">
      <formula>AND(Início_da_tarefa&lt;=CE$6,ROUNDDOWN((Término_da_tarefa-Início_da_tarefa+1)*Progresso_da_tarefa,0)+Início_da_tarefa-1&gt;=CE$6)</formula>
    </cfRule>
    <cfRule type="expression" dxfId="0" priority="690" stopIfTrue="1">
      <formula>AND(Término_da_tarefa&gt;=CE$6,Início_da_tarefa&lt;#REF!)</formula>
    </cfRule>
  </conditionalFormatting>
  <dataValidations count="1">
    <dataValidation type="whole" operator="greaterThanOrEqual" allowBlank="1" showInputMessage="1" promptTitle="Semana de exibição" prompt="Alterar esse número rola a exibição do Gráfico de Gantt." sqref="I5" xr:uid="{12C8B70A-7409-4BA8-9A4F-DF9B9E3CEA00}">
      <formula1>1</formula1>
    </dataValidation>
  </dataValidations>
  <printOptions horizontalCentered="1"/>
  <pageMargins left="0.35" right="0.35" top="0.35" bottom="0.5" header="0.3" footer="0.3"/>
  <pageSetup paperSize="9" scale="60" fitToHeight="0" orientation="landscape" r:id="rId1"/>
  <headerFooter differentFirst="1" scaleWithDoc="0">
    <oddFooter>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2288C0-CC39-4867-A1A8-7AD29F60622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I8:I21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C47D-1C50-4B2B-A6C6-247089733C63}">
  <dimension ref="A1:AA181"/>
  <sheetViews>
    <sheetView showGridLines="0" topLeftCell="A12" zoomScale="80" zoomScaleNormal="80" workbookViewId="0">
      <selection activeCell="H25" sqref="H25"/>
    </sheetView>
  </sheetViews>
  <sheetFormatPr defaultColWidth="0" defaultRowHeight="14.25" zeroHeight="1" outlineLevelRow="1"/>
  <cols>
    <col min="1" max="2" width="2.7109375" bestFit="1" customWidth="1"/>
    <col min="3" max="3" width="0.7109375" customWidth="1"/>
    <col min="4" max="5" width="2.7109375" customWidth="1"/>
    <col min="6" max="6" width="3.7109375" customWidth="1"/>
    <col min="7" max="7" width="81.28515625" customWidth="1"/>
    <col min="8" max="8" width="22" customWidth="1"/>
    <col min="9" max="10" width="12.28515625" customWidth="1"/>
  </cols>
  <sheetData>
    <row r="1" spans="1:27">
      <c r="C1" s="18"/>
      <c r="J1" s="93"/>
    </row>
    <row r="2" spans="1:27" ht="48" customHeight="1" thickBot="1">
      <c r="A2" s="15"/>
      <c r="B2" s="15"/>
      <c r="C2" s="18"/>
      <c r="D2" s="15"/>
      <c r="E2" s="16"/>
      <c r="F2" s="17" t="s">
        <v>73</v>
      </c>
      <c r="G2" s="15"/>
      <c r="H2" s="15"/>
      <c r="I2" s="15"/>
      <c r="J2" s="94"/>
    </row>
    <row r="3" spans="1:27" ht="15" thickTop="1">
      <c r="C3" s="18"/>
      <c r="J3" s="93"/>
    </row>
    <row r="4" spans="1:27">
      <c r="C4" s="18"/>
      <c r="J4" s="93"/>
    </row>
    <row r="5" spans="1:27">
      <c r="C5" s="18"/>
      <c r="F5" s="14" t="s">
        <v>43</v>
      </c>
      <c r="G5" s="23" t="s">
        <v>45</v>
      </c>
      <c r="H5" s="14" t="s">
        <v>74</v>
      </c>
      <c r="J5" s="93"/>
    </row>
    <row r="6" spans="1:27" ht="25.5" customHeight="1">
      <c r="C6" s="18"/>
      <c r="F6" s="42">
        <f>IF('Backlog Sintética'!G6="","",'Backlog Sintética'!F6)</f>
        <v>1</v>
      </c>
      <c r="G6" s="43" t="str">
        <f>_xlfn.XLOOKUP(F6,'Backlog Sintética'!$F:$F,'Backlog Sintética'!$H:$H,"")</f>
        <v>Sprint 0</v>
      </c>
      <c r="H6" s="41">
        <f>IF(G6="","",IFERROR(COUNTIF(H7:H16,"Concluído")/COUNTIFS(H7:H16,"&lt;&gt;-",H7:H16,"&lt;&gt;Cancelado"),0))</f>
        <v>0</v>
      </c>
      <c r="J6" s="93"/>
      <c r="L6" t="str" cm="1">
        <f t="array" ref="L6:AA6">'Sprint 1'!F4:U4</f>
        <v>ID</v>
      </c>
      <c r="M6" t="str">
        <v>Índice</v>
      </c>
      <c r="N6" t="str">
        <v>Tema</v>
      </c>
      <c r="O6" t="str">
        <v>Programa</v>
      </c>
      <c r="P6" t="str">
        <v>Disciplina</v>
      </c>
      <c r="Q6" t="str">
        <v>Turma</v>
      </c>
      <c r="R6" t="str">
        <v>Grupo</v>
      </c>
      <c r="S6" t="str">
        <v>Sprint</v>
      </c>
      <c r="T6" t="str">
        <v xml:space="preserve">Épico </v>
      </c>
      <c r="U6" t="str">
        <v>História</v>
      </c>
      <c r="V6" t="str">
        <v>Tarefa</v>
      </c>
      <c r="W6" t="str">
        <v>Responsável</v>
      </c>
      <c r="X6" t="str">
        <v>Status</v>
      </c>
      <c r="Y6" t="str">
        <v>Planning Poker</v>
      </c>
      <c r="Z6" t="str">
        <v>Bloqueios / Impedimentos</v>
      </c>
      <c r="AA6" t="str">
        <v>Observações</v>
      </c>
    </row>
    <row r="7" spans="1:27" ht="18.600000000000001" customHeight="1" outlineLevel="1">
      <c r="C7" s="18"/>
      <c r="F7" s="20" t="str">
        <f>IF(F6="","",F6&amp;".1")</f>
        <v>1.1</v>
      </c>
      <c r="G7" s="39" t="s">
        <v>75</v>
      </c>
      <c r="H7" s="13" t="str" cm="1">
        <f t="array" ref="H7">IFERROR(IF(G6="","-",_xlfn.XLOOKUP(G6,_xlfn._xlws.FILTER($V:$V,$U:$U=$G$6),_xlfn._xlws.FILTER($X:$X,$U:$U=$G$6),"Elencado")),"Elencado")</f>
        <v>Elencado</v>
      </c>
      <c r="J7" s="93"/>
      <c r="L7" cm="1">
        <f t="array" ref="L7:AA20">'Sprint 5'!F5:U18</f>
        <v>1</v>
      </c>
      <c r="M7" t="str">
        <v/>
      </c>
      <c r="N7" t="str">
        <v>Projeto Educado PSP 2</v>
      </c>
      <c r="O7" t="str">
        <v>Educado</v>
      </c>
      <c r="P7" t="str">
        <v>PSP 2</v>
      </c>
      <c r="Q7">
        <v>1</v>
      </c>
      <c r="R7" t="str">
        <v>Educado</v>
      </c>
      <c r="S7" t="str">
        <v>Sprint 5</v>
      </c>
      <c r="T7" t="str">
        <v/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ht="18.600000000000001" customHeight="1" outlineLevel="1">
      <c r="C8" s="18"/>
      <c r="F8" s="20" t="str">
        <f>IF(F7="","",INDEX(_xlfn.TEXTSPLIT(F7,"."),1,1)&amp;"."&amp;(VALUE(INDEX(_xlfn.TEXTSPLIT(F7,"."),1,2))+1))</f>
        <v>1.2</v>
      </c>
      <c r="G8" t="s">
        <v>76</v>
      </c>
      <c r="H8" s="13" t="str" cm="1">
        <f t="array" ref="H8">IFERROR(IF(G7="","-",_xlfn.XLOOKUP(G7,_xlfn._xlws.FILTER($V:$V,$U:$U=$G$6),_xlfn._xlws.FILTER($X:$X,$U:$U=$G$6),"Elencado")),"Elencado")</f>
        <v>Elencado</v>
      </c>
      <c r="J8" s="93"/>
      <c r="L8">
        <v>2</v>
      </c>
      <c r="M8" t="str">
        <v/>
      </c>
      <c r="N8" t="str">
        <v>Projeto Educado PSP 2</v>
      </c>
      <c r="O8" t="str">
        <v>Educado</v>
      </c>
      <c r="P8" t="str">
        <v>PSP 2</v>
      </c>
      <c r="Q8">
        <v>1</v>
      </c>
      <c r="R8" t="str">
        <v>Educado</v>
      </c>
      <c r="S8" t="str">
        <v>Sprint 5</v>
      </c>
      <c r="T8" t="str">
        <v/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ht="18.600000000000001" customHeight="1" outlineLevel="1">
      <c r="C9" s="18"/>
      <c r="F9" s="20" t="str">
        <f t="shared" ref="F9:F16" si="0">IF(F8="","",INDEX(_xlfn.TEXTSPLIT(F8,"."),1,1)&amp;"."&amp;(VALUE(INDEX(_xlfn.TEXTSPLIT(F8,"."),1,2))+1))</f>
        <v>1.3</v>
      </c>
      <c r="G9" s="38" t="s">
        <v>77</v>
      </c>
      <c r="H9" s="19" t="str" cm="1">
        <f t="array" ref="H9">IFERROR(IF(G9="","-",_xlfn.XLOOKUP(G9,_xlfn._xlws.FILTER($V:$V,$U:$U=$G$6),_xlfn._xlws.FILTER($X:$X,$U:$U=$G$6),"Elencado")),"Elencado")</f>
        <v>Elencado</v>
      </c>
      <c r="J9" s="93"/>
      <c r="L9">
        <v>3</v>
      </c>
      <c r="M9" t="str">
        <v/>
      </c>
      <c r="N9" t="str">
        <v>Projeto Educado PSP 2</v>
      </c>
      <c r="O9" t="str">
        <v>Educado</v>
      </c>
      <c r="P9" t="str">
        <v>PSP 2</v>
      </c>
      <c r="Q9">
        <v>1</v>
      </c>
      <c r="R9" t="str">
        <v>Educado</v>
      </c>
      <c r="S9" t="str">
        <v>Sprint 5</v>
      </c>
      <c r="T9" t="str">
        <v/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ht="18.600000000000001" customHeight="1" outlineLevel="1">
      <c r="C10" s="18"/>
      <c r="F10" s="20" t="str">
        <f t="shared" si="0"/>
        <v>1.4</v>
      </c>
      <c r="G10" s="39" t="s">
        <v>78</v>
      </c>
      <c r="H10" s="13" t="str" cm="1">
        <f t="array" ref="H10">IFERROR(IF(G10="","-",_xlfn.XLOOKUP(G10,_xlfn._xlws.FILTER($V:$V,$U:$U=$G$6),_xlfn._xlws.FILTER($X:$X,$U:$U=$G$6),"Elencado")),"Elencado")</f>
        <v>Elencado</v>
      </c>
      <c r="J10" s="93"/>
      <c r="L10">
        <v>4</v>
      </c>
      <c r="M10" t="str">
        <v/>
      </c>
      <c r="N10" t="str">
        <v>Projeto Educado PSP 2</v>
      </c>
      <c r="O10" t="str">
        <v>Educado</v>
      </c>
      <c r="P10" t="str">
        <v>PSP 2</v>
      </c>
      <c r="Q10">
        <v>1</v>
      </c>
      <c r="R10" t="str">
        <v>Educado</v>
      </c>
      <c r="S10" t="str">
        <v>Sprint 5</v>
      </c>
      <c r="T10" t="str">
        <v/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ht="18.600000000000001" customHeight="1" outlineLevel="1">
      <c r="C11" s="18"/>
      <c r="F11" s="20" t="str">
        <f t="shared" si="0"/>
        <v>1.5</v>
      </c>
      <c r="G11" s="38"/>
      <c r="H11" s="19" t="str" cm="1">
        <f t="array" ref="H11">IFERROR(IF(G11="","-",_xlfn.XLOOKUP(G11,_xlfn._xlws.FILTER($V:$V,$U:$U=$G$6),_xlfn._xlws.FILTER($X:$X,$U:$U=$G$6),"Elencado")),"Elencado")</f>
        <v>-</v>
      </c>
      <c r="J11" s="93"/>
      <c r="L11">
        <v>5</v>
      </c>
      <c r="M11" t="str">
        <v/>
      </c>
      <c r="N11" t="str">
        <v>Projeto Educado PSP 2</v>
      </c>
      <c r="O11" t="str">
        <v>Educado</v>
      </c>
      <c r="P11" t="str">
        <v>PSP 2</v>
      </c>
      <c r="Q11">
        <v>1</v>
      </c>
      <c r="R11" t="str">
        <v>Educado</v>
      </c>
      <c r="S11" t="str">
        <v>Sprint 5</v>
      </c>
      <c r="T11" t="str">
        <v/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ht="18.600000000000001" customHeight="1" outlineLevel="1">
      <c r="C12" s="18"/>
      <c r="F12" s="20" t="str">
        <f t="shared" si="0"/>
        <v>1.6</v>
      </c>
      <c r="G12" s="39"/>
      <c r="H12" s="13" t="str" cm="1">
        <f t="array" ref="H12">IFERROR(IF(G12="","-",_xlfn.XLOOKUP(G12,_xlfn._xlws.FILTER($V:$V,$U:$U=$G$6),_xlfn._xlws.FILTER($X:$X,$U:$U=$G$6),"Elencado")),"Elencado")</f>
        <v>-</v>
      </c>
      <c r="J12" s="93"/>
      <c r="L12">
        <v>6</v>
      </c>
      <c r="M12" t="str">
        <v/>
      </c>
      <c r="N12" t="str">
        <v>Projeto Educado PSP 2</v>
      </c>
      <c r="O12" t="str">
        <v>Educado</v>
      </c>
      <c r="P12" t="str">
        <v>PSP 2</v>
      </c>
      <c r="Q12">
        <v>1</v>
      </c>
      <c r="R12" t="str">
        <v>Educado</v>
      </c>
      <c r="S12" t="str">
        <v>Sprint 5</v>
      </c>
      <c r="T12" t="str">
        <v/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ht="18.600000000000001" customHeight="1" outlineLevel="1">
      <c r="C13" s="18"/>
      <c r="F13" s="20" t="str">
        <f t="shared" si="0"/>
        <v>1.7</v>
      </c>
      <c r="G13" s="38"/>
      <c r="H13" s="19" t="str" cm="1">
        <f t="array" ref="H13">IFERROR(IF(G13="","-",_xlfn.XLOOKUP(G13,_xlfn._xlws.FILTER($V:$V,$U:$U=$G$6),_xlfn._xlws.FILTER($X:$X,$U:$U=$G$6),"Elencado")),"Elencado")</f>
        <v>-</v>
      </c>
      <c r="J13" s="93"/>
      <c r="L13">
        <v>7</v>
      </c>
      <c r="M13" t="str">
        <v/>
      </c>
      <c r="N13" t="str">
        <v>Projeto Educado PSP 2</v>
      </c>
      <c r="O13" t="str">
        <v>Educado</v>
      </c>
      <c r="P13" t="str">
        <v>PSP 2</v>
      </c>
      <c r="Q13">
        <v>1</v>
      </c>
      <c r="R13" t="str">
        <v>Educado</v>
      </c>
      <c r="S13" t="str">
        <v>Sprint 5</v>
      </c>
      <c r="T13" t="str">
        <v/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ht="18.600000000000001" customHeight="1" outlineLevel="1">
      <c r="C14" s="18"/>
      <c r="F14" s="20" t="str">
        <f t="shared" si="0"/>
        <v>1.8</v>
      </c>
      <c r="G14" s="39"/>
      <c r="H14" s="13" t="str" cm="1">
        <f t="array" ref="H14">IFERROR(IF(G14="","-",_xlfn.XLOOKUP(G14,_xlfn._xlws.FILTER($V:$V,$U:$U=$G$6),_xlfn._xlws.FILTER($X:$X,$U:$U=$G$6),"Elencado")),"Elencado")</f>
        <v>-</v>
      </c>
      <c r="J14" s="93"/>
      <c r="L14">
        <v>8</v>
      </c>
      <c r="M14" t="str">
        <v/>
      </c>
      <c r="N14" t="str">
        <v>Projeto Educado PSP 2</v>
      </c>
      <c r="O14" t="str">
        <v>Educado</v>
      </c>
      <c r="P14" t="str">
        <v>PSP 2</v>
      </c>
      <c r="Q14">
        <v>1</v>
      </c>
      <c r="R14" t="str">
        <v>Educado</v>
      </c>
      <c r="S14" t="str">
        <v>Sprint 5</v>
      </c>
      <c r="T14" t="str">
        <v/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ht="18.600000000000001" customHeight="1" outlineLevel="1">
      <c r="C15" s="18"/>
      <c r="F15" s="20" t="str">
        <f t="shared" si="0"/>
        <v>1.9</v>
      </c>
      <c r="G15" s="38"/>
      <c r="H15" s="19" t="str" cm="1">
        <f t="array" ref="H15">IFERROR(IF(G15="","-",_xlfn.XLOOKUP(G15,_xlfn._xlws.FILTER($V:$V,$U:$U=$G$6),_xlfn._xlws.FILTER($X:$X,$U:$U=$G$6),"Elencado")),"Elencado")</f>
        <v>-</v>
      </c>
      <c r="J15" s="93"/>
      <c r="L15">
        <v>9</v>
      </c>
      <c r="M15" t="str">
        <v/>
      </c>
      <c r="N15" t="str">
        <v>Projeto Educado PSP 2</v>
      </c>
      <c r="O15" t="str">
        <v>Educado</v>
      </c>
      <c r="P15" t="str">
        <v>PSP 2</v>
      </c>
      <c r="Q15">
        <v>1</v>
      </c>
      <c r="R15" t="str">
        <v>Educado</v>
      </c>
      <c r="S15" t="str">
        <v>Sprint 5</v>
      </c>
      <c r="T15" t="str">
        <v/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ht="18.600000000000001" customHeight="1" outlineLevel="1">
      <c r="C16" s="18"/>
      <c r="F16" s="20" t="str">
        <f t="shared" si="0"/>
        <v>1.10</v>
      </c>
      <c r="G16" s="39"/>
      <c r="H16" s="13" t="str" cm="1">
        <f t="array" ref="H16">IFERROR(IF(G16="","-",_xlfn.XLOOKUP(G16,_xlfn._xlws.FILTER($V:$V,$U:$U=$G$6),_xlfn._xlws.FILTER($X:$X,$U:$U=$G$6),"Elencado")),"Elencado")</f>
        <v>-</v>
      </c>
      <c r="J16" s="93"/>
      <c r="L16">
        <v>10</v>
      </c>
      <c r="M16" t="str">
        <v/>
      </c>
      <c r="N16" t="str">
        <v>Projeto Educado PSP 2</v>
      </c>
      <c r="O16" t="str">
        <v>Educado</v>
      </c>
      <c r="P16" t="str">
        <v>PSP 2</v>
      </c>
      <c r="Q16">
        <v>1</v>
      </c>
      <c r="R16" t="str">
        <v>Educado</v>
      </c>
      <c r="S16" t="str">
        <v>Sprint 5</v>
      </c>
      <c r="T16" t="str">
        <v/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3:27" ht="25.5" customHeight="1">
      <c r="C17" s="18"/>
      <c r="F17" s="42">
        <f>IF('Backlog Sintética'!G7="","",'Backlog Sintética'!F7)</f>
        <v>2</v>
      </c>
      <c r="G17" s="43" t="str">
        <f>_xlfn.XLOOKUP(F17,'Backlog Sintética'!$F:$F,'Backlog Sintética'!$H:$H,"")</f>
        <v>Sprint 1</v>
      </c>
      <c r="H17" s="41">
        <f>IF(G17="","",IFERROR(COUNTIF(H18:H27,"Concluído")/COUNTIFS(H18:H27,"&lt;&gt;-",H18:H27,"&lt;&gt;Cancelado"),0))</f>
        <v>0.2</v>
      </c>
      <c r="J17" s="93"/>
      <c r="L17">
        <v>11</v>
      </c>
      <c r="M17" t="str">
        <v/>
      </c>
      <c r="N17" t="str">
        <v>Projeto Educado PSP 2</v>
      </c>
      <c r="O17" t="str">
        <v>Educado</v>
      </c>
      <c r="P17" t="str">
        <v>PSP 2</v>
      </c>
      <c r="Q17">
        <v>1</v>
      </c>
      <c r="R17" t="str">
        <v>Educado</v>
      </c>
      <c r="S17" t="str">
        <v>Sprint 5</v>
      </c>
      <c r="T17" t="str">
        <v/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3:27" ht="18.600000000000001" customHeight="1" outlineLevel="1">
      <c r="C18" s="18"/>
      <c r="F18" s="20" t="str">
        <f>IF(F17="","",F17&amp;".1")</f>
        <v>2.1</v>
      </c>
      <c r="G18" s="38" t="s">
        <v>79</v>
      </c>
      <c r="H18" s="19" t="str" cm="1">
        <f t="array" ref="H18">IFERROR(IF(G18="","-",_xlfn.XLOOKUP(G18,_xlfn._xlws.FILTER($V:$V,$U:$U=$G$17),_xlfn._xlws.FILTER($X:$X,$U:$U=$G$17),"Elencado")),"Elencado")</f>
        <v>Elencado</v>
      </c>
      <c r="J18" s="93"/>
      <c r="L18">
        <v>12</v>
      </c>
      <c r="M18" t="str">
        <v/>
      </c>
      <c r="N18" t="str">
        <v>Projeto Educado PSP 2</v>
      </c>
      <c r="O18" t="str">
        <v>Educado</v>
      </c>
      <c r="P18" t="str">
        <v>PSP 2</v>
      </c>
      <c r="Q18">
        <v>1</v>
      </c>
      <c r="R18" t="str">
        <v>Educado</v>
      </c>
      <c r="S18" t="str">
        <v>Sprint 5</v>
      </c>
      <c r="T18" t="str">
        <v/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3:27" ht="18.600000000000001" customHeight="1" outlineLevel="1">
      <c r="C19" s="18"/>
      <c r="F19" s="20" t="str">
        <f>IF(F18="","",INDEX(_xlfn.TEXTSPLIT(F18,"."),1,1)&amp;"."&amp;(VALUE(INDEX(_xlfn.TEXTSPLIT(F18,"."),1,2))+1))</f>
        <v>2.2</v>
      </c>
      <c r="G19" s="39" t="s">
        <v>80</v>
      </c>
      <c r="H19" s="40" t="s">
        <v>81</v>
      </c>
      <c r="J19" s="93"/>
      <c r="L19">
        <v>13</v>
      </c>
      <c r="M19" t="str">
        <v/>
      </c>
      <c r="N19" t="str">
        <v>Projeto Educado PSP 2</v>
      </c>
      <c r="O19" t="str">
        <v>Educado</v>
      </c>
      <c r="P19" t="str">
        <v>PSP 2</v>
      </c>
      <c r="Q19">
        <v>1</v>
      </c>
      <c r="R19" t="str">
        <v>Educado</v>
      </c>
      <c r="S19" t="str">
        <v>Sprint 5</v>
      </c>
      <c r="T19" t="str">
        <v/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3:27" ht="18.600000000000001" customHeight="1" outlineLevel="1">
      <c r="C20" s="18"/>
      <c r="F20" s="20" t="str">
        <f t="shared" ref="F20:F27" si="1">IF(F19="","",INDEX(_xlfn.TEXTSPLIT(F19,"."),1,1)&amp;"."&amp;(VALUE(INDEX(_xlfn.TEXTSPLIT(F19,"."),1,2))+1))</f>
        <v>2.3</v>
      </c>
      <c r="G20" s="38" t="s">
        <v>82</v>
      </c>
      <c r="H20" s="19" t="str" cm="1">
        <f t="array" ref="H20">IFERROR(IF(G20="","-",_xlfn.XLOOKUP(G20,_xlfn._xlws.FILTER($V:$V,$U:$U=$G$17),_xlfn._xlws.FILTER($X:$X,$U:$U=$G$17),"Elencado")),"Elencado")</f>
        <v>Elencado</v>
      </c>
      <c r="J20" s="93"/>
      <c r="L20">
        <v>14</v>
      </c>
      <c r="M20" t="str">
        <v/>
      </c>
      <c r="N20" t="str">
        <v>Projeto Educado PSP 2</v>
      </c>
      <c r="O20" t="str">
        <v>Educado</v>
      </c>
      <c r="P20" t="str">
        <v>PSP 2</v>
      </c>
      <c r="Q20">
        <v>1</v>
      </c>
      <c r="R20" t="str">
        <v>Educado</v>
      </c>
      <c r="S20" t="str">
        <v>Sprint 5</v>
      </c>
      <c r="T20" t="str">
        <v/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3:27" ht="18.600000000000001" customHeight="1" outlineLevel="1">
      <c r="C21" s="18"/>
      <c r="F21" s="20" t="str">
        <f t="shared" si="1"/>
        <v>2.4</v>
      </c>
      <c r="G21" s="39" t="s">
        <v>83</v>
      </c>
      <c r="H21" s="40" t="str" cm="1">
        <f t="array" ref="H21">IFERROR(IF(G21="","-",_xlfn.XLOOKUP(G21,_xlfn._xlws.FILTER($V:$V,$U:$U=$G$17),_xlfn._xlws.FILTER($X:$X,$U:$U=$G$17),"Elencado")),"Elencado")</f>
        <v>Elencado</v>
      </c>
      <c r="J21" s="93"/>
      <c r="L21" cm="1">
        <f t="array" ref="L21:AA34">'Sprint 4'!F5:U18</f>
        <v>1</v>
      </c>
      <c r="M21" t="str">
        <v/>
      </c>
      <c r="N21" t="str">
        <v>Projeto Educado PSP 2</v>
      </c>
      <c r="O21" t="str">
        <v>Educado</v>
      </c>
      <c r="P21" t="str">
        <v>PSP 2</v>
      </c>
      <c r="Q21">
        <v>1</v>
      </c>
      <c r="R21" t="str">
        <v>Educado</v>
      </c>
      <c r="S21" t="str">
        <v>Sprint 4</v>
      </c>
      <c r="T21" t="str">
        <v/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3:27" ht="18.600000000000001" customHeight="1" outlineLevel="1">
      <c r="C22" s="18"/>
      <c r="F22" s="20" t="str">
        <f t="shared" si="1"/>
        <v>2.5</v>
      </c>
      <c r="G22" s="38" t="s">
        <v>84</v>
      </c>
      <c r="H22" s="19" t="str" cm="1">
        <f t="array" ref="H22">IFERROR(IF(G22="","-",_xlfn.XLOOKUP(G22,_xlfn._xlws.FILTER($V:$V,$U:$U=$G$17),_xlfn._xlws.FILTER($X:$X,$U:$U=$G$17),"Elencado")),"Elencado")</f>
        <v>Elencado</v>
      </c>
      <c r="J22" s="93"/>
      <c r="L22">
        <v>2</v>
      </c>
      <c r="M22" t="str">
        <v/>
      </c>
      <c r="N22" t="str">
        <v>Projeto Educado PSP 2</v>
      </c>
      <c r="O22" t="str">
        <v>Educado</v>
      </c>
      <c r="P22" t="str">
        <v>PSP 2</v>
      </c>
      <c r="Q22">
        <v>1</v>
      </c>
      <c r="R22" t="str">
        <v>Educado</v>
      </c>
      <c r="S22" t="str">
        <v>Sprint 4</v>
      </c>
      <c r="T22" t="str">
        <v/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3:27" ht="18.600000000000001" customHeight="1" outlineLevel="1">
      <c r="C23" s="18"/>
      <c r="F23" s="20" t="str">
        <f t="shared" si="1"/>
        <v>2.6</v>
      </c>
      <c r="G23" s="39"/>
      <c r="H23" s="40" t="str" cm="1">
        <f t="array" ref="H23">IFERROR(IF(G23="","-",_xlfn.XLOOKUP(G23,_xlfn._xlws.FILTER($V:$V,$U:$U=$G$17),_xlfn._xlws.FILTER($X:$X,$U:$U=$G$17),"Elencado")),"Elencado")</f>
        <v>-</v>
      </c>
      <c r="J23" s="93"/>
      <c r="L23">
        <v>3</v>
      </c>
      <c r="M23" t="str">
        <v/>
      </c>
      <c r="N23" t="str">
        <v>Projeto Educado PSP 2</v>
      </c>
      <c r="O23" t="str">
        <v>Educado</v>
      </c>
      <c r="P23" t="str">
        <v>PSP 2</v>
      </c>
      <c r="Q23">
        <v>1</v>
      </c>
      <c r="R23" t="str">
        <v>Educado</v>
      </c>
      <c r="S23" t="str">
        <v>Sprint 4</v>
      </c>
      <c r="T23" t="str">
        <v/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3:27" ht="18.600000000000001" customHeight="1" outlineLevel="1">
      <c r="C24" s="18"/>
      <c r="F24" s="20" t="str">
        <f t="shared" si="1"/>
        <v>2.7</v>
      </c>
      <c r="G24" s="38"/>
      <c r="H24" s="19" t="str" cm="1">
        <f t="array" ref="H24">IFERROR(IF(G24="","-",_xlfn.XLOOKUP(G24,_xlfn._xlws.FILTER($V:$V,$U:$U=$G$17),_xlfn._xlws.FILTER($X:$X,$U:$U=$G$17),"Elencado")),"Elencado")</f>
        <v>-</v>
      </c>
      <c r="J24" s="93"/>
      <c r="L24">
        <v>4</v>
      </c>
      <c r="M24" t="str">
        <v/>
      </c>
      <c r="N24" t="str">
        <v>Projeto Educado PSP 2</v>
      </c>
      <c r="O24" t="str">
        <v>Educado</v>
      </c>
      <c r="P24" t="str">
        <v>PSP 2</v>
      </c>
      <c r="Q24">
        <v>1</v>
      </c>
      <c r="R24" t="str">
        <v>Educado</v>
      </c>
      <c r="S24" t="str">
        <v>Sprint 4</v>
      </c>
      <c r="T24" t="str">
        <v/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3:27" ht="18.600000000000001" customHeight="1" outlineLevel="1">
      <c r="C25" s="18"/>
      <c r="F25" s="20" t="str">
        <f t="shared" si="1"/>
        <v>2.8</v>
      </c>
      <c r="G25" s="39"/>
      <c r="H25" s="40" t="str" cm="1">
        <f t="array" ref="H25">IFERROR(IF(G25="","-",_xlfn.XLOOKUP(G25,_xlfn._xlws.FILTER($V:$V,$U:$U=$G$17),_xlfn._xlws.FILTER($X:$X,$U:$U=$G$17),"Elencado")),"Elencado")</f>
        <v>-</v>
      </c>
      <c r="J25" s="93"/>
      <c r="L25">
        <v>5</v>
      </c>
      <c r="M25" t="str">
        <v/>
      </c>
      <c r="N25" t="str">
        <v>Projeto Educado PSP 2</v>
      </c>
      <c r="O25" t="str">
        <v>Educado</v>
      </c>
      <c r="P25" t="str">
        <v>PSP 2</v>
      </c>
      <c r="Q25">
        <v>1</v>
      </c>
      <c r="R25" t="str">
        <v>Educado</v>
      </c>
      <c r="S25" t="str">
        <v>Sprint 4</v>
      </c>
      <c r="T25" t="str">
        <v/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3:27" ht="18.600000000000001" customHeight="1" outlineLevel="1">
      <c r="C26" s="18"/>
      <c r="F26" s="20" t="str">
        <f t="shared" si="1"/>
        <v>2.9</v>
      </c>
      <c r="G26" s="38"/>
      <c r="H26" s="19" t="str" cm="1">
        <f t="array" ref="H26">IFERROR(IF(G26="","-",_xlfn.XLOOKUP(G26,_xlfn._xlws.FILTER($V:$V,$U:$U=$G$17),_xlfn._xlws.FILTER($X:$X,$U:$U=$G$17),"Elencado")),"Elencado")</f>
        <v>-</v>
      </c>
      <c r="J26" s="93"/>
      <c r="L26">
        <v>6</v>
      </c>
      <c r="M26" t="str">
        <v/>
      </c>
      <c r="N26" t="str">
        <v>Projeto Educado PSP 2</v>
      </c>
      <c r="O26" t="str">
        <v>Educado</v>
      </c>
      <c r="P26" t="str">
        <v>PSP 2</v>
      </c>
      <c r="Q26">
        <v>1</v>
      </c>
      <c r="R26" t="str">
        <v>Educado</v>
      </c>
      <c r="S26" t="str">
        <v>Sprint 4</v>
      </c>
      <c r="T26" t="str">
        <v/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3:27" ht="18.600000000000001" customHeight="1" outlineLevel="1">
      <c r="C27" s="18"/>
      <c r="F27" s="20" t="str">
        <f t="shared" si="1"/>
        <v>2.10</v>
      </c>
      <c r="G27" s="39"/>
      <c r="H27" s="40" t="str" cm="1">
        <f t="array" ref="H27">IFERROR(IF(G27="","-",_xlfn.XLOOKUP(G27,_xlfn._xlws.FILTER($V:$V,$U:$U=$G$17),_xlfn._xlws.FILTER($X:$X,$U:$U=$G$17),"Elencado")),"Elencado")</f>
        <v>-</v>
      </c>
      <c r="J27" s="93"/>
      <c r="L27">
        <v>7</v>
      </c>
      <c r="M27" t="str">
        <v/>
      </c>
      <c r="N27" t="str">
        <v>Projeto Educado PSP 2</v>
      </c>
      <c r="O27" t="str">
        <v>Educado</v>
      </c>
      <c r="P27" t="str">
        <v>PSP 2</v>
      </c>
      <c r="Q27">
        <v>1</v>
      </c>
      <c r="R27" t="str">
        <v>Educado</v>
      </c>
      <c r="S27" t="str">
        <v>Sprint 4</v>
      </c>
      <c r="T27" t="str">
        <v/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3:27" ht="25.5" customHeight="1">
      <c r="C28" s="18"/>
      <c r="F28" s="42" t="str">
        <f>IF('Backlog Sintética'!G8="","",'Backlog Sintética'!F8)</f>
        <v/>
      </c>
      <c r="G28" s="43" t="str">
        <f>_xlfn.XLOOKUP(F28,'Backlog Sintética'!$F:$F,'Backlog Sintética'!$H:$H,"")</f>
        <v/>
      </c>
      <c r="H28" s="41" t="str">
        <f>IF(G28="","",IFERROR(COUNTIF(H29:H38,"Concluído")/COUNTIFS(H29:H38,"&lt;&gt;-",H29:H38,"&lt;&gt;Cancelado"),0))</f>
        <v/>
      </c>
      <c r="J28" s="93"/>
      <c r="L28">
        <v>8</v>
      </c>
      <c r="M28" t="str">
        <v/>
      </c>
      <c r="N28" t="str">
        <v>Projeto Educado PSP 2</v>
      </c>
      <c r="O28" t="str">
        <v>Educado</v>
      </c>
      <c r="P28" t="str">
        <v>PSP 2</v>
      </c>
      <c r="Q28">
        <v>1</v>
      </c>
      <c r="R28" t="str">
        <v>Educado</v>
      </c>
      <c r="S28" t="str">
        <v>Sprint 4</v>
      </c>
      <c r="T28" t="str">
        <v/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3:27" ht="18.600000000000001" customHeight="1" outlineLevel="1">
      <c r="C29" s="18"/>
      <c r="F29" s="20" t="str">
        <f>IF(F28="","",F28&amp;".1")</f>
        <v/>
      </c>
      <c r="G29" s="38"/>
      <c r="H29" s="19" t="str" cm="1">
        <f t="array" ref="H29">IFERROR(IF(G29="","-",_xlfn.XLOOKUP(G29,_xlfn._xlws.FILTER($V:$V,$U:$U=$G$28),_xlfn._xlws.FILTER($X:$X,$U:$U=$G$28),"Elencado")),"Elencado")</f>
        <v>-</v>
      </c>
      <c r="J29" s="93"/>
      <c r="L29">
        <v>9</v>
      </c>
      <c r="M29" t="str">
        <v/>
      </c>
      <c r="N29" t="str">
        <v>Projeto Educado PSP 2</v>
      </c>
      <c r="O29" t="str">
        <v>Educado</v>
      </c>
      <c r="P29" t="str">
        <v>PSP 2</v>
      </c>
      <c r="Q29">
        <v>1</v>
      </c>
      <c r="R29" t="str">
        <v>Educado</v>
      </c>
      <c r="S29" t="str">
        <v>Sprint 4</v>
      </c>
      <c r="T29" t="str">
        <v/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3:27" ht="18.600000000000001" customHeight="1" outlineLevel="1">
      <c r="C30" s="18"/>
      <c r="F30" s="20" t="str">
        <f>IF(F29="","",INDEX(_xlfn.TEXTSPLIT(F29,"."),1,1)&amp;"."&amp;(VALUE(INDEX(_xlfn.TEXTSPLIT(F29,"."),1,2))+1))</f>
        <v/>
      </c>
      <c r="G30" s="39"/>
      <c r="H30" s="40" t="str" cm="1">
        <f t="array" ref="H30">IFERROR(IF(G30="","-",_xlfn.XLOOKUP(G30,_xlfn._xlws.FILTER($V:$V,$U:$U=$G$28),_xlfn._xlws.FILTER($X:$X,$U:$U=$G$28),"Elencado")),"Elencado")</f>
        <v>-</v>
      </c>
      <c r="J30" s="93"/>
      <c r="L30">
        <v>10</v>
      </c>
      <c r="M30" t="str">
        <v/>
      </c>
      <c r="N30" t="str">
        <v>Projeto Educado PSP 2</v>
      </c>
      <c r="O30" t="str">
        <v>Educado</v>
      </c>
      <c r="P30" t="str">
        <v>PSP 2</v>
      </c>
      <c r="Q30">
        <v>1</v>
      </c>
      <c r="R30" t="str">
        <v>Educado</v>
      </c>
      <c r="S30" t="str">
        <v>Sprint 4</v>
      </c>
      <c r="T30" t="str">
        <v/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3:27" ht="18.600000000000001" customHeight="1" outlineLevel="1">
      <c r="C31" s="18"/>
      <c r="F31" s="20" t="str">
        <f t="shared" ref="F31:F38" si="2">IF(F30="","",INDEX(_xlfn.TEXTSPLIT(F30,"."),1,1)&amp;"."&amp;(VALUE(INDEX(_xlfn.TEXTSPLIT(F30,"."),1,2))+1))</f>
        <v/>
      </c>
      <c r="G31" s="38"/>
      <c r="H31" s="19" t="str" cm="1">
        <f t="array" ref="H31">IFERROR(IF(G31="","-",_xlfn.XLOOKUP(G31,_xlfn._xlws.FILTER($V:$V,$U:$U=$G$28),_xlfn._xlws.FILTER($X:$X,$U:$U=$G$28),"Elencado")),"Elencado")</f>
        <v>-</v>
      </c>
      <c r="J31" s="93"/>
      <c r="L31">
        <v>11</v>
      </c>
      <c r="M31" t="str">
        <v/>
      </c>
      <c r="N31" t="str">
        <v>Projeto Educado PSP 2</v>
      </c>
      <c r="O31" t="str">
        <v>Educado</v>
      </c>
      <c r="P31" t="str">
        <v>PSP 2</v>
      </c>
      <c r="Q31">
        <v>1</v>
      </c>
      <c r="R31" t="str">
        <v>Educado</v>
      </c>
      <c r="S31" t="str">
        <v>Sprint 4</v>
      </c>
      <c r="T31" t="str">
        <v/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3:27" ht="18.600000000000001" customHeight="1" outlineLevel="1">
      <c r="C32" s="18"/>
      <c r="F32" s="20" t="str">
        <f t="shared" si="2"/>
        <v/>
      </c>
      <c r="G32" s="39"/>
      <c r="H32" s="40" t="str" cm="1">
        <f t="array" ref="H32">IFERROR(IF(G32="","-",_xlfn.XLOOKUP(G32,_xlfn._xlws.FILTER($V:$V,$U:$U=$G$28),_xlfn._xlws.FILTER($X:$X,$U:$U=$G$28),"Elencado")),"Elencado")</f>
        <v>-</v>
      </c>
      <c r="J32" s="93"/>
      <c r="L32">
        <v>12</v>
      </c>
      <c r="M32" t="str">
        <v/>
      </c>
      <c r="N32" t="str">
        <v>Projeto Educado PSP 2</v>
      </c>
      <c r="O32" t="str">
        <v>Educado</v>
      </c>
      <c r="P32" t="str">
        <v>PSP 2</v>
      </c>
      <c r="Q32">
        <v>1</v>
      </c>
      <c r="R32" t="str">
        <v>Educado</v>
      </c>
      <c r="S32" t="str">
        <v>Sprint 4</v>
      </c>
      <c r="T32" t="str">
        <v/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3:27" ht="18.600000000000001" customHeight="1" outlineLevel="1">
      <c r="C33" s="18"/>
      <c r="F33" s="20" t="str">
        <f t="shared" si="2"/>
        <v/>
      </c>
      <c r="G33" s="38"/>
      <c r="H33" s="19" t="str" cm="1">
        <f t="array" ref="H33">IFERROR(IF(G33="","-",_xlfn.XLOOKUP(G33,_xlfn._xlws.FILTER($V:$V,$U:$U=$G$28),_xlfn._xlws.FILTER($X:$X,$U:$U=$G$28),"Elencado")),"Elencado")</f>
        <v>-</v>
      </c>
      <c r="J33" s="93"/>
      <c r="L33">
        <v>13</v>
      </c>
      <c r="M33" t="str">
        <v/>
      </c>
      <c r="N33" t="str">
        <v>Projeto Educado PSP 2</v>
      </c>
      <c r="O33" t="str">
        <v>Educado</v>
      </c>
      <c r="P33" t="str">
        <v>PSP 2</v>
      </c>
      <c r="Q33">
        <v>1</v>
      </c>
      <c r="R33" t="str">
        <v>Educado</v>
      </c>
      <c r="S33" t="str">
        <v>Sprint 4</v>
      </c>
      <c r="T33" t="str">
        <v/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3:27" ht="18.600000000000001" customHeight="1" outlineLevel="1">
      <c r="C34" s="18"/>
      <c r="F34" s="20" t="str">
        <f t="shared" si="2"/>
        <v/>
      </c>
      <c r="G34" s="39"/>
      <c r="H34" s="40" t="str" cm="1">
        <f t="array" ref="H34">IFERROR(IF(G34="","-",_xlfn.XLOOKUP(G34,_xlfn._xlws.FILTER($V:$V,$U:$U=$G$28),_xlfn._xlws.FILTER($X:$X,$U:$U=$G$28),"Elencado")),"Elencado")</f>
        <v>-</v>
      </c>
      <c r="J34" s="93"/>
      <c r="L34">
        <v>14</v>
      </c>
      <c r="M34" t="str">
        <v/>
      </c>
      <c r="N34" t="str">
        <v>Projeto Educado PSP 2</v>
      </c>
      <c r="O34" t="str">
        <v>Educado</v>
      </c>
      <c r="P34" t="str">
        <v>PSP 2</v>
      </c>
      <c r="Q34">
        <v>1</v>
      </c>
      <c r="R34" t="str">
        <v>Educado</v>
      </c>
      <c r="S34" t="str">
        <v>Sprint 4</v>
      </c>
      <c r="T34" t="str">
        <v/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3:27" ht="18.600000000000001" customHeight="1" outlineLevel="1">
      <c r="C35" s="18"/>
      <c r="F35" s="20" t="str">
        <f t="shared" si="2"/>
        <v/>
      </c>
      <c r="G35" s="38"/>
      <c r="H35" s="19" t="str" cm="1">
        <f t="array" ref="H35">IFERROR(IF(G35="","-",_xlfn.XLOOKUP(G35,_xlfn._xlws.FILTER($V:$V,$U:$U=$G$28),_xlfn._xlws.FILTER($X:$X,$U:$U=$G$28),"Elencado")),"Elencado")</f>
        <v>-</v>
      </c>
      <c r="J35" s="93"/>
      <c r="L35" cm="1">
        <f t="array" ref="L35:AA48">'Sprint 3'!F5:U18</f>
        <v>1</v>
      </c>
      <c r="M35" t="str">
        <v/>
      </c>
      <c r="N35" t="str">
        <v>Projeto Educado PSP 2</v>
      </c>
      <c r="O35" t="str">
        <v>Educado</v>
      </c>
      <c r="P35" t="str">
        <v>PSP 2</v>
      </c>
      <c r="Q35">
        <v>1</v>
      </c>
      <c r="R35" t="str">
        <v>Educado</v>
      </c>
      <c r="S35" t="str">
        <v>Sprint 3</v>
      </c>
      <c r="T35" t="str">
        <v/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3:27" ht="18.600000000000001" customHeight="1" outlineLevel="1">
      <c r="C36" s="18"/>
      <c r="F36" s="20" t="str">
        <f t="shared" si="2"/>
        <v/>
      </c>
      <c r="G36" s="39"/>
      <c r="H36" s="40" t="str" cm="1">
        <f t="array" ref="H36">IFERROR(IF(G36="","-",_xlfn.XLOOKUP(G36,_xlfn._xlws.FILTER($V:$V,$U:$U=$G$28),_xlfn._xlws.FILTER($X:$X,$U:$U=$G$28),"Elencado")),"Elencado")</f>
        <v>-</v>
      </c>
      <c r="J36" s="93"/>
      <c r="L36">
        <v>2</v>
      </c>
      <c r="M36" t="str">
        <v/>
      </c>
      <c r="N36" t="str">
        <v>Projeto Educado PSP 2</v>
      </c>
      <c r="O36" t="str">
        <v>Educado</v>
      </c>
      <c r="P36" t="str">
        <v>PSP 2</v>
      </c>
      <c r="Q36">
        <v>1</v>
      </c>
      <c r="R36" t="str">
        <v>Educado</v>
      </c>
      <c r="S36" t="str">
        <v>Sprint 3</v>
      </c>
      <c r="T36" t="str">
        <v/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3:27" ht="18.600000000000001" customHeight="1" outlineLevel="1">
      <c r="C37" s="18"/>
      <c r="F37" s="20" t="str">
        <f t="shared" si="2"/>
        <v/>
      </c>
      <c r="G37" s="38"/>
      <c r="H37" s="19" t="str" cm="1">
        <f t="array" ref="H37">IFERROR(IF(G37="","-",_xlfn.XLOOKUP(G37,_xlfn._xlws.FILTER($V:$V,$U:$U=$G$28),_xlfn._xlws.FILTER($X:$X,$U:$U=$G$28),"Elencado")),"Elencado")</f>
        <v>-</v>
      </c>
      <c r="J37" s="93"/>
      <c r="L37">
        <v>3</v>
      </c>
      <c r="M37" t="str">
        <v/>
      </c>
      <c r="N37" t="str">
        <v>Projeto Educado PSP 2</v>
      </c>
      <c r="O37" t="str">
        <v>Educado</v>
      </c>
      <c r="P37" t="str">
        <v>PSP 2</v>
      </c>
      <c r="Q37">
        <v>1</v>
      </c>
      <c r="R37" t="str">
        <v>Educado</v>
      </c>
      <c r="S37" t="str">
        <v>Sprint 3</v>
      </c>
      <c r="T37" t="str">
        <v/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3:27" ht="18.600000000000001" customHeight="1" outlineLevel="1">
      <c r="C38" s="18"/>
      <c r="F38" s="20" t="str">
        <f t="shared" si="2"/>
        <v/>
      </c>
      <c r="G38" s="39"/>
      <c r="H38" s="40" t="str" cm="1">
        <f t="array" ref="H38">IFERROR(IF(G38="","-",_xlfn.XLOOKUP(G38,_xlfn._xlws.FILTER($V:$V,$U:$U=$G$28),_xlfn._xlws.FILTER($X:$X,$U:$U=$G$28),"Elencado")),"Elencado")</f>
        <v>-</v>
      </c>
      <c r="J38" s="93"/>
      <c r="L38">
        <v>4</v>
      </c>
      <c r="M38" t="str">
        <v/>
      </c>
      <c r="N38" t="str">
        <v>Projeto Educado PSP 2</v>
      </c>
      <c r="O38" t="str">
        <v>Educado</v>
      </c>
      <c r="P38" t="str">
        <v>PSP 2</v>
      </c>
      <c r="Q38">
        <v>1</v>
      </c>
      <c r="R38" t="str">
        <v>Educado</v>
      </c>
      <c r="S38" t="str">
        <v>Sprint 3</v>
      </c>
      <c r="T38" t="str">
        <v/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3:27" ht="25.5" customHeight="1">
      <c r="C39" s="18"/>
      <c r="F39" s="42" t="str">
        <f>IF('Backlog Sintética'!G9="","",'Backlog Sintética'!F9)</f>
        <v/>
      </c>
      <c r="G39" s="43" t="str">
        <f>_xlfn.XLOOKUP(F39,'Backlog Sintética'!$F:$F,'Backlog Sintética'!$H:$H,"")</f>
        <v/>
      </c>
      <c r="H39" s="41" t="str">
        <f>IF(G39="","",IFERROR(COUNTIF(H40:H49,"Concluído")/COUNTIFS(H40:H49,"&lt;&gt;-",H40:H49,"&lt;&gt;Cancelado"),0))</f>
        <v/>
      </c>
      <c r="J39" s="93"/>
      <c r="L39">
        <v>5</v>
      </c>
      <c r="M39" t="str">
        <v/>
      </c>
      <c r="N39" t="str">
        <v>Projeto Educado PSP 2</v>
      </c>
      <c r="O39" t="str">
        <v>Educado</v>
      </c>
      <c r="P39" t="str">
        <v>PSP 2</v>
      </c>
      <c r="Q39">
        <v>1</v>
      </c>
      <c r="R39" t="str">
        <v>Educado</v>
      </c>
      <c r="S39" t="str">
        <v>Sprint 3</v>
      </c>
      <c r="T39" t="str">
        <v/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3:27" ht="18.600000000000001" customHeight="1" outlineLevel="1">
      <c r="C40" s="18"/>
      <c r="F40" s="20" t="str">
        <f>IF(F39="","",F39&amp;".1")</f>
        <v/>
      </c>
      <c r="G40" s="38"/>
      <c r="H40" s="19" t="str" cm="1">
        <f t="array" ref="H40">IFERROR(IF(G40="","-",_xlfn.XLOOKUP(G40,_xlfn._xlws.FILTER($V:$V,$U:$U=$G$39),_xlfn._xlws.FILTER($X:$X,$U:$U=$G$39),"Elencado")),"Elencado")</f>
        <v>-</v>
      </c>
      <c r="J40" s="93"/>
      <c r="L40">
        <v>6</v>
      </c>
      <c r="M40" t="str">
        <v/>
      </c>
      <c r="N40" t="str">
        <v>Projeto Educado PSP 2</v>
      </c>
      <c r="O40" t="str">
        <v>Educado</v>
      </c>
      <c r="P40" t="str">
        <v>PSP 2</v>
      </c>
      <c r="Q40">
        <v>1</v>
      </c>
      <c r="R40" t="str">
        <v>Educado</v>
      </c>
      <c r="S40" t="str">
        <v>Sprint 3</v>
      </c>
      <c r="T40" t="str">
        <v/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3:27" ht="18.600000000000001" customHeight="1" outlineLevel="1">
      <c r="C41" s="18"/>
      <c r="F41" s="20" t="str">
        <f>IF(F40="","",INDEX(_xlfn.TEXTSPLIT(F40,"."),1,1)&amp;"."&amp;(VALUE(INDEX(_xlfn.TEXTSPLIT(F40,"."),1,2))+1))</f>
        <v/>
      </c>
      <c r="G41" s="39"/>
      <c r="H41" s="40" t="str" cm="1">
        <f t="array" ref="H41">IFERROR(IF(G41="","-",_xlfn.XLOOKUP(G41,_xlfn._xlws.FILTER($V:$V,$U:$U=$G$39),_xlfn._xlws.FILTER($X:$X,$U:$U=$G$39),"Elencado")),"Elencado")</f>
        <v>-</v>
      </c>
      <c r="J41" s="93"/>
      <c r="L41">
        <v>7</v>
      </c>
      <c r="M41" t="str">
        <v/>
      </c>
      <c r="N41" t="str">
        <v>Projeto Educado PSP 2</v>
      </c>
      <c r="O41" t="str">
        <v>Educado</v>
      </c>
      <c r="P41" t="str">
        <v>PSP 2</v>
      </c>
      <c r="Q41">
        <v>1</v>
      </c>
      <c r="R41" t="str">
        <v>Educado</v>
      </c>
      <c r="S41" t="str">
        <v>Sprint 3</v>
      </c>
      <c r="T41" t="str">
        <v/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3:27" ht="18.600000000000001" customHeight="1" outlineLevel="1">
      <c r="C42" s="18"/>
      <c r="F42" s="20" t="str">
        <f t="shared" ref="F42:F49" si="3">IF(F41="","",INDEX(_xlfn.TEXTSPLIT(F41,"."),1,1)&amp;"."&amp;(VALUE(INDEX(_xlfn.TEXTSPLIT(F41,"."),1,2))+1))</f>
        <v/>
      </c>
      <c r="G42" s="38"/>
      <c r="H42" s="19" t="str" cm="1">
        <f t="array" ref="H42">IFERROR(IF(G42="","-",_xlfn.XLOOKUP(G42,_xlfn._xlws.FILTER($V:$V,$U:$U=$G$39),_xlfn._xlws.FILTER($X:$X,$U:$U=$G$39),"Elencado")),"Elencado")</f>
        <v>-</v>
      </c>
      <c r="J42" s="93"/>
      <c r="L42">
        <v>8</v>
      </c>
      <c r="M42" t="str">
        <v/>
      </c>
      <c r="N42" t="str">
        <v>Projeto Educado PSP 2</v>
      </c>
      <c r="O42" t="str">
        <v>Educado</v>
      </c>
      <c r="P42" t="str">
        <v>PSP 2</v>
      </c>
      <c r="Q42">
        <v>1</v>
      </c>
      <c r="R42" t="str">
        <v>Educado</v>
      </c>
      <c r="S42" t="str">
        <v>Sprint 3</v>
      </c>
      <c r="T42" t="str">
        <v/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3:27" ht="18.600000000000001" customHeight="1" outlineLevel="1">
      <c r="C43" s="18"/>
      <c r="F43" s="20" t="str">
        <f t="shared" si="3"/>
        <v/>
      </c>
      <c r="G43" s="39"/>
      <c r="H43" s="40" t="str" cm="1">
        <f t="array" ref="H43">IFERROR(IF(G43="","-",_xlfn.XLOOKUP(G43,_xlfn._xlws.FILTER($V:$V,$U:$U=$G$39),_xlfn._xlws.FILTER($X:$X,$U:$U=$G$39),"Elencado")),"Elencado")</f>
        <v>-</v>
      </c>
      <c r="J43" s="93"/>
      <c r="L43">
        <v>9</v>
      </c>
      <c r="M43" t="str">
        <v/>
      </c>
      <c r="N43" t="str">
        <v>Projeto Educado PSP 2</v>
      </c>
      <c r="O43" t="str">
        <v>Educado</v>
      </c>
      <c r="P43" t="str">
        <v>PSP 2</v>
      </c>
      <c r="Q43">
        <v>1</v>
      </c>
      <c r="R43" t="str">
        <v>Educado</v>
      </c>
      <c r="S43" t="str">
        <v>Sprint 3</v>
      </c>
      <c r="T43" t="str">
        <v/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3:27" ht="18.600000000000001" customHeight="1" outlineLevel="1">
      <c r="C44" s="18"/>
      <c r="F44" s="20" t="str">
        <f t="shared" si="3"/>
        <v/>
      </c>
      <c r="G44" s="38"/>
      <c r="H44" s="19" t="str" cm="1">
        <f t="array" ref="H44">IFERROR(IF(G44="","-",_xlfn.XLOOKUP(G44,_xlfn._xlws.FILTER($V:$V,$U:$U=$G$39),_xlfn._xlws.FILTER($X:$X,$U:$U=$G$39),"Elencado")),"Elencado")</f>
        <v>-</v>
      </c>
      <c r="J44" s="93"/>
      <c r="L44">
        <v>10</v>
      </c>
      <c r="M44" t="str">
        <v/>
      </c>
      <c r="N44" t="str">
        <v>Projeto Educado PSP 2</v>
      </c>
      <c r="O44" t="str">
        <v>Educado</v>
      </c>
      <c r="P44" t="str">
        <v>PSP 2</v>
      </c>
      <c r="Q44">
        <v>1</v>
      </c>
      <c r="R44" t="str">
        <v>Educado</v>
      </c>
      <c r="S44" t="str">
        <v>Sprint 3</v>
      </c>
      <c r="T44" t="str">
        <v/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3:27" ht="18.600000000000001" customHeight="1" outlineLevel="1">
      <c r="C45" s="18"/>
      <c r="F45" s="20" t="str">
        <f t="shared" si="3"/>
        <v/>
      </c>
      <c r="G45" s="39"/>
      <c r="H45" s="40" t="str" cm="1">
        <f t="array" ref="H45">IFERROR(IF(G45="","-",_xlfn.XLOOKUP(G45,_xlfn._xlws.FILTER($V:$V,$U:$U=$G$39),_xlfn._xlws.FILTER($X:$X,$U:$U=$G$39),"Elencado")),"Elencado")</f>
        <v>-</v>
      </c>
      <c r="J45" s="93"/>
      <c r="L45">
        <v>11</v>
      </c>
      <c r="M45" t="str">
        <v/>
      </c>
      <c r="N45" t="str">
        <v>Projeto Educado PSP 2</v>
      </c>
      <c r="O45" t="str">
        <v>Educado</v>
      </c>
      <c r="P45" t="str">
        <v>PSP 2</v>
      </c>
      <c r="Q45">
        <v>1</v>
      </c>
      <c r="R45" t="str">
        <v>Educado</v>
      </c>
      <c r="S45" t="str">
        <v>Sprint 3</v>
      </c>
      <c r="T45" t="str">
        <v/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3:27" ht="18.600000000000001" customHeight="1" outlineLevel="1">
      <c r="C46" s="18"/>
      <c r="F46" s="20" t="str">
        <f t="shared" si="3"/>
        <v/>
      </c>
      <c r="G46" s="38"/>
      <c r="H46" s="19" t="str" cm="1">
        <f t="array" ref="H46">IFERROR(IF(G46="","-",_xlfn.XLOOKUP(G46,_xlfn._xlws.FILTER($V:$V,$U:$U=$G$39),_xlfn._xlws.FILTER($X:$X,$U:$U=$G$39),"Elencado")),"Elencado")</f>
        <v>-</v>
      </c>
      <c r="J46" s="93"/>
      <c r="L46">
        <v>12</v>
      </c>
      <c r="M46" t="str">
        <v/>
      </c>
      <c r="N46" t="str">
        <v>Projeto Educado PSP 2</v>
      </c>
      <c r="O46" t="str">
        <v>Educado</v>
      </c>
      <c r="P46" t="str">
        <v>PSP 2</v>
      </c>
      <c r="Q46">
        <v>1</v>
      </c>
      <c r="R46" t="str">
        <v>Educado</v>
      </c>
      <c r="S46" t="str">
        <v>Sprint 3</v>
      </c>
      <c r="T46" t="str">
        <v/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3:27" ht="18.600000000000001" customHeight="1" outlineLevel="1">
      <c r="C47" s="18"/>
      <c r="F47" s="20" t="str">
        <f t="shared" si="3"/>
        <v/>
      </c>
      <c r="G47" s="39"/>
      <c r="H47" s="40" t="str" cm="1">
        <f t="array" ref="H47">IFERROR(IF(G47="","-",_xlfn.XLOOKUP(G47,_xlfn._xlws.FILTER($V:$V,$U:$U=$G$39),_xlfn._xlws.FILTER($X:$X,$U:$U=$G$39),"Elencado")),"Elencado")</f>
        <v>-</v>
      </c>
      <c r="J47" s="93"/>
      <c r="L47">
        <v>13</v>
      </c>
      <c r="M47" t="str">
        <v/>
      </c>
      <c r="N47" t="str">
        <v>Projeto Educado PSP 2</v>
      </c>
      <c r="O47" t="str">
        <v>Educado</v>
      </c>
      <c r="P47" t="str">
        <v>PSP 2</v>
      </c>
      <c r="Q47">
        <v>1</v>
      </c>
      <c r="R47" t="str">
        <v>Educado</v>
      </c>
      <c r="S47" t="str">
        <v>Sprint 3</v>
      </c>
      <c r="T47" t="str">
        <v/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3:27" ht="18.600000000000001" customHeight="1" outlineLevel="1">
      <c r="C48" s="18"/>
      <c r="F48" s="20" t="str">
        <f t="shared" si="3"/>
        <v/>
      </c>
      <c r="G48" s="38"/>
      <c r="H48" s="19" t="str" cm="1">
        <f t="array" ref="H48">IFERROR(IF(G48="","-",_xlfn.XLOOKUP(G48,_xlfn._xlws.FILTER($V:$V,$U:$U=$G$39),_xlfn._xlws.FILTER($X:$X,$U:$U=$G$39),"Elencado")),"Elencado")</f>
        <v>-</v>
      </c>
      <c r="J48" s="93"/>
      <c r="L48">
        <v>14</v>
      </c>
      <c r="M48" t="str">
        <v/>
      </c>
      <c r="N48" t="str">
        <v>Projeto Educado PSP 2</v>
      </c>
      <c r="O48" t="str">
        <v>Educado</v>
      </c>
      <c r="P48" t="str">
        <v>PSP 2</v>
      </c>
      <c r="Q48">
        <v>1</v>
      </c>
      <c r="R48" t="str">
        <v>Educado</v>
      </c>
      <c r="S48" t="str">
        <v>Sprint 3</v>
      </c>
      <c r="T48" t="str">
        <v/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3:27" ht="18.600000000000001" customHeight="1" outlineLevel="1">
      <c r="C49" s="18"/>
      <c r="F49" s="20" t="str">
        <f t="shared" si="3"/>
        <v/>
      </c>
      <c r="G49" s="39"/>
      <c r="H49" s="40" t="str" cm="1">
        <f t="array" ref="H49">IFERROR(IF(G49="","-",_xlfn.XLOOKUP(G49,_xlfn._xlws.FILTER($V:$V,$U:$U=$G$39),_xlfn._xlws.FILTER($X:$X,$U:$U=$G$39),"Elencado")),"Elencado")</f>
        <v>-</v>
      </c>
      <c r="J49" s="93"/>
      <c r="L49" cm="1">
        <f t="array" ref="L49:AA62">'Sprint 2'!F5:U18</f>
        <v>1</v>
      </c>
      <c r="M49" t="str">
        <v/>
      </c>
      <c r="N49" t="str">
        <v>Projeto Educado PSP 2</v>
      </c>
      <c r="O49" t="str">
        <v>Educado</v>
      </c>
      <c r="P49" t="str">
        <v>PSP 2</v>
      </c>
      <c r="Q49">
        <v>1</v>
      </c>
      <c r="R49" t="str">
        <v>Educado</v>
      </c>
      <c r="S49" t="str">
        <v>Sprint 2</v>
      </c>
      <c r="T49" t="str">
        <v/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3:27" ht="25.5" customHeight="1">
      <c r="C50" s="18"/>
      <c r="F50" s="42" t="str">
        <f>IF('Backlog Sintética'!G10="","",'Backlog Sintética'!F10)</f>
        <v/>
      </c>
      <c r="G50" s="43" t="str">
        <f>_xlfn.XLOOKUP(F50,'Backlog Sintética'!$F:$F,'Backlog Sintética'!$H:$H,"")</f>
        <v/>
      </c>
      <c r="H50" s="41" t="str">
        <f>IF(G50="","",IFERROR(COUNTIF(H51:H60,"Concluído")/COUNTIFS(H51:H60,"&lt;&gt;-",H51:H60,"&lt;&gt;Cancelado"),0))</f>
        <v/>
      </c>
      <c r="J50" s="93"/>
      <c r="L50">
        <v>2</v>
      </c>
      <c r="M50" t="str">
        <v/>
      </c>
      <c r="N50" t="str">
        <v>Projeto Educado PSP 2</v>
      </c>
      <c r="O50" t="str">
        <v>Educado</v>
      </c>
      <c r="P50" t="str">
        <v>PSP 2</v>
      </c>
      <c r="Q50">
        <v>1</v>
      </c>
      <c r="R50" t="str">
        <v>Educado</v>
      </c>
      <c r="S50" t="str">
        <v>Sprint 2</v>
      </c>
      <c r="T50" t="str">
        <v/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3:27" ht="18.600000000000001" customHeight="1" outlineLevel="1">
      <c r="C51" s="18"/>
      <c r="F51" s="20" t="str">
        <f>IF(F50="","",F50&amp;".1")</f>
        <v/>
      </c>
      <c r="G51" s="38"/>
      <c r="H51" s="19" t="str" cm="1">
        <f t="array" ref="H51">IFERROR(IF(G51="","-",_xlfn.XLOOKUP(G51,_xlfn._xlws.FILTER($V:$V,$U:$U=$G$50),_xlfn._xlws.FILTER($X:$X,$U:$U=$G$50),"Elencado")),"Elencado")</f>
        <v>-</v>
      </c>
      <c r="J51" s="93"/>
      <c r="L51">
        <v>3</v>
      </c>
      <c r="M51" t="str">
        <v/>
      </c>
      <c r="N51" t="str">
        <v>Projeto Educado PSP 2</v>
      </c>
      <c r="O51" t="str">
        <v>Educado</v>
      </c>
      <c r="P51" t="str">
        <v>PSP 2</v>
      </c>
      <c r="Q51">
        <v>1</v>
      </c>
      <c r="R51" t="str">
        <v>Educado</v>
      </c>
      <c r="S51" t="str">
        <v>Sprint 2</v>
      </c>
      <c r="T51" t="str">
        <v/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3:27" ht="18.600000000000001" customHeight="1" outlineLevel="1">
      <c r="C52" s="18"/>
      <c r="F52" s="20" t="str">
        <f>IF(F51="","",INDEX(_xlfn.TEXTSPLIT(F51,"."),1,1)&amp;"."&amp;(VALUE(INDEX(_xlfn.TEXTSPLIT(F51,"."),1,2))+1))</f>
        <v/>
      </c>
      <c r="G52" s="39"/>
      <c r="H52" s="40" t="str" cm="1">
        <f t="array" ref="H52">IFERROR(IF(G52="","-",_xlfn.XLOOKUP(G52,_xlfn._xlws.FILTER($V:$V,$U:$U=$G$50),_xlfn._xlws.FILTER($X:$X,$U:$U=$G$50),"Elencado")),"Elencado")</f>
        <v>-</v>
      </c>
      <c r="J52" s="93"/>
      <c r="L52">
        <v>4</v>
      </c>
      <c r="M52" t="str">
        <v/>
      </c>
      <c r="N52" t="str">
        <v>Projeto Educado PSP 2</v>
      </c>
      <c r="O52" t="str">
        <v>Educado</v>
      </c>
      <c r="P52" t="str">
        <v>PSP 2</v>
      </c>
      <c r="Q52">
        <v>1</v>
      </c>
      <c r="R52" t="str">
        <v>Educado</v>
      </c>
      <c r="S52" t="str">
        <v>Sprint 2</v>
      </c>
      <c r="T52" t="str">
        <v/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3:27" ht="18.600000000000001" customHeight="1" outlineLevel="1">
      <c r="C53" s="18"/>
      <c r="F53" s="20" t="str">
        <f t="shared" ref="F53:F60" si="4">IF(F52="","",INDEX(_xlfn.TEXTSPLIT(F52,"."),1,1)&amp;"."&amp;(VALUE(INDEX(_xlfn.TEXTSPLIT(F52,"."),1,2))+1))</f>
        <v/>
      </c>
      <c r="G53" s="38"/>
      <c r="H53" s="19" t="str" cm="1">
        <f t="array" ref="H53">IFERROR(IF(G53="","-",_xlfn.XLOOKUP(G53,_xlfn._xlws.FILTER($V:$V,$U:$U=$G$50),_xlfn._xlws.FILTER($X:$X,$U:$U=$G$50),"Elencado")),"Elencado")</f>
        <v>-</v>
      </c>
      <c r="J53" s="93"/>
      <c r="L53">
        <v>5</v>
      </c>
      <c r="M53" t="str">
        <v/>
      </c>
      <c r="N53" t="str">
        <v>Projeto Educado PSP 2</v>
      </c>
      <c r="O53" t="str">
        <v>Educado</v>
      </c>
      <c r="P53" t="str">
        <v>PSP 2</v>
      </c>
      <c r="Q53">
        <v>1</v>
      </c>
      <c r="R53" t="str">
        <v>Educado</v>
      </c>
      <c r="S53" t="str">
        <v>Sprint 2</v>
      </c>
      <c r="T53" t="str">
        <v/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3:27" ht="18.600000000000001" customHeight="1" outlineLevel="1">
      <c r="C54" s="18"/>
      <c r="F54" s="20" t="str">
        <f t="shared" si="4"/>
        <v/>
      </c>
      <c r="G54" s="39"/>
      <c r="H54" s="40" t="str" cm="1">
        <f t="array" ref="H54">IFERROR(IF(G54="","-",_xlfn.XLOOKUP(G54,_xlfn._xlws.FILTER($V:$V,$U:$U=$G$50),_xlfn._xlws.FILTER($X:$X,$U:$U=$G$50),"Elencado")),"Elencado")</f>
        <v>-</v>
      </c>
      <c r="J54" s="93"/>
      <c r="L54">
        <v>6</v>
      </c>
      <c r="M54" t="str">
        <v/>
      </c>
      <c r="N54" t="str">
        <v>Projeto Educado PSP 2</v>
      </c>
      <c r="O54" t="str">
        <v>Educado</v>
      </c>
      <c r="P54" t="str">
        <v>PSP 2</v>
      </c>
      <c r="Q54">
        <v>1</v>
      </c>
      <c r="R54" t="str">
        <v>Educado</v>
      </c>
      <c r="S54" t="str">
        <v>Sprint 2</v>
      </c>
      <c r="T54" t="str">
        <v/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3:27" ht="18.600000000000001" customHeight="1" outlineLevel="1">
      <c r="C55" s="18"/>
      <c r="F55" s="20" t="str">
        <f t="shared" si="4"/>
        <v/>
      </c>
      <c r="G55" s="38"/>
      <c r="H55" s="19" t="str" cm="1">
        <f t="array" ref="H55">IFERROR(IF(G55="","-",_xlfn.XLOOKUP(G55,_xlfn._xlws.FILTER($V:$V,$U:$U=$G$50),_xlfn._xlws.FILTER($X:$X,$U:$U=$G$50),"Elencado")),"Elencado")</f>
        <v>-</v>
      </c>
      <c r="J55" s="93"/>
      <c r="L55">
        <v>7</v>
      </c>
      <c r="M55" t="str">
        <v/>
      </c>
      <c r="N55" t="str">
        <v>Projeto Educado PSP 2</v>
      </c>
      <c r="O55" t="str">
        <v>Educado</v>
      </c>
      <c r="P55" t="str">
        <v>PSP 2</v>
      </c>
      <c r="Q55">
        <v>1</v>
      </c>
      <c r="R55" t="str">
        <v>Educado</v>
      </c>
      <c r="S55" t="str">
        <v>Sprint 2</v>
      </c>
      <c r="T55" t="str">
        <v/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3:27" ht="18.600000000000001" customHeight="1" outlineLevel="1">
      <c r="C56" s="18"/>
      <c r="F56" s="20" t="str">
        <f t="shared" si="4"/>
        <v/>
      </c>
      <c r="G56" s="39"/>
      <c r="H56" s="40" t="str" cm="1">
        <f t="array" ref="H56">IFERROR(IF(G56="","-",_xlfn.XLOOKUP(G56,_xlfn._xlws.FILTER($V:$V,$U:$U=$G$50),_xlfn._xlws.FILTER($X:$X,$U:$U=$G$50),"Elencado")),"Elencado")</f>
        <v>-</v>
      </c>
      <c r="J56" s="93"/>
      <c r="L56">
        <v>8</v>
      </c>
      <c r="M56" t="str">
        <v/>
      </c>
      <c r="N56" t="str">
        <v>Projeto Educado PSP 2</v>
      </c>
      <c r="O56" t="str">
        <v>Educado</v>
      </c>
      <c r="P56" t="str">
        <v>PSP 2</v>
      </c>
      <c r="Q56">
        <v>1</v>
      </c>
      <c r="R56" t="str">
        <v>Educado</v>
      </c>
      <c r="S56" t="str">
        <v>Sprint 2</v>
      </c>
      <c r="T56" t="str">
        <v/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3:27" ht="18.600000000000001" customHeight="1" outlineLevel="1">
      <c r="C57" s="18"/>
      <c r="F57" s="20" t="str">
        <f t="shared" si="4"/>
        <v/>
      </c>
      <c r="G57" s="38"/>
      <c r="H57" s="19" t="str" cm="1">
        <f t="array" ref="H57">IFERROR(IF(G57="","-",_xlfn.XLOOKUP(G57,_xlfn._xlws.FILTER($V:$V,$U:$U=$G$50),_xlfn._xlws.FILTER($X:$X,$U:$U=$G$50),"Elencado")),"Elencado")</f>
        <v>-</v>
      </c>
      <c r="J57" s="93"/>
      <c r="L57">
        <v>9</v>
      </c>
      <c r="M57" t="str">
        <v/>
      </c>
      <c r="N57" t="str">
        <v>Projeto Educado PSP 2</v>
      </c>
      <c r="O57" t="str">
        <v>Educado</v>
      </c>
      <c r="P57" t="str">
        <v>PSP 2</v>
      </c>
      <c r="Q57">
        <v>1</v>
      </c>
      <c r="R57" t="str">
        <v>Educado</v>
      </c>
      <c r="S57" t="str">
        <v>Sprint 2</v>
      </c>
      <c r="T57" t="str">
        <v/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3:27" ht="18.600000000000001" customHeight="1" outlineLevel="1">
      <c r="C58" s="18"/>
      <c r="F58" s="20" t="str">
        <f t="shared" si="4"/>
        <v/>
      </c>
      <c r="G58" s="39"/>
      <c r="H58" s="40" t="str" cm="1">
        <f t="array" ref="H58">IFERROR(IF(G58="","-",_xlfn.XLOOKUP(G58,_xlfn._xlws.FILTER($V:$V,$U:$U=$G$50),_xlfn._xlws.FILTER($X:$X,$U:$U=$G$50),"Elencado")),"Elencado")</f>
        <v>-</v>
      </c>
      <c r="J58" s="93"/>
      <c r="L58">
        <v>10</v>
      </c>
      <c r="M58" t="str">
        <v/>
      </c>
      <c r="N58" t="str">
        <v>Projeto Educado PSP 2</v>
      </c>
      <c r="O58" t="str">
        <v>Educado</v>
      </c>
      <c r="P58" t="str">
        <v>PSP 2</v>
      </c>
      <c r="Q58">
        <v>1</v>
      </c>
      <c r="R58" t="str">
        <v>Educado</v>
      </c>
      <c r="S58" t="str">
        <v>Sprint 2</v>
      </c>
      <c r="T58" t="str">
        <v/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3:27" ht="18.600000000000001" customHeight="1" outlineLevel="1">
      <c r="C59" s="18"/>
      <c r="F59" s="20" t="str">
        <f t="shared" si="4"/>
        <v/>
      </c>
      <c r="G59" s="38"/>
      <c r="H59" s="19" t="str" cm="1">
        <f t="array" ref="H59">IFERROR(IF(G59="","-",_xlfn.XLOOKUP(G59,_xlfn._xlws.FILTER($V:$V,$U:$U=$G$50),_xlfn._xlws.FILTER($X:$X,$U:$U=$G$50),"Elencado")),"Elencado")</f>
        <v>-</v>
      </c>
      <c r="J59" s="93"/>
      <c r="L59">
        <v>11</v>
      </c>
      <c r="M59" t="str">
        <v/>
      </c>
      <c r="N59" t="str">
        <v>Projeto Educado PSP 2</v>
      </c>
      <c r="O59" t="str">
        <v>Educado</v>
      </c>
      <c r="P59" t="str">
        <v>PSP 2</v>
      </c>
      <c r="Q59">
        <v>1</v>
      </c>
      <c r="R59" t="str">
        <v>Educado</v>
      </c>
      <c r="S59" t="str">
        <v>Sprint 2</v>
      </c>
      <c r="T59" t="str">
        <v/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3:27" ht="18.600000000000001" customHeight="1" outlineLevel="1">
      <c r="C60" s="18"/>
      <c r="F60" s="20" t="str">
        <f t="shared" si="4"/>
        <v/>
      </c>
      <c r="G60" s="39"/>
      <c r="H60" s="40" t="str" cm="1">
        <f t="array" ref="H60">IFERROR(IF(G60="","-",_xlfn.XLOOKUP(G60,_xlfn._xlws.FILTER($V:$V,$U:$U=$G$50),_xlfn._xlws.FILTER($X:$X,$U:$U=$G$50),"Elencado")),"Elencado")</f>
        <v>-</v>
      </c>
      <c r="J60" s="93"/>
      <c r="L60">
        <v>12</v>
      </c>
      <c r="M60" t="str">
        <v/>
      </c>
      <c r="N60" t="str">
        <v>Projeto Educado PSP 2</v>
      </c>
      <c r="O60" t="str">
        <v>Educado</v>
      </c>
      <c r="P60" t="str">
        <v>PSP 2</v>
      </c>
      <c r="Q60">
        <v>1</v>
      </c>
      <c r="R60" t="str">
        <v>Educado</v>
      </c>
      <c r="S60" t="str">
        <v>Sprint 2</v>
      </c>
      <c r="T60" t="str">
        <v/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3:27" ht="25.5" customHeight="1">
      <c r="C61" s="18"/>
      <c r="F61" s="42" t="str">
        <f>IF('Backlog Sintética'!G11="","",'Backlog Sintética'!F11)</f>
        <v/>
      </c>
      <c r="G61" s="43" t="str">
        <f>_xlfn.XLOOKUP(F61,'Backlog Sintética'!$F:$F,'Backlog Sintética'!$H:$H,"")</f>
        <v/>
      </c>
      <c r="H61" s="41" t="str">
        <f>IF(G61="","",IFERROR(COUNTIF(H62:H71,"Concluído")/COUNTIFS(H62:H71,"&lt;&gt;-",H62:H71,"&lt;&gt;Cancelado"),0))</f>
        <v/>
      </c>
      <c r="J61" s="93"/>
      <c r="L61">
        <v>13</v>
      </c>
      <c r="M61" t="str">
        <v/>
      </c>
      <c r="N61" t="str">
        <v>Projeto Educado PSP 2</v>
      </c>
      <c r="O61" t="str">
        <v>Educado</v>
      </c>
      <c r="P61" t="str">
        <v>PSP 2</v>
      </c>
      <c r="Q61">
        <v>1</v>
      </c>
      <c r="R61" t="str">
        <v>Educado</v>
      </c>
      <c r="S61" t="str">
        <v>Sprint 2</v>
      </c>
      <c r="T61" t="str">
        <v/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3:27" ht="18.600000000000001" customHeight="1" outlineLevel="1">
      <c r="C62" s="18"/>
      <c r="F62" s="20" t="str">
        <f>IF(F61="","",F61&amp;".1")</f>
        <v/>
      </c>
      <c r="G62" s="38"/>
      <c r="H62" s="19" t="str" cm="1">
        <f t="array" ref="H62">IFERROR(IF(G62="","-",_xlfn.XLOOKUP(G62,_xlfn._xlws.FILTER($V:$V,$U:$U=$G$61),_xlfn._xlws.FILTER($X:$X,$U:$U=$G$61),"Elencado")),"Elencado")</f>
        <v>-</v>
      </c>
      <c r="J62" s="93"/>
      <c r="L62">
        <v>14</v>
      </c>
      <c r="M62" t="str">
        <v/>
      </c>
      <c r="N62" t="str">
        <v>Projeto Educado PSP 2</v>
      </c>
      <c r="O62" t="str">
        <v>Educado</v>
      </c>
      <c r="P62" t="str">
        <v>PSP 2</v>
      </c>
      <c r="Q62">
        <v>1</v>
      </c>
      <c r="R62" t="str">
        <v>Educado</v>
      </c>
      <c r="S62" t="str">
        <v>Sprint 2</v>
      </c>
      <c r="T62" t="str">
        <v/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3:27" ht="18.600000000000001" customHeight="1" outlineLevel="1">
      <c r="C63" s="18"/>
      <c r="F63" s="20" t="str">
        <f>IF(F62="","",INDEX(_xlfn.TEXTSPLIT(F62,"."),1,1)&amp;"."&amp;(VALUE(INDEX(_xlfn.TEXTSPLIT(F62,"."),1,2))+1))</f>
        <v/>
      </c>
      <c r="G63" s="39"/>
      <c r="H63" s="40" t="str" cm="1">
        <f t="array" ref="H63">IFERROR(IF(G63="","-",_xlfn.XLOOKUP(G63,_xlfn._xlws.FILTER($V:$V,$U:$U=$G$61),_xlfn._xlws.FILTER($X:$X,$U:$U=$G$61),"Elencado")),"Elencado")</f>
        <v>-</v>
      </c>
      <c r="J63" s="93"/>
      <c r="L63" cm="1">
        <f t="array" ref="L63:AA76">'Sprint 1'!F5:U18</f>
        <v>1</v>
      </c>
      <c r="M63" t="str">
        <v/>
      </c>
      <c r="N63" t="str">
        <v>Projeto Educado PSP 2</v>
      </c>
      <c r="O63" t="str">
        <v>Educado</v>
      </c>
      <c r="P63" t="str">
        <v>PSP 2</v>
      </c>
      <c r="Q63">
        <v>1</v>
      </c>
      <c r="R63" t="str">
        <v>Educado</v>
      </c>
      <c r="S63" t="str">
        <v>Sprint 1</v>
      </c>
      <c r="T63" t="str">
        <v/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3:27" ht="18.600000000000001" customHeight="1" outlineLevel="1">
      <c r="C64" s="18"/>
      <c r="F64" s="20" t="str">
        <f t="shared" ref="F64:F71" si="5">IF(F63="","",INDEX(_xlfn.TEXTSPLIT(F63,"."),1,1)&amp;"."&amp;(VALUE(INDEX(_xlfn.TEXTSPLIT(F63,"."),1,2))+1))</f>
        <v/>
      </c>
      <c r="G64" s="38"/>
      <c r="H64" s="19" t="str" cm="1">
        <f t="array" ref="H64">IFERROR(IF(G64="","-",_xlfn.XLOOKUP(G64,_xlfn._xlws.FILTER($V:$V,$U:$U=$G$61),_xlfn._xlws.FILTER($X:$X,$U:$U=$G$61),"Elencado")),"Elencado")</f>
        <v>-</v>
      </c>
      <c r="J64" s="93"/>
      <c r="L64">
        <v>2</v>
      </c>
      <c r="M64" t="str">
        <v/>
      </c>
      <c r="N64" t="str">
        <v>Projeto Educado PSP 2</v>
      </c>
      <c r="O64" t="str">
        <v>Educado</v>
      </c>
      <c r="P64" t="str">
        <v>PSP 2</v>
      </c>
      <c r="Q64">
        <v>1</v>
      </c>
      <c r="R64" t="str">
        <v>Educado</v>
      </c>
      <c r="S64" t="str">
        <v>Sprint 1</v>
      </c>
      <c r="T64" t="str">
        <v/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3:27" ht="18.600000000000001" customHeight="1" outlineLevel="1">
      <c r="C65" s="18"/>
      <c r="F65" s="20" t="str">
        <f t="shared" si="5"/>
        <v/>
      </c>
      <c r="G65" s="39"/>
      <c r="H65" s="40" t="str" cm="1">
        <f t="array" ref="H65">IFERROR(IF(G65="","-",_xlfn.XLOOKUP(G65,_xlfn._xlws.FILTER($V:$V,$U:$U=$G$61),_xlfn._xlws.FILTER($X:$X,$U:$U=$G$61),"Elencado")),"Elencado")</f>
        <v>-</v>
      </c>
      <c r="J65" s="93"/>
      <c r="L65">
        <v>3</v>
      </c>
      <c r="M65" t="str">
        <v/>
      </c>
      <c r="N65" t="str">
        <v>Projeto Educado PSP 2</v>
      </c>
      <c r="O65" t="str">
        <v>Educado</v>
      </c>
      <c r="P65" t="str">
        <v>PSP 2</v>
      </c>
      <c r="Q65">
        <v>1</v>
      </c>
      <c r="R65" t="str">
        <v>Educado</v>
      </c>
      <c r="S65" t="str">
        <v>Sprint 1</v>
      </c>
      <c r="T65" t="str">
        <v/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3:27" ht="18.600000000000001" customHeight="1" outlineLevel="1">
      <c r="C66" s="18"/>
      <c r="F66" s="20" t="str">
        <f t="shared" si="5"/>
        <v/>
      </c>
      <c r="G66" s="38"/>
      <c r="H66" s="19" t="str" cm="1">
        <f t="array" ref="H66">IFERROR(IF(G66="","-",_xlfn.XLOOKUP(G66,_xlfn._xlws.FILTER($V:$V,$U:$U=$G$61),_xlfn._xlws.FILTER($X:$X,$U:$U=$G$61),"Elencado")),"Elencado")</f>
        <v>-</v>
      </c>
      <c r="J66" s="93"/>
      <c r="L66">
        <v>4</v>
      </c>
      <c r="M66" t="str">
        <v/>
      </c>
      <c r="N66" t="str">
        <v>Projeto Educado PSP 2</v>
      </c>
      <c r="O66" t="str">
        <v>Educado</v>
      </c>
      <c r="P66" t="str">
        <v>PSP 2</v>
      </c>
      <c r="Q66">
        <v>1</v>
      </c>
      <c r="R66" t="str">
        <v>Educado</v>
      </c>
      <c r="S66" t="str">
        <v>Sprint 1</v>
      </c>
      <c r="T66" t="str">
        <v/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3:27" ht="18.600000000000001" customHeight="1" outlineLevel="1">
      <c r="C67" s="18"/>
      <c r="F67" s="20" t="str">
        <f t="shared" si="5"/>
        <v/>
      </c>
      <c r="G67" s="39"/>
      <c r="H67" s="40" t="str" cm="1">
        <f t="array" ref="H67">IFERROR(IF(G67="","-",_xlfn.XLOOKUP(G67,_xlfn._xlws.FILTER($V:$V,$U:$U=$G$61),_xlfn._xlws.FILTER($X:$X,$U:$U=$G$61),"Elencado")),"Elencado")</f>
        <v>-</v>
      </c>
      <c r="J67" s="93"/>
      <c r="L67">
        <v>5</v>
      </c>
      <c r="M67" t="str">
        <v/>
      </c>
      <c r="N67" t="str">
        <v>Projeto Educado PSP 2</v>
      </c>
      <c r="O67" t="str">
        <v>Educado</v>
      </c>
      <c r="P67" t="str">
        <v>PSP 2</v>
      </c>
      <c r="Q67">
        <v>1</v>
      </c>
      <c r="R67" t="str">
        <v>Educado</v>
      </c>
      <c r="S67" t="str">
        <v>Sprint 1</v>
      </c>
      <c r="T67" t="str">
        <v/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3:27" ht="18.600000000000001" customHeight="1" outlineLevel="1">
      <c r="C68" s="18"/>
      <c r="F68" s="20" t="str">
        <f t="shared" si="5"/>
        <v/>
      </c>
      <c r="G68" s="38"/>
      <c r="H68" s="19" t="str" cm="1">
        <f t="array" ref="H68">IFERROR(IF(G68="","-",_xlfn.XLOOKUP(G68,_xlfn._xlws.FILTER($V:$V,$U:$U=$G$61),_xlfn._xlws.FILTER($X:$X,$U:$U=$G$61),"Elencado")),"Elencado")</f>
        <v>-</v>
      </c>
      <c r="J68" s="93"/>
      <c r="L68">
        <v>6</v>
      </c>
      <c r="M68" t="str">
        <v/>
      </c>
      <c r="N68" t="str">
        <v>Projeto Educado PSP 2</v>
      </c>
      <c r="O68" t="str">
        <v>Educado</v>
      </c>
      <c r="P68" t="str">
        <v>PSP 2</v>
      </c>
      <c r="Q68">
        <v>1</v>
      </c>
      <c r="R68" t="str">
        <v>Educado</v>
      </c>
      <c r="S68" t="str">
        <v>Sprint 1</v>
      </c>
      <c r="T68" t="str">
        <v/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3:27" ht="18.600000000000001" customHeight="1" outlineLevel="1">
      <c r="C69" s="18"/>
      <c r="F69" s="20" t="str">
        <f t="shared" si="5"/>
        <v/>
      </c>
      <c r="G69" s="39"/>
      <c r="H69" s="40" t="str" cm="1">
        <f t="array" ref="H69">IFERROR(IF(G69="","-",_xlfn.XLOOKUP(G69,_xlfn._xlws.FILTER($V:$V,$U:$U=$G$61),_xlfn._xlws.FILTER($X:$X,$U:$U=$G$61),"Elencado")),"Elencado")</f>
        <v>-</v>
      </c>
      <c r="J69" s="93"/>
      <c r="L69">
        <v>7</v>
      </c>
      <c r="M69" t="str">
        <v/>
      </c>
      <c r="N69" t="str">
        <v>Projeto Educado PSP 2</v>
      </c>
      <c r="O69" t="str">
        <v>Educado</v>
      </c>
      <c r="P69" t="str">
        <v>PSP 2</v>
      </c>
      <c r="Q69">
        <v>1</v>
      </c>
      <c r="R69" t="str">
        <v>Educado</v>
      </c>
      <c r="S69" t="str">
        <v>Sprint 1</v>
      </c>
      <c r="T69" t="str">
        <v/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3:27" ht="18.600000000000001" customHeight="1" outlineLevel="1">
      <c r="C70" s="18"/>
      <c r="F70" s="20" t="str">
        <f t="shared" si="5"/>
        <v/>
      </c>
      <c r="G70" s="38"/>
      <c r="H70" s="19" t="str" cm="1">
        <f t="array" ref="H70">IFERROR(IF(G70="","-",_xlfn.XLOOKUP(G70,_xlfn._xlws.FILTER($V:$V,$U:$U=$G$61),_xlfn._xlws.FILTER($X:$X,$U:$U=$G$61),"Elencado")),"Elencado")</f>
        <v>-</v>
      </c>
      <c r="J70" s="93"/>
      <c r="L70">
        <v>8</v>
      </c>
      <c r="M70" t="str">
        <v/>
      </c>
      <c r="N70" t="str">
        <v>Projeto Educado PSP 2</v>
      </c>
      <c r="O70" t="str">
        <v>Educado</v>
      </c>
      <c r="P70" t="str">
        <v>PSP 2</v>
      </c>
      <c r="Q70">
        <v>1</v>
      </c>
      <c r="R70" t="str">
        <v>Educado</v>
      </c>
      <c r="S70" t="str">
        <v>Sprint 1</v>
      </c>
      <c r="T70" t="str">
        <v/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3:27" ht="18.600000000000001" customHeight="1" outlineLevel="1">
      <c r="C71" s="18"/>
      <c r="F71" s="20" t="str">
        <f t="shared" si="5"/>
        <v/>
      </c>
      <c r="G71" s="39"/>
      <c r="H71" s="40" t="str" cm="1">
        <f t="array" ref="H71">IFERROR(IF(G71="","-",_xlfn.XLOOKUP(G71,_xlfn._xlws.FILTER($V:$V,$U:$U=$G$61),_xlfn._xlws.FILTER($X:$X,$U:$U=$G$61),"Elencado")),"Elencado")</f>
        <v>-</v>
      </c>
      <c r="J71" s="93"/>
      <c r="L71">
        <v>9</v>
      </c>
      <c r="M71" t="str">
        <v/>
      </c>
      <c r="N71" t="str">
        <v>Projeto Educado PSP 2</v>
      </c>
      <c r="O71" t="str">
        <v>Educado</v>
      </c>
      <c r="P71" t="str">
        <v>PSP 2</v>
      </c>
      <c r="Q71">
        <v>1</v>
      </c>
      <c r="R71" t="str">
        <v>Educado</v>
      </c>
      <c r="S71" t="str">
        <v>Sprint 1</v>
      </c>
      <c r="T71" t="str">
        <v/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3:27" ht="25.5" customHeight="1">
      <c r="C72" s="18"/>
      <c r="F72" s="42" t="str">
        <f>IF('Backlog Sintética'!G12="","",'Backlog Sintética'!F12)</f>
        <v/>
      </c>
      <c r="G72" s="43" t="str">
        <f>_xlfn.XLOOKUP(F72,'Backlog Sintética'!$F:$F,'Backlog Sintética'!$H:$H,"")</f>
        <v/>
      </c>
      <c r="H72" s="41" t="str">
        <f>IF(G72="","",IFERROR(COUNTIF(H73:H82,"Concluído")/COUNTIFS(H73:H82,"&lt;&gt;-",H73:H82,"&lt;&gt;Cancelado"),0))</f>
        <v/>
      </c>
      <c r="J72" s="93"/>
      <c r="L72">
        <v>10</v>
      </c>
      <c r="M72" t="str">
        <v/>
      </c>
      <c r="N72" t="str">
        <v>Projeto Educado PSP 2</v>
      </c>
      <c r="O72" t="str">
        <v>Educado</v>
      </c>
      <c r="P72" t="str">
        <v>PSP 2</v>
      </c>
      <c r="Q72">
        <v>1</v>
      </c>
      <c r="R72" t="str">
        <v>Educado</v>
      </c>
      <c r="S72" t="str">
        <v>Sprint 1</v>
      </c>
      <c r="T72" t="str">
        <v/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3:27" ht="18.600000000000001" customHeight="1" outlineLevel="1">
      <c r="C73" s="18"/>
      <c r="F73" s="20" t="str">
        <f>IF(F72="","",F72&amp;".1")</f>
        <v/>
      </c>
      <c r="G73" s="38"/>
      <c r="H73" s="19" t="str" cm="1">
        <f t="array" ref="H73">IFERROR(IF(G73="","-",_xlfn.XLOOKUP(G73,_xlfn._xlws.FILTER($V:$V,$U:$U=$G$72),_xlfn._xlws.FILTER($X:$X,$U:$U=$G$72),"Elencado")),"Elencado")</f>
        <v>-</v>
      </c>
      <c r="J73" s="93"/>
      <c r="L73">
        <v>11</v>
      </c>
      <c r="M73" t="str">
        <v/>
      </c>
      <c r="N73" t="str">
        <v>Projeto Educado PSP 2</v>
      </c>
      <c r="O73" t="str">
        <v>Educado</v>
      </c>
      <c r="P73" t="str">
        <v>PSP 2</v>
      </c>
      <c r="Q73">
        <v>1</v>
      </c>
      <c r="R73" t="str">
        <v>Educado</v>
      </c>
      <c r="S73" t="str">
        <v>Sprint 1</v>
      </c>
      <c r="T73" t="str">
        <v/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3:27" ht="18.600000000000001" customHeight="1" outlineLevel="1">
      <c r="C74" s="18"/>
      <c r="F74" s="20" t="str">
        <f>IF(F73="","",INDEX(_xlfn.TEXTSPLIT(F73,"."),1,1)&amp;"."&amp;(VALUE(INDEX(_xlfn.TEXTSPLIT(F73,"."),1,2))+1))</f>
        <v/>
      </c>
      <c r="G74" s="39"/>
      <c r="H74" s="40" t="str" cm="1">
        <f t="array" ref="H74">IFERROR(IF(G74="","-",_xlfn.XLOOKUP(G74,_xlfn._xlws.FILTER($V:$V,$U:$U=$G$72),_xlfn._xlws.FILTER($X:$X,$U:$U=$G$72),"Elencado")),"Elencado")</f>
        <v>-</v>
      </c>
      <c r="J74" s="93"/>
      <c r="L74">
        <v>12</v>
      </c>
      <c r="M74" t="str">
        <v/>
      </c>
      <c r="N74" t="str">
        <v>Projeto Educado PSP 2</v>
      </c>
      <c r="O74" t="str">
        <v>Educado</v>
      </c>
      <c r="P74" t="str">
        <v>PSP 2</v>
      </c>
      <c r="Q74">
        <v>1</v>
      </c>
      <c r="R74" t="str">
        <v>Educado</v>
      </c>
      <c r="S74" t="str">
        <v>Sprint 1</v>
      </c>
      <c r="T74" t="str">
        <v/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3:27" ht="18.600000000000001" customHeight="1" outlineLevel="1">
      <c r="C75" s="18"/>
      <c r="F75" s="20" t="str">
        <f t="shared" ref="F75:F82" si="6">IF(F74="","",INDEX(_xlfn.TEXTSPLIT(F74,"."),1,1)&amp;"."&amp;(VALUE(INDEX(_xlfn.TEXTSPLIT(F74,"."),1,2))+1))</f>
        <v/>
      </c>
      <c r="G75" s="38"/>
      <c r="H75" s="19" t="str" cm="1">
        <f t="array" ref="H75">IFERROR(IF(G75="","-",_xlfn.XLOOKUP(G75,_xlfn._xlws.FILTER($V:$V,$U:$U=$G$72),_xlfn._xlws.FILTER($X:$X,$U:$U=$G$72),"Elencado")),"Elencado")</f>
        <v>-</v>
      </c>
      <c r="J75" s="93"/>
      <c r="L75">
        <v>13</v>
      </c>
      <c r="M75" t="str">
        <v/>
      </c>
      <c r="N75" t="str">
        <v>Projeto Educado PSP 2</v>
      </c>
      <c r="O75" t="str">
        <v>Educado</v>
      </c>
      <c r="P75" t="str">
        <v>PSP 2</v>
      </c>
      <c r="Q75">
        <v>1</v>
      </c>
      <c r="R75" t="str">
        <v>Educado</v>
      </c>
      <c r="S75" t="str">
        <v>Sprint 1</v>
      </c>
      <c r="T75" t="str">
        <v/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3:27" ht="18.600000000000001" customHeight="1" outlineLevel="1">
      <c r="C76" s="18"/>
      <c r="F76" s="20" t="str">
        <f t="shared" si="6"/>
        <v/>
      </c>
      <c r="G76" s="39"/>
      <c r="H76" s="40" t="str" cm="1">
        <f t="array" ref="H76">IFERROR(IF(G76="","-",_xlfn.XLOOKUP(G76,_xlfn._xlws.FILTER($V:$V,$U:$U=$G$72),_xlfn._xlws.FILTER($X:$X,$U:$U=$G$72),"Elencado")),"Elencado")</f>
        <v>-</v>
      </c>
      <c r="J76" s="93"/>
      <c r="L76">
        <v>14</v>
      </c>
      <c r="M76" t="str">
        <v/>
      </c>
      <c r="N76" t="str">
        <v>Projeto Educado PSP 2</v>
      </c>
      <c r="O76" t="str">
        <v>Educado</v>
      </c>
      <c r="P76" t="str">
        <v>PSP 2</v>
      </c>
      <c r="Q76">
        <v>1</v>
      </c>
      <c r="R76" t="str">
        <v>Educado</v>
      </c>
      <c r="S76" t="str">
        <v>Sprint 1</v>
      </c>
      <c r="T76" t="str">
        <v/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3:27" ht="18.600000000000001" customHeight="1" outlineLevel="1">
      <c r="C77" s="18"/>
      <c r="F77" s="20" t="str">
        <f t="shared" si="6"/>
        <v/>
      </c>
      <c r="G77" s="38"/>
      <c r="H77" s="19" t="str" cm="1">
        <f t="array" ref="H77">IFERROR(IF(G77="","-",_xlfn.XLOOKUP(G77,_xlfn._xlws.FILTER($V:$V,$U:$U=$G$72),_xlfn._xlws.FILTER($X:$X,$U:$U=$G$72),"Elencado")),"Elencado")</f>
        <v>-</v>
      </c>
      <c r="J77" s="93"/>
    </row>
    <row r="78" spans="3:27" ht="18.600000000000001" customHeight="1" outlineLevel="1">
      <c r="C78" s="18"/>
      <c r="F78" s="20" t="str">
        <f t="shared" si="6"/>
        <v/>
      </c>
      <c r="G78" s="39"/>
      <c r="H78" s="40" t="str" cm="1">
        <f t="array" ref="H78">IFERROR(IF(G78="","-",_xlfn.XLOOKUP(G78,_xlfn._xlws.FILTER($V:$V,$U:$U=$G$72),_xlfn._xlws.FILTER($X:$X,$U:$U=$G$72),"Elencado")),"Elencado")</f>
        <v>-</v>
      </c>
      <c r="J78" s="93"/>
    </row>
    <row r="79" spans="3:27" ht="18.600000000000001" customHeight="1" outlineLevel="1">
      <c r="C79" s="18"/>
      <c r="F79" s="20" t="str">
        <f t="shared" si="6"/>
        <v/>
      </c>
      <c r="G79" s="38"/>
      <c r="H79" s="19" t="str" cm="1">
        <f t="array" ref="H79">IFERROR(IF(G79="","-",_xlfn.XLOOKUP(G79,_xlfn._xlws.FILTER($V:$V,$U:$U=$G$72),_xlfn._xlws.FILTER($X:$X,$U:$U=$G$72),"Elencado")),"Elencado")</f>
        <v>-</v>
      </c>
      <c r="J79" s="93"/>
    </row>
    <row r="80" spans="3:27" ht="18.600000000000001" customHeight="1" outlineLevel="1">
      <c r="C80" s="18"/>
      <c r="F80" s="20" t="str">
        <f t="shared" si="6"/>
        <v/>
      </c>
      <c r="G80" s="39"/>
      <c r="H80" s="40" t="str" cm="1">
        <f t="array" ref="H80">IFERROR(IF(G80="","-",_xlfn.XLOOKUP(G80,_xlfn._xlws.FILTER($V:$V,$U:$U=$G$72),_xlfn._xlws.FILTER($X:$X,$U:$U=$G$72),"Elencado")),"Elencado")</f>
        <v>-</v>
      </c>
      <c r="J80" s="93"/>
    </row>
    <row r="81" spans="3:10" ht="18.600000000000001" customHeight="1" outlineLevel="1">
      <c r="C81" s="18"/>
      <c r="F81" s="20" t="str">
        <f t="shared" si="6"/>
        <v/>
      </c>
      <c r="G81" s="38"/>
      <c r="H81" s="19" t="str" cm="1">
        <f t="array" ref="H81">IFERROR(IF(G81="","-",_xlfn.XLOOKUP(G81,_xlfn._xlws.FILTER($V:$V,$U:$U=$G$72),_xlfn._xlws.FILTER($X:$X,$U:$U=$G$72),"Elencado")),"Elencado")</f>
        <v>-</v>
      </c>
      <c r="J81" s="93"/>
    </row>
    <row r="82" spans="3:10" ht="18.600000000000001" customHeight="1" outlineLevel="1">
      <c r="C82" s="18"/>
      <c r="F82" s="20" t="str">
        <f t="shared" si="6"/>
        <v/>
      </c>
      <c r="G82" s="39"/>
      <c r="H82" s="40" t="str" cm="1">
        <f t="array" ref="H82">IFERROR(IF(G82="","-",_xlfn.XLOOKUP(G82,_xlfn._xlws.FILTER($V:$V,$U:$U=$G$72),_xlfn._xlws.FILTER($X:$X,$U:$U=$G$72),"Elencado")),"Elencado")</f>
        <v>-</v>
      </c>
      <c r="J82" s="93"/>
    </row>
    <row r="83" spans="3:10" ht="25.5" customHeight="1">
      <c r="C83" s="18"/>
      <c r="F83" s="42" t="str">
        <f>IF('Backlog Sintética'!G13="","",'Backlog Sintética'!F13)</f>
        <v/>
      </c>
      <c r="G83" s="43" t="str">
        <f>_xlfn.XLOOKUP(F83,'Backlog Sintética'!$F:$F,'Backlog Sintética'!$H:$H,"")</f>
        <v/>
      </c>
      <c r="H83" s="41" t="str">
        <f>IF(G83="","",IFERROR(COUNTIF(H84:H93,"Concluído")/COUNTIFS(H84:H93,"&lt;&gt;-",H84:H93,"&lt;&gt;Cancelado"),0))</f>
        <v/>
      </c>
      <c r="J83" s="93"/>
    </row>
    <row r="84" spans="3:10" ht="18.600000000000001" customHeight="1" outlineLevel="1">
      <c r="C84" s="18"/>
      <c r="F84" s="20" t="str">
        <f>IF(F83="","",F83&amp;".1")</f>
        <v/>
      </c>
      <c r="G84" s="38"/>
      <c r="H84" s="19" t="str" cm="1">
        <f t="array" ref="H84">IFERROR(IF(G84="","-",_xlfn.XLOOKUP(G84,_xlfn._xlws.FILTER($V:$V,$U:$U=$G$83),_xlfn._xlws.FILTER($X:$X,$U:$U=$G$83),"Elencado")),"Elencado")</f>
        <v>-</v>
      </c>
      <c r="J84" s="93"/>
    </row>
    <row r="85" spans="3:10" ht="18.600000000000001" customHeight="1" outlineLevel="1">
      <c r="C85" s="18"/>
      <c r="F85" s="20" t="str">
        <f>IF(F84="","",INDEX(_xlfn.TEXTSPLIT(F84,"."),1,1)&amp;"."&amp;(VALUE(INDEX(_xlfn.TEXTSPLIT(F84,"."),1,2))+1))</f>
        <v/>
      </c>
      <c r="G85" s="39"/>
      <c r="H85" s="40" t="str" cm="1">
        <f t="array" ref="H85">IFERROR(IF(G85="","-",_xlfn.XLOOKUP(G85,_xlfn._xlws.FILTER($V:$V,$U:$U=$G$83),_xlfn._xlws.FILTER($X:$X,$U:$U=$G$83),"Elencado")),"Elencado")</f>
        <v>-</v>
      </c>
      <c r="J85" s="93"/>
    </row>
    <row r="86" spans="3:10" ht="18.600000000000001" customHeight="1" outlineLevel="1">
      <c r="C86" s="18"/>
      <c r="F86" s="20" t="str">
        <f t="shared" ref="F86:F93" si="7">IF(F85="","",INDEX(_xlfn.TEXTSPLIT(F85,"."),1,1)&amp;"."&amp;(VALUE(INDEX(_xlfn.TEXTSPLIT(F85,"."),1,2))+1))</f>
        <v/>
      </c>
      <c r="G86" s="38"/>
      <c r="H86" s="19" t="str" cm="1">
        <f t="array" ref="H86">IFERROR(IF(G86="","-",_xlfn.XLOOKUP(G86,_xlfn._xlws.FILTER($V:$V,$U:$U=$G$83),_xlfn._xlws.FILTER($X:$X,$U:$U=$G$83),"Elencado")),"Elencado")</f>
        <v>-</v>
      </c>
      <c r="J86" s="93"/>
    </row>
    <row r="87" spans="3:10" ht="18.600000000000001" customHeight="1" outlineLevel="1">
      <c r="C87" s="18"/>
      <c r="F87" s="20" t="str">
        <f t="shared" si="7"/>
        <v/>
      </c>
      <c r="G87" s="39"/>
      <c r="H87" s="40" t="str" cm="1">
        <f t="array" ref="H87">IFERROR(IF(G87="","-",_xlfn.XLOOKUP(G87,_xlfn._xlws.FILTER($V:$V,$U:$U=$G$83),_xlfn._xlws.FILTER($X:$X,$U:$U=$G$83),"Elencado")),"Elencado")</f>
        <v>-</v>
      </c>
      <c r="J87" s="93"/>
    </row>
    <row r="88" spans="3:10" ht="18.600000000000001" customHeight="1" outlineLevel="1">
      <c r="C88" s="18"/>
      <c r="F88" s="20" t="str">
        <f t="shared" si="7"/>
        <v/>
      </c>
      <c r="G88" s="38"/>
      <c r="H88" s="19" t="str" cm="1">
        <f t="array" ref="H88">IFERROR(IF(G88="","-",_xlfn.XLOOKUP(G88,_xlfn._xlws.FILTER($V:$V,$U:$U=$G$83),_xlfn._xlws.FILTER($X:$X,$U:$U=$G$83),"Elencado")),"Elencado")</f>
        <v>-</v>
      </c>
      <c r="J88" s="93"/>
    </row>
    <row r="89" spans="3:10" ht="18.600000000000001" customHeight="1" outlineLevel="1">
      <c r="C89" s="18"/>
      <c r="F89" s="20" t="str">
        <f t="shared" si="7"/>
        <v/>
      </c>
      <c r="G89" s="39"/>
      <c r="H89" s="40" t="str" cm="1">
        <f t="array" ref="H89">IFERROR(IF(G89="","-",_xlfn.XLOOKUP(G89,_xlfn._xlws.FILTER($V:$V,$U:$U=$G$83),_xlfn._xlws.FILTER($X:$X,$U:$U=$G$83),"Elencado")),"Elencado")</f>
        <v>-</v>
      </c>
      <c r="J89" s="93"/>
    </row>
    <row r="90" spans="3:10" ht="18.600000000000001" customHeight="1" outlineLevel="1">
      <c r="C90" s="18"/>
      <c r="F90" s="20" t="str">
        <f t="shared" si="7"/>
        <v/>
      </c>
      <c r="G90" s="38"/>
      <c r="H90" s="19" t="str" cm="1">
        <f t="array" ref="H90">IFERROR(IF(G90="","-",_xlfn.XLOOKUP(G90,_xlfn._xlws.FILTER($V:$V,$U:$U=$G$83),_xlfn._xlws.FILTER($X:$X,$U:$U=$G$83),"Elencado")),"Elencado")</f>
        <v>-</v>
      </c>
      <c r="J90" s="93"/>
    </row>
    <row r="91" spans="3:10" ht="18.600000000000001" customHeight="1" outlineLevel="1">
      <c r="C91" s="18"/>
      <c r="F91" s="20" t="str">
        <f t="shared" si="7"/>
        <v/>
      </c>
      <c r="G91" s="39"/>
      <c r="H91" s="40" t="str" cm="1">
        <f t="array" ref="H91">IFERROR(IF(G91="","-",_xlfn.XLOOKUP(G91,_xlfn._xlws.FILTER($V:$V,$U:$U=$G$83),_xlfn._xlws.FILTER($X:$X,$U:$U=$G$83),"Elencado")),"Elencado")</f>
        <v>-</v>
      </c>
      <c r="J91" s="93"/>
    </row>
    <row r="92" spans="3:10" ht="18.600000000000001" customHeight="1" outlineLevel="1">
      <c r="C92" s="18"/>
      <c r="F92" s="20" t="str">
        <f t="shared" si="7"/>
        <v/>
      </c>
      <c r="G92" s="38"/>
      <c r="H92" s="19" t="str" cm="1">
        <f t="array" ref="H92">IFERROR(IF(G92="","-",_xlfn.XLOOKUP(G92,_xlfn._xlws.FILTER($V:$V,$U:$U=$G$83),_xlfn._xlws.FILTER($X:$X,$U:$U=$G$83),"Elencado")),"Elencado")</f>
        <v>-</v>
      </c>
      <c r="J92" s="93"/>
    </row>
    <row r="93" spans="3:10" ht="18.600000000000001" customHeight="1" outlineLevel="1">
      <c r="C93" s="18"/>
      <c r="F93" s="20" t="str">
        <f t="shared" si="7"/>
        <v/>
      </c>
      <c r="G93" s="39"/>
      <c r="H93" s="40" t="str" cm="1">
        <f t="array" ref="H93">IFERROR(IF(G93="","-",_xlfn.XLOOKUP(G93,_xlfn._xlws.FILTER($V:$V,$U:$U=$G$83),_xlfn._xlws.FILTER($X:$X,$U:$U=$G$83),"Elencado")),"Elencado")</f>
        <v>-</v>
      </c>
      <c r="J93" s="93"/>
    </row>
    <row r="94" spans="3:10" ht="25.5" customHeight="1">
      <c r="C94" s="18"/>
      <c r="F94" s="42" t="str">
        <f>IF('Backlog Sintética'!G14="","",'Backlog Sintética'!F14)</f>
        <v/>
      </c>
      <c r="G94" s="43" t="str">
        <f>_xlfn.XLOOKUP(F94,'Backlog Sintética'!$F:$F,'Backlog Sintética'!$H:$H,"")</f>
        <v/>
      </c>
      <c r="H94" s="41" t="str">
        <f>IF(G94="","",IFERROR(COUNTIF(H95:H104,"Concluído")/COUNTIFS(H95:H104,"&lt;&gt;-",H95:H104,"&lt;&gt;Cancelado"),0))</f>
        <v/>
      </c>
      <c r="J94" s="93"/>
    </row>
    <row r="95" spans="3:10" ht="18.600000000000001" customHeight="1" outlineLevel="1">
      <c r="C95" s="18"/>
      <c r="F95" s="20" t="str">
        <f>IF(F94="","",F94&amp;".1")</f>
        <v/>
      </c>
      <c r="G95" s="38"/>
      <c r="H95" s="19" t="str" cm="1">
        <f t="array" ref="H95">IFERROR(IF(G95="","-",_xlfn.XLOOKUP(G95,_xlfn._xlws.FILTER($V:$V,$U:$U=$G$94),_xlfn._xlws.FILTER($X:$X,$U:$U=$G$94),"Elencado")),"Elencado")</f>
        <v>-</v>
      </c>
      <c r="J95" s="93"/>
    </row>
    <row r="96" spans="3:10" ht="18.600000000000001" customHeight="1" outlineLevel="1">
      <c r="C96" s="18"/>
      <c r="F96" s="20" t="str">
        <f>IF(F95="","",INDEX(_xlfn.TEXTSPLIT(F95,"."),1,1)&amp;"."&amp;(VALUE(INDEX(_xlfn.TEXTSPLIT(F95,"."),1,2))+1))</f>
        <v/>
      </c>
      <c r="G96" s="39"/>
      <c r="H96" s="40" t="str" cm="1">
        <f t="array" ref="H96">IFERROR(IF(G96="","-",_xlfn.XLOOKUP(G96,_xlfn._xlws.FILTER($V:$V,$U:$U=$G$94),_xlfn._xlws.FILTER($X:$X,$U:$U=$G$94),"Elencado")),"Elencado")</f>
        <v>-</v>
      </c>
      <c r="J96" s="93"/>
    </row>
    <row r="97" spans="3:10" ht="18.600000000000001" customHeight="1" outlineLevel="1">
      <c r="C97" s="18"/>
      <c r="F97" s="20" t="str">
        <f t="shared" ref="F97:F104" si="8">IF(F96="","",INDEX(_xlfn.TEXTSPLIT(F96,"."),1,1)&amp;"."&amp;(VALUE(INDEX(_xlfn.TEXTSPLIT(F96,"."),1,2))+1))</f>
        <v/>
      </c>
      <c r="G97" s="38"/>
      <c r="H97" s="19" t="str" cm="1">
        <f t="array" ref="H97">IFERROR(IF(G97="","-",_xlfn.XLOOKUP(G97,_xlfn._xlws.FILTER($V:$V,$U:$U=$G$94),_xlfn._xlws.FILTER($X:$X,$U:$U=$G$94),"Elencado")),"Elencado")</f>
        <v>-</v>
      </c>
      <c r="J97" s="93"/>
    </row>
    <row r="98" spans="3:10" ht="18.600000000000001" customHeight="1" outlineLevel="1">
      <c r="C98" s="18"/>
      <c r="F98" s="20" t="str">
        <f t="shared" si="8"/>
        <v/>
      </c>
      <c r="G98" s="39"/>
      <c r="H98" s="40" t="str" cm="1">
        <f t="array" ref="H98">IFERROR(IF(G98="","-",_xlfn.XLOOKUP(G98,_xlfn._xlws.FILTER($V:$V,$U:$U=$G$94),_xlfn._xlws.FILTER($X:$X,$U:$U=$G$94),"Elencado")),"Elencado")</f>
        <v>-</v>
      </c>
      <c r="J98" s="93"/>
    </row>
    <row r="99" spans="3:10" ht="18.600000000000001" customHeight="1" outlineLevel="1">
      <c r="C99" s="18"/>
      <c r="F99" s="20" t="str">
        <f t="shared" si="8"/>
        <v/>
      </c>
      <c r="G99" s="38"/>
      <c r="H99" s="19" t="str" cm="1">
        <f t="array" ref="H99">IFERROR(IF(G99="","-",_xlfn.XLOOKUP(G99,_xlfn._xlws.FILTER($V:$V,$U:$U=$G$94),_xlfn._xlws.FILTER($X:$X,$U:$U=$G$94),"Elencado")),"Elencado")</f>
        <v>-</v>
      </c>
      <c r="J99" s="93"/>
    </row>
    <row r="100" spans="3:10" ht="18.600000000000001" customHeight="1" outlineLevel="1">
      <c r="C100" s="18"/>
      <c r="F100" s="20" t="str">
        <f t="shared" si="8"/>
        <v/>
      </c>
      <c r="G100" s="39"/>
      <c r="H100" s="40" t="str" cm="1">
        <f t="array" ref="H100">IFERROR(IF(G100="","-",_xlfn.XLOOKUP(G100,_xlfn._xlws.FILTER($V:$V,$U:$U=$G$94),_xlfn._xlws.FILTER($X:$X,$U:$U=$G$94),"Elencado")),"Elencado")</f>
        <v>-</v>
      </c>
      <c r="J100" s="93"/>
    </row>
    <row r="101" spans="3:10" ht="18.600000000000001" customHeight="1" outlineLevel="1">
      <c r="C101" s="18"/>
      <c r="F101" s="20" t="str">
        <f t="shared" si="8"/>
        <v/>
      </c>
      <c r="G101" s="38"/>
      <c r="H101" s="19" t="str" cm="1">
        <f t="array" ref="H101">IFERROR(IF(G101="","-",_xlfn.XLOOKUP(G101,_xlfn._xlws.FILTER($V:$V,$U:$U=$G$94),_xlfn._xlws.FILTER($X:$X,$U:$U=$G$94),"Elencado")),"Elencado")</f>
        <v>-</v>
      </c>
      <c r="J101" s="93"/>
    </row>
    <row r="102" spans="3:10" ht="18.600000000000001" customHeight="1" outlineLevel="1">
      <c r="C102" s="18"/>
      <c r="F102" s="20" t="str">
        <f t="shared" si="8"/>
        <v/>
      </c>
      <c r="G102" s="39"/>
      <c r="H102" s="40" t="str" cm="1">
        <f t="array" ref="H102">IFERROR(IF(G102="","-",_xlfn.XLOOKUP(G102,_xlfn._xlws.FILTER($V:$V,$U:$U=$G$94),_xlfn._xlws.FILTER($X:$X,$U:$U=$G$94),"Elencado")),"Elencado")</f>
        <v>-</v>
      </c>
      <c r="J102" s="93"/>
    </row>
    <row r="103" spans="3:10" ht="18.600000000000001" customHeight="1" outlineLevel="1">
      <c r="C103" s="18"/>
      <c r="F103" s="20" t="str">
        <f t="shared" si="8"/>
        <v/>
      </c>
      <c r="G103" s="38"/>
      <c r="H103" s="19" t="str" cm="1">
        <f t="array" ref="H103">IFERROR(IF(G103="","-",_xlfn.XLOOKUP(G103,_xlfn._xlws.FILTER($V:$V,$U:$U=$G$94),_xlfn._xlws.FILTER($X:$X,$U:$U=$G$94),"Elencado")),"Elencado")</f>
        <v>-</v>
      </c>
      <c r="J103" s="93"/>
    </row>
    <row r="104" spans="3:10" ht="18.600000000000001" customHeight="1" outlineLevel="1">
      <c r="C104" s="18"/>
      <c r="F104" s="20" t="str">
        <f t="shared" si="8"/>
        <v/>
      </c>
      <c r="G104" s="39"/>
      <c r="H104" s="40" t="str" cm="1">
        <f t="array" ref="H104">IFERROR(IF(G104="","-",_xlfn.XLOOKUP(G104,_xlfn._xlws.FILTER($V:$V,$U:$U=$G$94),_xlfn._xlws.FILTER($X:$X,$U:$U=$G$94),"Elencado")),"Elencado")</f>
        <v>-</v>
      </c>
      <c r="J104" s="93"/>
    </row>
    <row r="105" spans="3:10" ht="25.5" customHeight="1">
      <c r="C105" s="18"/>
      <c r="F105" s="42" t="str">
        <f>IF('Backlog Sintética'!G15="","",'Backlog Sintética'!F15)</f>
        <v/>
      </c>
      <c r="G105" s="43" t="str">
        <f>_xlfn.XLOOKUP(F105,'Backlog Sintética'!$F:$F,'Backlog Sintética'!$H:$H,"")</f>
        <v/>
      </c>
      <c r="H105" s="41" t="str">
        <f>IF(G105="","",IFERROR(COUNTIF(H106:H115,"Concluído")/COUNTIFS(H106:H115,"&lt;&gt;-",H106:H115,"&lt;&gt;Cancelado"),0))</f>
        <v/>
      </c>
      <c r="J105" s="93"/>
    </row>
    <row r="106" spans="3:10" ht="18.600000000000001" customHeight="1" outlineLevel="1">
      <c r="C106" s="18"/>
      <c r="F106" s="20" t="str">
        <f>IF(F105="","",F105&amp;".1")</f>
        <v/>
      </c>
      <c r="G106" s="38"/>
      <c r="H106" s="19" t="str" cm="1">
        <f t="array" ref="H106">IFERROR(IF(G106="","-",_xlfn.XLOOKUP(G106,_xlfn._xlws.FILTER($V:$V,$U:$U=$G$105),_xlfn._xlws.FILTER($X:$X,$U:$U=$G$105),"Elencado")),"Elencado")</f>
        <v>-</v>
      </c>
      <c r="J106" s="93"/>
    </row>
    <row r="107" spans="3:10" ht="18.600000000000001" customHeight="1" outlineLevel="1">
      <c r="C107" s="18"/>
      <c r="F107" s="20" t="str">
        <f>IF(F106="","",INDEX(_xlfn.TEXTSPLIT(F106,"."),1,1)&amp;"."&amp;(VALUE(INDEX(_xlfn.TEXTSPLIT(F106,"."),1,2))+1))</f>
        <v/>
      </c>
      <c r="G107" s="39"/>
      <c r="H107" s="40" t="str" cm="1">
        <f t="array" ref="H107">IFERROR(IF(G107="","-",_xlfn.XLOOKUP(G107,_xlfn._xlws.FILTER($V:$V,$U:$U=$G$105),_xlfn._xlws.FILTER($X:$X,$U:$U=$G$105),"Elencado")),"Elencado")</f>
        <v>-</v>
      </c>
      <c r="J107" s="93"/>
    </row>
    <row r="108" spans="3:10" ht="18.600000000000001" customHeight="1" outlineLevel="1">
      <c r="C108" s="18"/>
      <c r="F108" s="20" t="str">
        <f t="shared" ref="F108:F115" si="9">IF(F107="","",INDEX(_xlfn.TEXTSPLIT(F107,"."),1,1)&amp;"."&amp;(VALUE(INDEX(_xlfn.TEXTSPLIT(F107,"."),1,2))+1))</f>
        <v/>
      </c>
      <c r="G108" s="38"/>
      <c r="H108" s="19" t="str" cm="1">
        <f t="array" ref="H108">IFERROR(IF(G108="","-",_xlfn.XLOOKUP(G108,_xlfn._xlws.FILTER($V:$V,$U:$U=$G$105),_xlfn._xlws.FILTER($X:$X,$U:$U=$G$105),"Elencado")),"Elencado")</f>
        <v>-</v>
      </c>
      <c r="J108" s="93"/>
    </row>
    <row r="109" spans="3:10" ht="18.600000000000001" customHeight="1" outlineLevel="1">
      <c r="C109" s="18"/>
      <c r="F109" s="20" t="str">
        <f t="shared" si="9"/>
        <v/>
      </c>
      <c r="G109" s="39"/>
      <c r="H109" s="40" t="str" cm="1">
        <f t="array" ref="H109">IFERROR(IF(G109="","-",_xlfn.XLOOKUP(G109,_xlfn._xlws.FILTER($V:$V,$U:$U=$G$105),_xlfn._xlws.FILTER($X:$X,$U:$U=$G$105),"Elencado")),"Elencado")</f>
        <v>-</v>
      </c>
      <c r="J109" s="93"/>
    </row>
    <row r="110" spans="3:10" ht="18.600000000000001" customHeight="1" outlineLevel="1">
      <c r="C110" s="18"/>
      <c r="F110" s="20" t="str">
        <f t="shared" si="9"/>
        <v/>
      </c>
      <c r="G110" s="38"/>
      <c r="H110" s="19" t="str" cm="1">
        <f t="array" ref="H110">IFERROR(IF(G110="","-",_xlfn.XLOOKUP(G110,_xlfn._xlws.FILTER($V:$V,$U:$U=$G$105),_xlfn._xlws.FILTER($X:$X,$U:$U=$G$105),"Elencado")),"Elencado")</f>
        <v>-</v>
      </c>
      <c r="J110" s="93"/>
    </row>
    <row r="111" spans="3:10" ht="18.600000000000001" customHeight="1" outlineLevel="1">
      <c r="C111" s="18"/>
      <c r="F111" s="20" t="str">
        <f t="shared" si="9"/>
        <v/>
      </c>
      <c r="G111" s="39"/>
      <c r="H111" s="40" t="str" cm="1">
        <f t="array" ref="H111">IFERROR(IF(G111="","-",_xlfn.XLOOKUP(G111,_xlfn._xlws.FILTER($V:$V,$U:$U=$G$105),_xlfn._xlws.FILTER($X:$X,$U:$U=$G$105),"Elencado")),"Elencado")</f>
        <v>-</v>
      </c>
      <c r="J111" s="93"/>
    </row>
    <row r="112" spans="3:10" ht="18.600000000000001" customHeight="1" outlineLevel="1">
      <c r="C112" s="18"/>
      <c r="F112" s="20" t="str">
        <f t="shared" si="9"/>
        <v/>
      </c>
      <c r="G112" s="38"/>
      <c r="H112" s="19" t="str" cm="1">
        <f t="array" ref="H112">IFERROR(IF(G112="","-",_xlfn.XLOOKUP(G112,_xlfn._xlws.FILTER($V:$V,$U:$U=$G$105),_xlfn._xlws.FILTER($X:$X,$U:$U=$G$105),"Elencado")),"Elencado")</f>
        <v>-</v>
      </c>
      <c r="J112" s="93"/>
    </row>
    <row r="113" spans="3:10" ht="18.600000000000001" customHeight="1" outlineLevel="1">
      <c r="C113" s="18"/>
      <c r="F113" s="20" t="str">
        <f t="shared" si="9"/>
        <v/>
      </c>
      <c r="G113" s="39"/>
      <c r="H113" s="40" t="str" cm="1">
        <f t="array" ref="H113">IFERROR(IF(G113="","-",_xlfn.XLOOKUP(G113,_xlfn._xlws.FILTER($V:$V,$U:$U=$G$105),_xlfn._xlws.FILTER($X:$X,$U:$U=$G$105),"Elencado")),"Elencado")</f>
        <v>-</v>
      </c>
      <c r="J113" s="93"/>
    </row>
    <row r="114" spans="3:10" ht="18.600000000000001" customHeight="1" outlineLevel="1">
      <c r="C114" s="18"/>
      <c r="F114" s="20" t="str">
        <f t="shared" si="9"/>
        <v/>
      </c>
      <c r="G114" s="38"/>
      <c r="H114" s="19" t="str" cm="1">
        <f t="array" ref="H114">IFERROR(IF(G114="","-",_xlfn.XLOOKUP(G114,_xlfn._xlws.FILTER($V:$V,$U:$U=$G$105),_xlfn._xlws.FILTER($X:$X,$U:$U=$G$105),"Elencado")),"Elencado")</f>
        <v>-</v>
      </c>
      <c r="J114" s="93"/>
    </row>
    <row r="115" spans="3:10" ht="18.600000000000001" customHeight="1" outlineLevel="1">
      <c r="C115" s="18"/>
      <c r="F115" s="20" t="str">
        <f t="shared" si="9"/>
        <v/>
      </c>
      <c r="G115" s="39"/>
      <c r="H115" s="40" t="str" cm="1">
        <f t="array" ref="H115">IFERROR(IF(G115="","-",_xlfn.XLOOKUP(G115,_xlfn._xlws.FILTER($V:$V,$U:$U=$G$105),_xlfn._xlws.FILTER($X:$X,$U:$U=$G$105),"Elencado")),"Elencado")</f>
        <v>-</v>
      </c>
      <c r="J115" s="93"/>
    </row>
    <row r="116" spans="3:10" ht="25.5" customHeight="1">
      <c r="C116" s="18"/>
      <c r="F116" s="42" t="str">
        <f>IF('Backlog Sintética'!G16="","",'Backlog Sintética'!F16)</f>
        <v/>
      </c>
      <c r="G116" s="43" t="str">
        <f>_xlfn.XLOOKUP(F116,'Backlog Sintética'!$F:$F,'Backlog Sintética'!$H:$H,"")</f>
        <v/>
      </c>
      <c r="H116" s="41" t="str">
        <f>IF(G116="","",IFERROR(COUNTIF(H117:H126,"Concluído")/COUNTIFS(H117:H126,"&lt;&gt;-",H117:H126,"&lt;&gt;Cancelado"),0))</f>
        <v/>
      </c>
      <c r="J116" s="93"/>
    </row>
    <row r="117" spans="3:10" ht="18.600000000000001" customHeight="1" outlineLevel="1">
      <c r="C117" s="18"/>
      <c r="F117" s="20" t="str">
        <f>IF(F116="","",F116&amp;".1")</f>
        <v/>
      </c>
      <c r="G117" s="38"/>
      <c r="H117" s="19" t="str" cm="1">
        <f t="array" ref="H117">IFERROR(IF(G117="","-",_xlfn.XLOOKUP(G117,_xlfn._xlws.FILTER($V:$V,$U:$U=$G$116),_xlfn._xlws.FILTER($X:$X,$U:$U=$G$116),"Elencado")),"Elencado")</f>
        <v>-</v>
      </c>
      <c r="J117" s="93"/>
    </row>
    <row r="118" spans="3:10" ht="18.600000000000001" customHeight="1" outlineLevel="1">
      <c r="C118" s="18"/>
      <c r="F118" s="20" t="str">
        <f>IF(F117="","",INDEX(_xlfn.TEXTSPLIT(F117,"."),1,1)&amp;"."&amp;(VALUE(INDEX(_xlfn.TEXTSPLIT(F117,"."),1,2))+1))</f>
        <v/>
      </c>
      <c r="G118" s="39"/>
      <c r="H118" s="40" t="str" cm="1">
        <f t="array" ref="H118">IFERROR(IF(G118="","-",_xlfn.XLOOKUP(G118,_xlfn._xlws.FILTER($V:$V,$U:$U=$G$116),_xlfn._xlws.FILTER($X:$X,$U:$U=$G$116),"Elencado")),"Elencado")</f>
        <v>-</v>
      </c>
      <c r="J118" s="93"/>
    </row>
    <row r="119" spans="3:10" ht="18.600000000000001" customHeight="1" outlineLevel="1">
      <c r="C119" s="18"/>
      <c r="F119" s="20" t="str">
        <f t="shared" ref="F119:F126" si="10">IF(F118="","",INDEX(_xlfn.TEXTSPLIT(F118,"."),1,1)&amp;"."&amp;(VALUE(INDEX(_xlfn.TEXTSPLIT(F118,"."),1,2))+1))</f>
        <v/>
      </c>
      <c r="G119" s="38"/>
      <c r="H119" s="19" t="str" cm="1">
        <f t="array" ref="H119">IFERROR(IF(G119="","-",_xlfn.XLOOKUP(G119,_xlfn._xlws.FILTER($V:$V,$U:$U=$G$116),_xlfn._xlws.FILTER($X:$X,$U:$U=$G$116),"Elencado")),"Elencado")</f>
        <v>-</v>
      </c>
      <c r="J119" s="93"/>
    </row>
    <row r="120" spans="3:10" ht="18.600000000000001" customHeight="1" outlineLevel="1">
      <c r="C120" s="18"/>
      <c r="F120" s="20" t="str">
        <f t="shared" si="10"/>
        <v/>
      </c>
      <c r="G120" s="39"/>
      <c r="H120" s="40" t="str" cm="1">
        <f t="array" ref="H120">IFERROR(IF(G120="","-",_xlfn.XLOOKUP(G120,_xlfn._xlws.FILTER($V:$V,$U:$U=$G$116),_xlfn._xlws.FILTER($X:$X,$U:$U=$G$116),"Elencado")),"Elencado")</f>
        <v>-</v>
      </c>
      <c r="J120" s="93"/>
    </row>
    <row r="121" spans="3:10" ht="18.600000000000001" customHeight="1" outlineLevel="1">
      <c r="C121" s="18"/>
      <c r="F121" s="20" t="str">
        <f t="shared" si="10"/>
        <v/>
      </c>
      <c r="G121" s="38"/>
      <c r="H121" s="19" t="str" cm="1">
        <f t="array" ref="H121">IFERROR(IF(G121="","-",_xlfn.XLOOKUP(G121,_xlfn._xlws.FILTER($V:$V,$U:$U=$G$116),_xlfn._xlws.FILTER($X:$X,$U:$U=$G$116),"Elencado")),"Elencado")</f>
        <v>-</v>
      </c>
      <c r="J121" s="93"/>
    </row>
    <row r="122" spans="3:10" ht="18.600000000000001" customHeight="1" outlineLevel="1">
      <c r="C122" s="18"/>
      <c r="F122" s="20" t="str">
        <f t="shared" si="10"/>
        <v/>
      </c>
      <c r="G122" s="39"/>
      <c r="H122" s="40" t="str" cm="1">
        <f t="array" ref="H122">IFERROR(IF(G122="","-",_xlfn.XLOOKUP(G122,_xlfn._xlws.FILTER($V:$V,$U:$U=$G$116),_xlfn._xlws.FILTER($X:$X,$U:$U=$G$116),"Elencado")),"Elencado")</f>
        <v>-</v>
      </c>
      <c r="J122" s="93"/>
    </row>
    <row r="123" spans="3:10" ht="18.600000000000001" customHeight="1" outlineLevel="1">
      <c r="C123" s="18"/>
      <c r="F123" s="20" t="str">
        <f t="shared" si="10"/>
        <v/>
      </c>
      <c r="G123" s="38"/>
      <c r="H123" s="19" t="str" cm="1">
        <f t="array" ref="H123">IFERROR(IF(G123="","-",_xlfn.XLOOKUP(G123,_xlfn._xlws.FILTER($V:$V,$U:$U=$G$116),_xlfn._xlws.FILTER($X:$X,$U:$U=$G$116),"Elencado")),"Elencado")</f>
        <v>-</v>
      </c>
      <c r="J123" s="93"/>
    </row>
    <row r="124" spans="3:10" ht="18.600000000000001" customHeight="1" outlineLevel="1">
      <c r="C124" s="18"/>
      <c r="F124" s="20" t="str">
        <f t="shared" si="10"/>
        <v/>
      </c>
      <c r="G124" s="39"/>
      <c r="H124" s="40" t="str" cm="1">
        <f t="array" ref="H124">IFERROR(IF(G124="","-",_xlfn.XLOOKUP(G124,_xlfn._xlws.FILTER($V:$V,$U:$U=$G$116),_xlfn._xlws.FILTER($X:$X,$U:$U=$G$116),"Elencado")),"Elencado")</f>
        <v>-</v>
      </c>
      <c r="J124" s="93"/>
    </row>
    <row r="125" spans="3:10" ht="18.600000000000001" customHeight="1" outlineLevel="1">
      <c r="C125" s="18"/>
      <c r="F125" s="20" t="str">
        <f t="shared" si="10"/>
        <v/>
      </c>
      <c r="G125" s="38"/>
      <c r="H125" s="19" t="str" cm="1">
        <f t="array" ref="H125">IFERROR(IF(G125="","-",_xlfn.XLOOKUP(G125,_xlfn._xlws.FILTER($V:$V,$U:$U=$G$116),_xlfn._xlws.FILTER($X:$X,$U:$U=$G$116),"Elencado")),"Elencado")</f>
        <v>-</v>
      </c>
      <c r="J125" s="93"/>
    </row>
    <row r="126" spans="3:10" ht="18.600000000000001" customHeight="1" outlineLevel="1">
      <c r="C126" s="18"/>
      <c r="F126" s="20" t="str">
        <f t="shared" si="10"/>
        <v/>
      </c>
      <c r="G126" s="39"/>
      <c r="H126" s="40" t="str" cm="1">
        <f t="array" ref="H126">IFERROR(IF(G126="","-",_xlfn.XLOOKUP(G126,_xlfn._xlws.FILTER($V:$V,$U:$U=$G$116),_xlfn._xlws.FILTER($X:$X,$U:$U=$G$116),"Elencado")),"Elencado")</f>
        <v>-</v>
      </c>
      <c r="J126" s="93"/>
    </row>
    <row r="127" spans="3:10" ht="25.5" customHeight="1">
      <c r="C127" s="18"/>
      <c r="F127" s="42" t="str">
        <f>IF('Backlog Sintética'!G17="","",'Backlog Sintética'!F17)</f>
        <v/>
      </c>
      <c r="G127" s="43" t="str">
        <f>_xlfn.XLOOKUP(F127,'Backlog Sintética'!$F:$F,'Backlog Sintética'!$H:$H,"")</f>
        <v/>
      </c>
      <c r="H127" s="41" t="str">
        <f>IF(G127="","",IFERROR(COUNTIF(H128:H137,"Concluído")/COUNTIFS(H128:H137,"&lt;&gt;-",H128:H137,"&lt;&gt;Cancelado"),0))</f>
        <v/>
      </c>
      <c r="J127" s="93"/>
    </row>
    <row r="128" spans="3:10" ht="18.600000000000001" customHeight="1" outlineLevel="1">
      <c r="C128" s="18"/>
      <c r="F128" s="20" t="str">
        <f>IF(F127="","",F127&amp;".1")</f>
        <v/>
      </c>
      <c r="G128" s="38"/>
      <c r="H128" s="19" t="str" cm="1">
        <f t="array" ref="H128">IFERROR(IF(G128="","-",_xlfn.XLOOKUP(G128,_xlfn._xlws.FILTER($V:$V,$U:$U=$G$127),_xlfn._xlws.FILTER($X:$X,$U:$U=$G$127),"Elencado")),"Elencado")</f>
        <v>-</v>
      </c>
      <c r="J128" s="93"/>
    </row>
    <row r="129" spans="3:10" ht="18.600000000000001" customHeight="1" outlineLevel="1">
      <c r="C129" s="18"/>
      <c r="F129" s="20" t="str">
        <f>IF(F128="","",INDEX(_xlfn.TEXTSPLIT(F128,"."),1,1)&amp;"."&amp;(VALUE(INDEX(_xlfn.TEXTSPLIT(F128,"."),1,2))+1))</f>
        <v/>
      </c>
      <c r="G129" s="39"/>
      <c r="H129" s="40" t="str" cm="1">
        <f t="array" ref="H129">IFERROR(IF(G129="","-",_xlfn.XLOOKUP(G129,_xlfn._xlws.FILTER($V:$V,$U:$U=$G$127),_xlfn._xlws.FILTER($X:$X,$U:$U=$G$127),"Elencado")),"Elencado")</f>
        <v>-</v>
      </c>
      <c r="J129" s="93"/>
    </row>
    <row r="130" spans="3:10" ht="18.600000000000001" customHeight="1" outlineLevel="1">
      <c r="C130" s="18"/>
      <c r="F130" s="20" t="str">
        <f t="shared" ref="F130:F137" si="11">IF(F129="","",INDEX(_xlfn.TEXTSPLIT(F129,"."),1,1)&amp;"."&amp;(VALUE(INDEX(_xlfn.TEXTSPLIT(F129,"."),1,2))+1))</f>
        <v/>
      </c>
      <c r="G130" s="38"/>
      <c r="H130" s="19" t="str" cm="1">
        <f t="array" ref="H130">IFERROR(IF(G130="","-",_xlfn.XLOOKUP(G130,_xlfn._xlws.FILTER($V:$V,$U:$U=$G$127),_xlfn._xlws.FILTER($X:$X,$U:$U=$G$127),"Elencado")),"Elencado")</f>
        <v>-</v>
      </c>
      <c r="J130" s="93"/>
    </row>
    <row r="131" spans="3:10" ht="18.600000000000001" customHeight="1" outlineLevel="1">
      <c r="C131" s="18"/>
      <c r="F131" s="20" t="str">
        <f t="shared" si="11"/>
        <v/>
      </c>
      <c r="G131" s="39"/>
      <c r="H131" s="40" t="str" cm="1">
        <f t="array" ref="H131">IFERROR(IF(G131="","-",_xlfn.XLOOKUP(G131,_xlfn._xlws.FILTER($V:$V,$U:$U=$G$127),_xlfn._xlws.FILTER($X:$X,$U:$U=$G$127),"Elencado")),"Elencado")</f>
        <v>-</v>
      </c>
      <c r="J131" s="93"/>
    </row>
    <row r="132" spans="3:10" ht="18.600000000000001" customHeight="1" outlineLevel="1">
      <c r="C132" s="18"/>
      <c r="F132" s="20" t="str">
        <f t="shared" si="11"/>
        <v/>
      </c>
      <c r="G132" s="38"/>
      <c r="H132" s="19" t="str" cm="1">
        <f t="array" ref="H132">IFERROR(IF(G132="","-",_xlfn.XLOOKUP(G132,_xlfn._xlws.FILTER($V:$V,$U:$U=$G$127),_xlfn._xlws.FILTER($X:$X,$U:$U=$G$127),"Elencado")),"Elencado")</f>
        <v>-</v>
      </c>
      <c r="J132" s="93"/>
    </row>
    <row r="133" spans="3:10" ht="18.600000000000001" customHeight="1" outlineLevel="1">
      <c r="C133" s="18"/>
      <c r="F133" s="20" t="str">
        <f t="shared" si="11"/>
        <v/>
      </c>
      <c r="G133" s="39"/>
      <c r="H133" s="40" t="str" cm="1">
        <f t="array" ref="H133">IFERROR(IF(G133="","-",_xlfn.XLOOKUP(G133,_xlfn._xlws.FILTER($V:$V,$U:$U=$G$127),_xlfn._xlws.FILTER($X:$X,$U:$U=$G$127),"Elencado")),"Elencado")</f>
        <v>-</v>
      </c>
      <c r="J133" s="93"/>
    </row>
    <row r="134" spans="3:10" ht="18.600000000000001" customHeight="1" outlineLevel="1">
      <c r="C134" s="18"/>
      <c r="F134" s="20" t="str">
        <f t="shared" si="11"/>
        <v/>
      </c>
      <c r="G134" s="38"/>
      <c r="H134" s="19" t="str" cm="1">
        <f t="array" ref="H134">IFERROR(IF(G134="","-",_xlfn.XLOOKUP(G134,_xlfn._xlws.FILTER($V:$V,$U:$U=$G$127),_xlfn._xlws.FILTER($X:$X,$U:$U=$G$127),"Elencado")),"Elencado")</f>
        <v>-</v>
      </c>
      <c r="J134" s="93"/>
    </row>
    <row r="135" spans="3:10" ht="18.600000000000001" customHeight="1" outlineLevel="1">
      <c r="C135" s="18"/>
      <c r="F135" s="20" t="str">
        <f t="shared" si="11"/>
        <v/>
      </c>
      <c r="G135" s="39"/>
      <c r="H135" s="40" t="str" cm="1">
        <f t="array" ref="H135">IFERROR(IF(G135="","-",_xlfn.XLOOKUP(G135,_xlfn._xlws.FILTER($V:$V,$U:$U=$G$127),_xlfn._xlws.FILTER($X:$X,$U:$U=$G$127),"Elencado")),"Elencado")</f>
        <v>-</v>
      </c>
      <c r="J135" s="93"/>
    </row>
    <row r="136" spans="3:10" ht="18.600000000000001" customHeight="1" outlineLevel="1">
      <c r="C136" s="18"/>
      <c r="F136" s="20" t="str">
        <f t="shared" si="11"/>
        <v/>
      </c>
      <c r="G136" s="38"/>
      <c r="H136" s="19" t="str" cm="1">
        <f t="array" ref="H136">IFERROR(IF(G136="","-",_xlfn.XLOOKUP(G136,_xlfn._xlws.FILTER($V:$V,$U:$U=$G$127),_xlfn._xlws.FILTER($X:$X,$U:$U=$G$127),"Elencado")),"Elencado")</f>
        <v>-</v>
      </c>
      <c r="J136" s="93"/>
    </row>
    <row r="137" spans="3:10" ht="18.600000000000001" customHeight="1" outlineLevel="1">
      <c r="C137" s="18"/>
      <c r="F137" s="20" t="str">
        <f t="shared" si="11"/>
        <v/>
      </c>
      <c r="G137" s="39"/>
      <c r="H137" s="40" t="str" cm="1">
        <f t="array" ref="H137">IFERROR(IF(G137="","-",_xlfn.XLOOKUP(G137,_xlfn._xlws.FILTER($V:$V,$U:$U=$G$127),_xlfn._xlws.FILTER($X:$X,$U:$U=$G$127),"Elencado")),"Elencado")</f>
        <v>-</v>
      </c>
      <c r="J137" s="93"/>
    </row>
    <row r="138" spans="3:10">
      <c r="C138" s="18"/>
      <c r="H138" s="1"/>
      <c r="J138" s="93"/>
    </row>
    <row r="139" spans="3:10">
      <c r="C139" s="18"/>
      <c r="H139" s="1"/>
      <c r="J139" s="93"/>
    </row>
    <row r="140" spans="3:10">
      <c r="C140" s="18"/>
      <c r="G140" s="2"/>
      <c r="H140" s="1"/>
      <c r="J140" s="93"/>
    </row>
    <row r="141" spans="3:10">
      <c r="C141" s="18"/>
      <c r="G141" s="2"/>
      <c r="H141" s="1"/>
      <c r="J141" s="93"/>
    </row>
    <row r="142" spans="3:10">
      <c r="C142" s="18"/>
      <c r="G142" s="2"/>
      <c r="H142" s="1"/>
      <c r="J142" s="93"/>
    </row>
    <row r="143" spans="3:10">
      <c r="C143" s="18"/>
      <c r="G143" s="2"/>
      <c r="H143" s="1"/>
      <c r="J143" s="93"/>
    </row>
    <row r="144" spans="3:10">
      <c r="C144" s="18"/>
      <c r="G144" s="2"/>
      <c r="H144" s="1"/>
      <c r="J144" s="93"/>
    </row>
    <row r="145" spans="3:10">
      <c r="C145" s="18"/>
      <c r="G145" s="2"/>
      <c r="H145" s="1"/>
      <c r="J145" s="93"/>
    </row>
    <row r="146" spans="3:10">
      <c r="C146" s="18"/>
      <c r="G146" s="2"/>
      <c r="H146" s="1"/>
      <c r="J146" s="93"/>
    </row>
    <row r="147" spans="3:10">
      <c r="C147" s="18"/>
      <c r="G147" s="2"/>
      <c r="H147" s="1"/>
      <c r="J147" s="93"/>
    </row>
    <row r="148" spans="3:10">
      <c r="C148" s="18"/>
      <c r="G148" s="2"/>
      <c r="H148" s="1"/>
      <c r="J148" s="93"/>
    </row>
    <row r="149" spans="3:10">
      <c r="C149" s="18"/>
      <c r="G149" s="2"/>
      <c r="H149" s="1"/>
      <c r="J149" s="93"/>
    </row>
    <row r="150" spans="3:10">
      <c r="C150" s="18"/>
      <c r="G150" s="2"/>
      <c r="H150" s="1"/>
      <c r="J150" s="93"/>
    </row>
    <row r="151" spans="3:10">
      <c r="C151" s="18"/>
      <c r="H151" s="1"/>
      <c r="J151" s="93"/>
    </row>
    <row r="152" spans="3:10">
      <c r="C152" s="18"/>
      <c r="H152" s="1"/>
      <c r="J152" s="93"/>
    </row>
    <row r="153" spans="3:10">
      <c r="C153" s="18"/>
      <c r="H153" s="1"/>
      <c r="J153" s="93"/>
    </row>
    <row r="154" spans="3:10">
      <c r="C154" s="18"/>
      <c r="H154" s="1"/>
      <c r="J154" s="93"/>
    </row>
    <row r="155" spans="3:10">
      <c r="C155" s="18"/>
      <c r="H155" s="1"/>
      <c r="J155" s="93"/>
    </row>
    <row r="156" spans="3:10">
      <c r="C156" s="18"/>
      <c r="H156" s="1"/>
      <c r="J156" s="93"/>
    </row>
    <row r="157" spans="3:10">
      <c r="C157" s="18"/>
      <c r="H157" s="1"/>
      <c r="J157" s="93"/>
    </row>
    <row r="158" spans="3:10">
      <c r="C158" s="18"/>
      <c r="H158" s="1"/>
      <c r="J158" s="93"/>
    </row>
    <row r="159" spans="3:10">
      <c r="C159" s="18"/>
      <c r="H159" s="1"/>
      <c r="J159" s="93"/>
    </row>
    <row r="160" spans="3:10">
      <c r="C160" s="18"/>
      <c r="H160" s="1"/>
      <c r="J160" s="93"/>
    </row>
    <row r="161" spans="3:10">
      <c r="C161" s="18"/>
      <c r="H161" s="1"/>
      <c r="J161" s="93"/>
    </row>
    <row r="162" spans="3:10">
      <c r="C162" s="18"/>
      <c r="H162" s="1"/>
      <c r="J162" s="93"/>
    </row>
    <row r="163" spans="3:10">
      <c r="C163" s="18"/>
      <c r="H163" s="1"/>
      <c r="J163" s="93"/>
    </row>
    <row r="164" spans="3:10">
      <c r="C164" s="18"/>
      <c r="H164" s="1"/>
      <c r="J164" s="93"/>
    </row>
    <row r="165" spans="3:10">
      <c r="C165" s="18"/>
      <c r="H165" s="1"/>
      <c r="J165" s="93"/>
    </row>
    <row r="166" spans="3:10">
      <c r="C166" s="18"/>
      <c r="H166" s="1"/>
      <c r="J166" s="93"/>
    </row>
    <row r="167" spans="3:10">
      <c r="C167" s="18"/>
      <c r="H167" s="1"/>
      <c r="J167" s="93"/>
    </row>
    <row r="168" spans="3:10">
      <c r="C168" s="18"/>
      <c r="H168" s="1"/>
      <c r="J168" s="93"/>
    </row>
    <row r="169" spans="3:10">
      <c r="C169" s="18"/>
      <c r="H169" s="1"/>
      <c r="J169" s="93"/>
    </row>
    <row r="170" spans="3:10">
      <c r="C170" s="18"/>
      <c r="H170" s="1"/>
      <c r="J170" s="93"/>
    </row>
    <row r="171" spans="3:10">
      <c r="C171" s="18"/>
      <c r="H171" s="1"/>
      <c r="J171" s="93"/>
    </row>
    <row r="172" spans="3:10">
      <c r="C172" s="18"/>
      <c r="H172" s="1"/>
      <c r="J172" s="93"/>
    </row>
    <row r="173" spans="3:10">
      <c r="C173" s="18"/>
      <c r="H173" s="1"/>
      <c r="J173" s="93"/>
    </row>
    <row r="174" spans="3:10" hidden="1">
      <c r="H174" s="1"/>
    </row>
    <row r="175" spans="3:10" hidden="1">
      <c r="H175" s="1"/>
    </row>
    <row r="176" spans="3:10" hidden="1">
      <c r="H176" s="1"/>
    </row>
    <row r="177" spans="8:8" hidden="1">
      <c r="H177" s="1"/>
    </row>
    <row r="178" spans="8:8" hidden="1">
      <c r="H178" s="1"/>
    </row>
    <row r="179" spans="8:8" hidden="1">
      <c r="H179" s="1"/>
    </row>
    <row r="180" spans="8:8" hidden="1">
      <c r="H180" s="1"/>
    </row>
    <row r="181" spans="8:8" hidden="1">
      <c r="H181" s="1"/>
    </row>
  </sheetData>
  <sheetProtection formatCells="0" formatColumns="0" formatRows="0" insertColumns="0" insertRows="0" insertHyperlinks="0" deleteColumns="0" deleteRows="0" sort="0" autoFilter="0" pivotTables="0"/>
  <protectedRanges>
    <protectedRange sqref="G7 G9:G16" name="Range1"/>
    <protectedRange sqref="G18:G27" name="Range2"/>
    <protectedRange sqref="G29:G38" name="Range3"/>
    <protectedRange sqref="G40:G49" name="Range4"/>
    <protectedRange sqref="G51:G60" name="Range5"/>
    <protectedRange sqref="G62:G71" name="Range6"/>
    <protectedRange sqref="G73:G82" name="Range7"/>
    <protectedRange sqref="G84:G93 G95:G104 G106:G115 G117:G126 G128:G137" name="Range8"/>
  </protectedRanges>
  <phoneticPr fontId="19" type="noConversion"/>
  <conditionalFormatting sqref="H6 H28 H39 H50 H61 H72 H83 H17">
    <cfRule type="dataBar" priority="5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{E8254B65-31B8-4604-B653-36D7387B814A}</x14:id>
        </ext>
      </extLst>
    </cfRule>
  </conditionalFormatting>
  <conditionalFormatting sqref="H94">
    <cfRule type="dataBar" priority="4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{AB1CE037-F9E3-4F7B-88FF-573C0461F741}</x14:id>
        </ext>
      </extLst>
    </cfRule>
  </conditionalFormatting>
  <conditionalFormatting sqref="H105">
    <cfRule type="dataBar" priority="3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{2FC717EF-B0E9-4BC7-AF03-57F48279D568}</x14:id>
        </ext>
      </extLst>
    </cfRule>
  </conditionalFormatting>
  <conditionalFormatting sqref="H116">
    <cfRule type="dataBar" priority="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{5B968221-26CF-45D0-8FDE-40404948E39F}</x14:id>
        </ext>
      </extLst>
    </cfRule>
  </conditionalFormatting>
  <conditionalFormatting sqref="H127">
    <cfRule type="dataBar" priority="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{039A895B-89C5-4BFC-A02E-5599FBC1D6CA}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H28 H39 H61 H72 H83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254B65-31B8-4604-B653-36D7387B814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H6 H28 H39 H50 H61 H72 H83 H17</xm:sqref>
        </x14:conditionalFormatting>
        <x14:conditionalFormatting xmlns:xm="http://schemas.microsoft.com/office/excel/2006/main">
          <x14:cfRule type="dataBar" id="{AB1CE037-F9E3-4F7B-88FF-573C0461F74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H94</xm:sqref>
        </x14:conditionalFormatting>
        <x14:conditionalFormatting xmlns:xm="http://schemas.microsoft.com/office/excel/2006/main">
          <x14:cfRule type="dataBar" id="{2FC717EF-B0E9-4BC7-AF03-57F48279D56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H105</xm:sqref>
        </x14:conditionalFormatting>
        <x14:conditionalFormatting xmlns:xm="http://schemas.microsoft.com/office/excel/2006/main">
          <x14:cfRule type="dataBar" id="{5B968221-26CF-45D0-8FDE-40404948E39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H116</xm:sqref>
        </x14:conditionalFormatting>
        <x14:conditionalFormatting xmlns:xm="http://schemas.microsoft.com/office/excel/2006/main">
          <x14:cfRule type="dataBar" id="{039A895B-89C5-4BFC-A02E-5599FBC1D6C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H127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4D17-9921-493A-892F-C3CA4746F7E9}">
  <dimension ref="A1:O32"/>
  <sheetViews>
    <sheetView showGridLines="0" zoomScale="85" zoomScaleNormal="85" workbookViewId="0">
      <selection activeCell="F13" sqref="F13:F19"/>
    </sheetView>
  </sheetViews>
  <sheetFormatPr defaultColWidth="0" defaultRowHeight="14.25" zeroHeight="1"/>
  <cols>
    <col min="1" max="2" width="2.7109375" bestFit="1" customWidth="1"/>
    <col min="3" max="3" width="0.7109375" customWidth="1"/>
    <col min="4" max="5" width="2.7109375" customWidth="1"/>
    <col min="6" max="6" width="24.28515625" customWidth="1"/>
    <col min="7" max="7" width="41.42578125" customWidth="1"/>
    <col min="8" max="8" width="31.7109375" customWidth="1"/>
    <col min="9" max="10" width="12.28515625" customWidth="1"/>
    <col min="11" max="15" width="0" hidden="1" customWidth="1"/>
    <col min="16" max="16384" width="8.85546875" hidden="1"/>
  </cols>
  <sheetData>
    <row r="1" spans="1:10">
      <c r="C1" s="18"/>
    </row>
    <row r="2" spans="1:10" ht="48" customHeight="1" thickBot="1">
      <c r="A2" s="15"/>
      <c r="B2" s="15"/>
      <c r="C2" s="18"/>
      <c r="D2" s="15"/>
      <c r="E2" s="16"/>
      <c r="F2" s="17" t="s">
        <v>85</v>
      </c>
      <c r="G2" s="15"/>
      <c r="H2" s="15"/>
      <c r="I2" s="15"/>
      <c r="J2" s="15"/>
    </row>
    <row r="3" spans="1:10" ht="15" thickTop="1">
      <c r="C3" s="18"/>
    </row>
    <row r="4" spans="1:10" ht="14.45" customHeight="1">
      <c r="C4" s="18"/>
      <c r="F4" s="179" t="s">
        <v>86</v>
      </c>
      <c r="G4" s="179"/>
      <c r="H4" s="179"/>
      <c r="I4" s="53"/>
    </row>
    <row r="5" spans="1:10">
      <c r="C5" s="18"/>
      <c r="F5" s="179"/>
      <c r="G5" s="179"/>
      <c r="H5" s="179"/>
      <c r="I5" s="53"/>
    </row>
    <row r="6" spans="1:10">
      <c r="C6" s="18"/>
      <c r="F6" s="179"/>
      <c r="G6" s="179"/>
      <c r="H6" s="179"/>
      <c r="I6" s="53"/>
    </row>
    <row r="7" spans="1:10">
      <c r="C7" s="18"/>
      <c r="F7" s="179"/>
      <c r="G7" s="179"/>
      <c r="H7" s="179"/>
      <c r="I7" s="53"/>
    </row>
    <row r="8" spans="1:10">
      <c r="C8" s="18"/>
      <c r="F8" s="53"/>
      <c r="G8" s="53"/>
      <c r="H8" s="53"/>
      <c r="I8" s="53"/>
    </row>
    <row r="9" spans="1:10">
      <c r="C9" s="18"/>
      <c r="F9" t="s">
        <v>87</v>
      </c>
      <c r="G9" s="2"/>
      <c r="H9" s="1"/>
    </row>
    <row r="10" spans="1:10">
      <c r="C10" s="18"/>
      <c r="G10" s="2"/>
      <c r="H10" s="1"/>
    </row>
    <row r="11" spans="1:10">
      <c r="C11" s="18"/>
      <c r="G11" s="2"/>
      <c r="H11" s="1"/>
    </row>
    <row r="12" spans="1:10" ht="19.149999999999999" customHeight="1">
      <c r="C12" s="18"/>
      <c r="F12" s="52" t="s">
        <v>88</v>
      </c>
      <c r="G12" s="52" t="s">
        <v>89</v>
      </c>
      <c r="H12" s="52" t="s">
        <v>90</v>
      </c>
    </row>
    <row r="13" spans="1:10" ht="19.149999999999999" customHeight="1">
      <c r="C13" s="18"/>
      <c r="F13" s="54">
        <v>1</v>
      </c>
      <c r="G13" s="54" t="s">
        <v>91</v>
      </c>
      <c r="H13" s="54" t="s">
        <v>92</v>
      </c>
    </row>
    <row r="14" spans="1:10" ht="19.149999999999999" customHeight="1">
      <c r="C14" s="18"/>
      <c r="F14" s="55">
        <v>2</v>
      </c>
      <c r="G14" s="55" t="s">
        <v>93</v>
      </c>
      <c r="H14" s="55" t="s">
        <v>94</v>
      </c>
    </row>
    <row r="15" spans="1:10" ht="19.149999999999999" customHeight="1">
      <c r="C15" s="18"/>
      <c r="F15" s="54">
        <v>3</v>
      </c>
      <c r="G15" s="54" t="s">
        <v>95</v>
      </c>
      <c r="H15" s="54" t="s">
        <v>96</v>
      </c>
    </row>
    <row r="16" spans="1:10" ht="19.149999999999999" customHeight="1">
      <c r="C16" s="18"/>
      <c r="F16" s="55">
        <v>5</v>
      </c>
      <c r="G16" s="55" t="s">
        <v>97</v>
      </c>
      <c r="H16" s="55" t="s">
        <v>98</v>
      </c>
    </row>
    <row r="17" spans="3:8" ht="19.149999999999999" customHeight="1">
      <c r="C17" s="18"/>
      <c r="F17" s="54">
        <v>8</v>
      </c>
      <c r="G17" s="54" t="s">
        <v>99</v>
      </c>
      <c r="H17" s="54" t="s">
        <v>100</v>
      </c>
    </row>
    <row r="18" spans="3:8" ht="19.149999999999999" customHeight="1">
      <c r="C18" s="18"/>
      <c r="F18" s="55">
        <v>13</v>
      </c>
      <c r="G18" s="55" t="s">
        <v>101</v>
      </c>
      <c r="H18" s="55" t="s">
        <v>102</v>
      </c>
    </row>
    <row r="19" spans="3:8" ht="19.149999999999999" customHeight="1">
      <c r="C19" s="18"/>
      <c r="F19" s="54">
        <v>20</v>
      </c>
      <c r="G19" s="54" t="s">
        <v>103</v>
      </c>
      <c r="H19" s="54" t="s">
        <v>104</v>
      </c>
    </row>
    <row r="20" spans="3:8" ht="14.45" hidden="1" customHeight="1">
      <c r="C20" s="18"/>
      <c r="F20" s="53">
        <v>40</v>
      </c>
      <c r="G20" s="53" t="s">
        <v>105</v>
      </c>
      <c r="H20" s="53" t="s">
        <v>106</v>
      </c>
    </row>
    <row r="21" spans="3:8" hidden="1">
      <c r="C21" s="18"/>
      <c r="H21" s="1"/>
    </row>
    <row r="22" spans="3:8" hidden="1">
      <c r="C22" s="18"/>
      <c r="H22" s="1"/>
    </row>
    <row r="23" spans="3:8" hidden="1">
      <c r="C23" s="18"/>
      <c r="H23" s="1"/>
    </row>
    <row r="24" spans="3:8" hidden="1">
      <c r="C24" s="18"/>
      <c r="H24" s="1"/>
    </row>
    <row r="25" spans="3:8" hidden="1">
      <c r="C25" s="18"/>
      <c r="H25" s="1"/>
    </row>
    <row r="26" spans="3:8" hidden="1">
      <c r="C26" s="18"/>
      <c r="H26" s="1"/>
    </row>
    <row r="27" spans="3:8" hidden="1">
      <c r="C27" s="18"/>
      <c r="H27" s="1"/>
    </row>
    <row r="28" spans="3:8">
      <c r="C28" s="18"/>
    </row>
    <row r="29" spans="3:8">
      <c r="C29" s="18"/>
    </row>
    <row r="30" spans="3:8">
      <c r="C30" s="18"/>
    </row>
    <row r="31" spans="3:8">
      <c r="C31" s="18"/>
    </row>
    <row r="32" spans="3:8">
      <c r="C32" s="18"/>
    </row>
  </sheetData>
  <mergeCells count="1">
    <mergeCell ref="F4:H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EDD0-D344-4472-887E-C329593D6308}">
  <dimension ref="A1:AA20"/>
  <sheetViews>
    <sheetView showGridLines="0" topLeftCell="F1" zoomScale="85" zoomScaleNormal="85" workbookViewId="0">
      <selection activeCell="N5" sqref="N5"/>
    </sheetView>
  </sheetViews>
  <sheetFormatPr defaultColWidth="0" defaultRowHeight="0" customHeight="1" zeroHeight="1"/>
  <cols>
    <col min="1" max="2" width="2.7109375" bestFit="1" customWidth="1"/>
    <col min="3" max="3" width="0.7109375" customWidth="1"/>
    <col min="4" max="5" width="2.7109375" customWidth="1"/>
    <col min="6" max="6" width="4.7109375" customWidth="1"/>
    <col min="7" max="8" width="6" hidden="1" customWidth="1"/>
    <col min="9" max="9" width="8.5703125" hidden="1" customWidth="1"/>
    <col min="10" max="13" width="6" hidden="1" customWidth="1"/>
    <col min="14" max="15" width="35.7109375" customWidth="1"/>
    <col min="16" max="16" width="35.140625" customWidth="1"/>
    <col min="17" max="17" width="21" customWidth="1"/>
    <col min="18" max="18" width="13.85546875" customWidth="1"/>
    <col min="19" max="19" width="12.7109375" customWidth="1"/>
    <col min="20" max="20" width="29.7109375" customWidth="1"/>
    <col min="21" max="21" width="38.5703125" customWidth="1"/>
    <col min="22" max="22" width="33" customWidth="1"/>
    <col min="23" max="27" width="8.85546875" customWidth="1"/>
    <col min="28" max="35" width="8.85546875" hidden="1" customWidth="1"/>
    <col min="36" max="16384" width="8.85546875" hidden="1"/>
  </cols>
  <sheetData>
    <row r="1" spans="1:27" ht="14.25">
      <c r="C1" s="18"/>
    </row>
    <row r="2" spans="1:27" ht="48" customHeight="1">
      <c r="A2" s="15"/>
      <c r="B2" s="15"/>
      <c r="C2" s="18"/>
      <c r="D2" s="15"/>
      <c r="E2" s="16"/>
      <c r="F2" s="84" t="s">
        <v>54</v>
      </c>
      <c r="G2" s="15"/>
      <c r="H2" s="15"/>
      <c r="I2" s="15"/>
      <c r="J2" s="15"/>
      <c r="K2" s="15"/>
      <c r="L2" s="15"/>
      <c r="M2" s="15"/>
      <c r="N2" s="15"/>
      <c r="O2" s="84"/>
      <c r="P2" s="84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14.25">
      <c r="C3" s="18"/>
    </row>
    <row r="4" spans="1:27" ht="14.25">
      <c r="C4" s="18"/>
      <c r="F4" s="14" t="s">
        <v>43</v>
      </c>
      <c r="G4" s="14" t="s">
        <v>107</v>
      </c>
      <c r="H4" s="14" t="s">
        <v>108</v>
      </c>
      <c r="I4" s="14" t="s">
        <v>109</v>
      </c>
      <c r="J4" s="14" t="s">
        <v>110</v>
      </c>
      <c r="K4" s="14" t="s">
        <v>111</v>
      </c>
      <c r="L4" s="14" t="s">
        <v>112</v>
      </c>
      <c r="M4" s="14" t="s">
        <v>113</v>
      </c>
      <c r="N4" s="14" t="s">
        <v>114</v>
      </c>
      <c r="O4" s="14" t="s">
        <v>115</v>
      </c>
      <c r="P4" s="14" t="s">
        <v>116</v>
      </c>
      <c r="Q4" s="14" t="s">
        <v>117</v>
      </c>
      <c r="R4" s="14" t="s">
        <v>74</v>
      </c>
      <c r="S4" s="14" t="s">
        <v>85</v>
      </c>
      <c r="T4" s="14" t="s">
        <v>118</v>
      </c>
      <c r="U4" s="14" t="s">
        <v>119</v>
      </c>
    </row>
    <row r="5" spans="1:27" ht="14.25">
      <c r="C5" s="18"/>
      <c r="F5" s="20">
        <v>1</v>
      </c>
      <c r="G5" s="19" t="str">
        <f>IF(O5="","","E_"&amp;_xlfn.XLOOKUP(O5,'Backlog Sintética'!$H:$H,'Backlog Sintética'!$F:$F,""))</f>
        <v/>
      </c>
      <c r="H5" s="19" t="str">
        <f>'Central do Projeto'!$G$4</f>
        <v>Projeto Educado PSP 2</v>
      </c>
      <c r="I5" s="19" t="str">
        <f>'Central do Projeto'!$G$6</f>
        <v>Educado</v>
      </c>
      <c r="J5" s="19" t="str">
        <f>'Central do Projeto'!$J$6</f>
        <v>PSP 2</v>
      </c>
      <c r="K5" s="19">
        <f>'Central do Projeto'!$L$6</f>
        <v>1</v>
      </c>
      <c r="L5" s="19" t="str">
        <f>'Central do Projeto'!$N$6</f>
        <v>Educado</v>
      </c>
      <c r="M5" s="85" t="str">
        <f>$F$2</f>
        <v>Sprint 1</v>
      </c>
      <c r="N5" s="96" t="str">
        <f>IF(O5="","",_xlfn.XLOOKUP(O5,'Backlog Sintética'!$H:$H,'Backlog Sintética'!$G:$G))</f>
        <v/>
      </c>
      <c r="O5" s="19"/>
      <c r="P5" s="48"/>
      <c r="Q5" s="104"/>
      <c r="R5" s="104"/>
      <c r="S5" s="104"/>
      <c r="T5" s="104"/>
      <c r="U5" s="104"/>
    </row>
    <row r="6" spans="1:27" ht="14.25">
      <c r="C6" s="18"/>
      <c r="F6" s="20">
        <f>F5+1</f>
        <v>2</v>
      </c>
      <c r="G6" s="13" t="str">
        <f>IF(O6="","","E_"&amp;_xlfn.XLOOKUP(O6,'Backlog Sintética'!$H:$H,'Backlog Sintética'!$F:$F,""))</f>
        <v/>
      </c>
      <c r="H6" s="13" t="str">
        <f>'Central do Projeto'!$G$4</f>
        <v>Projeto Educado PSP 2</v>
      </c>
      <c r="I6" s="13" t="str">
        <f>'Central do Projeto'!$G$6</f>
        <v>Educado</v>
      </c>
      <c r="J6" s="13" t="str">
        <f>'Central do Projeto'!$J$6</f>
        <v>PSP 2</v>
      </c>
      <c r="K6" s="13">
        <f>'Central do Projeto'!$L$6</f>
        <v>1</v>
      </c>
      <c r="L6" s="13" t="str">
        <f>'Central do Projeto'!$N$6</f>
        <v>Educado</v>
      </c>
      <c r="M6" s="13" t="str">
        <f t="shared" ref="M6:M18" si="0">$F$2</f>
        <v>Sprint 1</v>
      </c>
      <c r="N6" s="96" t="str">
        <f>IF(O6="","",_xlfn.XLOOKUP(O6,'Backlog Sintética'!$H:$H,'Backlog Sintética'!$G:$G))</f>
        <v/>
      </c>
      <c r="O6" s="13"/>
      <c r="P6" s="49"/>
      <c r="Q6" s="13"/>
      <c r="R6" s="13"/>
      <c r="S6" s="13"/>
      <c r="T6" s="13"/>
      <c r="U6" s="13"/>
    </row>
    <row r="7" spans="1:27" ht="14.25">
      <c r="C7" s="18"/>
      <c r="F7" s="20">
        <f t="shared" ref="F7:F18" si="1">F6+1</f>
        <v>3</v>
      </c>
      <c r="G7" s="19" t="str">
        <f>IF(O7="","","E_"&amp;_xlfn.XLOOKUP(O7,'Backlog Sintética'!$H:$H,'Backlog Sintética'!$F:$F,""))</f>
        <v/>
      </c>
      <c r="H7" s="19" t="str">
        <f>'Central do Projeto'!$G$4</f>
        <v>Projeto Educado PSP 2</v>
      </c>
      <c r="I7" s="19" t="str">
        <f>'Central do Projeto'!$G$6</f>
        <v>Educado</v>
      </c>
      <c r="J7" s="19" t="str">
        <f>'Central do Projeto'!$J$6</f>
        <v>PSP 2</v>
      </c>
      <c r="K7" s="19">
        <f>'Central do Projeto'!$L$6</f>
        <v>1</v>
      </c>
      <c r="L7" s="19" t="str">
        <f>'Central do Projeto'!$N$6</f>
        <v>Educado</v>
      </c>
      <c r="M7" s="19" t="str">
        <f t="shared" si="0"/>
        <v>Sprint 1</v>
      </c>
      <c r="N7" s="96" t="str">
        <f>IF(O7="","",_xlfn.XLOOKUP(O7,'Backlog Sintética'!$H:$H,'Backlog Sintética'!$G:$G))</f>
        <v/>
      </c>
      <c r="O7" s="19"/>
      <c r="P7" s="48"/>
      <c r="Q7" s="19"/>
      <c r="R7" s="19"/>
      <c r="S7" s="19"/>
      <c r="T7" s="19"/>
      <c r="U7" s="19"/>
    </row>
    <row r="8" spans="1:27" ht="14.25">
      <c r="C8" s="18"/>
      <c r="F8" s="20">
        <f>F7+1</f>
        <v>4</v>
      </c>
      <c r="G8" s="13" t="str">
        <f>IF(O8="","","E_"&amp;_xlfn.XLOOKUP(O8,'Backlog Sintética'!$H:$H,'Backlog Sintética'!$F:$F,""))</f>
        <v/>
      </c>
      <c r="H8" s="13" t="str">
        <f>'Central do Projeto'!$G$4</f>
        <v>Projeto Educado PSP 2</v>
      </c>
      <c r="I8" s="13" t="str">
        <f>'Central do Projeto'!$G$6</f>
        <v>Educado</v>
      </c>
      <c r="J8" s="13" t="str">
        <f>'Central do Projeto'!$J$6</f>
        <v>PSP 2</v>
      </c>
      <c r="K8" s="13">
        <f>'Central do Projeto'!$L$6</f>
        <v>1</v>
      </c>
      <c r="L8" s="13" t="str">
        <f>'Central do Projeto'!$N$6</f>
        <v>Educado</v>
      </c>
      <c r="M8" s="13" t="str">
        <f t="shared" si="0"/>
        <v>Sprint 1</v>
      </c>
      <c r="N8" s="96" t="str">
        <f>IF(O8="","",_xlfn.XLOOKUP(O8,'Backlog Sintética'!$H:$H,'Backlog Sintética'!$G:$G))</f>
        <v/>
      </c>
      <c r="O8" s="13"/>
      <c r="P8" s="49"/>
      <c r="Q8" s="13"/>
      <c r="R8" s="13"/>
      <c r="S8" s="13"/>
      <c r="T8" s="13"/>
      <c r="U8" s="13"/>
    </row>
    <row r="9" spans="1:27" ht="14.25">
      <c r="C9" s="18"/>
      <c r="F9" s="20">
        <f t="shared" si="1"/>
        <v>5</v>
      </c>
      <c r="G9" s="19" t="str">
        <f>IF(O9="","","E_"&amp;_xlfn.XLOOKUP(O9,'Backlog Sintética'!$H:$H,'Backlog Sintética'!$F:$F,""))</f>
        <v/>
      </c>
      <c r="H9" s="19" t="str">
        <f>'Central do Projeto'!$G$4</f>
        <v>Projeto Educado PSP 2</v>
      </c>
      <c r="I9" s="19" t="str">
        <f>'Central do Projeto'!$G$6</f>
        <v>Educado</v>
      </c>
      <c r="J9" s="19" t="str">
        <f>'Central do Projeto'!$J$6</f>
        <v>PSP 2</v>
      </c>
      <c r="K9" s="19">
        <f>'Central do Projeto'!$L$6</f>
        <v>1</v>
      </c>
      <c r="L9" s="19" t="str">
        <f>'Central do Projeto'!$N$6</f>
        <v>Educado</v>
      </c>
      <c r="M9" s="19" t="str">
        <f t="shared" si="0"/>
        <v>Sprint 1</v>
      </c>
      <c r="N9" s="96" t="str">
        <f>IF(O9="","",_xlfn.XLOOKUP(O9,'Backlog Sintética'!$H:$H,'Backlog Sintética'!$G:$G))</f>
        <v/>
      </c>
      <c r="O9" s="19"/>
      <c r="P9" s="48"/>
      <c r="Q9" s="19"/>
      <c r="R9" s="19"/>
      <c r="S9" s="19"/>
      <c r="T9" s="19"/>
      <c r="U9" s="19"/>
    </row>
    <row r="10" spans="1:27" ht="14.25">
      <c r="C10" s="18"/>
      <c r="F10" s="20">
        <f t="shared" si="1"/>
        <v>6</v>
      </c>
      <c r="G10" s="13" t="str">
        <f>IF(O10="","","E_"&amp;_xlfn.XLOOKUP(O10,'Backlog Sintética'!$H:$H,'Backlog Sintética'!$F:$F,""))</f>
        <v/>
      </c>
      <c r="H10" s="13" t="str">
        <f>'Central do Projeto'!$G$4</f>
        <v>Projeto Educado PSP 2</v>
      </c>
      <c r="I10" s="13" t="str">
        <f>'Central do Projeto'!$G$6</f>
        <v>Educado</v>
      </c>
      <c r="J10" s="13" t="str">
        <f>'Central do Projeto'!$J$6</f>
        <v>PSP 2</v>
      </c>
      <c r="K10" s="13">
        <f>'Central do Projeto'!$L$6</f>
        <v>1</v>
      </c>
      <c r="L10" s="13" t="str">
        <f>'Central do Projeto'!$N$6</f>
        <v>Educado</v>
      </c>
      <c r="M10" s="13" t="str">
        <f t="shared" si="0"/>
        <v>Sprint 1</v>
      </c>
      <c r="N10" s="96" t="str">
        <f>IF(O10="","",_xlfn.XLOOKUP(O10,'Backlog Sintética'!$H:$H,'Backlog Sintética'!$G:$G))</f>
        <v/>
      </c>
      <c r="O10" s="13"/>
      <c r="P10" s="49"/>
      <c r="Q10" s="13"/>
      <c r="R10" s="13"/>
      <c r="S10" s="13"/>
      <c r="T10" s="13"/>
      <c r="U10" s="13"/>
    </row>
    <row r="11" spans="1:27" ht="14.25">
      <c r="C11" s="18"/>
      <c r="F11" s="20">
        <f t="shared" si="1"/>
        <v>7</v>
      </c>
      <c r="G11" s="19" t="str">
        <f>IF(O11="","","E_"&amp;_xlfn.XLOOKUP(O11,'Backlog Sintética'!$H:$H,'Backlog Sintética'!$F:$F,""))</f>
        <v/>
      </c>
      <c r="H11" s="19" t="str">
        <f>'Central do Projeto'!$G$4</f>
        <v>Projeto Educado PSP 2</v>
      </c>
      <c r="I11" s="19" t="str">
        <f>'Central do Projeto'!$G$6</f>
        <v>Educado</v>
      </c>
      <c r="J11" s="19" t="str">
        <f>'Central do Projeto'!$J$6</f>
        <v>PSP 2</v>
      </c>
      <c r="K11" s="19">
        <f>'Central do Projeto'!$L$6</f>
        <v>1</v>
      </c>
      <c r="L11" s="19" t="str">
        <f>'Central do Projeto'!$N$6</f>
        <v>Educado</v>
      </c>
      <c r="M11" s="19" t="str">
        <f t="shared" si="0"/>
        <v>Sprint 1</v>
      </c>
      <c r="N11" s="96" t="str">
        <f>IF(O11="","",_xlfn.XLOOKUP(O11,'Backlog Sintética'!$H:$H,'Backlog Sintética'!$G:$G))</f>
        <v/>
      </c>
      <c r="O11" s="19"/>
      <c r="P11" s="48"/>
      <c r="Q11" s="19"/>
      <c r="R11" s="19"/>
      <c r="S11" s="19"/>
      <c r="T11" s="19"/>
      <c r="U11" s="19"/>
    </row>
    <row r="12" spans="1:27" ht="14.25">
      <c r="C12" s="18"/>
      <c r="F12" s="20">
        <f t="shared" si="1"/>
        <v>8</v>
      </c>
      <c r="G12" s="13" t="str">
        <f>IF(O12="","","E_"&amp;_xlfn.XLOOKUP(O12,'Backlog Sintética'!$H:$H,'Backlog Sintética'!$F:$F,""))</f>
        <v/>
      </c>
      <c r="H12" s="13" t="str">
        <f>'Central do Projeto'!$G$4</f>
        <v>Projeto Educado PSP 2</v>
      </c>
      <c r="I12" s="13" t="str">
        <f>'Central do Projeto'!$G$6</f>
        <v>Educado</v>
      </c>
      <c r="J12" s="13" t="str">
        <f>'Central do Projeto'!$J$6</f>
        <v>PSP 2</v>
      </c>
      <c r="K12" s="13">
        <f>'Central do Projeto'!$L$6</f>
        <v>1</v>
      </c>
      <c r="L12" s="13" t="str">
        <f>'Central do Projeto'!$N$6</f>
        <v>Educado</v>
      </c>
      <c r="M12" s="13" t="str">
        <f t="shared" si="0"/>
        <v>Sprint 1</v>
      </c>
      <c r="N12" s="96" t="str">
        <f>IF(O12="","",_xlfn.XLOOKUP(O12,'Backlog Sintética'!$H:$H,'Backlog Sintética'!$G:$G))</f>
        <v/>
      </c>
      <c r="O12" s="13"/>
      <c r="P12" s="49"/>
      <c r="Q12" s="13"/>
      <c r="R12" s="13"/>
      <c r="S12" s="13"/>
      <c r="T12" s="13"/>
      <c r="U12" s="13"/>
    </row>
    <row r="13" spans="1:27" ht="14.25">
      <c r="C13" s="18"/>
      <c r="F13" s="20">
        <f t="shared" si="1"/>
        <v>9</v>
      </c>
      <c r="G13" s="19" t="str">
        <f>IF(O13="","","E_"&amp;_xlfn.XLOOKUP(O13,'Backlog Sintética'!$H:$H,'Backlog Sintética'!$F:$F,""))</f>
        <v/>
      </c>
      <c r="H13" s="19" t="str">
        <f>'Central do Projeto'!$G$4</f>
        <v>Projeto Educado PSP 2</v>
      </c>
      <c r="I13" s="19" t="str">
        <f>'Central do Projeto'!$G$6</f>
        <v>Educado</v>
      </c>
      <c r="J13" s="19" t="str">
        <f>'Central do Projeto'!$J$6</f>
        <v>PSP 2</v>
      </c>
      <c r="K13" s="19">
        <f>'Central do Projeto'!$L$6</f>
        <v>1</v>
      </c>
      <c r="L13" s="19" t="str">
        <f>'Central do Projeto'!$N$6</f>
        <v>Educado</v>
      </c>
      <c r="M13" s="19" t="str">
        <f t="shared" si="0"/>
        <v>Sprint 1</v>
      </c>
      <c r="N13" s="96" t="str">
        <f>IF(O13="","",_xlfn.XLOOKUP(O13,'Backlog Sintética'!$H:$H,'Backlog Sintética'!$G:$G))</f>
        <v/>
      </c>
      <c r="O13" s="19"/>
      <c r="P13" s="48"/>
      <c r="Q13" s="19"/>
      <c r="R13" s="19"/>
      <c r="S13" s="19"/>
      <c r="T13" s="19"/>
      <c r="U13" s="19"/>
    </row>
    <row r="14" spans="1:27" ht="14.25">
      <c r="C14" s="18"/>
      <c r="F14" s="20">
        <f t="shared" si="1"/>
        <v>10</v>
      </c>
      <c r="G14" s="13" t="str">
        <f>IF(O14="","","E_"&amp;_xlfn.XLOOKUP(O14,'Backlog Sintética'!$H:$H,'Backlog Sintética'!$F:$F,""))</f>
        <v/>
      </c>
      <c r="H14" s="13" t="str">
        <f>'Central do Projeto'!$G$4</f>
        <v>Projeto Educado PSP 2</v>
      </c>
      <c r="I14" s="13" t="str">
        <f>'Central do Projeto'!$G$6</f>
        <v>Educado</v>
      </c>
      <c r="J14" s="13" t="str">
        <f>'Central do Projeto'!$J$6</f>
        <v>PSP 2</v>
      </c>
      <c r="K14" s="13">
        <f>'Central do Projeto'!$L$6</f>
        <v>1</v>
      </c>
      <c r="L14" s="13" t="str">
        <f>'Central do Projeto'!$N$6</f>
        <v>Educado</v>
      </c>
      <c r="M14" s="13" t="str">
        <f t="shared" si="0"/>
        <v>Sprint 1</v>
      </c>
      <c r="N14" s="96" t="str">
        <f>IF(O14="","",_xlfn.XLOOKUP(O14,'Backlog Sintética'!$H:$H,'Backlog Sintética'!$G:$G))</f>
        <v/>
      </c>
      <c r="O14" s="13"/>
      <c r="P14" s="49"/>
      <c r="Q14" s="13"/>
      <c r="R14" s="13"/>
      <c r="S14" s="13"/>
      <c r="T14" s="13"/>
      <c r="U14" s="13"/>
    </row>
    <row r="15" spans="1:27" ht="14.25">
      <c r="C15" s="18"/>
      <c r="F15" s="20">
        <f t="shared" si="1"/>
        <v>11</v>
      </c>
      <c r="G15" s="19" t="str">
        <f>IF(O15="","","E_"&amp;_xlfn.XLOOKUP(O15,'Backlog Sintética'!$H:$H,'Backlog Sintética'!$F:$F,""))</f>
        <v/>
      </c>
      <c r="H15" s="19" t="str">
        <f>'Central do Projeto'!$G$4</f>
        <v>Projeto Educado PSP 2</v>
      </c>
      <c r="I15" s="19" t="str">
        <f>'Central do Projeto'!$G$6</f>
        <v>Educado</v>
      </c>
      <c r="J15" s="19" t="str">
        <f>'Central do Projeto'!$J$6</f>
        <v>PSP 2</v>
      </c>
      <c r="K15" s="19">
        <f>'Central do Projeto'!$L$6</f>
        <v>1</v>
      </c>
      <c r="L15" s="19" t="str">
        <f>'Central do Projeto'!$N$6</f>
        <v>Educado</v>
      </c>
      <c r="M15" s="19" t="str">
        <f t="shared" si="0"/>
        <v>Sprint 1</v>
      </c>
      <c r="N15" s="96" t="str">
        <f>IF(O15="","",_xlfn.XLOOKUP(O15,'Backlog Sintética'!$H:$H,'Backlog Sintética'!$G:$G))</f>
        <v/>
      </c>
      <c r="O15" s="19"/>
      <c r="P15" s="48"/>
      <c r="Q15" s="19"/>
      <c r="R15" s="19"/>
      <c r="S15" s="19"/>
      <c r="T15" s="19"/>
      <c r="U15" s="19"/>
    </row>
    <row r="16" spans="1:27" ht="14.25">
      <c r="C16" s="18"/>
      <c r="F16" s="20">
        <f t="shared" si="1"/>
        <v>12</v>
      </c>
      <c r="G16" s="13" t="str">
        <f>IF(O16="","","E_"&amp;_xlfn.XLOOKUP(O16,'Backlog Sintética'!$H:$H,'Backlog Sintética'!$F:$F,""))</f>
        <v/>
      </c>
      <c r="H16" s="13" t="str">
        <f>'Central do Projeto'!$G$4</f>
        <v>Projeto Educado PSP 2</v>
      </c>
      <c r="I16" s="13" t="str">
        <f>'Central do Projeto'!$G$6</f>
        <v>Educado</v>
      </c>
      <c r="J16" s="13" t="str">
        <f>'Central do Projeto'!$J$6</f>
        <v>PSP 2</v>
      </c>
      <c r="K16" s="13">
        <f>'Central do Projeto'!$L$6</f>
        <v>1</v>
      </c>
      <c r="L16" s="13" t="str">
        <f>'Central do Projeto'!$N$6</f>
        <v>Educado</v>
      </c>
      <c r="M16" s="13" t="str">
        <f t="shared" si="0"/>
        <v>Sprint 1</v>
      </c>
      <c r="N16" s="96" t="str">
        <f>IF(O16="","",_xlfn.XLOOKUP(O16,'Backlog Sintética'!$H:$H,'Backlog Sintética'!$G:$G))</f>
        <v/>
      </c>
      <c r="O16" s="13"/>
      <c r="P16" s="49"/>
      <c r="Q16" s="13"/>
      <c r="R16" s="13"/>
      <c r="S16" s="13"/>
      <c r="T16" s="13"/>
      <c r="U16" s="13"/>
    </row>
    <row r="17" spans="3:21" ht="14.25">
      <c r="C17" s="18"/>
      <c r="F17" s="20">
        <f t="shared" si="1"/>
        <v>13</v>
      </c>
      <c r="G17" s="19" t="str">
        <f>IF(O17="","","E_"&amp;_xlfn.XLOOKUP(O17,'Backlog Sintética'!$H:$H,'Backlog Sintética'!$F:$F,""))</f>
        <v/>
      </c>
      <c r="H17" s="19" t="str">
        <f>'Central do Projeto'!$G$4</f>
        <v>Projeto Educado PSP 2</v>
      </c>
      <c r="I17" s="19" t="str">
        <f>'Central do Projeto'!$G$6</f>
        <v>Educado</v>
      </c>
      <c r="J17" s="19" t="str">
        <f>'Central do Projeto'!$J$6</f>
        <v>PSP 2</v>
      </c>
      <c r="K17" s="19">
        <f>'Central do Projeto'!$L$6</f>
        <v>1</v>
      </c>
      <c r="L17" s="19" t="str">
        <f>'Central do Projeto'!$N$6</f>
        <v>Educado</v>
      </c>
      <c r="M17" s="19" t="str">
        <f t="shared" si="0"/>
        <v>Sprint 1</v>
      </c>
      <c r="N17" s="96" t="str">
        <f>IF(O17="","",_xlfn.XLOOKUP(O17,'Backlog Sintética'!$H:$H,'Backlog Sintética'!$G:$G))</f>
        <v/>
      </c>
      <c r="O17" s="19"/>
      <c r="P17" s="48"/>
      <c r="Q17" s="19"/>
      <c r="R17" s="19"/>
      <c r="S17" s="19"/>
      <c r="T17" s="19"/>
      <c r="U17" s="19"/>
    </row>
    <row r="18" spans="3:21" ht="14.25">
      <c r="C18" s="18"/>
      <c r="F18" s="20">
        <f t="shared" si="1"/>
        <v>14</v>
      </c>
      <c r="G18" s="13" t="str">
        <f>IF(O18="","","E_"&amp;_xlfn.XLOOKUP(O18,'Backlog Sintética'!$H:$H,'Backlog Sintética'!$F:$F,""))</f>
        <v/>
      </c>
      <c r="H18" s="13" t="str">
        <f>'Central do Projeto'!$G$4</f>
        <v>Projeto Educado PSP 2</v>
      </c>
      <c r="I18" s="13" t="str">
        <f>'Central do Projeto'!$G$6</f>
        <v>Educado</v>
      </c>
      <c r="J18" s="13" t="str">
        <f>'Central do Projeto'!$J$6</f>
        <v>PSP 2</v>
      </c>
      <c r="K18" s="13">
        <f>'Central do Projeto'!$L$6</f>
        <v>1</v>
      </c>
      <c r="L18" s="13" t="str">
        <f>'Central do Projeto'!$N$6</f>
        <v>Educado</v>
      </c>
      <c r="M18" s="13" t="str">
        <f t="shared" si="0"/>
        <v>Sprint 1</v>
      </c>
      <c r="N18" s="96" t="str">
        <f>IF(O18="","",_xlfn.XLOOKUP(O18,'Backlog Sintética'!$H:$H,'Backlog Sintética'!$G:$G))</f>
        <v/>
      </c>
      <c r="O18" s="13"/>
      <c r="P18" s="49"/>
      <c r="Q18" s="13"/>
      <c r="R18" s="13"/>
      <c r="S18" s="13"/>
      <c r="T18" s="13"/>
      <c r="U18" s="13"/>
    </row>
    <row r="19" spans="3:21" ht="14.25">
      <c r="C19" s="18"/>
    </row>
    <row r="20" spans="3:21" ht="14.25">
      <c r="C20" s="18"/>
    </row>
  </sheetData>
  <sheetProtection formatCells="0" formatColumns="0" formatRows="0" insertHyperlinks="0" sort="0" autoFilter="0" pivotTables="0"/>
  <protectedRanges>
    <protectedRange sqref="O5:U18" name="Range1"/>
  </protectedRanges>
  <dataValidations count="17">
    <dataValidation type="list" allowBlank="1" showInputMessage="1" showErrorMessage="1" sqref="R5:R9" xr:uid="{F3EBDD96-2D61-4696-9DB6-0FD8D396D252}">
      <formula1>"Planejado,Em Progresso,Concluído,Cancelado"</formula1>
    </dataValidation>
    <dataValidation type="list" allowBlank="1" showInputMessage="1" showErrorMessage="1" sqref="T5:T18" xr:uid="{9DC55A03-7280-4736-BC55-B50953B99A4E}">
      <formula1>"Nenhum,Comunicação com os professores,Comunicação com o cliente,Comunicação com outros stakeholders,Equipe parceira não entregou tarefa que seria input para o nosso trabalho,Ausência de membros da equipe,Não cumprimento do cronograma pela equipe,Outros"</formula1>
    </dataValidation>
    <dataValidation allowBlank="1" showInputMessage="1" showErrorMessage="1" sqref="G5:N18" xr:uid="{2E709EF4-D480-4DD2-BA22-B588CBF04461}"/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5" xr:uid="{F604D201-3EE3-468A-81A6-4F353079998D}">
      <formula1>INDIRECT($G$5)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6" xr:uid="{AC9CA379-8565-4866-B8CA-88D4A1FA1D94}">
      <formula1>INDIRECT($G$6)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7" xr:uid="{4B74A9DC-0698-4917-BB9C-D1FBF5274C0E}">
      <formula1>INDIRECT($G$7)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8" xr:uid="{4934914B-6D02-4981-ACC8-B824526D3AF8}">
      <formula1>INDIRECT($G$8)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9" xr:uid="{BA964674-7A0C-47D2-A1A6-DF3381A9E268}">
      <formula1>INDIRECT($G$9)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0" xr:uid="{A570F895-077A-4902-B16B-5707F6A32684}">
      <formula1>INDIRECT($G$10)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1" xr:uid="{076701F6-2B7B-45C9-82E8-BB85CC913FB8}">
      <formula1>INDIRECT($G$11)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2" xr:uid="{326FD647-4F38-4CEA-9658-A0E0A295E04E}">
      <formula1>INDIRECT($G$12)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3" xr:uid="{3CF7F7F1-5672-4629-8DC7-D3A90D6333D5}">
      <formula1>INDIRECT($G$13)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4" xr:uid="{0A1EF66F-7A46-4C21-9853-8FD8A40D61C9}">
      <formula1>INDIRECT($G$14)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5" xr:uid="{CCC0FC24-64B6-4627-8AED-6D881BDD2CFE}">
      <formula1>INDIRECT($G$15)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6" xr:uid="{9647E355-1AA4-4BB0-8F09-25BD30A87DB1}">
      <formula1>INDIRECT($G$16)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7" xr:uid="{11982390-81A5-420D-B3A3-C87D2F0C33F3}">
      <formula1>INDIRECT($G$17)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8" xr:uid="{E3FA2AB7-D94D-4DC6-B077-F36C7C12BC24}">
      <formula1>INDIRECT($G$18)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450F7E3-B1DE-4D58-936F-2282D04A4692}">
          <x14:formula1>
            <xm:f>'Planning Poker'!$F$13:$F$19</xm:f>
          </x14:formula1>
          <xm:sqref>S5:S18</xm:sqref>
        </x14:dataValidation>
        <x14:dataValidation type="list" allowBlank="1" showInputMessage="1" showErrorMessage="1" errorTitle="Épico inválido" error="Insira um épico existente ou deixe o campo vazio." xr:uid="{194D4A42-AF0C-4BD9-A119-25847F6613C9}">
          <x14:formula1>
            <xm:f>'Backlog Sintética'!$G$6:$G$13</xm:f>
          </x14:formula1>
          <xm:sqref>G5:M18</xm:sqref>
        </x14:dataValidation>
        <x14:dataValidation type="list" allowBlank="1" showInputMessage="1" showErrorMessage="1" xr:uid="{B09DBF00-FD23-4092-AF79-E17A0D6442EF}">
          <x14:formula1>
            <xm:f>'Backlog Sintética'!$H$6:$H$17</xm:f>
          </x14:formula1>
          <xm:sqref>O5:O18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1B92-D25C-44A6-97BF-C32F0F33AE8B}">
  <dimension ref="A1:AA20"/>
  <sheetViews>
    <sheetView showGridLines="0" topLeftCell="O1" zoomScale="85" zoomScaleNormal="85" workbookViewId="0">
      <selection activeCell="P16" sqref="P16"/>
    </sheetView>
  </sheetViews>
  <sheetFormatPr defaultColWidth="0" defaultRowHeight="0" customHeight="1" zeroHeight="1"/>
  <cols>
    <col min="1" max="2" width="2.7109375" bestFit="1" customWidth="1"/>
    <col min="3" max="3" width="0.7109375" customWidth="1"/>
    <col min="4" max="5" width="2.7109375" customWidth="1"/>
    <col min="6" max="6" width="4.7109375" customWidth="1"/>
    <col min="7" max="8" width="6" hidden="1" customWidth="1"/>
    <col min="9" max="9" width="8.5703125" hidden="1" customWidth="1"/>
    <col min="10" max="13" width="6" hidden="1" customWidth="1"/>
    <col min="14" max="15" width="35.7109375" customWidth="1"/>
    <col min="16" max="16" width="44.85546875" customWidth="1"/>
    <col min="17" max="17" width="21" customWidth="1"/>
    <col min="18" max="18" width="13.85546875" customWidth="1"/>
    <col min="19" max="19" width="12.7109375" customWidth="1"/>
    <col min="20" max="20" width="29.7109375" customWidth="1"/>
    <col min="21" max="21" width="38.5703125" customWidth="1"/>
    <col min="22" max="22" width="33" customWidth="1"/>
    <col min="23" max="27" width="8.85546875" customWidth="1"/>
    <col min="28" max="35" width="8.85546875" hidden="1" customWidth="1"/>
    <col min="36" max="16384" width="8.85546875" hidden="1"/>
  </cols>
  <sheetData>
    <row r="1" spans="1:27" ht="14.25">
      <c r="C1" s="18"/>
    </row>
    <row r="2" spans="1:27" ht="48" customHeight="1">
      <c r="A2" s="15"/>
      <c r="B2" s="15"/>
      <c r="C2" s="18"/>
      <c r="D2" s="15"/>
      <c r="E2" s="16"/>
      <c r="F2" s="84" t="s">
        <v>120</v>
      </c>
      <c r="G2" s="15"/>
      <c r="H2" s="15"/>
      <c r="I2" s="15"/>
      <c r="J2" s="15"/>
      <c r="K2" s="15"/>
      <c r="L2" s="15"/>
      <c r="M2" s="15"/>
      <c r="N2" s="15"/>
      <c r="O2" s="84"/>
      <c r="P2" s="84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14.25">
      <c r="C3" s="18"/>
    </row>
    <row r="4" spans="1:27" ht="14.25">
      <c r="C4" s="18"/>
      <c r="F4" s="14" t="s">
        <v>43</v>
      </c>
      <c r="G4" s="14" t="s">
        <v>107</v>
      </c>
      <c r="H4" s="14" t="s">
        <v>108</v>
      </c>
      <c r="I4" s="14" t="s">
        <v>109</v>
      </c>
      <c r="J4" s="14" t="s">
        <v>110</v>
      </c>
      <c r="K4" s="14" t="s">
        <v>111</v>
      </c>
      <c r="L4" s="14" t="s">
        <v>112</v>
      </c>
      <c r="M4" s="14" t="s">
        <v>113</v>
      </c>
      <c r="N4" s="14" t="s">
        <v>114</v>
      </c>
      <c r="O4" s="14" t="s">
        <v>115</v>
      </c>
      <c r="P4" s="14" t="s">
        <v>116</v>
      </c>
      <c r="Q4" s="14" t="s">
        <v>117</v>
      </c>
      <c r="R4" s="14" t="s">
        <v>74</v>
      </c>
      <c r="S4" s="14" t="s">
        <v>85</v>
      </c>
      <c r="T4" s="14" t="s">
        <v>118</v>
      </c>
      <c r="U4" s="14" t="s">
        <v>119</v>
      </c>
    </row>
    <row r="5" spans="1:27" ht="14.25">
      <c r="C5" s="18"/>
      <c r="F5" s="20">
        <v>1</v>
      </c>
      <c r="G5" s="19" t="str">
        <f>IF(O5="","","E_"&amp;_xlfn.XLOOKUP(O5,'Backlog Sintética'!$H:$H,'Backlog Sintética'!$F:$F,""))</f>
        <v/>
      </c>
      <c r="H5" s="19" t="str">
        <f>'Central do Projeto'!$G$4</f>
        <v>Projeto Educado PSP 2</v>
      </c>
      <c r="I5" s="19" t="str">
        <f>'Central do Projeto'!$G$6</f>
        <v>Educado</v>
      </c>
      <c r="J5" s="19" t="str">
        <f>'Central do Projeto'!$J$6</f>
        <v>PSP 2</v>
      </c>
      <c r="K5" s="19">
        <f>'Central do Projeto'!$L$6</f>
        <v>1</v>
      </c>
      <c r="L5" s="19" t="str">
        <f>'Central do Projeto'!$N$6</f>
        <v>Educado</v>
      </c>
      <c r="M5" s="85" t="str">
        <f t="shared" ref="M5:M18" si="0">$F$2</f>
        <v>Sprint 2</v>
      </c>
      <c r="N5" s="95" t="str">
        <f>IF(O5="","",_xlfn.XLOOKUP(O5,'Backlog Sintética'!$H:$H,'Backlog Sintética'!$G:$G))</f>
        <v/>
      </c>
      <c r="O5" s="19"/>
      <c r="P5" s="48"/>
      <c r="Q5" s="19"/>
      <c r="R5" s="19"/>
      <c r="S5" s="19"/>
      <c r="T5" s="19"/>
      <c r="U5" s="19"/>
    </row>
    <row r="6" spans="1:27" ht="14.25">
      <c r="C6" s="18"/>
      <c r="F6" s="20">
        <f t="shared" ref="F6:F18" si="1">F5+1</f>
        <v>2</v>
      </c>
      <c r="G6" s="13" t="str">
        <f>IF(O6="","","E_"&amp;_xlfn.XLOOKUP(O6,'Backlog Sintética'!$H:$H,'Backlog Sintética'!$F:$F,""))</f>
        <v/>
      </c>
      <c r="H6" s="13" t="str">
        <f>'Central do Projeto'!$G$4</f>
        <v>Projeto Educado PSP 2</v>
      </c>
      <c r="I6" s="13" t="str">
        <f>'Central do Projeto'!$G$6</f>
        <v>Educado</v>
      </c>
      <c r="J6" s="13" t="str">
        <f>'Central do Projeto'!$J$6</f>
        <v>PSP 2</v>
      </c>
      <c r="K6" s="13">
        <f>'Central do Projeto'!$L$6</f>
        <v>1</v>
      </c>
      <c r="L6" s="13" t="str">
        <f>'Central do Projeto'!$N$6</f>
        <v>Educado</v>
      </c>
      <c r="M6" s="13" t="str">
        <f t="shared" si="0"/>
        <v>Sprint 2</v>
      </c>
      <c r="N6" s="95" t="str">
        <f>IF(O6="","",_xlfn.XLOOKUP(O6,'Backlog Sintética'!$H:$H,'Backlog Sintética'!$G:$G))</f>
        <v/>
      </c>
      <c r="O6" s="13"/>
      <c r="P6" s="49"/>
      <c r="Q6" s="13"/>
      <c r="R6" s="13"/>
      <c r="S6" s="13"/>
      <c r="T6" s="13"/>
      <c r="U6" s="13"/>
    </row>
    <row r="7" spans="1:27" ht="14.25">
      <c r="C7" s="18"/>
      <c r="F7" s="20">
        <f t="shared" si="1"/>
        <v>3</v>
      </c>
      <c r="G7" s="19" t="str">
        <f>IF(O7="","","E_"&amp;_xlfn.XLOOKUP(O7,'Backlog Sintética'!$H:$H,'Backlog Sintética'!$F:$F,""))</f>
        <v/>
      </c>
      <c r="H7" s="19" t="str">
        <f>'Central do Projeto'!$G$4</f>
        <v>Projeto Educado PSP 2</v>
      </c>
      <c r="I7" s="19" t="str">
        <f>'Central do Projeto'!$G$6</f>
        <v>Educado</v>
      </c>
      <c r="J7" s="19" t="str">
        <f>'Central do Projeto'!$J$6</f>
        <v>PSP 2</v>
      </c>
      <c r="K7" s="19">
        <f>'Central do Projeto'!$L$6</f>
        <v>1</v>
      </c>
      <c r="L7" s="19" t="str">
        <f>'Central do Projeto'!$N$6</f>
        <v>Educado</v>
      </c>
      <c r="M7" s="19" t="str">
        <f t="shared" si="0"/>
        <v>Sprint 2</v>
      </c>
      <c r="N7" s="95" t="str">
        <f>IF(O7="","",_xlfn.XLOOKUP(O7,'Backlog Sintética'!$H:$H,'Backlog Sintética'!$G:$G))</f>
        <v/>
      </c>
      <c r="O7" s="19"/>
      <c r="P7" s="48"/>
      <c r="Q7" s="19"/>
      <c r="R7" s="19"/>
      <c r="S7" s="19"/>
      <c r="T7" s="19"/>
      <c r="U7" s="19"/>
    </row>
    <row r="8" spans="1:27" ht="14.25">
      <c r="C8" s="18"/>
      <c r="F8" s="20">
        <f t="shared" si="1"/>
        <v>4</v>
      </c>
      <c r="G8" s="13" t="str">
        <f>IF(O8="","","E_"&amp;_xlfn.XLOOKUP(O8,'Backlog Sintética'!$H:$H,'Backlog Sintética'!$F:$F,""))</f>
        <v/>
      </c>
      <c r="H8" s="13" t="str">
        <f>'Central do Projeto'!$G$4</f>
        <v>Projeto Educado PSP 2</v>
      </c>
      <c r="I8" s="13" t="str">
        <f>'Central do Projeto'!$G$6</f>
        <v>Educado</v>
      </c>
      <c r="J8" s="13" t="str">
        <f>'Central do Projeto'!$J$6</f>
        <v>PSP 2</v>
      </c>
      <c r="K8" s="13">
        <f>'Central do Projeto'!$L$6</f>
        <v>1</v>
      </c>
      <c r="L8" s="13" t="str">
        <f>'Central do Projeto'!$N$6</f>
        <v>Educado</v>
      </c>
      <c r="M8" s="13" t="str">
        <f t="shared" si="0"/>
        <v>Sprint 2</v>
      </c>
      <c r="N8" s="95" t="str">
        <f>IF(O8="","",_xlfn.XLOOKUP(O8,'Backlog Sintética'!$H:$H,'Backlog Sintética'!$G:$G))</f>
        <v/>
      </c>
      <c r="O8" s="13"/>
      <c r="P8" s="49"/>
      <c r="Q8" s="13"/>
      <c r="R8" s="13"/>
      <c r="S8" s="13"/>
      <c r="T8" s="13"/>
      <c r="U8" s="13"/>
    </row>
    <row r="9" spans="1:27" ht="14.25">
      <c r="C9" s="18"/>
      <c r="F9" s="20">
        <f t="shared" si="1"/>
        <v>5</v>
      </c>
      <c r="G9" s="19" t="str">
        <f>IF(O9="","","E_"&amp;_xlfn.XLOOKUP(O9,'Backlog Sintética'!$H:$H,'Backlog Sintética'!$F:$F,""))</f>
        <v/>
      </c>
      <c r="H9" s="19" t="str">
        <f>'Central do Projeto'!$G$4</f>
        <v>Projeto Educado PSP 2</v>
      </c>
      <c r="I9" s="19" t="str">
        <f>'Central do Projeto'!$G$6</f>
        <v>Educado</v>
      </c>
      <c r="J9" s="19" t="str">
        <f>'Central do Projeto'!$J$6</f>
        <v>PSP 2</v>
      </c>
      <c r="K9" s="19">
        <f>'Central do Projeto'!$L$6</f>
        <v>1</v>
      </c>
      <c r="L9" s="19" t="str">
        <f>'Central do Projeto'!$N$6</f>
        <v>Educado</v>
      </c>
      <c r="M9" s="19" t="str">
        <f t="shared" si="0"/>
        <v>Sprint 2</v>
      </c>
      <c r="N9" s="95" t="str">
        <f>IF(O9="","",_xlfn.XLOOKUP(O9,'Backlog Sintética'!$H:$H,'Backlog Sintética'!$G:$G))</f>
        <v/>
      </c>
      <c r="O9" s="19"/>
      <c r="P9" s="48"/>
      <c r="Q9" s="19"/>
      <c r="R9" s="19"/>
      <c r="S9" s="19"/>
      <c r="T9" s="19"/>
      <c r="U9" s="19"/>
    </row>
    <row r="10" spans="1:27" ht="14.25">
      <c r="C10" s="18"/>
      <c r="F10" s="20">
        <f t="shared" si="1"/>
        <v>6</v>
      </c>
      <c r="G10" s="13" t="str">
        <f>IF(O10="","","E_"&amp;_xlfn.XLOOKUP(O10,'Backlog Sintética'!$H:$H,'Backlog Sintética'!$F:$F,""))</f>
        <v/>
      </c>
      <c r="H10" s="13" t="str">
        <f>'Central do Projeto'!$G$4</f>
        <v>Projeto Educado PSP 2</v>
      </c>
      <c r="I10" s="13" t="str">
        <f>'Central do Projeto'!$G$6</f>
        <v>Educado</v>
      </c>
      <c r="J10" s="13" t="str">
        <f>'Central do Projeto'!$J$6</f>
        <v>PSP 2</v>
      </c>
      <c r="K10" s="13">
        <f>'Central do Projeto'!$L$6</f>
        <v>1</v>
      </c>
      <c r="L10" s="13" t="str">
        <f>'Central do Projeto'!$N$6</f>
        <v>Educado</v>
      </c>
      <c r="M10" s="13" t="str">
        <f t="shared" si="0"/>
        <v>Sprint 2</v>
      </c>
      <c r="N10" s="95" t="str">
        <f>IF(O10="","",_xlfn.XLOOKUP(O10,'Backlog Sintética'!$H:$H,'Backlog Sintética'!$G:$G))</f>
        <v/>
      </c>
      <c r="O10" s="13"/>
      <c r="P10" s="49"/>
      <c r="Q10" s="13"/>
      <c r="R10" s="13"/>
      <c r="S10" s="13"/>
      <c r="T10" s="13"/>
      <c r="U10" s="13"/>
    </row>
    <row r="11" spans="1:27" ht="14.25">
      <c r="C11" s="18"/>
      <c r="F11" s="20">
        <f t="shared" si="1"/>
        <v>7</v>
      </c>
      <c r="G11" s="19" t="str">
        <f>IF(O11="","","E_"&amp;_xlfn.XLOOKUP(O11,'Backlog Sintética'!$H:$H,'Backlog Sintética'!$F:$F,""))</f>
        <v/>
      </c>
      <c r="H11" s="19" t="str">
        <f>'Central do Projeto'!$G$4</f>
        <v>Projeto Educado PSP 2</v>
      </c>
      <c r="I11" s="19" t="str">
        <f>'Central do Projeto'!$G$6</f>
        <v>Educado</v>
      </c>
      <c r="J11" s="19" t="str">
        <f>'Central do Projeto'!$J$6</f>
        <v>PSP 2</v>
      </c>
      <c r="K11" s="19">
        <f>'Central do Projeto'!$L$6</f>
        <v>1</v>
      </c>
      <c r="L11" s="19" t="str">
        <f>'Central do Projeto'!$N$6</f>
        <v>Educado</v>
      </c>
      <c r="M11" s="19" t="str">
        <f t="shared" si="0"/>
        <v>Sprint 2</v>
      </c>
      <c r="N11" s="95" t="str">
        <f>IF(O11="","",_xlfn.XLOOKUP(O11,'Backlog Sintética'!$H:$H,'Backlog Sintética'!$G:$G))</f>
        <v/>
      </c>
      <c r="O11" s="19"/>
      <c r="P11" s="48"/>
      <c r="Q11" s="19"/>
      <c r="R11" s="19"/>
      <c r="S11" s="19"/>
      <c r="T11" s="19"/>
      <c r="U11" s="19"/>
    </row>
    <row r="12" spans="1:27" ht="14.25">
      <c r="C12" s="18"/>
      <c r="F12" s="20">
        <f t="shared" si="1"/>
        <v>8</v>
      </c>
      <c r="G12" s="13" t="str">
        <f>IF(O12="","","E_"&amp;_xlfn.XLOOKUP(O12,'Backlog Sintética'!$H:$H,'Backlog Sintética'!$F:$F,""))</f>
        <v/>
      </c>
      <c r="H12" s="13" t="str">
        <f>'Central do Projeto'!$G$4</f>
        <v>Projeto Educado PSP 2</v>
      </c>
      <c r="I12" s="13" t="str">
        <f>'Central do Projeto'!$G$6</f>
        <v>Educado</v>
      </c>
      <c r="J12" s="13" t="str">
        <f>'Central do Projeto'!$J$6</f>
        <v>PSP 2</v>
      </c>
      <c r="K12" s="13">
        <f>'Central do Projeto'!$L$6</f>
        <v>1</v>
      </c>
      <c r="L12" s="13" t="str">
        <f>'Central do Projeto'!$N$6</f>
        <v>Educado</v>
      </c>
      <c r="M12" s="13" t="str">
        <f t="shared" si="0"/>
        <v>Sprint 2</v>
      </c>
      <c r="N12" s="95" t="str">
        <f>IF(O12="","",_xlfn.XLOOKUP(O12,'Backlog Sintética'!$H:$H,'Backlog Sintética'!$G:$G))</f>
        <v/>
      </c>
      <c r="O12" s="13"/>
      <c r="P12" s="49"/>
      <c r="Q12" s="13"/>
      <c r="R12" s="13"/>
      <c r="S12" s="13"/>
      <c r="T12" s="13"/>
      <c r="U12" s="13"/>
    </row>
    <row r="13" spans="1:27" ht="14.25">
      <c r="C13" s="18"/>
      <c r="F13" s="20">
        <f t="shared" si="1"/>
        <v>9</v>
      </c>
      <c r="G13" s="19" t="str">
        <f>IF(O13="","","E_"&amp;_xlfn.XLOOKUP(O13,'Backlog Sintética'!$H:$H,'Backlog Sintética'!$F:$F,""))</f>
        <v/>
      </c>
      <c r="H13" s="19" t="str">
        <f>'Central do Projeto'!$G$4</f>
        <v>Projeto Educado PSP 2</v>
      </c>
      <c r="I13" s="19" t="str">
        <f>'Central do Projeto'!$G$6</f>
        <v>Educado</v>
      </c>
      <c r="J13" s="19" t="str">
        <f>'Central do Projeto'!$J$6</f>
        <v>PSP 2</v>
      </c>
      <c r="K13" s="19">
        <f>'Central do Projeto'!$L$6</f>
        <v>1</v>
      </c>
      <c r="L13" s="19" t="str">
        <f>'Central do Projeto'!$N$6</f>
        <v>Educado</v>
      </c>
      <c r="M13" s="19" t="str">
        <f t="shared" si="0"/>
        <v>Sprint 2</v>
      </c>
      <c r="N13" s="95" t="str">
        <f>IF(O13="","",_xlfn.XLOOKUP(O13,'Backlog Sintética'!$H:$H,'Backlog Sintética'!$G:$G))</f>
        <v/>
      </c>
      <c r="O13" s="19"/>
      <c r="P13" s="48"/>
      <c r="Q13" s="19"/>
      <c r="R13" s="19"/>
      <c r="S13" s="19"/>
      <c r="T13" s="19"/>
      <c r="U13" s="19"/>
    </row>
    <row r="14" spans="1:27" ht="14.25">
      <c r="C14" s="18"/>
      <c r="F14" s="20">
        <f t="shared" si="1"/>
        <v>10</v>
      </c>
      <c r="G14" s="13" t="str">
        <f>IF(O14="","","E_"&amp;_xlfn.XLOOKUP(O14,'Backlog Sintética'!$H:$H,'Backlog Sintética'!$F:$F,""))</f>
        <v/>
      </c>
      <c r="H14" s="13" t="str">
        <f>'Central do Projeto'!$G$4</f>
        <v>Projeto Educado PSP 2</v>
      </c>
      <c r="I14" s="13" t="str">
        <f>'Central do Projeto'!$G$6</f>
        <v>Educado</v>
      </c>
      <c r="J14" s="13" t="str">
        <f>'Central do Projeto'!$J$6</f>
        <v>PSP 2</v>
      </c>
      <c r="K14" s="13">
        <f>'Central do Projeto'!$L$6</f>
        <v>1</v>
      </c>
      <c r="L14" s="13" t="str">
        <f>'Central do Projeto'!$N$6</f>
        <v>Educado</v>
      </c>
      <c r="M14" s="13" t="str">
        <f t="shared" si="0"/>
        <v>Sprint 2</v>
      </c>
      <c r="N14" s="95" t="str">
        <f>IF(O14="","",_xlfn.XLOOKUP(O14,'Backlog Sintética'!$H:$H,'Backlog Sintética'!$G:$G))</f>
        <v/>
      </c>
      <c r="O14" s="13"/>
      <c r="P14" s="49"/>
      <c r="Q14" s="13"/>
      <c r="R14" s="13"/>
      <c r="S14" s="13"/>
      <c r="T14" s="13"/>
      <c r="U14" s="13"/>
    </row>
    <row r="15" spans="1:27" ht="14.25">
      <c r="C15" s="18"/>
      <c r="F15" s="20">
        <f t="shared" si="1"/>
        <v>11</v>
      </c>
      <c r="G15" s="19" t="str">
        <f>IF(O15="","","E_"&amp;_xlfn.XLOOKUP(O15,'Backlog Sintética'!$H:$H,'Backlog Sintética'!$F:$F,""))</f>
        <v/>
      </c>
      <c r="H15" s="19" t="str">
        <f>'Central do Projeto'!$G$4</f>
        <v>Projeto Educado PSP 2</v>
      </c>
      <c r="I15" s="19" t="str">
        <f>'Central do Projeto'!$G$6</f>
        <v>Educado</v>
      </c>
      <c r="J15" s="19" t="str">
        <f>'Central do Projeto'!$J$6</f>
        <v>PSP 2</v>
      </c>
      <c r="K15" s="19">
        <f>'Central do Projeto'!$L$6</f>
        <v>1</v>
      </c>
      <c r="L15" s="19" t="str">
        <f>'Central do Projeto'!$N$6</f>
        <v>Educado</v>
      </c>
      <c r="M15" s="19" t="str">
        <f t="shared" si="0"/>
        <v>Sprint 2</v>
      </c>
      <c r="N15" s="95" t="str">
        <f>IF(O15="","",_xlfn.XLOOKUP(O15,'Backlog Sintética'!$H:$H,'Backlog Sintética'!$G:$G))</f>
        <v/>
      </c>
      <c r="O15" s="19"/>
      <c r="P15" s="48"/>
      <c r="Q15" s="19"/>
      <c r="R15" s="19"/>
      <c r="S15" s="19"/>
      <c r="T15" s="19"/>
      <c r="U15" s="19"/>
    </row>
    <row r="16" spans="1:27" ht="14.25">
      <c r="C16" s="18"/>
      <c r="F16" s="20">
        <f t="shared" si="1"/>
        <v>12</v>
      </c>
      <c r="G16" s="13" t="str">
        <f>IF(O16="","","E_"&amp;_xlfn.XLOOKUP(O16,'Backlog Sintética'!$H:$H,'Backlog Sintética'!$F:$F,""))</f>
        <v/>
      </c>
      <c r="H16" s="13" t="str">
        <f>'Central do Projeto'!$G$4</f>
        <v>Projeto Educado PSP 2</v>
      </c>
      <c r="I16" s="13" t="str">
        <f>'Central do Projeto'!$G$6</f>
        <v>Educado</v>
      </c>
      <c r="J16" s="13" t="str">
        <f>'Central do Projeto'!$J$6</f>
        <v>PSP 2</v>
      </c>
      <c r="K16" s="13">
        <f>'Central do Projeto'!$L$6</f>
        <v>1</v>
      </c>
      <c r="L16" s="13" t="str">
        <f>'Central do Projeto'!$N$6</f>
        <v>Educado</v>
      </c>
      <c r="M16" s="13" t="str">
        <f t="shared" si="0"/>
        <v>Sprint 2</v>
      </c>
      <c r="N16" s="95" t="str">
        <f>IF(O16="","",_xlfn.XLOOKUP(O16,'Backlog Sintética'!$H:$H,'Backlog Sintética'!$G:$G))</f>
        <v/>
      </c>
      <c r="O16" s="13"/>
      <c r="P16" s="49"/>
      <c r="Q16" s="13"/>
      <c r="R16" s="13"/>
      <c r="S16" s="13"/>
      <c r="T16" s="13"/>
      <c r="U16" s="13"/>
    </row>
    <row r="17" spans="3:21" ht="14.25">
      <c r="C17" s="18"/>
      <c r="F17" s="20">
        <f t="shared" si="1"/>
        <v>13</v>
      </c>
      <c r="G17" s="19" t="str">
        <f>IF(O17="","","E_"&amp;_xlfn.XLOOKUP(O17,'Backlog Sintética'!$H:$H,'Backlog Sintética'!$F:$F,""))</f>
        <v/>
      </c>
      <c r="H17" s="19" t="str">
        <f>'Central do Projeto'!$G$4</f>
        <v>Projeto Educado PSP 2</v>
      </c>
      <c r="I17" s="19" t="str">
        <f>'Central do Projeto'!$G$6</f>
        <v>Educado</v>
      </c>
      <c r="J17" s="19" t="str">
        <f>'Central do Projeto'!$J$6</f>
        <v>PSP 2</v>
      </c>
      <c r="K17" s="19">
        <f>'Central do Projeto'!$L$6</f>
        <v>1</v>
      </c>
      <c r="L17" s="19" t="str">
        <f>'Central do Projeto'!$N$6</f>
        <v>Educado</v>
      </c>
      <c r="M17" s="19" t="str">
        <f t="shared" si="0"/>
        <v>Sprint 2</v>
      </c>
      <c r="N17" s="95" t="str">
        <f>IF(O17="","",_xlfn.XLOOKUP(O17,'Backlog Sintética'!$H:$H,'Backlog Sintética'!$G:$G))</f>
        <v/>
      </c>
      <c r="O17" s="19"/>
      <c r="P17" s="48"/>
      <c r="Q17" s="19"/>
      <c r="R17" s="19"/>
      <c r="S17" s="19"/>
      <c r="T17" s="19"/>
      <c r="U17" s="19"/>
    </row>
    <row r="18" spans="3:21" ht="14.25">
      <c r="C18" s="18"/>
      <c r="F18" s="20">
        <f t="shared" si="1"/>
        <v>14</v>
      </c>
      <c r="G18" s="13" t="str">
        <f>IF(O18="","","E_"&amp;_xlfn.XLOOKUP(O18,'Backlog Sintética'!$H:$H,'Backlog Sintética'!$F:$F,""))</f>
        <v/>
      </c>
      <c r="H18" s="13" t="str">
        <f>'Central do Projeto'!$G$4</f>
        <v>Projeto Educado PSP 2</v>
      </c>
      <c r="I18" s="13" t="str">
        <f>'Central do Projeto'!$G$6</f>
        <v>Educado</v>
      </c>
      <c r="J18" s="13" t="str">
        <f>'Central do Projeto'!$J$6</f>
        <v>PSP 2</v>
      </c>
      <c r="K18" s="13">
        <f>'Central do Projeto'!$L$6</f>
        <v>1</v>
      </c>
      <c r="L18" s="13" t="str">
        <f>'Central do Projeto'!$N$6</f>
        <v>Educado</v>
      </c>
      <c r="M18" s="13" t="str">
        <f t="shared" si="0"/>
        <v>Sprint 2</v>
      </c>
      <c r="N18" s="95" t="str">
        <f>IF(O18="","",_xlfn.XLOOKUP(O18,'Backlog Sintética'!$H:$H,'Backlog Sintética'!$G:$G))</f>
        <v/>
      </c>
      <c r="O18" s="13"/>
      <c r="P18" s="49"/>
      <c r="Q18" s="13"/>
      <c r="R18" s="13"/>
      <c r="S18" s="13"/>
      <c r="T18" s="13"/>
      <c r="U18" s="13"/>
    </row>
    <row r="19" spans="3:21" ht="14.25">
      <c r="C19" s="18"/>
    </row>
    <row r="20" spans="3:21" ht="14.25">
      <c r="C20" s="18"/>
    </row>
  </sheetData>
  <sheetProtection formatCells="0" formatColumns="0" formatRows="0" insertHyperlinks="0" sort="0" autoFilter="0" pivotTables="0"/>
  <protectedRanges>
    <protectedRange sqref="O5:U18" name="Range1_2"/>
  </protectedRanges>
  <dataValidations count="17"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6" xr:uid="{977F00C3-6979-491B-A805-DF4968695B5C}">
      <formula1>INDIRECT($G$6)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8" xr:uid="{D1A5F646-03D2-41F4-B43F-F03CB2D70128}">
      <formula1>INDIRECT($G$18)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7" xr:uid="{869B2714-4FAF-4D82-BFF8-9E0E1E9F85B7}">
      <formula1>INDIRECT($G$17)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6" xr:uid="{6D997607-020E-4AB8-A7D4-FF55D4DF3A36}">
      <formula1>INDIRECT($G$16)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5" xr:uid="{80AE82A0-4C12-43A0-A6B3-2E4541B5223D}">
      <formula1>INDIRECT($G$15)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4" xr:uid="{4B14AD57-432B-4350-B922-CE981BD179D4}">
      <formula1>INDIRECT($G$14)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3" xr:uid="{154F535F-3336-4398-A7B1-7BAAF2A10D00}">
      <formula1>INDIRECT($G$13)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2" xr:uid="{A55A3885-2DFF-47C6-A576-7D71D80A207E}">
      <formula1>INDIRECT($G$12)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1" xr:uid="{13970A98-DF3E-4DDB-ACCB-2C18B7B1D33D}">
      <formula1>INDIRECT($G$11)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0" xr:uid="{B830DDF5-1AC4-4210-89E3-D9AD84716F96}">
      <formula1>INDIRECT($G$10)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9" xr:uid="{0BD4EFCA-9A14-4F95-811B-B9D5D368489B}">
      <formula1>INDIRECT($G$9)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8" xr:uid="{ACC040CB-0A59-40DC-A864-C9DC341C0CE7}">
      <formula1>INDIRECT($G$8)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7" xr:uid="{4F3CFFAA-D93B-4600-AF51-2D41693066C4}">
      <formula1>INDIRECT($G$7)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5" xr:uid="{91517735-8E94-4175-85A2-6F78B5E9D4BE}">
      <formula1>INDIRECT($G$5)</formula1>
    </dataValidation>
    <dataValidation allowBlank="1" showInputMessage="1" showErrorMessage="1" sqref="G5:N18" xr:uid="{E1F9A177-6EF8-442C-9F09-3EB2C9BBAB5C}"/>
    <dataValidation type="list" allowBlank="1" showInputMessage="1" showErrorMessage="1" sqref="T5:T18" xr:uid="{E806BD1E-66D4-41C5-B05A-34D21532C3A1}">
      <formula1>"Nenhum,Comunicação com os professores,Comunicação com o cliente,Comunicação com outros stakeholders,Equipe parceira não entregou tarefa que seria input para o nosso trabalho,Ausência de membros da equipe,Não cumprimento do cronograma pela equipe,Outros"</formula1>
    </dataValidation>
    <dataValidation type="list" allowBlank="1" showInputMessage="1" showErrorMessage="1" sqref="R5:R9" xr:uid="{8A72FFDE-AA9A-4E9D-9F6F-F4FFEA593ADD}">
      <formula1>"Planejado,Em Progresso,Concluído,Cancelado"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8ECF0E3-7CEC-48EC-B075-49E7E2459865}">
          <x14:formula1>
            <xm:f>'Backlog Sintética'!$H$6:$H$17</xm:f>
          </x14:formula1>
          <xm:sqref>O5:O18</xm:sqref>
        </x14:dataValidation>
        <x14:dataValidation type="list" allowBlank="1" showInputMessage="1" showErrorMessage="1" errorTitle="Épico inválido" error="Insira um épico existente ou deixe o campo vazio." xr:uid="{2C891690-6A36-4BD5-ADAF-12AFF1E0D34F}">
          <x14:formula1>
            <xm:f>'Backlog Sintética'!$G$6:$G$13</xm:f>
          </x14:formula1>
          <xm:sqref>G5:M18</xm:sqref>
        </x14:dataValidation>
        <x14:dataValidation type="list" allowBlank="1" showInputMessage="1" showErrorMessage="1" xr:uid="{1D921A77-0B6B-422F-84AF-CFDD098A4E52}">
          <x14:formula1>
            <xm:f>'Planning Poker'!$F$13:$F$19</xm:f>
          </x14:formula1>
          <xm:sqref>S5:S18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FB66-9A7E-4A41-93D9-169043688D68}">
  <dimension ref="A1:AA20"/>
  <sheetViews>
    <sheetView showGridLines="0" zoomScale="85" zoomScaleNormal="85" workbookViewId="0">
      <selection activeCell="G1" sqref="G1"/>
    </sheetView>
  </sheetViews>
  <sheetFormatPr defaultColWidth="0" defaultRowHeight="0" customHeight="1" zeroHeight="1"/>
  <cols>
    <col min="1" max="2" width="2.7109375" bestFit="1" customWidth="1"/>
    <col min="3" max="3" width="0.7109375" customWidth="1"/>
    <col min="4" max="5" width="2.7109375" customWidth="1"/>
    <col min="6" max="6" width="4.7109375" customWidth="1"/>
    <col min="7" max="8" width="6" hidden="1" customWidth="1"/>
    <col min="9" max="9" width="8.5703125" hidden="1" customWidth="1"/>
    <col min="10" max="13" width="6" hidden="1" customWidth="1"/>
    <col min="14" max="15" width="35.7109375" customWidth="1"/>
    <col min="16" max="16" width="44.85546875" customWidth="1"/>
    <col min="17" max="17" width="21" customWidth="1"/>
    <col min="18" max="18" width="13.85546875" customWidth="1"/>
    <col min="19" max="19" width="12.7109375" customWidth="1"/>
    <col min="20" max="20" width="29.7109375" customWidth="1"/>
    <col min="21" max="21" width="38.5703125" customWidth="1"/>
    <col min="22" max="22" width="33" customWidth="1"/>
    <col min="23" max="27" width="8.85546875" customWidth="1"/>
    <col min="28" max="35" width="8.85546875" hidden="1" customWidth="1"/>
    <col min="36" max="16384" width="8.85546875" hidden="1"/>
  </cols>
  <sheetData>
    <row r="1" spans="1:27" ht="14.25">
      <c r="C1" s="18"/>
    </row>
    <row r="2" spans="1:27" ht="48" customHeight="1">
      <c r="A2" s="15"/>
      <c r="B2" s="15"/>
      <c r="C2" s="18"/>
      <c r="D2" s="15"/>
      <c r="E2" s="16"/>
      <c r="F2" s="84" t="s">
        <v>121</v>
      </c>
      <c r="G2" s="15"/>
      <c r="H2" s="15"/>
      <c r="I2" s="15"/>
      <c r="J2" s="15"/>
      <c r="K2" s="15"/>
      <c r="L2" s="15"/>
      <c r="M2" s="15"/>
      <c r="N2" s="15"/>
      <c r="O2" s="84"/>
      <c r="P2" s="84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14.25">
      <c r="C3" s="18"/>
    </row>
    <row r="4" spans="1:27" ht="14.25">
      <c r="C4" s="18"/>
      <c r="F4" s="14" t="s">
        <v>43</v>
      </c>
      <c r="G4" s="14" t="s">
        <v>107</v>
      </c>
      <c r="H4" s="14" t="s">
        <v>108</v>
      </c>
      <c r="I4" s="14" t="s">
        <v>109</v>
      </c>
      <c r="J4" s="14" t="s">
        <v>110</v>
      </c>
      <c r="K4" s="14" t="s">
        <v>111</v>
      </c>
      <c r="L4" s="14" t="s">
        <v>112</v>
      </c>
      <c r="M4" s="14" t="s">
        <v>113</v>
      </c>
      <c r="N4" s="14" t="s">
        <v>114</v>
      </c>
      <c r="O4" s="14" t="s">
        <v>115</v>
      </c>
      <c r="P4" s="14" t="s">
        <v>116</v>
      </c>
      <c r="Q4" s="14" t="s">
        <v>117</v>
      </c>
      <c r="R4" s="14" t="s">
        <v>74</v>
      </c>
      <c r="S4" s="14" t="s">
        <v>85</v>
      </c>
      <c r="T4" s="14" t="s">
        <v>118</v>
      </c>
      <c r="U4" s="14" t="s">
        <v>119</v>
      </c>
    </row>
    <row r="5" spans="1:27" ht="14.25">
      <c r="C5" s="18"/>
      <c r="F5" s="20">
        <v>1</v>
      </c>
      <c r="G5" s="19" t="str">
        <f>IF(O5="","","E_"&amp;_xlfn.XLOOKUP(O5,'Backlog Sintética'!$H:$H,'Backlog Sintética'!$F:$F,""))</f>
        <v/>
      </c>
      <c r="H5" s="19" t="str">
        <f>'Central do Projeto'!$G$4</f>
        <v>Projeto Educado PSP 2</v>
      </c>
      <c r="I5" s="19" t="str">
        <f>'Central do Projeto'!$G$6</f>
        <v>Educado</v>
      </c>
      <c r="J5" s="19" t="str">
        <f>'Central do Projeto'!$J$6</f>
        <v>PSP 2</v>
      </c>
      <c r="K5" s="19">
        <f>'Central do Projeto'!$L$6</f>
        <v>1</v>
      </c>
      <c r="L5" s="19" t="str">
        <f>'Central do Projeto'!$N$6</f>
        <v>Educado</v>
      </c>
      <c r="M5" s="85" t="str">
        <f t="shared" ref="M5:M18" si="0">$F$2</f>
        <v>Sprint 3</v>
      </c>
      <c r="N5" s="95" t="str">
        <f>IF(O5="","",_xlfn.XLOOKUP(O5,'Backlog Sintética'!$H:$H,'Backlog Sintética'!$G:$G))</f>
        <v/>
      </c>
      <c r="O5" s="19"/>
      <c r="P5" s="48"/>
      <c r="Q5" s="19"/>
      <c r="R5" s="19"/>
      <c r="S5" s="19"/>
      <c r="T5" s="19"/>
      <c r="U5" s="19"/>
    </row>
    <row r="6" spans="1:27" ht="14.25">
      <c r="C6" s="18"/>
      <c r="F6" s="20">
        <f t="shared" ref="F6:F18" si="1">F5+1</f>
        <v>2</v>
      </c>
      <c r="G6" s="13" t="str">
        <f>IF(O6="","","E_"&amp;_xlfn.XLOOKUP(O6,'Backlog Sintética'!$H:$H,'Backlog Sintética'!$F:$F,""))</f>
        <v/>
      </c>
      <c r="H6" s="13" t="str">
        <f>'Central do Projeto'!$G$4</f>
        <v>Projeto Educado PSP 2</v>
      </c>
      <c r="I6" s="13" t="str">
        <f>'Central do Projeto'!$G$6</f>
        <v>Educado</v>
      </c>
      <c r="J6" s="13" t="str">
        <f>'Central do Projeto'!$J$6</f>
        <v>PSP 2</v>
      </c>
      <c r="K6" s="13">
        <f>'Central do Projeto'!$L$6</f>
        <v>1</v>
      </c>
      <c r="L6" s="13" t="str">
        <f>'Central do Projeto'!$N$6</f>
        <v>Educado</v>
      </c>
      <c r="M6" s="13" t="str">
        <f t="shared" si="0"/>
        <v>Sprint 3</v>
      </c>
      <c r="N6" s="95" t="str">
        <f>IF(O6="","",_xlfn.XLOOKUP(O6,'Backlog Sintética'!$H:$H,'Backlog Sintética'!$G:$G))</f>
        <v/>
      </c>
      <c r="O6" s="13"/>
      <c r="P6" s="49"/>
      <c r="Q6" s="13"/>
      <c r="R6" s="13"/>
      <c r="S6" s="13"/>
      <c r="T6" s="13"/>
      <c r="U6" s="13"/>
    </row>
    <row r="7" spans="1:27" ht="14.25">
      <c r="C7" s="18"/>
      <c r="F7" s="20">
        <f t="shared" si="1"/>
        <v>3</v>
      </c>
      <c r="G7" s="19" t="str">
        <f>IF(O7="","","E_"&amp;_xlfn.XLOOKUP(O7,'Backlog Sintética'!$H:$H,'Backlog Sintética'!$F:$F,""))</f>
        <v/>
      </c>
      <c r="H7" s="19" t="str">
        <f>'Central do Projeto'!$G$4</f>
        <v>Projeto Educado PSP 2</v>
      </c>
      <c r="I7" s="19" t="str">
        <f>'Central do Projeto'!$G$6</f>
        <v>Educado</v>
      </c>
      <c r="J7" s="19" t="str">
        <f>'Central do Projeto'!$J$6</f>
        <v>PSP 2</v>
      </c>
      <c r="K7" s="19">
        <f>'Central do Projeto'!$L$6</f>
        <v>1</v>
      </c>
      <c r="L7" s="19" t="str">
        <f>'Central do Projeto'!$N$6</f>
        <v>Educado</v>
      </c>
      <c r="M7" s="19" t="str">
        <f t="shared" si="0"/>
        <v>Sprint 3</v>
      </c>
      <c r="N7" s="95" t="str">
        <f>IF(O7="","",_xlfn.XLOOKUP(O7,'Backlog Sintética'!$H:$H,'Backlog Sintética'!$G:$G))</f>
        <v/>
      </c>
      <c r="O7" s="19"/>
      <c r="P7" s="48"/>
      <c r="Q7" s="19"/>
      <c r="R7" s="19"/>
      <c r="S7" s="19"/>
      <c r="T7" s="19"/>
      <c r="U7" s="19"/>
    </row>
    <row r="8" spans="1:27" ht="14.25">
      <c r="C8" s="18"/>
      <c r="F8" s="20">
        <f t="shared" si="1"/>
        <v>4</v>
      </c>
      <c r="G8" s="13" t="str">
        <f>IF(O8="","","E_"&amp;_xlfn.XLOOKUP(O8,'Backlog Sintética'!$H:$H,'Backlog Sintética'!$F:$F,""))</f>
        <v/>
      </c>
      <c r="H8" s="13" t="str">
        <f>'Central do Projeto'!$G$4</f>
        <v>Projeto Educado PSP 2</v>
      </c>
      <c r="I8" s="13" t="str">
        <f>'Central do Projeto'!$G$6</f>
        <v>Educado</v>
      </c>
      <c r="J8" s="13" t="str">
        <f>'Central do Projeto'!$J$6</f>
        <v>PSP 2</v>
      </c>
      <c r="K8" s="13">
        <f>'Central do Projeto'!$L$6</f>
        <v>1</v>
      </c>
      <c r="L8" s="13" t="str">
        <f>'Central do Projeto'!$N$6</f>
        <v>Educado</v>
      </c>
      <c r="M8" s="13" t="str">
        <f t="shared" si="0"/>
        <v>Sprint 3</v>
      </c>
      <c r="N8" s="95" t="str">
        <f>IF(O8="","",_xlfn.XLOOKUP(O8,'Backlog Sintética'!$H:$H,'Backlog Sintética'!$G:$G))</f>
        <v/>
      </c>
      <c r="O8" s="13"/>
      <c r="P8" s="49"/>
      <c r="Q8" s="13"/>
      <c r="R8" s="13"/>
      <c r="S8" s="13"/>
      <c r="T8" s="13"/>
      <c r="U8" s="13"/>
    </row>
    <row r="9" spans="1:27" ht="14.25">
      <c r="C9" s="18"/>
      <c r="F9" s="20">
        <f t="shared" si="1"/>
        <v>5</v>
      </c>
      <c r="G9" s="19" t="str">
        <f>IF(O9="","","E_"&amp;_xlfn.XLOOKUP(O9,'Backlog Sintética'!$H:$H,'Backlog Sintética'!$F:$F,""))</f>
        <v/>
      </c>
      <c r="H9" s="19" t="str">
        <f>'Central do Projeto'!$G$4</f>
        <v>Projeto Educado PSP 2</v>
      </c>
      <c r="I9" s="19" t="str">
        <f>'Central do Projeto'!$G$6</f>
        <v>Educado</v>
      </c>
      <c r="J9" s="19" t="str">
        <f>'Central do Projeto'!$J$6</f>
        <v>PSP 2</v>
      </c>
      <c r="K9" s="19">
        <f>'Central do Projeto'!$L$6</f>
        <v>1</v>
      </c>
      <c r="L9" s="19" t="str">
        <f>'Central do Projeto'!$N$6</f>
        <v>Educado</v>
      </c>
      <c r="M9" s="19" t="str">
        <f t="shared" si="0"/>
        <v>Sprint 3</v>
      </c>
      <c r="N9" s="95" t="str">
        <f>IF(O9="","",_xlfn.XLOOKUP(O9,'Backlog Sintética'!$H:$H,'Backlog Sintética'!$G:$G))</f>
        <v/>
      </c>
      <c r="O9" s="19"/>
      <c r="P9" s="48"/>
      <c r="Q9" s="19"/>
      <c r="R9" s="19"/>
      <c r="S9" s="19"/>
      <c r="T9" s="19"/>
      <c r="U9" s="19"/>
    </row>
    <row r="10" spans="1:27" ht="14.25">
      <c r="C10" s="18"/>
      <c r="F10" s="20">
        <f t="shared" si="1"/>
        <v>6</v>
      </c>
      <c r="G10" s="13" t="str">
        <f>IF(O10="","","E_"&amp;_xlfn.XLOOKUP(O10,'Backlog Sintética'!$H:$H,'Backlog Sintética'!$F:$F,""))</f>
        <v/>
      </c>
      <c r="H10" s="13" t="str">
        <f>'Central do Projeto'!$G$4</f>
        <v>Projeto Educado PSP 2</v>
      </c>
      <c r="I10" s="13" t="str">
        <f>'Central do Projeto'!$G$6</f>
        <v>Educado</v>
      </c>
      <c r="J10" s="13" t="str">
        <f>'Central do Projeto'!$J$6</f>
        <v>PSP 2</v>
      </c>
      <c r="K10" s="13">
        <f>'Central do Projeto'!$L$6</f>
        <v>1</v>
      </c>
      <c r="L10" s="13" t="str">
        <f>'Central do Projeto'!$N$6</f>
        <v>Educado</v>
      </c>
      <c r="M10" s="13" t="str">
        <f t="shared" si="0"/>
        <v>Sprint 3</v>
      </c>
      <c r="N10" s="95" t="str">
        <f>IF(O10="","",_xlfn.XLOOKUP(O10,'Backlog Sintética'!$H:$H,'Backlog Sintética'!$G:$G))</f>
        <v/>
      </c>
      <c r="O10" s="13"/>
      <c r="P10" s="49"/>
      <c r="Q10" s="13"/>
      <c r="R10" s="13"/>
      <c r="S10" s="13"/>
      <c r="T10" s="13"/>
      <c r="U10" s="13"/>
    </row>
    <row r="11" spans="1:27" ht="14.25">
      <c r="C11" s="18"/>
      <c r="F11" s="20">
        <f t="shared" si="1"/>
        <v>7</v>
      </c>
      <c r="G11" s="19" t="str">
        <f>IF(O11="","","E_"&amp;_xlfn.XLOOKUP(O11,'Backlog Sintética'!$H:$H,'Backlog Sintética'!$F:$F,""))</f>
        <v/>
      </c>
      <c r="H11" s="19" t="str">
        <f>'Central do Projeto'!$G$4</f>
        <v>Projeto Educado PSP 2</v>
      </c>
      <c r="I11" s="19" t="str">
        <f>'Central do Projeto'!$G$6</f>
        <v>Educado</v>
      </c>
      <c r="J11" s="19" t="str">
        <f>'Central do Projeto'!$J$6</f>
        <v>PSP 2</v>
      </c>
      <c r="K11" s="19">
        <f>'Central do Projeto'!$L$6</f>
        <v>1</v>
      </c>
      <c r="L11" s="19" t="str">
        <f>'Central do Projeto'!$N$6</f>
        <v>Educado</v>
      </c>
      <c r="M11" s="19" t="str">
        <f t="shared" si="0"/>
        <v>Sprint 3</v>
      </c>
      <c r="N11" s="95" t="str">
        <f>IF(O11="","",_xlfn.XLOOKUP(O11,'Backlog Sintética'!$H:$H,'Backlog Sintética'!$G:$G))</f>
        <v/>
      </c>
      <c r="O11" s="19"/>
      <c r="P11" s="48"/>
      <c r="Q11" s="19"/>
      <c r="R11" s="19"/>
      <c r="S11" s="19"/>
      <c r="T11" s="19"/>
      <c r="U11" s="19"/>
    </row>
    <row r="12" spans="1:27" ht="14.25">
      <c r="C12" s="18"/>
      <c r="F12" s="20">
        <f t="shared" si="1"/>
        <v>8</v>
      </c>
      <c r="G12" s="13" t="str">
        <f>IF(O12="","","E_"&amp;_xlfn.XLOOKUP(O12,'Backlog Sintética'!$H:$H,'Backlog Sintética'!$F:$F,""))</f>
        <v/>
      </c>
      <c r="H12" s="13" t="str">
        <f>'Central do Projeto'!$G$4</f>
        <v>Projeto Educado PSP 2</v>
      </c>
      <c r="I12" s="13" t="str">
        <f>'Central do Projeto'!$G$6</f>
        <v>Educado</v>
      </c>
      <c r="J12" s="13" t="str">
        <f>'Central do Projeto'!$J$6</f>
        <v>PSP 2</v>
      </c>
      <c r="K12" s="13">
        <f>'Central do Projeto'!$L$6</f>
        <v>1</v>
      </c>
      <c r="L12" s="13" t="str">
        <f>'Central do Projeto'!$N$6</f>
        <v>Educado</v>
      </c>
      <c r="M12" s="13" t="str">
        <f t="shared" si="0"/>
        <v>Sprint 3</v>
      </c>
      <c r="N12" s="95" t="str">
        <f>IF(O12="","",_xlfn.XLOOKUP(O12,'Backlog Sintética'!$H:$H,'Backlog Sintética'!$G:$G))</f>
        <v/>
      </c>
      <c r="O12" s="13"/>
      <c r="P12" s="49"/>
      <c r="Q12" s="13"/>
      <c r="R12" s="13"/>
      <c r="S12" s="13"/>
      <c r="T12" s="13"/>
      <c r="U12" s="13"/>
    </row>
    <row r="13" spans="1:27" ht="14.25">
      <c r="C13" s="18"/>
      <c r="F13" s="20">
        <f t="shared" si="1"/>
        <v>9</v>
      </c>
      <c r="G13" s="19" t="str">
        <f>IF(O13="","","E_"&amp;_xlfn.XLOOKUP(O13,'Backlog Sintética'!$H:$H,'Backlog Sintética'!$F:$F,""))</f>
        <v/>
      </c>
      <c r="H13" s="19" t="str">
        <f>'Central do Projeto'!$G$4</f>
        <v>Projeto Educado PSP 2</v>
      </c>
      <c r="I13" s="19" t="str">
        <f>'Central do Projeto'!$G$6</f>
        <v>Educado</v>
      </c>
      <c r="J13" s="19" t="str">
        <f>'Central do Projeto'!$J$6</f>
        <v>PSP 2</v>
      </c>
      <c r="K13" s="19">
        <f>'Central do Projeto'!$L$6</f>
        <v>1</v>
      </c>
      <c r="L13" s="19" t="str">
        <f>'Central do Projeto'!$N$6</f>
        <v>Educado</v>
      </c>
      <c r="M13" s="19" t="str">
        <f t="shared" si="0"/>
        <v>Sprint 3</v>
      </c>
      <c r="N13" s="95" t="str">
        <f>IF(O13="","",_xlfn.XLOOKUP(O13,'Backlog Sintética'!$H:$H,'Backlog Sintética'!$G:$G))</f>
        <v/>
      </c>
      <c r="O13" s="19"/>
      <c r="P13" s="48"/>
      <c r="Q13" s="19"/>
      <c r="R13" s="19"/>
      <c r="S13" s="19"/>
      <c r="T13" s="19"/>
      <c r="U13" s="19"/>
    </row>
    <row r="14" spans="1:27" ht="14.25">
      <c r="C14" s="18"/>
      <c r="F14" s="20">
        <f t="shared" si="1"/>
        <v>10</v>
      </c>
      <c r="G14" s="13" t="str">
        <f>IF(O14="","","E_"&amp;_xlfn.XLOOKUP(O14,'Backlog Sintética'!$H:$H,'Backlog Sintética'!$F:$F,""))</f>
        <v/>
      </c>
      <c r="H14" s="13" t="str">
        <f>'Central do Projeto'!$G$4</f>
        <v>Projeto Educado PSP 2</v>
      </c>
      <c r="I14" s="13" t="str">
        <f>'Central do Projeto'!$G$6</f>
        <v>Educado</v>
      </c>
      <c r="J14" s="13" t="str">
        <f>'Central do Projeto'!$J$6</f>
        <v>PSP 2</v>
      </c>
      <c r="K14" s="13">
        <f>'Central do Projeto'!$L$6</f>
        <v>1</v>
      </c>
      <c r="L14" s="13" t="str">
        <f>'Central do Projeto'!$N$6</f>
        <v>Educado</v>
      </c>
      <c r="M14" s="13" t="str">
        <f t="shared" si="0"/>
        <v>Sprint 3</v>
      </c>
      <c r="N14" s="95" t="str">
        <f>IF(O14="","",_xlfn.XLOOKUP(O14,'Backlog Sintética'!$H:$H,'Backlog Sintética'!$G:$G))</f>
        <v/>
      </c>
      <c r="O14" s="13"/>
      <c r="P14" s="49"/>
      <c r="Q14" s="13"/>
      <c r="R14" s="13"/>
      <c r="S14" s="13"/>
      <c r="T14" s="13"/>
      <c r="U14" s="13"/>
    </row>
    <row r="15" spans="1:27" ht="14.25">
      <c r="C15" s="18"/>
      <c r="F15" s="20">
        <f t="shared" si="1"/>
        <v>11</v>
      </c>
      <c r="G15" s="19" t="str">
        <f>IF(O15="","","E_"&amp;_xlfn.XLOOKUP(O15,'Backlog Sintética'!$H:$H,'Backlog Sintética'!$F:$F,""))</f>
        <v/>
      </c>
      <c r="H15" s="19" t="str">
        <f>'Central do Projeto'!$G$4</f>
        <v>Projeto Educado PSP 2</v>
      </c>
      <c r="I15" s="19" t="str">
        <f>'Central do Projeto'!$G$6</f>
        <v>Educado</v>
      </c>
      <c r="J15" s="19" t="str">
        <f>'Central do Projeto'!$J$6</f>
        <v>PSP 2</v>
      </c>
      <c r="K15" s="19">
        <f>'Central do Projeto'!$L$6</f>
        <v>1</v>
      </c>
      <c r="L15" s="19" t="str">
        <f>'Central do Projeto'!$N$6</f>
        <v>Educado</v>
      </c>
      <c r="M15" s="19" t="str">
        <f t="shared" si="0"/>
        <v>Sprint 3</v>
      </c>
      <c r="N15" s="95" t="str">
        <f>IF(O15="","",_xlfn.XLOOKUP(O15,'Backlog Sintética'!$H:$H,'Backlog Sintética'!$G:$G))</f>
        <v/>
      </c>
      <c r="O15" s="19"/>
      <c r="P15" s="48"/>
      <c r="Q15" s="19"/>
      <c r="R15" s="19"/>
      <c r="S15" s="19"/>
      <c r="T15" s="19"/>
      <c r="U15" s="19"/>
    </row>
    <row r="16" spans="1:27" ht="14.25">
      <c r="C16" s="18"/>
      <c r="F16" s="20">
        <f t="shared" si="1"/>
        <v>12</v>
      </c>
      <c r="G16" s="13" t="str">
        <f>IF(O16="","","E_"&amp;_xlfn.XLOOKUP(O16,'Backlog Sintética'!$H:$H,'Backlog Sintética'!$F:$F,""))</f>
        <v/>
      </c>
      <c r="H16" s="13" t="str">
        <f>'Central do Projeto'!$G$4</f>
        <v>Projeto Educado PSP 2</v>
      </c>
      <c r="I16" s="13" t="str">
        <f>'Central do Projeto'!$G$6</f>
        <v>Educado</v>
      </c>
      <c r="J16" s="13" t="str">
        <f>'Central do Projeto'!$J$6</f>
        <v>PSP 2</v>
      </c>
      <c r="K16" s="13">
        <f>'Central do Projeto'!$L$6</f>
        <v>1</v>
      </c>
      <c r="L16" s="13" t="str">
        <f>'Central do Projeto'!$N$6</f>
        <v>Educado</v>
      </c>
      <c r="M16" s="13" t="str">
        <f t="shared" si="0"/>
        <v>Sprint 3</v>
      </c>
      <c r="N16" s="95" t="str">
        <f>IF(O16="","",_xlfn.XLOOKUP(O16,'Backlog Sintética'!$H:$H,'Backlog Sintética'!$G:$G))</f>
        <v/>
      </c>
      <c r="O16" s="13"/>
      <c r="P16" s="49"/>
      <c r="Q16" s="13"/>
      <c r="R16" s="13"/>
      <c r="S16" s="13"/>
      <c r="T16" s="13"/>
      <c r="U16" s="13"/>
    </row>
    <row r="17" spans="3:21" ht="14.25">
      <c r="C17" s="18"/>
      <c r="F17" s="20">
        <f t="shared" si="1"/>
        <v>13</v>
      </c>
      <c r="G17" s="19" t="str">
        <f>IF(O17="","","E_"&amp;_xlfn.XLOOKUP(O17,'Backlog Sintética'!$H:$H,'Backlog Sintética'!$F:$F,""))</f>
        <v/>
      </c>
      <c r="H17" s="19" t="str">
        <f>'Central do Projeto'!$G$4</f>
        <v>Projeto Educado PSP 2</v>
      </c>
      <c r="I17" s="19" t="str">
        <f>'Central do Projeto'!$G$6</f>
        <v>Educado</v>
      </c>
      <c r="J17" s="19" t="str">
        <f>'Central do Projeto'!$J$6</f>
        <v>PSP 2</v>
      </c>
      <c r="K17" s="19">
        <f>'Central do Projeto'!$L$6</f>
        <v>1</v>
      </c>
      <c r="L17" s="19" t="str">
        <f>'Central do Projeto'!$N$6</f>
        <v>Educado</v>
      </c>
      <c r="M17" s="19" t="str">
        <f t="shared" si="0"/>
        <v>Sprint 3</v>
      </c>
      <c r="N17" s="95" t="str">
        <f>IF(O17="","",_xlfn.XLOOKUP(O17,'Backlog Sintética'!$H:$H,'Backlog Sintética'!$G:$G))</f>
        <v/>
      </c>
      <c r="O17" s="19"/>
      <c r="P17" s="48"/>
      <c r="Q17" s="19"/>
      <c r="R17" s="19"/>
      <c r="S17" s="19"/>
      <c r="T17" s="19"/>
      <c r="U17" s="19"/>
    </row>
    <row r="18" spans="3:21" ht="14.25">
      <c r="C18" s="18"/>
      <c r="F18" s="20">
        <f t="shared" si="1"/>
        <v>14</v>
      </c>
      <c r="G18" s="13" t="str">
        <f>IF(O18="","","E_"&amp;_xlfn.XLOOKUP(O18,'Backlog Sintética'!$H:$H,'Backlog Sintética'!$F:$F,""))</f>
        <v/>
      </c>
      <c r="H18" s="13" t="str">
        <f>'Central do Projeto'!$G$4</f>
        <v>Projeto Educado PSP 2</v>
      </c>
      <c r="I18" s="13" t="str">
        <f>'Central do Projeto'!$G$6</f>
        <v>Educado</v>
      </c>
      <c r="J18" s="13" t="str">
        <f>'Central do Projeto'!$J$6</f>
        <v>PSP 2</v>
      </c>
      <c r="K18" s="13">
        <f>'Central do Projeto'!$L$6</f>
        <v>1</v>
      </c>
      <c r="L18" s="13" t="str">
        <f>'Central do Projeto'!$N$6</f>
        <v>Educado</v>
      </c>
      <c r="M18" s="13" t="str">
        <f t="shared" si="0"/>
        <v>Sprint 3</v>
      </c>
      <c r="N18" s="95" t="str">
        <f>IF(O18="","",_xlfn.XLOOKUP(O18,'Backlog Sintética'!$H:$H,'Backlog Sintética'!$G:$G))</f>
        <v/>
      </c>
      <c r="O18" s="13"/>
      <c r="P18" s="49"/>
      <c r="Q18" s="13"/>
      <c r="R18" s="13"/>
      <c r="S18" s="13"/>
      <c r="T18" s="13"/>
      <c r="U18" s="13"/>
    </row>
    <row r="19" spans="3:21" ht="14.25">
      <c r="C19" s="18"/>
    </row>
    <row r="20" spans="3:21" ht="14.25">
      <c r="C20" s="18"/>
    </row>
  </sheetData>
  <sheetProtection formatCells="0" formatColumns="0" formatRows="0" insertHyperlinks="0" sort="0" autoFilter="0" pivotTables="0"/>
  <protectedRanges>
    <protectedRange sqref="O5:U18" name="Range1_2"/>
  </protectedRanges>
  <dataValidations count="17"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6" xr:uid="{CEE369D2-9F0F-4612-B2C1-6E9D2DB9E7A5}">
      <formula1>INDIRECT($G$6)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8" xr:uid="{B0F9F48B-EF6D-4C6C-85FE-8EDD5DC0D0BC}">
      <formula1>INDIRECT($G$18)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7" xr:uid="{550D12FB-EB66-4A40-9AF3-FB9E2C802DE8}">
      <formula1>INDIRECT($G$17)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6" xr:uid="{824C2CF6-F673-4DD6-8166-E8F40611A503}">
      <formula1>INDIRECT($G$16)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5" xr:uid="{801FB136-5986-42FC-9DDF-9DD01FA7BB3D}">
      <formula1>INDIRECT($G$15)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4" xr:uid="{D0F68A25-D47E-4BD3-A42A-824668598AD7}">
      <formula1>INDIRECT($G$14)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3" xr:uid="{403BAF6A-6A33-4ADF-97DB-45C8259D466E}">
      <formula1>INDIRECT($G$13)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2" xr:uid="{CE1FD5CD-DD6B-4F33-814C-B909DDE39628}">
      <formula1>INDIRECT($G$12)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1" xr:uid="{61F4FC42-3317-42AE-918E-3BE5EF423D1D}">
      <formula1>INDIRECT($G$11)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0" xr:uid="{2779E447-D906-45D1-B18B-B4206F89E316}">
      <formula1>INDIRECT($G$10)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9" xr:uid="{260C0626-9528-4E6E-B0F6-BCED56E5425C}">
      <formula1>INDIRECT($G$9)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8" xr:uid="{6A9BB3A4-569A-45B5-8186-C36F1EACCCE0}">
      <formula1>INDIRECT($G$8)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7" xr:uid="{4EA7BBFD-6B8F-4645-9CAB-023174D050CC}">
      <formula1>INDIRECT($G$7)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5" xr:uid="{777675FB-AC2E-4146-853E-AF442EF2F8E2}">
      <formula1>INDIRECT($G$5)</formula1>
    </dataValidation>
    <dataValidation allowBlank="1" showInputMessage="1" showErrorMessage="1" sqref="G5:N18" xr:uid="{7AAF38AE-B601-40AE-8096-78AAC7EEC30F}"/>
    <dataValidation type="list" allowBlank="1" showInputMessage="1" showErrorMessage="1" sqref="T5:T18" xr:uid="{6523DEED-FAEB-4B3B-8197-DF719DBEA70B}">
      <formula1>"Nenhum,Comunicação com os professores,Comunicação com o cliente,Comunicação com outros stakeholders,Equipe parceira não entregou tarefa que seria input para o nosso trabalho,Ausência de membros da equipe,Não cumprimento do cronograma pela equipe,Outros"</formula1>
    </dataValidation>
    <dataValidation type="list" allowBlank="1" showInputMessage="1" showErrorMessage="1" sqref="R5:R9" xr:uid="{2C17E374-246F-479D-B5DF-20A6263F8E56}">
      <formula1>"Planejado,Em Progresso,Concluído,Cancelado"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24C283F-550A-4BC1-876C-ACC4D281C98C}">
          <x14:formula1>
            <xm:f>'Backlog Sintética'!$H$6:$H$17</xm:f>
          </x14:formula1>
          <xm:sqref>O5:O18</xm:sqref>
        </x14:dataValidation>
        <x14:dataValidation type="list" allowBlank="1" showInputMessage="1" showErrorMessage="1" errorTitle="Épico inválido" error="Insira um épico existente ou deixe o campo vazio." xr:uid="{6E35A87B-6A89-427F-9E12-0F72C278C879}">
          <x14:formula1>
            <xm:f>'Backlog Sintética'!$G$6:$G$13</xm:f>
          </x14:formula1>
          <xm:sqref>G5:M18</xm:sqref>
        </x14:dataValidation>
        <x14:dataValidation type="list" allowBlank="1" showInputMessage="1" showErrorMessage="1" xr:uid="{B64840A7-ED49-4F58-A69B-2DA3CD2A047E}">
          <x14:formula1>
            <xm:f>'Planning Poker'!$F$13:$F$19</xm:f>
          </x14:formula1>
          <xm:sqref>S5:S18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FEA0-FB96-4CF0-A068-604B7BC08A04}">
  <dimension ref="A1:AA20"/>
  <sheetViews>
    <sheetView showGridLines="0" zoomScale="85" zoomScaleNormal="85" workbookViewId="0">
      <selection activeCell="G1" sqref="G1"/>
    </sheetView>
  </sheetViews>
  <sheetFormatPr defaultColWidth="0" defaultRowHeight="0" customHeight="1" zeroHeight="1"/>
  <cols>
    <col min="1" max="2" width="2.7109375" customWidth="1"/>
    <col min="3" max="3" width="0.7109375" customWidth="1"/>
    <col min="4" max="5" width="3.140625" customWidth="1"/>
    <col min="6" max="6" width="4.7109375" customWidth="1"/>
    <col min="7" max="7" width="3.140625" hidden="1" customWidth="1"/>
    <col min="8" max="8" width="6" hidden="1" customWidth="1"/>
    <col min="9" max="9" width="8.5703125" hidden="1" customWidth="1"/>
    <col min="10" max="12" width="6" hidden="1" customWidth="1"/>
    <col min="13" max="13" width="4" hidden="1" customWidth="1"/>
    <col min="14" max="15" width="35.7109375" customWidth="1"/>
    <col min="16" max="16" width="44.85546875" customWidth="1"/>
    <col min="17" max="17" width="21" customWidth="1"/>
    <col min="18" max="18" width="13.85546875" customWidth="1"/>
    <col min="19" max="19" width="12.7109375" customWidth="1"/>
    <col min="20" max="20" width="29.7109375" customWidth="1"/>
    <col min="21" max="21" width="38.5703125" customWidth="1"/>
    <col min="22" max="22" width="33" customWidth="1"/>
    <col min="23" max="27" width="8.85546875" customWidth="1"/>
    <col min="28" max="35" width="8.85546875" hidden="1" customWidth="1"/>
    <col min="36" max="16384" width="8.85546875" hidden="1"/>
  </cols>
  <sheetData>
    <row r="1" spans="1:27" ht="14.25">
      <c r="C1" s="18"/>
    </row>
    <row r="2" spans="1:27" ht="48" customHeight="1">
      <c r="A2" s="15"/>
      <c r="B2" s="15"/>
      <c r="C2" s="18"/>
      <c r="D2" s="15"/>
      <c r="E2" s="16"/>
      <c r="F2" s="84" t="s">
        <v>122</v>
      </c>
      <c r="G2" s="15"/>
      <c r="H2" s="15"/>
      <c r="I2" s="15"/>
      <c r="J2" s="15"/>
      <c r="K2" s="15"/>
      <c r="L2" s="15"/>
      <c r="M2" s="15"/>
      <c r="N2" s="15"/>
      <c r="O2" s="84"/>
      <c r="P2" s="84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14.25">
      <c r="C3" s="18"/>
    </row>
    <row r="4" spans="1:27" ht="14.25">
      <c r="C4" s="18"/>
      <c r="F4" s="14" t="s">
        <v>43</v>
      </c>
      <c r="G4" s="14" t="s">
        <v>107</v>
      </c>
      <c r="H4" s="14" t="s">
        <v>108</v>
      </c>
      <c r="I4" s="14" t="s">
        <v>109</v>
      </c>
      <c r="J4" s="14" t="s">
        <v>110</v>
      </c>
      <c r="K4" s="14" t="s">
        <v>111</v>
      </c>
      <c r="L4" s="14" t="s">
        <v>112</v>
      </c>
      <c r="M4" s="14" t="s">
        <v>113</v>
      </c>
      <c r="N4" s="14" t="s">
        <v>114</v>
      </c>
      <c r="O4" s="14" t="s">
        <v>115</v>
      </c>
      <c r="P4" s="14" t="s">
        <v>116</v>
      </c>
      <c r="Q4" s="14" t="s">
        <v>117</v>
      </c>
      <c r="R4" s="14" t="s">
        <v>74</v>
      </c>
      <c r="S4" s="14" t="s">
        <v>85</v>
      </c>
      <c r="T4" s="14" t="s">
        <v>118</v>
      </c>
      <c r="U4" s="14" t="s">
        <v>119</v>
      </c>
    </row>
    <row r="5" spans="1:27" ht="24">
      <c r="C5" s="18"/>
      <c r="F5" s="20">
        <v>1</v>
      </c>
      <c r="G5" s="19" t="str">
        <f>IF(O5="","","E_"&amp;_xlfn.XLOOKUP(O5,'Backlog Sintética'!$H:$H,'Backlog Sintética'!$F:$F,""))</f>
        <v/>
      </c>
      <c r="H5" s="19" t="str">
        <f>'Central do Projeto'!$G$4</f>
        <v>Projeto Educado PSP 2</v>
      </c>
      <c r="I5" s="19" t="str">
        <f>'Central do Projeto'!$G$6</f>
        <v>Educado</v>
      </c>
      <c r="J5" s="19" t="str">
        <f>'Central do Projeto'!$J$6</f>
        <v>PSP 2</v>
      </c>
      <c r="K5" s="19">
        <f>'Central do Projeto'!$L$6</f>
        <v>1</v>
      </c>
      <c r="L5" s="19" t="str">
        <f>'Central do Projeto'!$N$6</f>
        <v>Educado</v>
      </c>
      <c r="M5" s="85" t="str">
        <f t="shared" ref="M5:M18" si="0">$F$2</f>
        <v>Sprint 4</v>
      </c>
      <c r="N5" s="95" t="str">
        <f>IF(O5="","",_xlfn.XLOOKUP(O5,'Backlog Sintética'!$H:$H,'Backlog Sintética'!$G:$G))</f>
        <v/>
      </c>
      <c r="O5" s="19"/>
      <c r="P5" s="48"/>
      <c r="Q5" s="19"/>
      <c r="R5" s="19"/>
      <c r="S5" s="19"/>
      <c r="T5" s="19"/>
      <c r="U5" s="19"/>
    </row>
    <row r="6" spans="1:27" ht="24">
      <c r="C6" s="18"/>
      <c r="F6" s="20">
        <f t="shared" ref="F6:F18" si="1">F5+1</f>
        <v>2</v>
      </c>
      <c r="G6" s="13" t="str">
        <f>IF(O6="","","E_"&amp;_xlfn.XLOOKUP(O6,'Backlog Sintética'!$H:$H,'Backlog Sintética'!$F:$F,""))</f>
        <v/>
      </c>
      <c r="H6" s="13" t="str">
        <f>'Central do Projeto'!$G$4</f>
        <v>Projeto Educado PSP 2</v>
      </c>
      <c r="I6" s="13" t="str">
        <f>'Central do Projeto'!$G$6</f>
        <v>Educado</v>
      </c>
      <c r="J6" s="13" t="str">
        <f>'Central do Projeto'!$J$6</f>
        <v>PSP 2</v>
      </c>
      <c r="K6" s="13">
        <f>'Central do Projeto'!$L$6</f>
        <v>1</v>
      </c>
      <c r="L6" s="13" t="str">
        <f>'Central do Projeto'!$N$6</f>
        <v>Educado</v>
      </c>
      <c r="M6" s="13" t="str">
        <f t="shared" si="0"/>
        <v>Sprint 4</v>
      </c>
      <c r="N6" s="95" t="str">
        <f>IF(O6="","",_xlfn.XLOOKUP(O6,'Backlog Sintética'!$H:$H,'Backlog Sintética'!$G:$G))</f>
        <v/>
      </c>
      <c r="O6" s="13"/>
      <c r="P6" s="49"/>
      <c r="Q6" s="13"/>
      <c r="R6" s="13"/>
      <c r="S6" s="13"/>
      <c r="T6" s="13"/>
      <c r="U6" s="13"/>
    </row>
    <row r="7" spans="1:27" ht="24">
      <c r="C7" s="18"/>
      <c r="F7" s="20">
        <f t="shared" si="1"/>
        <v>3</v>
      </c>
      <c r="G7" s="19" t="str">
        <f>IF(O7="","","E_"&amp;_xlfn.XLOOKUP(O7,'Backlog Sintética'!$H:$H,'Backlog Sintética'!$F:$F,""))</f>
        <v/>
      </c>
      <c r="H7" s="19" t="str">
        <f>'Central do Projeto'!$G$4</f>
        <v>Projeto Educado PSP 2</v>
      </c>
      <c r="I7" s="19" t="str">
        <f>'Central do Projeto'!$G$6</f>
        <v>Educado</v>
      </c>
      <c r="J7" s="19" t="str">
        <f>'Central do Projeto'!$J$6</f>
        <v>PSP 2</v>
      </c>
      <c r="K7" s="19">
        <f>'Central do Projeto'!$L$6</f>
        <v>1</v>
      </c>
      <c r="L7" s="19" t="str">
        <f>'Central do Projeto'!$N$6</f>
        <v>Educado</v>
      </c>
      <c r="M7" s="19" t="str">
        <f t="shared" si="0"/>
        <v>Sprint 4</v>
      </c>
      <c r="N7" s="95" t="str">
        <f>IF(O7="","",_xlfn.XLOOKUP(O7,'Backlog Sintética'!$H:$H,'Backlog Sintética'!$G:$G))</f>
        <v/>
      </c>
      <c r="O7" s="19"/>
      <c r="P7" s="48"/>
      <c r="Q7" s="19"/>
      <c r="R7" s="19"/>
      <c r="S7" s="19"/>
      <c r="T7" s="19"/>
      <c r="U7" s="19"/>
    </row>
    <row r="8" spans="1:27" ht="24">
      <c r="C8" s="18"/>
      <c r="F8" s="20">
        <f t="shared" si="1"/>
        <v>4</v>
      </c>
      <c r="G8" s="13" t="str">
        <f>IF(O8="","","E_"&amp;_xlfn.XLOOKUP(O8,'Backlog Sintética'!$H:$H,'Backlog Sintética'!$F:$F,""))</f>
        <v/>
      </c>
      <c r="H8" s="13" t="str">
        <f>'Central do Projeto'!$G$4</f>
        <v>Projeto Educado PSP 2</v>
      </c>
      <c r="I8" s="13" t="str">
        <f>'Central do Projeto'!$G$6</f>
        <v>Educado</v>
      </c>
      <c r="J8" s="13" t="str">
        <f>'Central do Projeto'!$J$6</f>
        <v>PSP 2</v>
      </c>
      <c r="K8" s="13">
        <f>'Central do Projeto'!$L$6</f>
        <v>1</v>
      </c>
      <c r="L8" s="13" t="str">
        <f>'Central do Projeto'!$N$6</f>
        <v>Educado</v>
      </c>
      <c r="M8" s="13" t="str">
        <f t="shared" si="0"/>
        <v>Sprint 4</v>
      </c>
      <c r="N8" s="95" t="str">
        <f>IF(O8="","",_xlfn.XLOOKUP(O8,'Backlog Sintética'!$H:$H,'Backlog Sintética'!$G:$G))</f>
        <v/>
      </c>
      <c r="O8" s="13"/>
      <c r="P8" s="49"/>
      <c r="Q8" s="13"/>
      <c r="R8" s="13"/>
      <c r="S8" s="13"/>
      <c r="T8" s="13"/>
      <c r="U8" s="13"/>
    </row>
    <row r="9" spans="1:27" ht="24">
      <c r="C9" s="18"/>
      <c r="F9" s="20">
        <f t="shared" si="1"/>
        <v>5</v>
      </c>
      <c r="G9" s="19" t="str">
        <f>IF(O9="","","E_"&amp;_xlfn.XLOOKUP(O9,'Backlog Sintética'!$H:$H,'Backlog Sintética'!$F:$F,""))</f>
        <v/>
      </c>
      <c r="H9" s="19" t="str">
        <f>'Central do Projeto'!$G$4</f>
        <v>Projeto Educado PSP 2</v>
      </c>
      <c r="I9" s="19" t="str">
        <f>'Central do Projeto'!$G$6</f>
        <v>Educado</v>
      </c>
      <c r="J9" s="19" t="str">
        <f>'Central do Projeto'!$J$6</f>
        <v>PSP 2</v>
      </c>
      <c r="K9" s="19">
        <f>'Central do Projeto'!$L$6</f>
        <v>1</v>
      </c>
      <c r="L9" s="19" t="str">
        <f>'Central do Projeto'!$N$6</f>
        <v>Educado</v>
      </c>
      <c r="M9" s="19" t="str">
        <f t="shared" si="0"/>
        <v>Sprint 4</v>
      </c>
      <c r="N9" s="95" t="str">
        <f>IF(O9="","",_xlfn.XLOOKUP(O9,'Backlog Sintética'!$H:$H,'Backlog Sintética'!$G:$G))</f>
        <v/>
      </c>
      <c r="O9" s="19"/>
      <c r="P9" s="48"/>
      <c r="Q9" s="19"/>
      <c r="R9" s="19"/>
      <c r="S9" s="19"/>
      <c r="T9" s="19"/>
      <c r="U9" s="19"/>
    </row>
    <row r="10" spans="1:27" ht="24">
      <c r="C10" s="18"/>
      <c r="F10" s="20">
        <f t="shared" si="1"/>
        <v>6</v>
      </c>
      <c r="G10" s="13" t="str">
        <f>IF(O10="","","E_"&amp;_xlfn.XLOOKUP(O10,'Backlog Sintética'!$H:$H,'Backlog Sintética'!$F:$F,""))</f>
        <v/>
      </c>
      <c r="H10" s="13" t="str">
        <f>'Central do Projeto'!$G$4</f>
        <v>Projeto Educado PSP 2</v>
      </c>
      <c r="I10" s="13" t="str">
        <f>'Central do Projeto'!$G$6</f>
        <v>Educado</v>
      </c>
      <c r="J10" s="13" t="str">
        <f>'Central do Projeto'!$J$6</f>
        <v>PSP 2</v>
      </c>
      <c r="K10" s="13">
        <f>'Central do Projeto'!$L$6</f>
        <v>1</v>
      </c>
      <c r="L10" s="13" t="str">
        <f>'Central do Projeto'!$N$6</f>
        <v>Educado</v>
      </c>
      <c r="M10" s="13" t="str">
        <f t="shared" si="0"/>
        <v>Sprint 4</v>
      </c>
      <c r="N10" s="95" t="str">
        <f>IF(O10="","",_xlfn.XLOOKUP(O10,'Backlog Sintética'!$H:$H,'Backlog Sintética'!$G:$G))</f>
        <v/>
      </c>
      <c r="O10" s="13"/>
      <c r="P10" s="49"/>
      <c r="Q10" s="13"/>
      <c r="R10" s="13"/>
      <c r="S10" s="13"/>
      <c r="T10" s="13"/>
      <c r="U10" s="13"/>
    </row>
    <row r="11" spans="1:27" ht="24">
      <c r="C11" s="18"/>
      <c r="F11" s="20">
        <f t="shared" si="1"/>
        <v>7</v>
      </c>
      <c r="G11" s="19" t="str">
        <f>IF(O11="","","E_"&amp;_xlfn.XLOOKUP(O11,'Backlog Sintética'!$H:$H,'Backlog Sintética'!$F:$F,""))</f>
        <v/>
      </c>
      <c r="H11" s="19" t="str">
        <f>'Central do Projeto'!$G$4</f>
        <v>Projeto Educado PSP 2</v>
      </c>
      <c r="I11" s="19" t="str">
        <f>'Central do Projeto'!$G$6</f>
        <v>Educado</v>
      </c>
      <c r="J11" s="19" t="str">
        <f>'Central do Projeto'!$J$6</f>
        <v>PSP 2</v>
      </c>
      <c r="K11" s="19">
        <f>'Central do Projeto'!$L$6</f>
        <v>1</v>
      </c>
      <c r="L11" s="19" t="str">
        <f>'Central do Projeto'!$N$6</f>
        <v>Educado</v>
      </c>
      <c r="M11" s="19" t="str">
        <f t="shared" si="0"/>
        <v>Sprint 4</v>
      </c>
      <c r="N11" s="95" t="str">
        <f>IF(O11="","",_xlfn.XLOOKUP(O11,'Backlog Sintética'!$H:$H,'Backlog Sintética'!$G:$G))</f>
        <v/>
      </c>
      <c r="O11" s="19"/>
      <c r="P11" s="48"/>
      <c r="Q11" s="19"/>
      <c r="R11" s="19"/>
      <c r="S11" s="19"/>
      <c r="T11" s="19"/>
      <c r="U11" s="19"/>
    </row>
    <row r="12" spans="1:27" ht="24">
      <c r="C12" s="18"/>
      <c r="F12" s="20">
        <f t="shared" si="1"/>
        <v>8</v>
      </c>
      <c r="G12" s="13" t="str">
        <f>IF(O12="","","E_"&amp;_xlfn.XLOOKUP(O12,'Backlog Sintética'!$H:$H,'Backlog Sintética'!$F:$F,""))</f>
        <v/>
      </c>
      <c r="H12" s="13" t="str">
        <f>'Central do Projeto'!$G$4</f>
        <v>Projeto Educado PSP 2</v>
      </c>
      <c r="I12" s="13" t="str">
        <f>'Central do Projeto'!$G$6</f>
        <v>Educado</v>
      </c>
      <c r="J12" s="13" t="str">
        <f>'Central do Projeto'!$J$6</f>
        <v>PSP 2</v>
      </c>
      <c r="K12" s="13">
        <f>'Central do Projeto'!$L$6</f>
        <v>1</v>
      </c>
      <c r="L12" s="13" t="str">
        <f>'Central do Projeto'!$N$6</f>
        <v>Educado</v>
      </c>
      <c r="M12" s="13" t="str">
        <f t="shared" si="0"/>
        <v>Sprint 4</v>
      </c>
      <c r="N12" s="95" t="str">
        <f>IF(O12="","",_xlfn.XLOOKUP(O12,'Backlog Sintética'!$H:$H,'Backlog Sintética'!$G:$G))</f>
        <v/>
      </c>
      <c r="O12" s="13"/>
      <c r="P12" s="49"/>
      <c r="Q12" s="13"/>
      <c r="R12" s="13"/>
      <c r="S12" s="13"/>
      <c r="T12" s="13"/>
      <c r="U12" s="13"/>
    </row>
    <row r="13" spans="1:27" ht="24">
      <c r="C13" s="18"/>
      <c r="F13" s="20">
        <f t="shared" si="1"/>
        <v>9</v>
      </c>
      <c r="G13" s="19" t="str">
        <f>IF(O13="","","E_"&amp;_xlfn.XLOOKUP(O13,'Backlog Sintética'!$H:$H,'Backlog Sintética'!$F:$F,""))</f>
        <v/>
      </c>
      <c r="H13" s="19" t="str">
        <f>'Central do Projeto'!$G$4</f>
        <v>Projeto Educado PSP 2</v>
      </c>
      <c r="I13" s="19" t="str">
        <f>'Central do Projeto'!$G$6</f>
        <v>Educado</v>
      </c>
      <c r="J13" s="19" t="str">
        <f>'Central do Projeto'!$J$6</f>
        <v>PSP 2</v>
      </c>
      <c r="K13" s="19">
        <f>'Central do Projeto'!$L$6</f>
        <v>1</v>
      </c>
      <c r="L13" s="19" t="str">
        <f>'Central do Projeto'!$N$6</f>
        <v>Educado</v>
      </c>
      <c r="M13" s="19" t="str">
        <f t="shared" si="0"/>
        <v>Sprint 4</v>
      </c>
      <c r="N13" s="95" t="str">
        <f>IF(O13="","",_xlfn.XLOOKUP(O13,'Backlog Sintética'!$H:$H,'Backlog Sintética'!$G:$G))</f>
        <v/>
      </c>
      <c r="O13" s="19"/>
      <c r="P13" s="48"/>
      <c r="Q13" s="19"/>
      <c r="R13" s="19"/>
      <c r="S13" s="19"/>
      <c r="T13" s="19"/>
      <c r="U13" s="19"/>
    </row>
    <row r="14" spans="1:27" ht="24">
      <c r="C14" s="18"/>
      <c r="F14" s="20">
        <f t="shared" si="1"/>
        <v>10</v>
      </c>
      <c r="G14" s="13" t="str">
        <f>IF(O14="","","E_"&amp;_xlfn.XLOOKUP(O14,'Backlog Sintética'!$H:$H,'Backlog Sintética'!$F:$F,""))</f>
        <v/>
      </c>
      <c r="H14" s="13" t="str">
        <f>'Central do Projeto'!$G$4</f>
        <v>Projeto Educado PSP 2</v>
      </c>
      <c r="I14" s="13" t="str">
        <f>'Central do Projeto'!$G$6</f>
        <v>Educado</v>
      </c>
      <c r="J14" s="13" t="str">
        <f>'Central do Projeto'!$J$6</f>
        <v>PSP 2</v>
      </c>
      <c r="K14" s="13">
        <f>'Central do Projeto'!$L$6</f>
        <v>1</v>
      </c>
      <c r="L14" s="13" t="str">
        <f>'Central do Projeto'!$N$6</f>
        <v>Educado</v>
      </c>
      <c r="M14" s="13" t="str">
        <f t="shared" si="0"/>
        <v>Sprint 4</v>
      </c>
      <c r="N14" s="95" t="str">
        <f>IF(O14="","",_xlfn.XLOOKUP(O14,'Backlog Sintética'!$H:$H,'Backlog Sintética'!$G:$G))</f>
        <v/>
      </c>
      <c r="O14" s="13"/>
      <c r="P14" s="49"/>
      <c r="Q14" s="13"/>
      <c r="R14" s="13"/>
      <c r="S14" s="13"/>
      <c r="T14" s="13"/>
      <c r="U14" s="13"/>
    </row>
    <row r="15" spans="1:27" ht="24">
      <c r="C15" s="18"/>
      <c r="F15" s="20">
        <f t="shared" si="1"/>
        <v>11</v>
      </c>
      <c r="G15" s="19" t="str">
        <f>IF(O15="","","E_"&amp;_xlfn.XLOOKUP(O15,'Backlog Sintética'!$H:$H,'Backlog Sintética'!$F:$F,""))</f>
        <v/>
      </c>
      <c r="H15" s="19" t="str">
        <f>'Central do Projeto'!$G$4</f>
        <v>Projeto Educado PSP 2</v>
      </c>
      <c r="I15" s="19" t="str">
        <f>'Central do Projeto'!$G$6</f>
        <v>Educado</v>
      </c>
      <c r="J15" s="19" t="str">
        <f>'Central do Projeto'!$J$6</f>
        <v>PSP 2</v>
      </c>
      <c r="K15" s="19">
        <f>'Central do Projeto'!$L$6</f>
        <v>1</v>
      </c>
      <c r="L15" s="19" t="str">
        <f>'Central do Projeto'!$N$6</f>
        <v>Educado</v>
      </c>
      <c r="M15" s="19" t="str">
        <f t="shared" si="0"/>
        <v>Sprint 4</v>
      </c>
      <c r="N15" s="95" t="str">
        <f>IF(O15="","",_xlfn.XLOOKUP(O15,'Backlog Sintética'!$H:$H,'Backlog Sintética'!$G:$G))</f>
        <v/>
      </c>
      <c r="O15" s="19"/>
      <c r="P15" s="48"/>
      <c r="Q15" s="19"/>
      <c r="R15" s="19"/>
      <c r="S15" s="19"/>
      <c r="T15" s="19"/>
      <c r="U15" s="19"/>
    </row>
    <row r="16" spans="1:27" ht="24">
      <c r="C16" s="18"/>
      <c r="F16" s="20">
        <f t="shared" si="1"/>
        <v>12</v>
      </c>
      <c r="G16" s="13" t="str">
        <f>IF(O16="","","E_"&amp;_xlfn.XLOOKUP(O16,'Backlog Sintética'!$H:$H,'Backlog Sintética'!$F:$F,""))</f>
        <v/>
      </c>
      <c r="H16" s="13" t="str">
        <f>'Central do Projeto'!$G$4</f>
        <v>Projeto Educado PSP 2</v>
      </c>
      <c r="I16" s="13" t="str">
        <f>'Central do Projeto'!$G$6</f>
        <v>Educado</v>
      </c>
      <c r="J16" s="13" t="str">
        <f>'Central do Projeto'!$J$6</f>
        <v>PSP 2</v>
      </c>
      <c r="K16" s="13">
        <f>'Central do Projeto'!$L$6</f>
        <v>1</v>
      </c>
      <c r="L16" s="13" t="str">
        <f>'Central do Projeto'!$N$6</f>
        <v>Educado</v>
      </c>
      <c r="M16" s="13" t="str">
        <f t="shared" si="0"/>
        <v>Sprint 4</v>
      </c>
      <c r="N16" s="95" t="str">
        <f>IF(O16="","",_xlfn.XLOOKUP(O16,'Backlog Sintética'!$H:$H,'Backlog Sintética'!$G:$G))</f>
        <v/>
      </c>
      <c r="O16" s="13"/>
      <c r="P16" s="49"/>
      <c r="Q16" s="13"/>
      <c r="R16" s="13"/>
      <c r="S16" s="13"/>
      <c r="T16" s="13"/>
      <c r="U16" s="13"/>
    </row>
    <row r="17" spans="3:21" ht="24">
      <c r="C17" s="18"/>
      <c r="F17" s="20">
        <f t="shared" si="1"/>
        <v>13</v>
      </c>
      <c r="G17" s="19" t="str">
        <f>IF(O17="","","E_"&amp;_xlfn.XLOOKUP(O17,'Backlog Sintética'!$H:$H,'Backlog Sintética'!$F:$F,""))</f>
        <v/>
      </c>
      <c r="H17" s="19" t="str">
        <f>'Central do Projeto'!$G$4</f>
        <v>Projeto Educado PSP 2</v>
      </c>
      <c r="I17" s="19" t="str">
        <f>'Central do Projeto'!$G$6</f>
        <v>Educado</v>
      </c>
      <c r="J17" s="19" t="str">
        <f>'Central do Projeto'!$J$6</f>
        <v>PSP 2</v>
      </c>
      <c r="K17" s="19">
        <f>'Central do Projeto'!$L$6</f>
        <v>1</v>
      </c>
      <c r="L17" s="19" t="str">
        <f>'Central do Projeto'!$N$6</f>
        <v>Educado</v>
      </c>
      <c r="M17" s="19" t="str">
        <f t="shared" si="0"/>
        <v>Sprint 4</v>
      </c>
      <c r="N17" s="95" t="str">
        <f>IF(O17="","",_xlfn.XLOOKUP(O17,'Backlog Sintética'!$H:$H,'Backlog Sintética'!$G:$G))</f>
        <v/>
      </c>
      <c r="O17" s="19"/>
      <c r="P17" s="48"/>
      <c r="Q17" s="19"/>
      <c r="R17" s="19"/>
      <c r="S17" s="19"/>
      <c r="T17" s="19"/>
      <c r="U17" s="19"/>
    </row>
    <row r="18" spans="3:21" ht="24">
      <c r="C18" s="18"/>
      <c r="F18" s="20">
        <f t="shared" si="1"/>
        <v>14</v>
      </c>
      <c r="G18" s="13" t="str">
        <f>IF(O18="","","E_"&amp;_xlfn.XLOOKUP(O18,'Backlog Sintética'!$H:$H,'Backlog Sintética'!$F:$F,""))</f>
        <v/>
      </c>
      <c r="H18" s="13" t="str">
        <f>'Central do Projeto'!$G$4</f>
        <v>Projeto Educado PSP 2</v>
      </c>
      <c r="I18" s="13" t="str">
        <f>'Central do Projeto'!$G$6</f>
        <v>Educado</v>
      </c>
      <c r="J18" s="13" t="str">
        <f>'Central do Projeto'!$J$6</f>
        <v>PSP 2</v>
      </c>
      <c r="K18" s="13">
        <f>'Central do Projeto'!$L$6</f>
        <v>1</v>
      </c>
      <c r="L18" s="13" t="str">
        <f>'Central do Projeto'!$N$6</f>
        <v>Educado</v>
      </c>
      <c r="M18" s="13" t="str">
        <f t="shared" si="0"/>
        <v>Sprint 4</v>
      </c>
      <c r="N18" s="95" t="str">
        <f>IF(O18="","",_xlfn.XLOOKUP(O18,'Backlog Sintética'!$H:$H,'Backlog Sintética'!$G:$G))</f>
        <v/>
      </c>
      <c r="O18" s="13"/>
      <c r="P18" s="49"/>
      <c r="Q18" s="13"/>
      <c r="R18" s="13"/>
      <c r="S18" s="13"/>
      <c r="T18" s="13"/>
      <c r="U18" s="13"/>
    </row>
    <row r="19" spans="3:21" ht="14.25">
      <c r="C19" s="18"/>
    </row>
    <row r="20" spans="3:21" ht="14.25">
      <c r="C20" s="18"/>
    </row>
  </sheetData>
  <sheetProtection formatCells="0" formatColumns="0" formatRows="0" insertHyperlinks="0" sort="0" autoFilter="0" pivotTables="0"/>
  <protectedRanges>
    <protectedRange sqref="O5:U5 O6:U18" name="Range1_2"/>
  </protectedRanges>
  <dataValidations count="17"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6" xr:uid="{9AB09515-A461-4B3E-BA8F-A7A180D00D5C}">
      <formula1>INDIRECT($G$6)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8" xr:uid="{8AE09CDA-B1A7-4FDE-B64F-6C917B14F760}">
      <formula1>INDIRECT($G$18)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7" xr:uid="{E9A97885-CB04-4BE1-8527-0714B255BAEA}">
      <formula1>INDIRECT($G$17)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6" xr:uid="{4F5E4343-713F-4D8B-A2AE-E57EB6BF00E7}">
      <formula1>INDIRECT($G$16)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5" xr:uid="{2F7AA816-70B2-4802-AF0F-F6C098C5B678}">
      <formula1>INDIRECT($G$15)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4" xr:uid="{03AC8C89-A004-46C9-B20E-14198D72C1D9}">
      <formula1>INDIRECT($G$14)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3" xr:uid="{04C786F9-8F19-4A88-9E99-F6CA008B9882}">
      <formula1>INDIRECT($G$13)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2" xr:uid="{A30C9926-D1F6-4B81-939B-68CA7A176D41}">
      <formula1>INDIRECT($G$12)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1" xr:uid="{19557FFC-9433-467F-AA20-CB9F119FD888}">
      <formula1>INDIRECT($G$11)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0" xr:uid="{8055F4A3-3601-499F-95D7-BE29E133701F}">
      <formula1>INDIRECT($G$10)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9" xr:uid="{32C5A30A-3C1C-41A4-B1B2-90B30F6F68BE}">
      <formula1>INDIRECT($G$9)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8" xr:uid="{B524C7C9-B3FE-4BCF-A3E4-75523687722D}">
      <formula1>INDIRECT($G$8)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7" xr:uid="{3FAEEA98-1CAD-46F1-9340-A39D1D703909}">
      <formula1>INDIRECT($G$7)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5" xr:uid="{96C9E3A8-11BB-432F-9566-8A03021298C3}">
      <formula1>INDIRECT($G$5)</formula1>
    </dataValidation>
    <dataValidation allowBlank="1" showInputMessage="1" showErrorMessage="1" sqref="G5:N18" xr:uid="{95D52AC5-EB88-4E64-B6E8-9BD3FF2F3A3A}"/>
    <dataValidation type="list" allowBlank="1" showInputMessage="1" showErrorMessage="1" sqref="T5:T18" xr:uid="{F1AFE080-1FC0-4504-8F0B-52A443801C74}">
      <formula1>"Nenhum,Comunicação com os professores,Comunicação com o cliente,Comunicação com outros stakeholders,Equipe parceira não entregou tarefa que seria input para o nosso trabalho,Ausência de membros da equipe,Não cumprimento do cronograma pela equipe,Outros"</formula1>
    </dataValidation>
    <dataValidation type="list" allowBlank="1" showInputMessage="1" showErrorMessage="1" sqref="R5:R9" xr:uid="{B3F67F3C-A795-482E-96EF-5C28E8CFC231}">
      <formula1>"Planejado,Em Progresso,Concluído,Cancelado"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C3317FA-2EF1-461F-A3A2-B29F811BE4B6}">
          <x14:formula1>
            <xm:f>'Backlog Sintética'!$H$6:$H$17</xm:f>
          </x14:formula1>
          <xm:sqref>O5:O18</xm:sqref>
        </x14:dataValidation>
        <x14:dataValidation type="list" allowBlank="1" showInputMessage="1" showErrorMessage="1" errorTitle="Épico inválido" error="Insira um épico existente ou deixe o campo vazio." xr:uid="{D99AEEBF-EF61-4CFD-B965-4FA04BA935A2}">
          <x14:formula1>
            <xm:f>'Backlog Sintética'!$G$6:$G$13</xm:f>
          </x14:formula1>
          <xm:sqref>G5:M18</xm:sqref>
        </x14:dataValidation>
        <x14:dataValidation type="list" allowBlank="1" showInputMessage="1" showErrorMessage="1" xr:uid="{791C9345-AE91-4EA7-88FE-B9DFD5274034}">
          <x14:formula1>
            <xm:f>'Planning Poker'!$F$13:$F$19</xm:f>
          </x14:formula1>
          <xm:sqref>S5:S18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5836-9163-428C-844C-4C443CE464C5}">
  <dimension ref="A1:AA20"/>
  <sheetViews>
    <sheetView showGridLines="0" zoomScale="85" zoomScaleNormal="85" workbookViewId="0">
      <selection activeCell="P14" sqref="P14"/>
    </sheetView>
  </sheetViews>
  <sheetFormatPr defaultColWidth="0" defaultRowHeight="0" customHeight="1" zeroHeight="1"/>
  <cols>
    <col min="1" max="2" width="2.7109375" bestFit="1" customWidth="1"/>
    <col min="3" max="3" width="0.7109375" customWidth="1"/>
    <col min="4" max="4" width="2.7109375" customWidth="1"/>
    <col min="5" max="5" width="0" hidden="1" customWidth="1"/>
    <col min="6" max="6" width="4.7109375" customWidth="1"/>
    <col min="7" max="8" width="6" hidden="1" customWidth="1"/>
    <col min="9" max="9" width="8.5703125" hidden="1" customWidth="1"/>
    <col min="10" max="13" width="6" hidden="1" customWidth="1"/>
    <col min="14" max="15" width="35.7109375" customWidth="1"/>
    <col min="16" max="16" width="44.85546875" customWidth="1"/>
    <col min="17" max="17" width="21" customWidth="1"/>
    <col min="18" max="18" width="13.85546875" customWidth="1"/>
    <col min="19" max="19" width="12.7109375" customWidth="1"/>
    <col min="20" max="20" width="29.7109375" customWidth="1"/>
    <col min="21" max="21" width="38.5703125" customWidth="1"/>
    <col min="22" max="22" width="33" customWidth="1"/>
    <col min="23" max="27" width="8.85546875" customWidth="1"/>
    <col min="28" max="35" width="8.85546875" hidden="1" customWidth="1"/>
    <col min="36" max="16384" width="8.85546875" hidden="1"/>
  </cols>
  <sheetData>
    <row r="1" spans="1:27" ht="14.25">
      <c r="C1" s="18"/>
    </row>
    <row r="2" spans="1:27" ht="48" customHeight="1">
      <c r="A2" s="15"/>
      <c r="B2" s="15"/>
      <c r="C2" s="18"/>
      <c r="D2" s="15"/>
      <c r="E2" s="16"/>
      <c r="F2" s="84" t="s">
        <v>123</v>
      </c>
      <c r="G2" s="15"/>
      <c r="H2" s="15"/>
      <c r="I2" s="15"/>
      <c r="J2" s="15"/>
      <c r="K2" s="15"/>
      <c r="L2" s="15"/>
      <c r="M2" s="15"/>
      <c r="N2" s="15"/>
      <c r="O2" s="84"/>
      <c r="P2" s="84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14.25">
      <c r="C3" s="18"/>
    </row>
    <row r="4" spans="1:27" ht="14.25">
      <c r="C4" s="18"/>
      <c r="F4" s="14" t="s">
        <v>43</v>
      </c>
      <c r="G4" s="14" t="s">
        <v>107</v>
      </c>
      <c r="H4" s="14" t="s">
        <v>108</v>
      </c>
      <c r="I4" s="14" t="s">
        <v>109</v>
      </c>
      <c r="J4" s="14" t="s">
        <v>110</v>
      </c>
      <c r="K4" s="14" t="s">
        <v>111</v>
      </c>
      <c r="L4" s="14" t="s">
        <v>112</v>
      </c>
      <c r="M4" s="14" t="s">
        <v>113</v>
      </c>
      <c r="N4" s="14" t="s">
        <v>114</v>
      </c>
      <c r="O4" s="14" t="s">
        <v>115</v>
      </c>
      <c r="P4" s="14" t="s">
        <v>116</v>
      </c>
      <c r="Q4" s="14" t="s">
        <v>117</v>
      </c>
      <c r="R4" s="14" t="s">
        <v>74</v>
      </c>
      <c r="S4" s="14" t="s">
        <v>85</v>
      </c>
      <c r="T4" s="14" t="s">
        <v>118</v>
      </c>
      <c r="U4" s="14" t="s">
        <v>119</v>
      </c>
    </row>
    <row r="5" spans="1:27" ht="14.25">
      <c r="C5" s="18"/>
      <c r="F5" s="20">
        <v>1</v>
      </c>
      <c r="G5" s="19" t="str">
        <f>IF(O5="","","E_"&amp;_xlfn.XLOOKUP(O5,'Backlog Sintética'!$H:$H,'Backlog Sintética'!$F:$F,""))</f>
        <v/>
      </c>
      <c r="H5" s="19" t="str">
        <f>'Central do Projeto'!$G$4</f>
        <v>Projeto Educado PSP 2</v>
      </c>
      <c r="I5" s="19" t="str">
        <f>'Central do Projeto'!$G$6</f>
        <v>Educado</v>
      </c>
      <c r="J5" s="19" t="str">
        <f>'Central do Projeto'!$J$6</f>
        <v>PSP 2</v>
      </c>
      <c r="K5" s="19">
        <f>'Central do Projeto'!$L$6</f>
        <v>1</v>
      </c>
      <c r="L5" s="19" t="str">
        <f>'Central do Projeto'!$N$6</f>
        <v>Educado</v>
      </c>
      <c r="M5" s="85" t="str">
        <f t="shared" ref="M5:M18" si="0">$F$2</f>
        <v>Sprint 5</v>
      </c>
      <c r="N5" s="95" t="str">
        <f>IF(O5="","",_xlfn.XLOOKUP(O5,'Backlog Sintética'!$H:$H,'Backlog Sintética'!$G:$G))</f>
        <v/>
      </c>
      <c r="O5" s="19"/>
      <c r="P5" s="48"/>
      <c r="Q5" s="19"/>
      <c r="R5" s="19"/>
      <c r="S5" s="19"/>
      <c r="T5" s="19"/>
      <c r="U5" s="19"/>
    </row>
    <row r="6" spans="1:27" ht="14.25">
      <c r="C6" s="18"/>
      <c r="F6" s="20">
        <f t="shared" ref="F6:F18" si="1">F5+1</f>
        <v>2</v>
      </c>
      <c r="G6" s="13" t="str">
        <f>IF(O6="","","E_"&amp;_xlfn.XLOOKUP(O6,'Backlog Sintética'!$H:$H,'Backlog Sintética'!$F:$F,""))</f>
        <v/>
      </c>
      <c r="H6" s="13" t="str">
        <f>'Central do Projeto'!$G$4</f>
        <v>Projeto Educado PSP 2</v>
      </c>
      <c r="I6" s="13" t="str">
        <f>'Central do Projeto'!$G$6</f>
        <v>Educado</v>
      </c>
      <c r="J6" s="13" t="str">
        <f>'Central do Projeto'!$J$6</f>
        <v>PSP 2</v>
      </c>
      <c r="K6" s="13">
        <f>'Central do Projeto'!$L$6</f>
        <v>1</v>
      </c>
      <c r="L6" s="13" t="str">
        <f>'Central do Projeto'!$N$6</f>
        <v>Educado</v>
      </c>
      <c r="M6" s="13" t="str">
        <f t="shared" si="0"/>
        <v>Sprint 5</v>
      </c>
      <c r="N6" s="95" t="str">
        <f>IF(O6="","",_xlfn.XLOOKUP(O6,'Backlog Sintética'!$H:$H,'Backlog Sintética'!$G:$G))</f>
        <v/>
      </c>
      <c r="O6" s="13"/>
      <c r="P6" s="49"/>
      <c r="Q6" s="13"/>
      <c r="R6" s="13"/>
      <c r="S6" s="13"/>
      <c r="T6" s="13"/>
      <c r="U6" s="13"/>
    </row>
    <row r="7" spans="1:27" ht="14.25">
      <c r="C7" s="18"/>
      <c r="F7" s="20">
        <f t="shared" si="1"/>
        <v>3</v>
      </c>
      <c r="G7" s="19" t="str">
        <f>IF(O7="","","E_"&amp;_xlfn.XLOOKUP(O7,'Backlog Sintética'!$H:$H,'Backlog Sintética'!$F:$F,""))</f>
        <v/>
      </c>
      <c r="H7" s="19" t="str">
        <f>'Central do Projeto'!$G$4</f>
        <v>Projeto Educado PSP 2</v>
      </c>
      <c r="I7" s="19" t="str">
        <f>'Central do Projeto'!$G$6</f>
        <v>Educado</v>
      </c>
      <c r="J7" s="19" t="str">
        <f>'Central do Projeto'!$J$6</f>
        <v>PSP 2</v>
      </c>
      <c r="K7" s="19">
        <f>'Central do Projeto'!$L$6</f>
        <v>1</v>
      </c>
      <c r="L7" s="19" t="str">
        <f>'Central do Projeto'!$N$6</f>
        <v>Educado</v>
      </c>
      <c r="M7" s="19" t="str">
        <f t="shared" si="0"/>
        <v>Sprint 5</v>
      </c>
      <c r="N7" s="95" t="str">
        <f>IF(O7="","",_xlfn.XLOOKUP(O7,'Backlog Sintética'!$H:$H,'Backlog Sintética'!$G:$G))</f>
        <v/>
      </c>
      <c r="O7" s="19"/>
      <c r="P7" s="48"/>
      <c r="Q7" s="19"/>
      <c r="R7" s="19"/>
      <c r="S7" s="19"/>
      <c r="T7" s="19"/>
      <c r="U7" s="19"/>
    </row>
    <row r="8" spans="1:27" ht="14.25">
      <c r="C8" s="18"/>
      <c r="F8" s="20">
        <f t="shared" si="1"/>
        <v>4</v>
      </c>
      <c r="G8" s="13" t="str">
        <f>IF(O8="","","E_"&amp;_xlfn.XLOOKUP(O8,'Backlog Sintética'!$H:$H,'Backlog Sintética'!$F:$F,""))</f>
        <v/>
      </c>
      <c r="H8" s="13" t="str">
        <f>'Central do Projeto'!$G$4</f>
        <v>Projeto Educado PSP 2</v>
      </c>
      <c r="I8" s="13" t="str">
        <f>'Central do Projeto'!$G$6</f>
        <v>Educado</v>
      </c>
      <c r="J8" s="13" t="str">
        <f>'Central do Projeto'!$J$6</f>
        <v>PSP 2</v>
      </c>
      <c r="K8" s="13">
        <f>'Central do Projeto'!$L$6</f>
        <v>1</v>
      </c>
      <c r="L8" s="13" t="str">
        <f>'Central do Projeto'!$N$6</f>
        <v>Educado</v>
      </c>
      <c r="M8" s="13" t="str">
        <f t="shared" si="0"/>
        <v>Sprint 5</v>
      </c>
      <c r="N8" s="95" t="str">
        <f>IF(O8="","",_xlfn.XLOOKUP(O8,'Backlog Sintética'!$H:$H,'Backlog Sintética'!$G:$G))</f>
        <v/>
      </c>
      <c r="O8" s="13"/>
      <c r="P8" s="49"/>
      <c r="Q8" s="13"/>
      <c r="R8" s="13"/>
      <c r="S8" s="13"/>
      <c r="T8" s="13"/>
      <c r="U8" s="13"/>
    </row>
    <row r="9" spans="1:27" ht="14.25">
      <c r="C9" s="18"/>
      <c r="F9" s="20">
        <f t="shared" si="1"/>
        <v>5</v>
      </c>
      <c r="G9" s="19" t="str">
        <f>IF(O9="","","E_"&amp;_xlfn.XLOOKUP(O9,'Backlog Sintética'!$H:$H,'Backlog Sintética'!$F:$F,""))</f>
        <v/>
      </c>
      <c r="H9" s="19" t="str">
        <f>'Central do Projeto'!$G$4</f>
        <v>Projeto Educado PSP 2</v>
      </c>
      <c r="I9" s="19" t="str">
        <f>'Central do Projeto'!$G$6</f>
        <v>Educado</v>
      </c>
      <c r="J9" s="19" t="str">
        <f>'Central do Projeto'!$J$6</f>
        <v>PSP 2</v>
      </c>
      <c r="K9" s="19">
        <f>'Central do Projeto'!$L$6</f>
        <v>1</v>
      </c>
      <c r="L9" s="19" t="str">
        <f>'Central do Projeto'!$N$6</f>
        <v>Educado</v>
      </c>
      <c r="M9" s="19" t="str">
        <f t="shared" si="0"/>
        <v>Sprint 5</v>
      </c>
      <c r="N9" s="95" t="str">
        <f>IF(O9="","",_xlfn.XLOOKUP(O9,'Backlog Sintética'!$H:$H,'Backlog Sintética'!$G:$G))</f>
        <v/>
      </c>
      <c r="O9" s="19"/>
      <c r="P9" s="48"/>
      <c r="Q9" s="19"/>
      <c r="R9" s="19"/>
      <c r="S9" s="19"/>
      <c r="T9" s="19"/>
      <c r="U9" s="19"/>
    </row>
    <row r="10" spans="1:27" ht="14.25">
      <c r="C10" s="18"/>
      <c r="F10" s="20">
        <f t="shared" si="1"/>
        <v>6</v>
      </c>
      <c r="G10" s="13" t="str">
        <f>IF(O10="","","E_"&amp;_xlfn.XLOOKUP(O10,'Backlog Sintética'!$H:$H,'Backlog Sintética'!$F:$F,""))</f>
        <v/>
      </c>
      <c r="H10" s="13" t="str">
        <f>'Central do Projeto'!$G$4</f>
        <v>Projeto Educado PSP 2</v>
      </c>
      <c r="I10" s="13" t="str">
        <f>'Central do Projeto'!$G$6</f>
        <v>Educado</v>
      </c>
      <c r="J10" s="13" t="str">
        <f>'Central do Projeto'!$J$6</f>
        <v>PSP 2</v>
      </c>
      <c r="K10" s="13">
        <f>'Central do Projeto'!$L$6</f>
        <v>1</v>
      </c>
      <c r="L10" s="13" t="str">
        <f>'Central do Projeto'!$N$6</f>
        <v>Educado</v>
      </c>
      <c r="M10" s="13" t="str">
        <f t="shared" si="0"/>
        <v>Sprint 5</v>
      </c>
      <c r="N10" s="95" t="str">
        <f>IF(O10="","",_xlfn.XLOOKUP(O10,'Backlog Sintética'!$H:$H,'Backlog Sintética'!$G:$G))</f>
        <v/>
      </c>
      <c r="O10" s="13"/>
      <c r="P10" s="49"/>
      <c r="Q10" s="13"/>
      <c r="R10" s="13"/>
      <c r="S10" s="13"/>
      <c r="T10" s="13"/>
      <c r="U10" s="13"/>
    </row>
    <row r="11" spans="1:27" ht="14.25">
      <c r="C11" s="18"/>
      <c r="F11" s="20">
        <f t="shared" si="1"/>
        <v>7</v>
      </c>
      <c r="G11" s="19" t="str">
        <f>IF(O11="","","E_"&amp;_xlfn.XLOOKUP(O11,'Backlog Sintética'!$H:$H,'Backlog Sintética'!$F:$F,""))</f>
        <v/>
      </c>
      <c r="H11" s="19" t="str">
        <f>'Central do Projeto'!$G$4</f>
        <v>Projeto Educado PSP 2</v>
      </c>
      <c r="I11" s="19" t="str">
        <f>'Central do Projeto'!$G$6</f>
        <v>Educado</v>
      </c>
      <c r="J11" s="19" t="str">
        <f>'Central do Projeto'!$J$6</f>
        <v>PSP 2</v>
      </c>
      <c r="K11" s="19">
        <f>'Central do Projeto'!$L$6</f>
        <v>1</v>
      </c>
      <c r="L11" s="19" t="str">
        <f>'Central do Projeto'!$N$6</f>
        <v>Educado</v>
      </c>
      <c r="M11" s="19" t="str">
        <f t="shared" si="0"/>
        <v>Sprint 5</v>
      </c>
      <c r="N11" s="95" t="str">
        <f>IF(O11="","",_xlfn.XLOOKUP(O11,'Backlog Sintética'!$H:$H,'Backlog Sintética'!$G:$G))</f>
        <v/>
      </c>
      <c r="O11" s="19"/>
      <c r="P11" s="48"/>
      <c r="Q11" s="19"/>
      <c r="R11" s="19"/>
      <c r="S11" s="19"/>
      <c r="T11" s="19"/>
      <c r="U11" s="19"/>
    </row>
    <row r="12" spans="1:27" ht="14.25">
      <c r="C12" s="18"/>
      <c r="F12" s="20">
        <f t="shared" si="1"/>
        <v>8</v>
      </c>
      <c r="G12" s="13" t="str">
        <f>IF(O12="","","E_"&amp;_xlfn.XLOOKUP(O12,'Backlog Sintética'!$H:$H,'Backlog Sintética'!$F:$F,""))</f>
        <v/>
      </c>
      <c r="H12" s="13" t="str">
        <f>'Central do Projeto'!$G$4</f>
        <v>Projeto Educado PSP 2</v>
      </c>
      <c r="I12" s="13" t="str">
        <f>'Central do Projeto'!$G$6</f>
        <v>Educado</v>
      </c>
      <c r="J12" s="13" t="str">
        <f>'Central do Projeto'!$J$6</f>
        <v>PSP 2</v>
      </c>
      <c r="K12" s="13">
        <f>'Central do Projeto'!$L$6</f>
        <v>1</v>
      </c>
      <c r="L12" s="13" t="str">
        <f>'Central do Projeto'!$N$6</f>
        <v>Educado</v>
      </c>
      <c r="M12" s="13" t="str">
        <f t="shared" si="0"/>
        <v>Sprint 5</v>
      </c>
      <c r="N12" s="95" t="str">
        <f>IF(O12="","",_xlfn.XLOOKUP(O12,'Backlog Sintética'!$H:$H,'Backlog Sintética'!$G:$G))</f>
        <v/>
      </c>
      <c r="O12" s="13"/>
      <c r="P12" s="49"/>
      <c r="Q12" s="13"/>
      <c r="R12" s="13"/>
      <c r="S12" s="13"/>
      <c r="T12" s="13"/>
      <c r="U12" s="13"/>
    </row>
    <row r="13" spans="1:27" ht="14.25">
      <c r="C13" s="18"/>
      <c r="F13" s="20">
        <f t="shared" si="1"/>
        <v>9</v>
      </c>
      <c r="G13" s="19" t="str">
        <f>IF(O13="","","E_"&amp;_xlfn.XLOOKUP(O13,'Backlog Sintética'!$H:$H,'Backlog Sintética'!$F:$F,""))</f>
        <v/>
      </c>
      <c r="H13" s="19" t="str">
        <f>'Central do Projeto'!$G$4</f>
        <v>Projeto Educado PSP 2</v>
      </c>
      <c r="I13" s="19" t="str">
        <f>'Central do Projeto'!$G$6</f>
        <v>Educado</v>
      </c>
      <c r="J13" s="19" t="str">
        <f>'Central do Projeto'!$J$6</f>
        <v>PSP 2</v>
      </c>
      <c r="K13" s="19">
        <f>'Central do Projeto'!$L$6</f>
        <v>1</v>
      </c>
      <c r="L13" s="19" t="str">
        <f>'Central do Projeto'!$N$6</f>
        <v>Educado</v>
      </c>
      <c r="M13" s="19" t="str">
        <f t="shared" si="0"/>
        <v>Sprint 5</v>
      </c>
      <c r="N13" s="95" t="str">
        <f>IF(O13="","",_xlfn.XLOOKUP(O13,'Backlog Sintética'!$H:$H,'Backlog Sintética'!$G:$G))</f>
        <v/>
      </c>
      <c r="O13" s="19"/>
      <c r="P13" s="48"/>
      <c r="Q13" s="19"/>
      <c r="R13" s="19"/>
      <c r="S13" s="19"/>
      <c r="T13" s="19"/>
      <c r="U13" s="19"/>
    </row>
    <row r="14" spans="1:27" ht="14.25">
      <c r="C14" s="18"/>
      <c r="F14" s="20">
        <f t="shared" si="1"/>
        <v>10</v>
      </c>
      <c r="G14" s="13" t="str">
        <f>IF(O14="","","E_"&amp;_xlfn.XLOOKUP(O14,'Backlog Sintética'!$H:$H,'Backlog Sintética'!$F:$F,""))</f>
        <v/>
      </c>
      <c r="H14" s="13" t="str">
        <f>'Central do Projeto'!$G$4</f>
        <v>Projeto Educado PSP 2</v>
      </c>
      <c r="I14" s="13" t="str">
        <f>'Central do Projeto'!$G$6</f>
        <v>Educado</v>
      </c>
      <c r="J14" s="13" t="str">
        <f>'Central do Projeto'!$J$6</f>
        <v>PSP 2</v>
      </c>
      <c r="K14" s="13">
        <f>'Central do Projeto'!$L$6</f>
        <v>1</v>
      </c>
      <c r="L14" s="13" t="str">
        <f>'Central do Projeto'!$N$6</f>
        <v>Educado</v>
      </c>
      <c r="M14" s="13" t="str">
        <f t="shared" si="0"/>
        <v>Sprint 5</v>
      </c>
      <c r="N14" s="95" t="str">
        <f>IF(O14="","",_xlfn.XLOOKUP(O14,'Backlog Sintética'!$H:$H,'Backlog Sintética'!$G:$G))</f>
        <v/>
      </c>
      <c r="O14" s="13"/>
      <c r="P14" s="49"/>
      <c r="Q14" s="13"/>
      <c r="R14" s="13"/>
      <c r="S14" s="13"/>
      <c r="T14" s="13"/>
      <c r="U14" s="13"/>
    </row>
    <row r="15" spans="1:27" ht="14.25">
      <c r="C15" s="18"/>
      <c r="F15" s="20">
        <f t="shared" si="1"/>
        <v>11</v>
      </c>
      <c r="G15" s="19" t="str">
        <f>IF(O15="","","E_"&amp;_xlfn.XLOOKUP(O15,'Backlog Sintética'!$H:$H,'Backlog Sintética'!$F:$F,""))</f>
        <v/>
      </c>
      <c r="H15" s="19" t="str">
        <f>'Central do Projeto'!$G$4</f>
        <v>Projeto Educado PSP 2</v>
      </c>
      <c r="I15" s="19" t="str">
        <f>'Central do Projeto'!$G$6</f>
        <v>Educado</v>
      </c>
      <c r="J15" s="19" t="str">
        <f>'Central do Projeto'!$J$6</f>
        <v>PSP 2</v>
      </c>
      <c r="K15" s="19">
        <f>'Central do Projeto'!$L$6</f>
        <v>1</v>
      </c>
      <c r="L15" s="19" t="str">
        <f>'Central do Projeto'!$N$6</f>
        <v>Educado</v>
      </c>
      <c r="M15" s="19" t="str">
        <f t="shared" si="0"/>
        <v>Sprint 5</v>
      </c>
      <c r="N15" s="95" t="str">
        <f>IF(O15="","",_xlfn.XLOOKUP(O15,'Backlog Sintética'!$H:$H,'Backlog Sintética'!$G:$G))</f>
        <v/>
      </c>
      <c r="O15" s="19"/>
      <c r="P15" s="48"/>
      <c r="Q15" s="19"/>
      <c r="R15" s="19"/>
      <c r="S15" s="19"/>
      <c r="T15" s="19"/>
      <c r="U15" s="19"/>
    </row>
    <row r="16" spans="1:27" ht="14.25">
      <c r="C16" s="18"/>
      <c r="F16" s="20">
        <f t="shared" si="1"/>
        <v>12</v>
      </c>
      <c r="G16" s="13" t="str">
        <f>IF(O16="","","E_"&amp;_xlfn.XLOOKUP(O16,'Backlog Sintética'!$H:$H,'Backlog Sintética'!$F:$F,""))</f>
        <v/>
      </c>
      <c r="H16" s="13" t="str">
        <f>'Central do Projeto'!$G$4</f>
        <v>Projeto Educado PSP 2</v>
      </c>
      <c r="I16" s="13" t="str">
        <f>'Central do Projeto'!$G$6</f>
        <v>Educado</v>
      </c>
      <c r="J16" s="13" t="str">
        <f>'Central do Projeto'!$J$6</f>
        <v>PSP 2</v>
      </c>
      <c r="K16" s="13">
        <f>'Central do Projeto'!$L$6</f>
        <v>1</v>
      </c>
      <c r="L16" s="13" t="str">
        <f>'Central do Projeto'!$N$6</f>
        <v>Educado</v>
      </c>
      <c r="M16" s="13" t="str">
        <f t="shared" si="0"/>
        <v>Sprint 5</v>
      </c>
      <c r="N16" s="95" t="str">
        <f>IF(O16="","",_xlfn.XLOOKUP(O16,'Backlog Sintética'!$H:$H,'Backlog Sintética'!$G:$G))</f>
        <v/>
      </c>
      <c r="O16" s="13"/>
      <c r="P16" s="49"/>
      <c r="Q16" s="13"/>
      <c r="R16" s="13"/>
      <c r="S16" s="13"/>
      <c r="T16" s="13"/>
      <c r="U16" s="13"/>
    </row>
    <row r="17" spans="3:21" ht="14.25">
      <c r="C17" s="18"/>
      <c r="F17" s="20">
        <f t="shared" si="1"/>
        <v>13</v>
      </c>
      <c r="G17" s="19" t="str">
        <f>IF(O17="","","E_"&amp;_xlfn.XLOOKUP(O17,'Backlog Sintética'!$H:$H,'Backlog Sintética'!$F:$F,""))</f>
        <v/>
      </c>
      <c r="H17" s="19" t="str">
        <f>'Central do Projeto'!$G$4</f>
        <v>Projeto Educado PSP 2</v>
      </c>
      <c r="I17" s="19" t="str">
        <f>'Central do Projeto'!$G$6</f>
        <v>Educado</v>
      </c>
      <c r="J17" s="19" t="str">
        <f>'Central do Projeto'!$J$6</f>
        <v>PSP 2</v>
      </c>
      <c r="K17" s="19">
        <f>'Central do Projeto'!$L$6</f>
        <v>1</v>
      </c>
      <c r="L17" s="19" t="str">
        <f>'Central do Projeto'!$N$6</f>
        <v>Educado</v>
      </c>
      <c r="M17" s="19" t="str">
        <f t="shared" si="0"/>
        <v>Sprint 5</v>
      </c>
      <c r="N17" s="95" t="str">
        <f>IF(O17="","",_xlfn.XLOOKUP(O17,'Backlog Sintética'!$H:$H,'Backlog Sintética'!$G:$G))</f>
        <v/>
      </c>
      <c r="O17" s="19"/>
      <c r="P17" s="48"/>
      <c r="Q17" s="19"/>
      <c r="R17" s="19"/>
      <c r="S17" s="19"/>
      <c r="T17" s="19"/>
      <c r="U17" s="19"/>
    </row>
    <row r="18" spans="3:21" ht="14.25">
      <c r="C18" s="18"/>
      <c r="F18" s="20">
        <f t="shared" si="1"/>
        <v>14</v>
      </c>
      <c r="G18" s="13" t="str">
        <f>IF(O18="","","E_"&amp;_xlfn.XLOOKUP(O18,'Backlog Sintética'!$H:$H,'Backlog Sintética'!$F:$F,""))</f>
        <v/>
      </c>
      <c r="H18" s="13" t="str">
        <f>'Central do Projeto'!$G$4</f>
        <v>Projeto Educado PSP 2</v>
      </c>
      <c r="I18" s="13" t="str">
        <f>'Central do Projeto'!$G$6</f>
        <v>Educado</v>
      </c>
      <c r="J18" s="13" t="str">
        <f>'Central do Projeto'!$J$6</f>
        <v>PSP 2</v>
      </c>
      <c r="K18" s="13">
        <f>'Central do Projeto'!$L$6</f>
        <v>1</v>
      </c>
      <c r="L18" s="13" t="str">
        <f>'Central do Projeto'!$N$6</f>
        <v>Educado</v>
      </c>
      <c r="M18" s="13" t="str">
        <f t="shared" si="0"/>
        <v>Sprint 5</v>
      </c>
      <c r="N18" s="95" t="str">
        <f>IF(O18="","",_xlfn.XLOOKUP(O18,'Backlog Sintética'!$H:$H,'Backlog Sintética'!$G:$G))</f>
        <v/>
      </c>
      <c r="O18" s="13"/>
      <c r="P18" s="49"/>
      <c r="Q18" s="13"/>
      <c r="R18" s="13"/>
      <c r="S18" s="13"/>
      <c r="T18" s="13"/>
      <c r="U18" s="13"/>
    </row>
    <row r="19" spans="3:21" ht="14.25">
      <c r="C19" s="18"/>
    </row>
    <row r="20" spans="3:21" ht="14.25">
      <c r="C20" s="18"/>
    </row>
  </sheetData>
  <sheetProtection formatCells="0" formatColumns="0" formatRows="0" insertHyperlinks="0" sort="0" autoFilter="0" pivotTables="0"/>
  <protectedRanges>
    <protectedRange sqref="O5:U18" name="Range1_2"/>
  </protectedRanges>
  <dataValidations count="17"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6" xr:uid="{97175A9B-E488-4533-B64A-3DD20D7AB69F}">
      <formula1>INDIRECT($G$6)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8" xr:uid="{A087B037-F94B-4CBE-83F3-A5E51D5568F5}">
      <formula1>INDIRECT($G$18)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7" xr:uid="{9E967237-1229-4018-A906-E259918126A6}">
      <formula1>INDIRECT($G$17)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6" xr:uid="{33B511D5-CA62-45D9-A5F7-3129DBA943A3}">
      <formula1>INDIRECT($G$16)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5" xr:uid="{2988A5FB-BE67-4FDD-A364-7DDD87E1CF4F}">
      <formula1>INDIRECT($G$15)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4" xr:uid="{2002907E-13DE-4D32-9B82-EC2C8993CA90}">
      <formula1>INDIRECT($G$14)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3" xr:uid="{9206319D-99F5-4023-A5D4-99E7C3397E46}">
      <formula1>INDIRECT($G$13)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2" xr:uid="{8BC701EA-6400-4846-B18B-45DE00E1C3AC}">
      <formula1>INDIRECT($G$12)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1" xr:uid="{8C0153C5-C3E4-4A7E-A7EB-303D8A048E8F}">
      <formula1>INDIRECT($G$11)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0" xr:uid="{377CD07B-E2AF-40EC-B21F-0B2B7C9D783E}">
      <formula1>INDIRECT($G$10)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9" xr:uid="{0FE9A4D9-73A1-4082-B520-5F86CADA292C}">
      <formula1>INDIRECT($G$9)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8" xr:uid="{48C90F28-31B7-4770-BBCE-9D2B05E3DD88}">
      <formula1>INDIRECT($G$8)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7" xr:uid="{C2A691E0-1467-4CA7-BB40-564C14EDF33D}">
      <formula1>INDIRECT($G$7)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5" xr:uid="{0CF330BE-4B3F-4E80-8027-F26C7E1DD3A0}">
      <formula1>INDIRECT($G$5)</formula1>
    </dataValidation>
    <dataValidation allowBlank="1" showInputMessage="1" showErrorMessage="1" sqref="G5:N18" xr:uid="{0EAA4F39-EEE9-45FE-A121-569D178250FF}"/>
    <dataValidation type="list" allowBlank="1" showInputMessage="1" showErrorMessage="1" sqref="T5:T18" xr:uid="{3D1785CE-0AC8-4335-A81E-87C512BC7646}">
      <formula1>"Nenhum,Comunicação com os professores,Comunicação com o cliente,Comunicação com outros stakeholders,Equipe parceira não entregou tarefa que seria input para o nosso trabalho,Ausência de membros da equipe,Não cumprimento do cronograma pela equipe,Outros"</formula1>
    </dataValidation>
    <dataValidation type="list" allowBlank="1" showInputMessage="1" showErrorMessage="1" sqref="R5:R9" xr:uid="{7B043891-A941-4383-90DD-C5A2BBC5F478}">
      <formula1>"Planejado,Em Progresso,Concluído,Cancelado"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89D9155-1344-4E29-BDC3-963E16DFA165}">
          <x14:formula1>
            <xm:f>'Backlog Sintética'!$H$6:$H$17</xm:f>
          </x14:formula1>
          <xm:sqref>O5:O18</xm:sqref>
        </x14:dataValidation>
        <x14:dataValidation type="list" allowBlank="1" showInputMessage="1" showErrorMessage="1" errorTitle="Épico inválido" error="Insira um épico existente ou deixe o campo vazio." xr:uid="{6E2D6B98-DA8C-452C-A48B-ED52BF846AE7}">
          <x14:formula1>
            <xm:f>'Backlog Sintética'!$G$6:$G$13</xm:f>
          </x14:formula1>
          <xm:sqref>G5:M18</xm:sqref>
        </x14:dataValidation>
        <x14:dataValidation type="list" allowBlank="1" showInputMessage="1" showErrorMessage="1" xr:uid="{AB1A7A05-1486-452E-9694-A71654BCD22A}">
          <x14:formula1>
            <xm:f>'Planning Poker'!$F$13:$F$19</xm:f>
          </x14:formula1>
          <xm:sqref>S5:S18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1c6e46-5e14-47f3-be7a-f5b63ad6985b">
      <Terms xmlns="http://schemas.microsoft.com/office/infopath/2007/PartnerControls"/>
    </lcf76f155ced4ddcb4097134ff3c332f>
    <TaxCatchAll xmlns="8db5c4e6-1405-4a5c-bebb-f4b38555453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7C946BE51F4285409D316F7B3881" ma:contentTypeVersion="13" ma:contentTypeDescription="Crie um novo documento." ma:contentTypeScope="" ma:versionID="10844021de3d400f38ab1ed0a636d7fc">
  <xsd:schema xmlns:xsd="http://www.w3.org/2001/XMLSchema" xmlns:xs="http://www.w3.org/2001/XMLSchema" xmlns:p="http://schemas.microsoft.com/office/2006/metadata/properties" xmlns:ns2="a91c6e46-5e14-47f3-be7a-f5b63ad6985b" xmlns:ns3="8db5c4e6-1405-4a5c-bebb-f4b38555453a" targetNamespace="http://schemas.microsoft.com/office/2006/metadata/properties" ma:root="true" ma:fieldsID="7f10867173b4d77c4421e6fc4acd8ada" ns2:_="" ns3:_="">
    <xsd:import namespace="a91c6e46-5e14-47f3-be7a-f5b63ad6985b"/>
    <xsd:import namespace="8db5c4e6-1405-4a5c-bebb-f4b3855545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1c6e46-5e14-47f3-be7a-f5b63ad698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242374f3-4cab-4e95-b6f7-35998408ef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5c4e6-1405-4a5c-bebb-f4b38555453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dfb85aa-904e-4787-899f-6887593b19f9}" ma:internalName="TaxCatchAll" ma:showField="CatchAllData" ma:web="8db5c4e6-1405-4a5c-bebb-f4b3855545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4354B2-DCC5-4FE1-88BD-F6CF88CDE09C}"/>
</file>

<file path=customXml/itemProps2.xml><?xml version="1.0" encoding="utf-8"?>
<ds:datastoreItem xmlns:ds="http://schemas.openxmlformats.org/officeDocument/2006/customXml" ds:itemID="{7241A8C2-7C58-454C-80A0-F437E4694C9E}"/>
</file>

<file path=customXml/itemProps3.xml><?xml version="1.0" encoding="utf-8"?>
<ds:datastoreItem xmlns:ds="http://schemas.openxmlformats.org/officeDocument/2006/customXml" ds:itemID="{BD2C3405-2C83-4FE9-8F79-D41CBB56BD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Tiago Versiani</dc:creator>
  <cp:keywords/>
  <dc:description/>
  <cp:lastModifiedBy>Gabriel Ferreira da Silva</cp:lastModifiedBy>
  <cp:revision/>
  <dcterms:created xsi:type="dcterms:W3CDTF">2024-07-26T19:26:45Z</dcterms:created>
  <dcterms:modified xsi:type="dcterms:W3CDTF">2025-04-30T19:04:08Z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0x01010003607C946BE51F4285409D316F7B3881</vt:lpwstr>
  </property>
  <property fmtid="{D5CDD505-2E9C-101B-9397-08002B2CF9AE}" pid="3" name="MediaServiceImageTags">
    <vt:lpwstr/>
  </property>
</Properties>
</file>