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525" windowWidth="20100" windowHeight="7365"/>
  </bookViews>
  <sheets>
    <sheet name="Sayfa3" sheetId="1" r:id="rId1"/>
  </sheets>
  <calcPr calcId="125725"/>
</workbook>
</file>

<file path=xl/calcChain.xml><?xml version="1.0" encoding="utf-8"?>
<calcChain xmlns="http://schemas.openxmlformats.org/spreadsheetml/2006/main">
  <c r="B54" i="1"/>
  <c r="D53" s="1"/>
  <c r="E52" s="1"/>
  <c r="A54"/>
  <c r="B53"/>
  <c r="A53"/>
  <c r="D52" s="1"/>
  <c r="B52"/>
  <c r="A52"/>
  <c r="D51" s="1"/>
  <c r="B51"/>
  <c r="A51"/>
  <c r="D50" s="1"/>
  <c r="E49" s="1"/>
  <c r="B50"/>
  <c r="A50"/>
  <c r="D49" s="1"/>
  <c r="A49"/>
  <c r="D48"/>
  <c r="A48"/>
  <c r="C12"/>
  <c r="B12"/>
  <c r="A12"/>
  <c r="C11"/>
  <c r="B11"/>
  <c r="A11"/>
  <c r="D10" s="1"/>
  <c r="C10"/>
  <c r="B10"/>
  <c r="D9" s="1"/>
  <c r="E8" s="1"/>
  <c r="A10"/>
  <c r="C9"/>
  <c r="B9"/>
  <c r="A9"/>
  <c r="C8"/>
  <c r="B8"/>
  <c r="D7" s="1"/>
  <c r="A8"/>
  <c r="C7"/>
  <c r="B7"/>
  <c r="A7"/>
  <c r="D6" s="1"/>
  <c r="E5" s="1"/>
  <c r="C6"/>
  <c r="B6"/>
  <c r="D5" s="1"/>
  <c r="E4" s="1"/>
  <c r="A6"/>
  <c r="C5"/>
  <c r="B5"/>
  <c r="A5"/>
  <c r="D4"/>
  <c r="C4"/>
  <c r="B4"/>
  <c r="A4"/>
  <c r="D3"/>
  <c r="C3"/>
  <c r="B3"/>
  <c r="A3"/>
  <c r="C2"/>
  <c r="B2"/>
  <c r="A2"/>
  <c r="E50" l="1"/>
  <c r="E6"/>
  <c r="E51"/>
  <c r="D8"/>
  <c r="E7" s="1"/>
  <c r="D11"/>
  <c r="E10" s="1"/>
  <c r="E9" l="1"/>
</calcChain>
</file>

<file path=xl/sharedStrings.xml><?xml version="1.0" encoding="utf-8"?>
<sst xmlns="http://schemas.openxmlformats.org/spreadsheetml/2006/main" count="11" uniqueCount="7">
  <si>
    <t>zaman(s)</t>
  </si>
  <si>
    <t>konum(m)</t>
  </si>
  <si>
    <t>frame</t>
  </si>
  <si>
    <t>hız (m/s)</t>
  </si>
  <si>
    <t>ivme(m/s^2)</t>
  </si>
  <si>
    <t>KENDİ ÖLÇÜMLERİMLE OLAN TABLO</t>
  </si>
  <si>
    <t>hız(m/s)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</si>
</sst>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tr-TR"/>
              <a:t>konum(m)-zaman(s)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Sayfa3!$B$1</c:f>
              <c:strCache>
                <c:ptCount val="1"/>
                <c:pt idx="0">
                  <c:v>konum(m)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Eq val="1"/>
            <c:trendlineLbl>
              <c:layout/>
              <c:numFmt formatCode="General" sourceLinked="0"/>
            </c:trendlineLbl>
          </c:trendline>
          <c:xVal>
            <c:numRef>
              <c:f>Sayfa3!$A$2:$A$12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0.11666666666666667</c:v>
                </c:pt>
                <c:pt idx="2">
                  <c:v>0.18333333333333332</c:v>
                </c:pt>
                <c:pt idx="3">
                  <c:v>0.26666666666666666</c:v>
                </c:pt>
                <c:pt idx="4" formatCode="General">
                  <c:v>0.3</c:v>
                </c:pt>
                <c:pt idx="5" formatCode="General">
                  <c:v>0.35</c:v>
                </c:pt>
                <c:pt idx="6">
                  <c:v>0.43333333333333335</c:v>
                </c:pt>
                <c:pt idx="7">
                  <c:v>0.51666666666666672</c:v>
                </c:pt>
                <c:pt idx="8">
                  <c:v>0.6333333333333333</c:v>
                </c:pt>
                <c:pt idx="9">
                  <c:v>0.68333333333333335</c:v>
                </c:pt>
                <c:pt idx="10">
                  <c:v>0.76666666666666672</c:v>
                </c:pt>
              </c:numCache>
            </c:numRef>
          </c:xVal>
          <c:yVal>
            <c:numRef>
              <c:f>Sayfa3!$B$2:$B$12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 formatCode="0.00">
                  <c:v>0.29499999999999998</c:v>
                </c:pt>
                <c:pt idx="3">
                  <c:v>0.4</c:v>
                </c:pt>
                <c:pt idx="4">
                  <c:v>0.44</c:v>
                </c:pt>
                <c:pt idx="5">
                  <c:v>0.49</c:v>
                </c:pt>
                <c:pt idx="6">
                  <c:v>0.55000000000000004</c:v>
                </c:pt>
                <c:pt idx="7">
                  <c:v>0.61</c:v>
                </c:pt>
                <c:pt idx="8">
                  <c:v>0.65</c:v>
                </c:pt>
                <c:pt idx="9">
                  <c:v>0.67</c:v>
                </c:pt>
                <c:pt idx="10">
                  <c:v>0.67500000000000004</c:v>
                </c:pt>
              </c:numCache>
            </c:numRef>
          </c:yVal>
        </c:ser>
        <c:dLbls/>
        <c:axId val="80107008"/>
        <c:axId val="80108928"/>
      </c:scatterChart>
      <c:valAx>
        <c:axId val="80107008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r-TR"/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80108928"/>
        <c:crosses val="autoZero"/>
        <c:crossBetween val="midCat"/>
      </c:valAx>
      <c:valAx>
        <c:axId val="8010892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r-TR"/>
                  <a:t>frame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80107008"/>
        <c:crosses val="autoZero"/>
        <c:crossBetween val="midCat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r-T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tr-TR"/>
              <a:t>hız (m/s)-zaman(s)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Sayfa3!$D$3</c:f>
              <c:strCache>
                <c:ptCount val="1"/>
                <c:pt idx="0">
                  <c:v>1,6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4285F4">
                    <a:alpha val="70196"/>
                  </a:srgbClr>
                </a:solidFill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Sayfa3!$A$2:$A$12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0.11666666666666667</c:v>
                </c:pt>
                <c:pt idx="2">
                  <c:v>0.18333333333333332</c:v>
                </c:pt>
                <c:pt idx="3">
                  <c:v>0.26666666666666666</c:v>
                </c:pt>
                <c:pt idx="4" formatCode="General">
                  <c:v>0.3</c:v>
                </c:pt>
                <c:pt idx="5" formatCode="General">
                  <c:v>0.35</c:v>
                </c:pt>
                <c:pt idx="6">
                  <c:v>0.43333333333333335</c:v>
                </c:pt>
                <c:pt idx="7">
                  <c:v>0.51666666666666672</c:v>
                </c:pt>
                <c:pt idx="8">
                  <c:v>0.6333333333333333</c:v>
                </c:pt>
                <c:pt idx="9">
                  <c:v>0.68333333333333335</c:v>
                </c:pt>
                <c:pt idx="10">
                  <c:v>0.76666666666666672</c:v>
                </c:pt>
              </c:numCache>
            </c:numRef>
          </c:xVal>
          <c:yVal>
            <c:numRef>
              <c:f>Sayfa3!$D$4:$D$11</c:f>
              <c:numCache>
                <c:formatCode>0.0</c:formatCode>
                <c:ptCount val="8"/>
                <c:pt idx="0">
                  <c:v>1.3333333333333335</c:v>
                </c:pt>
                <c:pt idx="1">
                  <c:v>1.2428571428571429</c:v>
                </c:pt>
                <c:pt idx="2" formatCode="General">
                  <c:v>1.0799999999999998</c:v>
                </c:pt>
                <c:pt idx="3" formatCode="General">
                  <c:v>0.82500000000000018</c:v>
                </c:pt>
                <c:pt idx="4" formatCode="General">
                  <c:v>0.71999999999999964</c:v>
                </c:pt>
                <c:pt idx="5" formatCode="General">
                  <c:v>0.5</c:v>
                </c:pt>
                <c:pt idx="6" formatCode="General">
                  <c:v>0.36000000000000038</c:v>
                </c:pt>
                <c:pt idx="7" formatCode="General">
                  <c:v>0.18750000000000006</c:v>
                </c:pt>
              </c:numCache>
            </c:numRef>
          </c:yVal>
        </c:ser>
        <c:dLbls/>
        <c:axId val="81937152"/>
        <c:axId val="81939072"/>
      </c:scatterChart>
      <c:valAx>
        <c:axId val="81937152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r-TR"/>
                  <a:t>zaman(s)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81939072"/>
        <c:crosses val="autoZero"/>
        <c:crossBetween val="midCat"/>
      </c:valAx>
      <c:valAx>
        <c:axId val="8193907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r-TR"/>
                  <a:t>hız (m/s)</a:t>
                </a:r>
              </a:p>
            </c:rich>
          </c:tx>
          <c:layout/>
        </c:title>
        <c:numFmt formatCode="0.0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81937152"/>
        <c:crosses val="autoZero"/>
        <c:crossBetween val="midCat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r-T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tr-TR"/>
              <a:t>zaman(s) ivme(m/s^2)</a:t>
            </a:r>
          </a:p>
        </c:rich>
      </c:tx>
      <c:layout>
        <c:manualLayout>
          <c:xMode val="edge"/>
          <c:yMode val="edge"/>
          <c:x val="3.0916666666666672E-2"/>
          <c:y val="4.7304582210242592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Sayfa3!$E$4</c:f>
              <c:strCache>
                <c:ptCount val="1"/>
                <c:pt idx="0">
                  <c:v>-2,44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Sayfa3!$A$2:$A$12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0.11666666666666667</c:v>
                </c:pt>
                <c:pt idx="2">
                  <c:v>0.18333333333333332</c:v>
                </c:pt>
                <c:pt idx="3">
                  <c:v>0.26666666666666666</c:v>
                </c:pt>
                <c:pt idx="4" formatCode="General">
                  <c:v>0.3</c:v>
                </c:pt>
                <c:pt idx="5" formatCode="General">
                  <c:v>0.35</c:v>
                </c:pt>
                <c:pt idx="6">
                  <c:v>0.43333333333333335</c:v>
                </c:pt>
                <c:pt idx="7">
                  <c:v>0.51666666666666672</c:v>
                </c:pt>
                <c:pt idx="8">
                  <c:v>0.6333333333333333</c:v>
                </c:pt>
                <c:pt idx="9">
                  <c:v>0.68333333333333335</c:v>
                </c:pt>
                <c:pt idx="10">
                  <c:v>0.76666666666666672</c:v>
                </c:pt>
              </c:numCache>
            </c:numRef>
          </c:xVal>
          <c:yVal>
            <c:numRef>
              <c:f>Sayfa3!$E$5:$E$10</c:f>
              <c:numCache>
                <c:formatCode>0.00</c:formatCode>
                <c:ptCount val="6"/>
                <c:pt idx="0">
                  <c:v>-2.1714285714285739</c:v>
                </c:pt>
                <c:pt idx="1">
                  <c:v>-5.0142857142857133</c:v>
                </c:pt>
                <c:pt idx="2">
                  <c:v>-2.7000000000000011</c:v>
                </c:pt>
                <c:pt idx="3">
                  <c:v>-1.9500000000000002</c:v>
                </c:pt>
                <c:pt idx="4">
                  <c:v>-1.7999999999999967</c:v>
                </c:pt>
                <c:pt idx="5">
                  <c:v>-1.875</c:v>
                </c:pt>
              </c:numCache>
            </c:numRef>
          </c:yVal>
        </c:ser>
        <c:dLbls/>
        <c:axId val="81977344"/>
        <c:axId val="81979264"/>
      </c:scatterChart>
      <c:valAx>
        <c:axId val="81977344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r-TR"/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81979264"/>
        <c:crosses val="autoZero"/>
        <c:crossBetween val="midCat"/>
      </c:valAx>
      <c:valAx>
        <c:axId val="8197926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r-TR"/>
                  <a:t>zaman(s)</a:t>
                </a:r>
              </a:p>
            </c:rich>
          </c:tx>
          <c:layout/>
        </c:title>
        <c:numFmt formatCode="0.00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81977344"/>
        <c:crosses val="autoZero"/>
        <c:crossBetween val="midCat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r-T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tr-TR"/>
              <a:t>konum(m) ve zaman(s)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Sayfa3!$B$45:$B$46</c:f>
              <c:strCache>
                <c:ptCount val="1"/>
                <c:pt idx="0">
                  <c:v>KENDİ ÖLÇÜMLERİMLE OLAN TABLO konum(m)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Eq val="1"/>
            <c:trendlineLbl>
              <c:layout/>
              <c:numFmt formatCode="General" sourceLinked="0"/>
            </c:trendlineLbl>
          </c:trendline>
          <c:xVal>
            <c:numRef>
              <c:f>Sayfa3!$A$47:$A$55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Sayfa3!$B$47:$B$55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11.5</c:v>
                </c:pt>
                <c:pt idx="6">
                  <c:v>11.75</c:v>
                </c:pt>
                <c:pt idx="7">
                  <c:v>12</c:v>
                </c:pt>
              </c:numCache>
            </c:numRef>
          </c:yVal>
        </c:ser>
        <c:dLbls/>
        <c:axId val="81181696"/>
        <c:axId val="81192064"/>
      </c:scatterChart>
      <c:valAx>
        <c:axId val="81181696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r-TR"/>
                  <a:t>zaman(s)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81192064"/>
        <c:crosses val="autoZero"/>
        <c:crossBetween val="midCat"/>
      </c:valAx>
      <c:valAx>
        <c:axId val="8119206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r-TR"/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81181696"/>
        <c:crosses val="autoZero"/>
        <c:crossBetween val="midCat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r-T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tr-TR"/>
              <a:t>hız(m/s)-zaman(s)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Sayfa3!$D$45:$D$46</c:f>
              <c:strCache>
                <c:ptCount val="1"/>
                <c:pt idx="0">
                  <c:v>KENDİ ÖLÇÜMLERİMLE OLAN TABLO hız(m/s)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Sayfa3!$A$47:$A$54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Sayfa3!$D$47:$D$54</c:f>
              <c:numCache>
                <c:formatCode>General</c:formatCode>
                <c:ptCount val="8"/>
                <c:pt idx="1">
                  <c:v>3.5</c:v>
                </c:pt>
                <c:pt idx="2">
                  <c:v>2.5</c:v>
                </c:pt>
                <c:pt idx="3">
                  <c:v>2</c:v>
                </c:pt>
                <c:pt idx="4">
                  <c:v>0.75</c:v>
                </c:pt>
                <c:pt idx="5">
                  <c:v>0.375</c:v>
                </c:pt>
                <c:pt idx="6">
                  <c:v>0.25</c:v>
                </c:pt>
              </c:numCache>
            </c:numRef>
          </c:yVal>
        </c:ser>
        <c:dLbls/>
        <c:axId val="90454272"/>
        <c:axId val="90472832"/>
      </c:scatterChart>
      <c:valAx>
        <c:axId val="90454272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r-TR"/>
                  <a:t>zaman(s)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90472832"/>
        <c:crosses val="autoZero"/>
        <c:crossBetween val="midCat"/>
      </c:valAx>
      <c:valAx>
        <c:axId val="9047283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r-TR"/>
                  <a:t>hız(m/s)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90454272"/>
        <c:crosses val="autoZero"/>
        <c:crossBetween val="midCat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r-T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tr-TR"/>
              <a:t>ZAMAN(S) İVME(M/S^2)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</c:trendline>
          <c:xVal>
            <c:strRef>
              <c:f>Sayfa3!$A$46:$A$54</c:f>
              <c:strCache>
                <c:ptCount val="9"/>
                <c:pt idx="0">
                  <c:v>zaman(s)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xVal>
          <c:yVal>
            <c:numRef>
              <c:f>Sayfa3!$E$49:$E$52</c:f>
              <c:numCache>
                <c:formatCode>General</c:formatCode>
                <c:ptCount val="4"/>
                <c:pt idx="0">
                  <c:v>-0.75</c:v>
                </c:pt>
                <c:pt idx="1">
                  <c:v>-0.875</c:v>
                </c:pt>
                <c:pt idx="2">
                  <c:v>-0.8125</c:v>
                </c:pt>
                <c:pt idx="3">
                  <c:v>-0.25</c:v>
                </c:pt>
              </c:numCache>
            </c:numRef>
          </c:yVal>
        </c:ser>
        <c:dLbls/>
        <c:axId val="90785280"/>
        <c:axId val="90787200"/>
      </c:scatterChart>
      <c:valAx>
        <c:axId val="90785280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r-TR"/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90787200"/>
        <c:crosses val="autoZero"/>
        <c:crossBetween val="midCat"/>
      </c:valAx>
      <c:valAx>
        <c:axId val="9078720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r-TR"/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90785280"/>
        <c:crosses val="autoZero"/>
        <c:crossBetween val="midCat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r-T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28575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38100</xdr:colOff>
      <xdr:row>25</xdr:row>
      <xdr:rowOff>28575</xdr:rowOff>
    </xdr:from>
    <xdr:ext cx="5715000" cy="35337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657225</xdr:colOff>
      <xdr:row>1</xdr:row>
      <xdr:rowOff>19050</xdr:rowOff>
    </xdr:from>
    <xdr:ext cx="6210300" cy="40671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64</xdr:row>
      <xdr:rowOff>161925</xdr:rowOff>
    </xdr:from>
    <xdr:ext cx="5715000" cy="35337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762000</xdr:colOff>
      <xdr:row>64</xdr:row>
      <xdr:rowOff>161925</xdr:rowOff>
    </xdr:from>
    <xdr:ext cx="5715000" cy="3533775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38100</xdr:colOff>
      <xdr:row>45</xdr:row>
      <xdr:rowOff>76200</xdr:rowOff>
    </xdr:from>
    <xdr:ext cx="5715000" cy="353377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54"/>
  <sheetViews>
    <sheetView tabSelected="1" workbookViewId="0"/>
  </sheetViews>
  <sheetFormatPr defaultColWidth="14.42578125" defaultRowHeight="15.75" customHeight="1"/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>
      <c r="A2" s="3">
        <f t="shared" ref="A2:C2" si="0">0</f>
        <v>0</v>
      </c>
      <c r="B2" s="3">
        <f t="shared" si="0"/>
        <v>0</v>
      </c>
      <c r="C2" s="3">
        <f t="shared" si="0"/>
        <v>0</v>
      </c>
    </row>
    <row r="3" spans="1:5">
      <c r="A3" s="4">
        <f>7/60</f>
        <v>0.11666666666666667</v>
      </c>
      <c r="B3" s="3">
        <f>0.2</f>
        <v>0.2</v>
      </c>
      <c r="C3" s="3">
        <f>5</f>
        <v>5</v>
      </c>
      <c r="D3" s="5">
        <f t="shared" ref="D3:D11" si="1">(B4-B2)/(A4-A2)</f>
        <v>1.6090909090909091</v>
      </c>
    </row>
    <row r="4" spans="1:5">
      <c r="A4" s="4">
        <f>11/60</f>
        <v>0.18333333333333332</v>
      </c>
      <c r="B4" s="4">
        <f>0.295</f>
        <v>0.29499999999999998</v>
      </c>
      <c r="C4" s="3">
        <f>10</f>
        <v>10</v>
      </c>
      <c r="D4" s="5">
        <f t="shared" si="1"/>
        <v>1.3333333333333335</v>
      </c>
      <c r="E4" s="6">
        <f t="shared" ref="E4:E10" si="2">(D5-D3)/(A5-A3)</f>
        <v>-2.4415584415584419</v>
      </c>
    </row>
    <row r="5" spans="1:5">
      <c r="A5" s="4">
        <f>16/60</f>
        <v>0.26666666666666666</v>
      </c>
      <c r="B5" s="3">
        <f>0.4</f>
        <v>0.4</v>
      </c>
      <c r="C5" s="3">
        <f>15</f>
        <v>15</v>
      </c>
      <c r="D5" s="5">
        <f t="shared" si="1"/>
        <v>1.2428571428571429</v>
      </c>
      <c r="E5" s="6">
        <f t="shared" si="2"/>
        <v>-2.1714285714285739</v>
      </c>
    </row>
    <row r="6" spans="1:5">
      <c r="A6" s="7">
        <f>18/60</f>
        <v>0.3</v>
      </c>
      <c r="B6" s="3">
        <f>0.44</f>
        <v>0.44</v>
      </c>
      <c r="C6" s="3">
        <f>20</f>
        <v>20</v>
      </c>
      <c r="D6" s="7">
        <f t="shared" si="1"/>
        <v>1.0799999999999998</v>
      </c>
      <c r="E6" s="6">
        <f t="shared" si="2"/>
        <v>-5.0142857142857133</v>
      </c>
    </row>
    <row r="7" spans="1:5">
      <c r="A7" s="3">
        <f>21/60</f>
        <v>0.35</v>
      </c>
      <c r="B7" s="3">
        <f>0.49</f>
        <v>0.49</v>
      </c>
      <c r="C7" s="3">
        <f>25</f>
        <v>25</v>
      </c>
      <c r="D7" s="7">
        <f t="shared" si="1"/>
        <v>0.82500000000000018</v>
      </c>
      <c r="E7" s="6">
        <f t="shared" si="2"/>
        <v>-2.7000000000000011</v>
      </c>
    </row>
    <row r="8" spans="1:5">
      <c r="A8" s="4">
        <f>26/60</f>
        <v>0.43333333333333335</v>
      </c>
      <c r="B8" s="3">
        <f>0.55</f>
        <v>0.55000000000000004</v>
      </c>
      <c r="C8" s="3">
        <f>30</f>
        <v>30</v>
      </c>
      <c r="D8" s="7">
        <f t="shared" si="1"/>
        <v>0.71999999999999964</v>
      </c>
      <c r="E8" s="6">
        <f t="shared" si="2"/>
        <v>-1.9500000000000002</v>
      </c>
    </row>
    <row r="9" spans="1:5">
      <c r="A9" s="4">
        <f>31/60</f>
        <v>0.51666666666666672</v>
      </c>
      <c r="B9" s="3">
        <f>0.61</f>
        <v>0.61</v>
      </c>
      <c r="C9" s="3">
        <f>35</f>
        <v>35</v>
      </c>
      <c r="D9" s="7">
        <f t="shared" si="1"/>
        <v>0.5</v>
      </c>
      <c r="E9" s="6">
        <f t="shared" si="2"/>
        <v>-1.7999999999999967</v>
      </c>
    </row>
    <row r="10" spans="1:5">
      <c r="A10" s="4">
        <f>38/60</f>
        <v>0.6333333333333333</v>
      </c>
      <c r="B10" s="3">
        <f>0.65</f>
        <v>0.65</v>
      </c>
      <c r="C10" s="3">
        <f>40</f>
        <v>40</v>
      </c>
      <c r="D10" s="7">
        <f t="shared" si="1"/>
        <v>0.36000000000000038</v>
      </c>
      <c r="E10" s="6">
        <f t="shared" si="2"/>
        <v>-1.875</v>
      </c>
    </row>
    <row r="11" spans="1:5">
      <c r="A11" s="4">
        <f>41/60</f>
        <v>0.68333333333333335</v>
      </c>
      <c r="B11" s="3">
        <f>0.67</f>
        <v>0.67</v>
      </c>
      <c r="C11" s="3">
        <f>45</f>
        <v>45</v>
      </c>
      <c r="D11" s="7">
        <f t="shared" si="1"/>
        <v>0.18750000000000006</v>
      </c>
    </row>
    <row r="12" spans="1:5">
      <c r="A12" s="4">
        <f>46/60</f>
        <v>0.76666666666666672</v>
      </c>
      <c r="B12" s="3">
        <f>0.675</f>
        <v>0.67500000000000004</v>
      </c>
      <c r="C12" s="3">
        <f>50</f>
        <v>50</v>
      </c>
    </row>
    <row r="45" spans="1:5">
      <c r="A45" s="2" t="s">
        <v>5</v>
      </c>
    </row>
    <row r="46" spans="1:5">
      <c r="A46" s="2" t="s">
        <v>0</v>
      </c>
      <c r="B46" s="2" t="s">
        <v>1</v>
      </c>
      <c r="C46" s="2" t="s">
        <v>2</v>
      </c>
      <c r="D46" s="2" t="s">
        <v>6</v>
      </c>
      <c r="E46" s="2" t="s">
        <v>4</v>
      </c>
    </row>
    <row r="47" spans="1:5">
      <c r="A47" s="2">
        <v>0</v>
      </c>
      <c r="B47" s="2">
        <v>0</v>
      </c>
      <c r="C47" s="2">
        <v>5</v>
      </c>
    </row>
    <row r="48" spans="1:5">
      <c r="A48" s="7">
        <f>1</f>
        <v>1</v>
      </c>
      <c r="B48" s="2">
        <v>5</v>
      </c>
      <c r="C48" s="2">
        <v>10</v>
      </c>
      <c r="D48" s="7">
        <f t="shared" ref="D48:D53" si="3">(B49-B47)/(A49-A47)</f>
        <v>3.5</v>
      </c>
    </row>
    <row r="49" spans="1:5">
      <c r="A49" s="7">
        <f>2</f>
        <v>2</v>
      </c>
      <c r="B49" s="2">
        <v>7</v>
      </c>
      <c r="C49" s="2">
        <v>15</v>
      </c>
      <c r="D49" s="7">
        <f t="shared" si="3"/>
        <v>2.5</v>
      </c>
      <c r="E49" s="7">
        <f t="shared" ref="E49:E52" si="4">(D50-D48)/(A50-A48)</f>
        <v>-0.75</v>
      </c>
    </row>
    <row r="50" spans="1:5">
      <c r="A50" s="7">
        <f>3</f>
        <v>3</v>
      </c>
      <c r="B50" s="7">
        <f>10</f>
        <v>10</v>
      </c>
      <c r="C50" s="2">
        <v>20</v>
      </c>
      <c r="D50" s="7">
        <f t="shared" si="3"/>
        <v>2</v>
      </c>
      <c r="E50" s="7">
        <f t="shared" si="4"/>
        <v>-0.875</v>
      </c>
    </row>
    <row r="51" spans="1:5">
      <c r="A51" s="7">
        <f>4</f>
        <v>4</v>
      </c>
      <c r="B51" s="7">
        <f>11</f>
        <v>11</v>
      </c>
      <c r="C51" s="2">
        <v>25</v>
      </c>
      <c r="D51" s="7">
        <f t="shared" si="3"/>
        <v>0.75</v>
      </c>
      <c r="E51" s="7">
        <f t="shared" si="4"/>
        <v>-0.8125</v>
      </c>
    </row>
    <row r="52" spans="1:5">
      <c r="A52" s="7">
        <f>5</f>
        <v>5</v>
      </c>
      <c r="B52" s="7">
        <f>11.5</f>
        <v>11.5</v>
      </c>
      <c r="C52" s="2">
        <v>30</v>
      </c>
      <c r="D52" s="7">
        <f t="shared" si="3"/>
        <v>0.375</v>
      </c>
      <c r="E52" s="7">
        <f t="shared" si="4"/>
        <v>-0.25</v>
      </c>
    </row>
    <row r="53" spans="1:5">
      <c r="A53" s="7">
        <f>6</f>
        <v>6</v>
      </c>
      <c r="B53" s="7">
        <f>11.75</f>
        <v>11.75</v>
      </c>
      <c r="C53" s="2">
        <v>35</v>
      </c>
      <c r="D53" s="7">
        <f t="shared" si="3"/>
        <v>0.25</v>
      </c>
    </row>
    <row r="54" spans="1:5">
      <c r="A54" s="7">
        <f>7</f>
        <v>7</v>
      </c>
      <c r="B54" s="7">
        <f>12</f>
        <v>12</v>
      </c>
      <c r="C54" s="2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Samur Bilgisayar</cp:lastModifiedBy>
  <dcterms:modified xsi:type="dcterms:W3CDTF">2020-04-19T18:21:48Z</dcterms:modified>
</cp:coreProperties>
</file>